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OrtopedickyPristup\Databáze pacientů\Imunologie\Cytometrie\"/>
    </mc:Choice>
  </mc:AlternateContent>
  <xr:revisionPtr revIDLastSave="0" documentId="13_ncr:1_{4DDCFEC0-A3FD-437C-AE21-CFF0D5851FBC}" xr6:coauthVersionLast="36" xr6:coauthVersionMax="36" xr10:uidLastSave="{00000000-0000-0000-0000-000000000000}"/>
  <bookViews>
    <workbookView xWindow="-105" yWindow="-105" windowWidth="19440" windowHeight="12570" xr2:uid="{00000000-000D-0000-FFFF-FFFF00000000}"/>
  </bookViews>
  <sheets>
    <sheet name="List1" sheetId="2" r:id="rId1"/>
  </sheets>
  <definedNames>
    <definedName name="_xlnm._FilterDatabase" localSheetId="0" hidden="1">List1!$A$2:$LC$715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L56" i="2" l="1"/>
  <c r="FQ145" i="2" l="1"/>
  <c r="FO145" i="2"/>
  <c r="EZ145" i="2"/>
  <c r="EY145" i="2"/>
  <c r="FR145" i="2" s="1"/>
  <c r="EL145" i="2"/>
  <c r="FQ144" i="2"/>
  <c r="FO144" i="2"/>
  <c r="EZ144" i="2"/>
  <c r="EY144" i="2"/>
  <c r="FR144" i="2" s="1"/>
  <c r="EL144" i="2"/>
  <c r="FQ143" i="2"/>
  <c r="FO143" i="2"/>
  <c r="EZ143" i="2"/>
  <c r="EY143" i="2"/>
  <c r="FR143" i="2" s="1"/>
  <c r="EL143" i="2"/>
  <c r="EL142" i="2"/>
  <c r="FQ141" i="2"/>
  <c r="FO141" i="2"/>
  <c r="EZ141" i="2"/>
  <c r="EY141" i="2"/>
  <c r="FR141" i="2" s="1"/>
  <c r="EL141" i="2"/>
  <c r="FQ140" i="2"/>
  <c r="FO140" i="2"/>
  <c r="EZ140" i="2"/>
  <c r="EY140" i="2"/>
  <c r="FR140" i="2" s="1"/>
  <c r="ES140" i="2"/>
  <c r="EL140" i="2"/>
  <c r="FQ139" i="2"/>
  <c r="FO139" i="2"/>
  <c r="EZ139" i="2"/>
  <c r="EY139" i="2"/>
  <c r="FR139" i="2" s="1"/>
  <c r="ES139" i="2"/>
  <c r="EL139" i="2"/>
  <c r="EL138" i="2"/>
  <c r="FQ137" i="2"/>
  <c r="FO137" i="2"/>
  <c r="EZ137" i="2"/>
  <c r="EY137" i="2"/>
  <c r="FR137" i="2" s="1"/>
  <c r="EL137" i="2"/>
  <c r="FQ136" i="2"/>
  <c r="FO136" i="2"/>
  <c r="EZ136" i="2"/>
  <c r="EY136" i="2"/>
  <c r="FR136" i="2" s="1"/>
  <c r="EL136" i="2"/>
  <c r="FQ135" i="2"/>
  <c r="FO135" i="2"/>
  <c r="EZ135" i="2"/>
  <c r="EY135" i="2"/>
  <c r="FR135" i="2" s="1"/>
  <c r="EL135" i="2"/>
  <c r="EL134" i="2"/>
  <c r="FQ133" i="2"/>
  <c r="FO133" i="2"/>
  <c r="EZ133" i="2"/>
  <c r="EY133" i="2"/>
  <c r="FR133" i="2" s="1"/>
  <c r="ES133" i="2"/>
  <c r="EL133" i="2"/>
  <c r="FQ132" i="2"/>
  <c r="FO132" i="2"/>
  <c r="EZ132" i="2"/>
  <c r="EY132" i="2"/>
  <c r="FR132" i="2" s="1"/>
  <c r="ES132" i="2"/>
  <c r="EL132" i="2"/>
  <c r="FQ131" i="2"/>
  <c r="FO131" i="2"/>
  <c r="EY131" i="2"/>
  <c r="EZ131" i="2" s="1"/>
  <c r="EL131" i="2"/>
  <c r="EL130" i="2"/>
  <c r="FQ129" i="2"/>
  <c r="FO129" i="2"/>
  <c r="EZ129" i="2"/>
  <c r="EY129" i="2"/>
  <c r="FR129" i="2" s="1"/>
  <c r="ES129" i="2"/>
  <c r="EL129" i="2"/>
  <c r="FQ128" i="2"/>
  <c r="FO128" i="2"/>
  <c r="EZ128" i="2"/>
  <c r="EY128" i="2"/>
  <c r="FR128" i="2" s="1"/>
  <c r="ES128" i="2"/>
  <c r="EL128" i="2"/>
  <c r="FQ127" i="2"/>
  <c r="FO127" i="2"/>
  <c r="EZ127" i="2"/>
  <c r="EY127" i="2"/>
  <c r="FR127" i="2" s="1"/>
  <c r="EL127" i="2"/>
  <c r="EL126" i="2"/>
  <c r="FQ125" i="2"/>
  <c r="FO125" i="2"/>
  <c r="EZ125" i="2"/>
  <c r="EY125" i="2"/>
  <c r="FR125" i="2" s="1"/>
  <c r="EL125" i="2"/>
  <c r="FQ124" i="2"/>
  <c r="FO124" i="2"/>
  <c r="EY124" i="2"/>
  <c r="FS124" i="2" s="1"/>
  <c r="EL124" i="2"/>
  <c r="EL123" i="2"/>
  <c r="FQ122" i="2"/>
  <c r="FO122" i="2"/>
  <c r="EZ122" i="2"/>
  <c r="EY122" i="2"/>
  <c r="FR122" i="2" s="1"/>
  <c r="ES122" i="2"/>
  <c r="EL122" i="2"/>
  <c r="EL121" i="2"/>
  <c r="FQ120" i="2"/>
  <c r="FO120" i="2"/>
  <c r="EZ120" i="2"/>
  <c r="EY120" i="2"/>
  <c r="FR120" i="2" s="1"/>
  <c r="EL120" i="2"/>
  <c r="FQ119" i="2"/>
  <c r="FO119" i="2"/>
  <c r="EZ119" i="2"/>
  <c r="EY119" i="2"/>
  <c r="FR119" i="2" s="1"/>
  <c r="ES119" i="2"/>
  <c r="EL119" i="2"/>
  <c r="FQ118" i="2"/>
  <c r="FO118" i="2"/>
  <c r="EZ118" i="2"/>
  <c r="EY118" i="2"/>
  <c r="FR118" i="2" s="1"/>
  <c r="ES118" i="2"/>
  <c r="EL118" i="2"/>
  <c r="EL117" i="2"/>
  <c r="FQ116" i="2"/>
  <c r="FO116" i="2"/>
  <c r="EZ116" i="2"/>
  <c r="EY116" i="2"/>
  <c r="FR116" i="2" s="1"/>
  <c r="ES116" i="2"/>
  <c r="EL116" i="2"/>
  <c r="GQ115" i="2"/>
  <c r="FQ115" i="2"/>
  <c r="FO115" i="2"/>
  <c r="EY115" i="2"/>
  <c r="FS115" i="2" s="1"/>
  <c r="EL114" i="2"/>
  <c r="GQ45" i="2"/>
  <c r="FQ45" i="2"/>
  <c r="FO45" i="2"/>
  <c r="EZ45" i="2"/>
  <c r="EY45" i="2"/>
  <c r="FR45" i="2" s="1"/>
  <c r="EL45" i="2"/>
  <c r="FQ44" i="2"/>
  <c r="FO44" i="2"/>
  <c r="EY44" i="2"/>
  <c r="EZ44" i="2" s="1"/>
  <c r="ES44" i="2"/>
  <c r="EL44" i="2"/>
  <c r="FQ43" i="2"/>
  <c r="FO43" i="2"/>
  <c r="EZ43" i="2"/>
  <c r="EY43" i="2"/>
  <c r="FR43" i="2" s="1"/>
  <c r="ES43" i="2"/>
  <c r="EL43" i="2"/>
  <c r="FQ42" i="2"/>
  <c r="FO42" i="2"/>
  <c r="EY42" i="2"/>
  <c r="EZ42" i="2" s="1"/>
  <c r="EL42" i="2"/>
  <c r="FQ41" i="2"/>
  <c r="FO41" i="2"/>
  <c r="EZ41" i="2"/>
  <c r="EY41" i="2"/>
  <c r="FR41" i="2" s="1"/>
  <c r="EL41" i="2"/>
  <c r="FQ40" i="2"/>
  <c r="FO40" i="2"/>
  <c r="EZ40" i="2"/>
  <c r="EY40" i="2"/>
  <c r="FR40" i="2" s="1"/>
  <c r="EL40" i="2"/>
  <c r="FQ39" i="2"/>
  <c r="FO39" i="2"/>
  <c r="EZ39" i="2"/>
  <c r="EY39" i="2"/>
  <c r="FR39" i="2" s="1"/>
  <c r="EL39" i="2"/>
  <c r="FQ38" i="2"/>
  <c r="FO38" i="2"/>
  <c r="EZ38" i="2"/>
  <c r="EY38" i="2"/>
  <c r="FR38" i="2" s="1"/>
  <c r="EL38" i="2"/>
  <c r="FQ37" i="2"/>
  <c r="FO37" i="2"/>
  <c r="EZ37" i="2"/>
  <c r="EY37" i="2"/>
  <c r="FR37" i="2" s="1"/>
  <c r="ES37" i="2"/>
  <c r="EL37" i="2"/>
  <c r="FQ36" i="2"/>
  <c r="FO36" i="2"/>
  <c r="EZ36" i="2"/>
  <c r="EY36" i="2"/>
  <c r="FR36" i="2" s="1"/>
  <c r="ES36" i="2"/>
  <c r="EL36" i="2"/>
  <c r="FQ35" i="2"/>
  <c r="FO35" i="2"/>
  <c r="EZ35" i="2"/>
  <c r="EY35" i="2"/>
  <c r="FR35" i="2" s="1"/>
  <c r="ES35" i="2"/>
  <c r="EL35" i="2"/>
  <c r="FQ34" i="2"/>
  <c r="FO34" i="2"/>
  <c r="EY34" i="2"/>
  <c r="FS34" i="2" s="1"/>
  <c r="EL34" i="2"/>
  <c r="FQ33" i="2"/>
  <c r="FO33" i="2"/>
  <c r="EZ33" i="2"/>
  <c r="EY33" i="2"/>
  <c r="FR33" i="2" s="1"/>
  <c r="ES33" i="2"/>
  <c r="EL33" i="2"/>
  <c r="FQ32" i="2"/>
  <c r="FO32" i="2"/>
  <c r="EZ32" i="2"/>
  <c r="EY32" i="2"/>
  <c r="FR32" i="2" s="1"/>
  <c r="ES32" i="2"/>
  <c r="EL32" i="2"/>
  <c r="FQ31" i="2"/>
  <c r="FO31" i="2"/>
  <c r="EZ31" i="2"/>
  <c r="EY31" i="2"/>
  <c r="FR31" i="2" s="1"/>
  <c r="ES31" i="2"/>
  <c r="EL31" i="2"/>
  <c r="FS30" i="2"/>
  <c r="FQ30" i="2"/>
  <c r="FO30" i="2"/>
  <c r="EZ30" i="2"/>
  <c r="EY30" i="2"/>
  <c r="FR30" i="2" s="1"/>
  <c r="EL30" i="2"/>
  <c r="FQ29" i="2"/>
  <c r="FO29" i="2"/>
  <c r="EZ29" i="2"/>
  <c r="EY29" i="2"/>
  <c r="FR29" i="2" s="1"/>
  <c r="ES29" i="2"/>
  <c r="EL29" i="2"/>
  <c r="IA28" i="2"/>
  <c r="GQ28" i="2"/>
  <c r="FQ28" i="2"/>
  <c r="FO28" i="2"/>
  <c r="EY28" i="2"/>
  <c r="FS28" i="2" s="1"/>
  <c r="EL28" i="2"/>
  <c r="FQ27" i="2"/>
  <c r="FO27" i="2"/>
  <c r="EZ27" i="2"/>
  <c r="EY27" i="2"/>
  <c r="FR27" i="2" s="1"/>
  <c r="ES27" i="2"/>
  <c r="EL27" i="2"/>
  <c r="FQ26" i="2"/>
  <c r="FO26" i="2"/>
  <c r="EZ26" i="2"/>
  <c r="EY26" i="2"/>
  <c r="FR26" i="2" s="1"/>
  <c r="ES26" i="2"/>
  <c r="EL26" i="2"/>
  <c r="FQ25" i="2"/>
  <c r="FO25" i="2"/>
  <c r="EY25" i="2"/>
  <c r="FR25" i="2" s="1"/>
  <c r="ES25" i="2"/>
  <c r="EL25" i="2"/>
  <c r="FQ24" i="2"/>
  <c r="FO24" i="2"/>
  <c r="EZ24" i="2"/>
  <c r="EY24" i="2"/>
  <c r="FR24" i="2" s="1"/>
  <c r="ES24" i="2"/>
  <c r="EL24" i="2"/>
  <c r="FQ22" i="2"/>
  <c r="FO22" i="2"/>
  <c r="EZ22" i="2"/>
  <c r="EY22" i="2"/>
  <c r="FR22" i="2" s="1"/>
  <c r="ES22" i="2"/>
  <c r="EL22" i="2"/>
  <c r="EL113" i="2"/>
  <c r="FQ112" i="2"/>
  <c r="FO112" i="2"/>
  <c r="EZ112" i="2"/>
  <c r="EY112" i="2"/>
  <c r="FR112" i="2" s="1"/>
  <c r="ES112" i="2"/>
  <c r="EL112" i="2"/>
  <c r="FQ111" i="2"/>
  <c r="FO111" i="2"/>
  <c r="EY111" i="2"/>
  <c r="EZ111" i="2" s="1"/>
  <c r="EL111" i="2"/>
  <c r="FQ110" i="2"/>
  <c r="FO110" i="2"/>
  <c r="EZ110" i="2"/>
  <c r="EY110" i="2"/>
  <c r="FR110" i="2" s="1"/>
  <c r="EL110" i="2"/>
  <c r="IA109" i="2"/>
  <c r="FQ109" i="2"/>
  <c r="FO109" i="2"/>
  <c r="EY109" i="2"/>
  <c r="EZ109" i="2" s="1"/>
  <c r="EL109" i="2"/>
  <c r="FQ108" i="2"/>
  <c r="FO108" i="2"/>
  <c r="EZ108" i="2"/>
  <c r="EY108" i="2"/>
  <c r="FR108" i="2" s="1"/>
  <c r="EL108" i="2"/>
  <c r="FQ107" i="2"/>
  <c r="FO107" i="2"/>
  <c r="EY107" i="2"/>
  <c r="EZ107" i="2" s="1"/>
  <c r="EL107" i="2"/>
  <c r="FQ106" i="2"/>
  <c r="FO106" i="2"/>
  <c r="EZ106" i="2"/>
  <c r="EY106" i="2"/>
  <c r="FR106" i="2" s="1"/>
  <c r="EL106" i="2"/>
  <c r="FQ105" i="2"/>
  <c r="FO105" i="2"/>
  <c r="EZ105" i="2"/>
  <c r="EY105" i="2"/>
  <c r="FR105" i="2" s="1"/>
  <c r="EL105" i="2"/>
  <c r="FQ104" i="2"/>
  <c r="FO104" i="2"/>
  <c r="EY104" i="2"/>
  <c r="EZ104" i="2" s="1"/>
  <c r="EL104" i="2"/>
  <c r="FQ103" i="2"/>
  <c r="FO103" i="2"/>
  <c r="EZ103" i="2"/>
  <c r="EY103" i="2"/>
  <c r="FR103" i="2" s="1"/>
  <c r="ES103" i="2"/>
  <c r="EL103" i="2"/>
  <c r="FQ102" i="2"/>
  <c r="FO102" i="2"/>
  <c r="EZ102" i="2"/>
  <c r="EY102" i="2"/>
  <c r="FR102" i="2" s="1"/>
  <c r="ES102" i="2"/>
  <c r="EL102" i="2"/>
  <c r="FQ101" i="2"/>
  <c r="FO101" i="2"/>
  <c r="EZ101" i="2"/>
  <c r="EY101" i="2"/>
  <c r="FR101" i="2" s="1"/>
  <c r="ES101" i="2"/>
  <c r="EL101" i="2"/>
  <c r="FQ100" i="2"/>
  <c r="FO100" i="2"/>
  <c r="EZ100" i="2"/>
  <c r="EY100" i="2"/>
  <c r="FR100" i="2" s="1"/>
  <c r="EL100" i="2"/>
  <c r="EL99" i="2"/>
  <c r="FQ21" i="2"/>
  <c r="FO21" i="2"/>
  <c r="EZ21" i="2"/>
  <c r="EY21" i="2"/>
  <c r="FR21" i="2" s="1"/>
  <c r="ES21" i="2"/>
  <c r="EL21" i="2"/>
  <c r="FQ20" i="2"/>
  <c r="FO20" i="2"/>
  <c r="EY20" i="2"/>
  <c r="EZ20" i="2" s="1"/>
  <c r="EL20" i="2"/>
  <c r="FQ19" i="2"/>
  <c r="FO19" i="2"/>
  <c r="EZ19" i="2"/>
  <c r="EY19" i="2"/>
  <c r="FR19" i="2" s="1"/>
  <c r="ES19" i="2"/>
  <c r="EL19" i="2"/>
  <c r="FQ18" i="2"/>
  <c r="FO18" i="2"/>
  <c r="EY18" i="2"/>
  <c r="EZ18" i="2" s="1"/>
  <c r="ES18" i="2"/>
  <c r="EL18" i="2"/>
  <c r="FQ17" i="2"/>
  <c r="FO17" i="2"/>
  <c r="EY17" i="2"/>
  <c r="EZ17" i="2" s="1"/>
  <c r="ES17" i="2"/>
  <c r="EL17" i="2"/>
  <c r="FQ16" i="2"/>
  <c r="FO16" i="2"/>
  <c r="EY16" i="2"/>
  <c r="EZ16" i="2" s="1"/>
  <c r="EL16" i="2"/>
  <c r="KL145" i="2" l="1"/>
  <c r="KH145" i="2"/>
  <c r="KE145" i="2"/>
  <c r="KK145" i="2"/>
  <c r="KG145" i="2"/>
  <c r="KJ145" i="2"/>
  <c r="KF145" i="2"/>
  <c r="KI145" i="2"/>
  <c r="KL144" i="2"/>
  <c r="KH144" i="2"/>
  <c r="KF144" i="2"/>
  <c r="KE144" i="2"/>
  <c r="KK144" i="2"/>
  <c r="KG144" i="2"/>
  <c r="KJ144" i="2"/>
  <c r="KI144" i="2"/>
  <c r="KL143" i="2"/>
  <c r="KH143" i="2"/>
  <c r="KK143" i="2"/>
  <c r="KG143" i="2"/>
  <c r="KE143" i="2"/>
  <c r="KJ143" i="2"/>
  <c r="KF143" i="2"/>
  <c r="KI143" i="2"/>
  <c r="KL141" i="2"/>
  <c r="KH141" i="2"/>
  <c r="KK141" i="2"/>
  <c r="KG141" i="2"/>
  <c r="KE141" i="2"/>
  <c r="KJ141" i="2"/>
  <c r="KF141" i="2"/>
  <c r="KI141" i="2"/>
  <c r="KL140" i="2"/>
  <c r="KH140" i="2"/>
  <c r="KK140" i="2"/>
  <c r="KG140" i="2"/>
  <c r="KE140" i="2"/>
  <c r="KJ140" i="2"/>
  <c r="KF140" i="2"/>
  <c r="KI140" i="2"/>
  <c r="KL139" i="2"/>
  <c r="KH139" i="2"/>
  <c r="KK139" i="2"/>
  <c r="KG139" i="2"/>
  <c r="KE139" i="2"/>
  <c r="KJ139" i="2"/>
  <c r="KF139" i="2"/>
  <c r="KI139" i="2"/>
  <c r="KL137" i="2"/>
  <c r="KH137" i="2"/>
  <c r="KK137" i="2"/>
  <c r="KG137" i="2"/>
  <c r="KE137" i="2"/>
  <c r="KJ137" i="2"/>
  <c r="KF137" i="2"/>
  <c r="KI137" i="2"/>
  <c r="KL136" i="2"/>
  <c r="KH136" i="2"/>
  <c r="KK136" i="2"/>
  <c r="KG136" i="2"/>
  <c r="KJ136" i="2"/>
  <c r="KF136" i="2"/>
  <c r="KI136" i="2"/>
  <c r="KE136" i="2"/>
  <c r="KL135" i="2"/>
  <c r="KH135" i="2"/>
  <c r="KE135" i="2"/>
  <c r="KK135" i="2"/>
  <c r="KG135" i="2"/>
  <c r="KJ135" i="2"/>
  <c r="KF135" i="2"/>
  <c r="KI135" i="2"/>
  <c r="KL133" i="2"/>
  <c r="KH133" i="2"/>
  <c r="KK133" i="2"/>
  <c r="KG133" i="2"/>
  <c r="KJ133" i="2"/>
  <c r="KF133" i="2"/>
  <c r="KI133" i="2"/>
  <c r="KE133" i="2"/>
  <c r="KL132" i="2"/>
  <c r="KH132" i="2"/>
  <c r="KK132" i="2"/>
  <c r="KG132" i="2"/>
  <c r="KE132" i="2"/>
  <c r="KJ132" i="2"/>
  <c r="KF132" i="2"/>
  <c r="KI132" i="2"/>
  <c r="FR131" i="2"/>
  <c r="KL129" i="2"/>
  <c r="KH129" i="2"/>
  <c r="KK129" i="2"/>
  <c r="KG129" i="2"/>
  <c r="KE129" i="2"/>
  <c r="KJ129" i="2"/>
  <c r="KF129" i="2"/>
  <c r="KI129" i="2"/>
  <c r="KL128" i="2"/>
  <c r="KH128" i="2"/>
  <c r="KE128" i="2"/>
  <c r="KK128" i="2"/>
  <c r="KG128" i="2"/>
  <c r="KJ128" i="2"/>
  <c r="KF128" i="2"/>
  <c r="KI128" i="2"/>
  <c r="KL127" i="2"/>
  <c r="KH127" i="2"/>
  <c r="KK127" i="2"/>
  <c r="KG127" i="2"/>
  <c r="KE127" i="2"/>
  <c r="KJ127" i="2"/>
  <c r="KF127" i="2"/>
  <c r="KI127" i="2"/>
  <c r="KL125" i="2"/>
  <c r="KH125" i="2"/>
  <c r="KK125" i="2"/>
  <c r="KG125" i="2"/>
  <c r="KE125" i="2"/>
  <c r="KJ125" i="2"/>
  <c r="KF125" i="2"/>
  <c r="KI125" i="2"/>
  <c r="FR124" i="2"/>
  <c r="EZ124" i="2"/>
  <c r="KL122" i="2"/>
  <c r="KH122" i="2"/>
  <c r="KK122" i="2"/>
  <c r="KG122" i="2"/>
  <c r="KE122" i="2"/>
  <c r="KJ122" i="2"/>
  <c r="KF122" i="2"/>
  <c r="KI122" i="2"/>
  <c r="KL120" i="2"/>
  <c r="KH120" i="2"/>
  <c r="KK120" i="2"/>
  <c r="KG120" i="2"/>
  <c r="KE120" i="2"/>
  <c r="KJ120" i="2"/>
  <c r="KF120" i="2"/>
  <c r="KI120" i="2"/>
  <c r="KL119" i="2"/>
  <c r="KH119" i="2"/>
  <c r="KK119" i="2"/>
  <c r="KG119" i="2"/>
  <c r="KE119" i="2"/>
  <c r="KJ119" i="2"/>
  <c r="KF119" i="2"/>
  <c r="KI119" i="2"/>
  <c r="KL118" i="2"/>
  <c r="KH118" i="2"/>
  <c r="KG118" i="2"/>
  <c r="KK118" i="2"/>
  <c r="KJ118" i="2"/>
  <c r="KF118" i="2"/>
  <c r="KI118" i="2"/>
  <c r="KE118" i="2"/>
  <c r="KL116" i="2"/>
  <c r="KH116" i="2"/>
  <c r="KK116" i="2"/>
  <c r="KG116" i="2"/>
  <c r="KE116" i="2"/>
  <c r="KJ116" i="2"/>
  <c r="KF116" i="2"/>
  <c r="KI116" i="2"/>
  <c r="FR115" i="2"/>
  <c r="EZ115" i="2"/>
  <c r="KL45" i="2"/>
  <c r="KH45" i="2"/>
  <c r="KF45" i="2"/>
  <c r="KE45" i="2"/>
  <c r="KK45" i="2"/>
  <c r="KG45" i="2"/>
  <c r="KJ45" i="2"/>
  <c r="KI45" i="2"/>
  <c r="FR44" i="2"/>
  <c r="KL43" i="2"/>
  <c r="KH43" i="2"/>
  <c r="KK43" i="2"/>
  <c r="KG43" i="2"/>
  <c r="KE43" i="2"/>
  <c r="KJ43" i="2"/>
  <c r="KF43" i="2"/>
  <c r="KI43" i="2"/>
  <c r="FR42" i="2"/>
  <c r="KL41" i="2"/>
  <c r="KH41" i="2"/>
  <c r="KE41" i="2"/>
  <c r="KK41" i="2"/>
  <c r="KG41" i="2"/>
  <c r="KJ41" i="2"/>
  <c r="KF41" i="2"/>
  <c r="KI41" i="2"/>
  <c r="KJ38" i="2"/>
  <c r="KF38" i="2"/>
  <c r="KI38" i="2"/>
  <c r="KE38" i="2"/>
  <c r="KG38" i="2"/>
  <c r="KL38" i="2"/>
  <c r="KH38" i="2"/>
  <c r="KK38" i="2"/>
  <c r="KL39" i="2"/>
  <c r="KH39" i="2"/>
  <c r="KI39" i="2"/>
  <c r="KK39" i="2"/>
  <c r="KG39" i="2"/>
  <c r="KJ39" i="2"/>
  <c r="KF39" i="2"/>
  <c r="KE39" i="2"/>
  <c r="KJ40" i="2"/>
  <c r="KF40" i="2"/>
  <c r="KK40" i="2"/>
  <c r="KI40" i="2"/>
  <c r="KE40" i="2"/>
  <c r="KL40" i="2"/>
  <c r="KH40" i="2"/>
  <c r="KG40" i="2"/>
  <c r="KL37" i="2"/>
  <c r="KH37" i="2"/>
  <c r="KK37" i="2"/>
  <c r="KG37" i="2"/>
  <c r="KE37" i="2"/>
  <c r="KJ37" i="2"/>
  <c r="KF37" i="2"/>
  <c r="KI37" i="2"/>
  <c r="KL36" i="2"/>
  <c r="KH36" i="2"/>
  <c r="KK36" i="2"/>
  <c r="KG36" i="2"/>
  <c r="KE36" i="2"/>
  <c r="KJ36" i="2"/>
  <c r="KF36" i="2"/>
  <c r="KI36" i="2"/>
  <c r="KL35" i="2"/>
  <c r="KH35" i="2"/>
  <c r="KE35" i="2"/>
  <c r="KK35" i="2"/>
  <c r="KG35" i="2"/>
  <c r="KI35" i="2"/>
  <c r="KJ35" i="2"/>
  <c r="KF35" i="2"/>
  <c r="FR34" i="2"/>
  <c r="EZ34" i="2"/>
  <c r="KL33" i="2"/>
  <c r="KH33" i="2"/>
  <c r="KK33" i="2"/>
  <c r="KG33" i="2"/>
  <c r="KE33" i="2"/>
  <c r="KJ33" i="2"/>
  <c r="KF33" i="2"/>
  <c r="KI33" i="2"/>
  <c r="KL32" i="2"/>
  <c r="KH32" i="2"/>
  <c r="KK32" i="2"/>
  <c r="KG32" i="2"/>
  <c r="KE32" i="2"/>
  <c r="KJ32" i="2"/>
  <c r="KF32" i="2"/>
  <c r="KI32" i="2"/>
  <c r="KL31" i="2"/>
  <c r="KH31" i="2"/>
  <c r="KK31" i="2"/>
  <c r="KG31" i="2"/>
  <c r="KJ31" i="2"/>
  <c r="KF31" i="2"/>
  <c r="KI31" i="2"/>
  <c r="KE31" i="2"/>
  <c r="KL30" i="2"/>
  <c r="KK30" i="2"/>
  <c r="KG30" i="2"/>
  <c r="KE30" i="2"/>
  <c r="KJ30" i="2"/>
  <c r="KF30" i="2"/>
  <c r="KI30" i="2"/>
  <c r="KH30" i="2"/>
  <c r="KL29" i="2"/>
  <c r="KH29" i="2"/>
  <c r="KE29" i="2"/>
  <c r="KK29" i="2"/>
  <c r="KG29" i="2"/>
  <c r="KI29" i="2"/>
  <c r="KJ29" i="2"/>
  <c r="KF29" i="2"/>
  <c r="FR28" i="2"/>
  <c r="EZ28" i="2"/>
  <c r="KL27" i="2"/>
  <c r="KH27" i="2"/>
  <c r="KK27" i="2"/>
  <c r="KG27" i="2"/>
  <c r="KE27" i="2"/>
  <c r="KJ27" i="2"/>
  <c r="KF27" i="2"/>
  <c r="KI27" i="2"/>
  <c r="KL26" i="2"/>
  <c r="KH26" i="2"/>
  <c r="KI26" i="2"/>
  <c r="KK26" i="2"/>
  <c r="KG26" i="2"/>
  <c r="KE26" i="2"/>
  <c r="KJ26" i="2"/>
  <c r="KF26" i="2"/>
  <c r="KL25" i="2"/>
  <c r="KH25" i="2"/>
  <c r="KK25" i="2"/>
  <c r="KG25" i="2"/>
  <c r="KJ25" i="2"/>
  <c r="KF25" i="2"/>
  <c r="KI25" i="2"/>
  <c r="KE25" i="2"/>
  <c r="EZ25" i="2"/>
  <c r="KL24" i="2"/>
  <c r="KH24" i="2"/>
  <c r="KE24" i="2"/>
  <c r="KK24" i="2"/>
  <c r="KG24" i="2"/>
  <c r="KI24" i="2"/>
  <c r="KJ24" i="2"/>
  <c r="KF24" i="2"/>
  <c r="KL22" i="2"/>
  <c r="KH22" i="2"/>
  <c r="KK22" i="2"/>
  <c r="KG22" i="2"/>
  <c r="KJ22" i="2"/>
  <c r="KF22" i="2"/>
  <c r="KI22" i="2"/>
  <c r="KE22" i="2"/>
  <c r="KL112" i="2"/>
  <c r="KH112" i="2"/>
  <c r="KK112" i="2"/>
  <c r="KG112" i="2"/>
  <c r="KJ112" i="2"/>
  <c r="KF112" i="2"/>
  <c r="KI112" i="2"/>
  <c r="KE112" i="2"/>
  <c r="FR111" i="2"/>
  <c r="KL110" i="2"/>
  <c r="KH110" i="2"/>
  <c r="KK110" i="2"/>
  <c r="KG110" i="2"/>
  <c r="KI110" i="2"/>
  <c r="KE110" i="2"/>
  <c r="KJ110" i="2"/>
  <c r="KF110" i="2"/>
  <c r="FR109" i="2"/>
  <c r="KL108" i="2"/>
  <c r="KH108" i="2"/>
  <c r="KJ108" i="2"/>
  <c r="KF108" i="2"/>
  <c r="KI108" i="2"/>
  <c r="KE108" i="2"/>
  <c r="KK108" i="2"/>
  <c r="KG108" i="2"/>
  <c r="FR107" i="2"/>
  <c r="KL106" i="2"/>
  <c r="KH106" i="2"/>
  <c r="KK106" i="2"/>
  <c r="KG106" i="2"/>
  <c r="KJ106" i="2"/>
  <c r="KF106" i="2"/>
  <c r="KI106" i="2"/>
  <c r="KE106" i="2"/>
  <c r="KL105" i="2"/>
  <c r="KH105" i="2"/>
  <c r="KF105" i="2"/>
  <c r="KE105" i="2"/>
  <c r="KK105" i="2"/>
  <c r="KG105" i="2"/>
  <c r="KJ105" i="2"/>
  <c r="KI105" i="2"/>
  <c r="FR104" i="2"/>
  <c r="KL103" i="2"/>
  <c r="KH103" i="2"/>
  <c r="KI103" i="2"/>
  <c r="KE103" i="2"/>
  <c r="KK103" i="2"/>
  <c r="KG103" i="2"/>
  <c r="KF103" i="2"/>
  <c r="KJ103" i="2"/>
  <c r="KL102" i="2"/>
  <c r="KH102" i="2"/>
  <c r="KF102" i="2"/>
  <c r="KE102" i="2"/>
  <c r="KK102" i="2"/>
  <c r="KG102" i="2"/>
  <c r="KJ102" i="2"/>
  <c r="KI102" i="2"/>
  <c r="KL101" i="2"/>
  <c r="KH101" i="2"/>
  <c r="KK101" i="2"/>
  <c r="KG101" i="2"/>
  <c r="KE101" i="2"/>
  <c r="KJ101" i="2"/>
  <c r="KF101" i="2"/>
  <c r="KI101" i="2"/>
  <c r="KL100" i="2"/>
  <c r="KH100" i="2"/>
  <c r="KK100" i="2"/>
  <c r="KG100" i="2"/>
  <c r="KJ100" i="2"/>
  <c r="KF100" i="2"/>
  <c r="KI100" i="2"/>
  <c r="KE100" i="2"/>
  <c r="KL21" i="2"/>
  <c r="KH21" i="2"/>
  <c r="KK21" i="2"/>
  <c r="KG21" i="2"/>
  <c r="KE21" i="2"/>
  <c r="KJ21" i="2"/>
  <c r="KF21" i="2"/>
  <c r="KI21" i="2"/>
  <c r="FR20" i="2"/>
  <c r="KL19" i="2"/>
  <c r="KH19" i="2"/>
  <c r="KE19" i="2"/>
  <c r="KK19" i="2"/>
  <c r="KG19" i="2"/>
  <c r="KJ19" i="2"/>
  <c r="KF19" i="2"/>
  <c r="KI19" i="2"/>
  <c r="FR18" i="2"/>
  <c r="FR17" i="2"/>
  <c r="FR16" i="2"/>
  <c r="FQ15" i="2"/>
  <c r="FO15" i="2"/>
  <c r="EY15" i="2"/>
  <c r="FR15" i="2" s="1"/>
  <c r="ES15" i="2"/>
  <c r="EL15" i="2"/>
  <c r="EE15" i="2"/>
  <c r="CL15" i="2"/>
  <c r="CC15" i="2"/>
  <c r="CA15" i="2"/>
  <c r="BY15" i="2"/>
  <c r="BV15" i="2"/>
  <c r="BS15" i="2"/>
  <c r="BN15" i="2"/>
  <c r="BK15" i="2"/>
  <c r="BL15" i="2" s="1"/>
  <c r="AY15" i="2"/>
  <c r="AW15" i="2" s="1"/>
  <c r="AV15" i="2" s="1"/>
  <c r="AU15" i="2"/>
  <c r="AT15" i="2"/>
  <c r="AS15" i="2"/>
  <c r="AR15" i="2"/>
  <c r="B15" i="2"/>
  <c r="FQ715" i="2"/>
  <c r="FO715" i="2"/>
  <c r="EY715" i="2"/>
  <c r="EL715" i="2"/>
  <c r="EE715" i="2"/>
  <c r="CL715" i="2"/>
  <c r="CC715" i="2"/>
  <c r="CA715" i="2"/>
  <c r="BY715" i="2"/>
  <c r="BV715" i="2"/>
  <c r="BS715" i="2"/>
  <c r="BN715" i="2"/>
  <c r="BK715" i="2"/>
  <c r="BL715" i="2" s="1"/>
  <c r="AY715" i="2"/>
  <c r="AW715" i="2" s="1"/>
  <c r="AV715" i="2" s="1"/>
  <c r="AU715" i="2"/>
  <c r="AT715" i="2"/>
  <c r="AS715" i="2"/>
  <c r="AR715" i="2"/>
  <c r="B715" i="2"/>
  <c r="FQ714" i="2"/>
  <c r="FO714" i="2"/>
  <c r="EY714" i="2"/>
  <c r="FS714" i="2" s="1"/>
  <c r="EL714" i="2"/>
  <c r="CL714" i="2"/>
  <c r="CC714" i="2"/>
  <c r="CA714" i="2"/>
  <c r="BY714" i="2"/>
  <c r="BV714" i="2"/>
  <c r="BS714" i="2"/>
  <c r="BN714" i="2"/>
  <c r="BL714" i="2"/>
  <c r="BK714" i="2"/>
  <c r="AY714" i="2"/>
  <c r="AW714" i="2" s="1"/>
  <c r="AV714" i="2" s="1"/>
  <c r="AU714" i="2"/>
  <c r="AT714" i="2"/>
  <c r="AS714" i="2"/>
  <c r="AR714" i="2"/>
  <c r="B714" i="2"/>
  <c r="FQ713" i="2"/>
  <c r="FO713" i="2"/>
  <c r="EY713" i="2"/>
  <c r="FR713" i="2" s="1"/>
  <c r="KH713" i="2" s="1"/>
  <c r="CL713" i="2"/>
  <c r="CC713" i="2"/>
  <c r="CA713" i="2"/>
  <c r="BY713" i="2"/>
  <c r="BV713" i="2"/>
  <c r="BS713" i="2"/>
  <c r="BN713" i="2"/>
  <c r="BL713" i="2"/>
  <c r="AY713" i="2"/>
  <c r="AW713" i="2" s="1"/>
  <c r="AV713" i="2" s="1"/>
  <c r="AU713" i="2"/>
  <c r="AT713" i="2"/>
  <c r="AS713" i="2"/>
  <c r="AR713" i="2"/>
  <c r="B713" i="2"/>
  <c r="IA712" i="2"/>
  <c r="FQ712" i="2"/>
  <c r="FO712" i="2"/>
  <c r="EY712" i="2"/>
  <c r="EZ712" i="2" s="1"/>
  <c r="CL712" i="2"/>
  <c r="CC712" i="2"/>
  <c r="CA712" i="2"/>
  <c r="BY712" i="2"/>
  <c r="BV712" i="2"/>
  <c r="BS712" i="2"/>
  <c r="BN712" i="2"/>
  <c r="BL712" i="2"/>
  <c r="AY712" i="2"/>
  <c r="AW712" i="2" s="1"/>
  <c r="AV712" i="2" s="1"/>
  <c r="AU712" i="2"/>
  <c r="AT712" i="2"/>
  <c r="AS712" i="2"/>
  <c r="AR712" i="2"/>
  <c r="B712" i="2"/>
  <c r="FQ711" i="2"/>
  <c r="FO711" i="2"/>
  <c r="EY711" i="2"/>
  <c r="FR711" i="2" s="1"/>
  <c r="EL711" i="2"/>
  <c r="CL711" i="2"/>
  <c r="CC711" i="2"/>
  <c r="CA711" i="2"/>
  <c r="BY711" i="2"/>
  <c r="BV711" i="2"/>
  <c r="BS711" i="2"/>
  <c r="BN711" i="2"/>
  <c r="BL711" i="2"/>
  <c r="AY711" i="2"/>
  <c r="AW711" i="2" s="1"/>
  <c r="AV711" i="2" s="1"/>
  <c r="AU711" i="2"/>
  <c r="AT711" i="2"/>
  <c r="AS711" i="2"/>
  <c r="AR711" i="2"/>
  <c r="B711" i="2"/>
  <c r="FQ710" i="2"/>
  <c r="FO710" i="2"/>
  <c r="EY710" i="2"/>
  <c r="FR710" i="2" s="1"/>
  <c r="ES710" i="2"/>
  <c r="EL710" i="2"/>
  <c r="EE710" i="2"/>
  <c r="CL710" i="2"/>
  <c r="CC710" i="2"/>
  <c r="CA710" i="2"/>
  <c r="BY710" i="2"/>
  <c r="BV710" i="2"/>
  <c r="BS710" i="2"/>
  <c r="BN710" i="2"/>
  <c r="BK710" i="2"/>
  <c r="BL710" i="2" s="1"/>
  <c r="AY710" i="2"/>
  <c r="AW710" i="2" s="1"/>
  <c r="AV710" i="2" s="1"/>
  <c r="AU710" i="2"/>
  <c r="AT710" i="2"/>
  <c r="AS710" i="2"/>
  <c r="AR710" i="2"/>
  <c r="B710" i="2"/>
  <c r="FQ709" i="2"/>
  <c r="FO709" i="2"/>
  <c r="EY709" i="2"/>
  <c r="FS709" i="2" s="1"/>
  <c r="CL709" i="2"/>
  <c r="CC709" i="2"/>
  <c r="CA709" i="2"/>
  <c r="BY709" i="2"/>
  <c r="BV709" i="2"/>
  <c r="BS709" i="2"/>
  <c r="BN709" i="2"/>
  <c r="BK709" i="2"/>
  <c r="BL709" i="2" s="1"/>
  <c r="AY709" i="2"/>
  <c r="AW709" i="2" s="1"/>
  <c r="AV709" i="2" s="1"/>
  <c r="AU709" i="2"/>
  <c r="AT709" i="2"/>
  <c r="AS709" i="2"/>
  <c r="AR709" i="2"/>
  <c r="B709" i="2"/>
  <c r="FQ708" i="2"/>
  <c r="FO708" i="2"/>
  <c r="EY708" i="2"/>
  <c r="EZ708" i="2" s="1"/>
  <c r="CL708" i="2"/>
  <c r="CC708" i="2"/>
  <c r="CA708" i="2"/>
  <c r="BY708" i="2"/>
  <c r="BV708" i="2"/>
  <c r="BS708" i="2"/>
  <c r="BN708" i="2"/>
  <c r="BL708" i="2"/>
  <c r="AY708" i="2"/>
  <c r="AW708" i="2" s="1"/>
  <c r="AV708" i="2" s="1"/>
  <c r="AU708" i="2"/>
  <c r="AT708" i="2"/>
  <c r="AS708" i="2"/>
  <c r="AR708" i="2"/>
  <c r="B708" i="2"/>
  <c r="IA707" i="2"/>
  <c r="FQ707" i="2"/>
  <c r="FO707" i="2"/>
  <c r="EY707" i="2"/>
  <c r="FS707" i="2" s="1"/>
  <c r="CL707" i="2"/>
  <c r="CC707" i="2"/>
  <c r="CA707" i="2"/>
  <c r="BY707" i="2"/>
  <c r="BV707" i="2"/>
  <c r="BS707" i="2"/>
  <c r="BN707" i="2"/>
  <c r="BL707" i="2"/>
  <c r="AW707" i="2"/>
  <c r="AV707" i="2" s="1"/>
  <c r="AU707" i="2"/>
  <c r="AT707" i="2"/>
  <c r="AS707" i="2"/>
  <c r="AR707" i="2"/>
  <c r="B707" i="2"/>
  <c r="FQ706" i="2"/>
  <c r="FO706" i="2"/>
  <c r="EY706" i="2"/>
  <c r="FR706" i="2" s="1"/>
  <c r="EL706" i="2"/>
  <c r="CL706" i="2"/>
  <c r="CC706" i="2"/>
  <c r="CA706" i="2"/>
  <c r="BY706" i="2"/>
  <c r="BV706" i="2"/>
  <c r="BS706" i="2"/>
  <c r="BN706" i="2"/>
  <c r="BL706" i="2"/>
  <c r="AY706" i="2"/>
  <c r="AW706" i="2" s="1"/>
  <c r="AV706" i="2" s="1"/>
  <c r="AU706" i="2"/>
  <c r="AT706" i="2"/>
  <c r="AS706" i="2"/>
  <c r="AR706" i="2"/>
  <c r="B706" i="2"/>
  <c r="IA705" i="2"/>
  <c r="FQ705" i="2"/>
  <c r="FO705" i="2"/>
  <c r="EY705" i="2"/>
  <c r="EZ705" i="2" s="1"/>
  <c r="CL705" i="2"/>
  <c r="CC705" i="2"/>
  <c r="CA705" i="2"/>
  <c r="BY705" i="2"/>
  <c r="BV705" i="2"/>
  <c r="BS705" i="2"/>
  <c r="BN705" i="2"/>
  <c r="BL705" i="2"/>
  <c r="AW705" i="2"/>
  <c r="AU705" i="2"/>
  <c r="AT705" i="2"/>
  <c r="AS705" i="2"/>
  <c r="AR705" i="2"/>
  <c r="B705" i="2"/>
  <c r="GQ704" i="2"/>
  <c r="FQ704" i="2"/>
  <c r="FO704" i="2"/>
  <c r="EY704" i="2"/>
  <c r="FR704" i="2" s="1"/>
  <c r="EL704" i="2"/>
  <c r="CL704" i="2"/>
  <c r="CC704" i="2"/>
  <c r="CA704" i="2"/>
  <c r="BY704" i="2"/>
  <c r="BV704" i="2"/>
  <c r="BS704" i="2"/>
  <c r="BN704" i="2"/>
  <c r="BL704" i="2"/>
  <c r="AY704" i="2"/>
  <c r="AW704" i="2" s="1"/>
  <c r="AV704" i="2" s="1"/>
  <c r="AU704" i="2"/>
  <c r="AT704" i="2"/>
  <c r="AS704" i="2"/>
  <c r="AR704" i="2"/>
  <c r="B704" i="2"/>
  <c r="FQ703" i="2"/>
  <c r="FO703" i="2"/>
  <c r="EY703" i="2"/>
  <c r="FR703" i="2" s="1"/>
  <c r="ES703" i="2"/>
  <c r="EE703" i="2"/>
  <c r="CL703" i="2"/>
  <c r="CC703" i="2"/>
  <c r="CA703" i="2"/>
  <c r="BY703" i="2"/>
  <c r="BV703" i="2"/>
  <c r="BS703" i="2"/>
  <c r="BN703" i="2"/>
  <c r="BK703" i="2"/>
  <c r="BL703" i="2" s="1"/>
  <c r="AY703" i="2"/>
  <c r="AW703" i="2" s="1"/>
  <c r="AV703" i="2" s="1"/>
  <c r="AU703" i="2"/>
  <c r="AT703" i="2"/>
  <c r="AS703" i="2"/>
  <c r="AR703" i="2"/>
  <c r="B703" i="2"/>
  <c r="FQ702" i="2"/>
  <c r="FO702" i="2"/>
  <c r="EY702" i="2"/>
  <c r="EZ702" i="2" s="1"/>
  <c r="EL702" i="2"/>
  <c r="CL702" i="2"/>
  <c r="CC702" i="2"/>
  <c r="CA702" i="2"/>
  <c r="BY702" i="2"/>
  <c r="BV702" i="2"/>
  <c r="BS702" i="2"/>
  <c r="BN702" i="2"/>
  <c r="BL702" i="2"/>
  <c r="AY702" i="2"/>
  <c r="AW702" i="2" s="1"/>
  <c r="AV702" i="2" s="1"/>
  <c r="AU702" i="2"/>
  <c r="AT702" i="2"/>
  <c r="AS702" i="2"/>
  <c r="AR702" i="2"/>
  <c r="B702" i="2"/>
  <c r="FQ701" i="2"/>
  <c r="FO701" i="2"/>
  <c r="EY701" i="2"/>
  <c r="EL701" i="2"/>
  <c r="CL701" i="2"/>
  <c r="CC701" i="2"/>
  <c r="CA701" i="2"/>
  <c r="BY701" i="2"/>
  <c r="BV701" i="2"/>
  <c r="BS701" i="2"/>
  <c r="BN701" i="2"/>
  <c r="BL701" i="2"/>
  <c r="AY701" i="2"/>
  <c r="AW701" i="2" s="1"/>
  <c r="AV701" i="2" s="1"/>
  <c r="AU701" i="2"/>
  <c r="AT701" i="2"/>
  <c r="AS701" i="2"/>
  <c r="AR701" i="2"/>
  <c r="B701" i="2"/>
  <c r="FQ700" i="2"/>
  <c r="FO700" i="2"/>
  <c r="EY700" i="2"/>
  <c r="FR700" i="2" s="1"/>
  <c r="EL700" i="2"/>
  <c r="CL700" i="2"/>
  <c r="CC700" i="2"/>
  <c r="CA700" i="2"/>
  <c r="BY700" i="2"/>
  <c r="BV700" i="2"/>
  <c r="BS700" i="2"/>
  <c r="BN700" i="2"/>
  <c r="BL700" i="2"/>
  <c r="AW700" i="2"/>
  <c r="AV700" i="2" s="1"/>
  <c r="AU700" i="2"/>
  <c r="AT700" i="2"/>
  <c r="AS700" i="2"/>
  <c r="AR700" i="2"/>
  <c r="B700" i="2"/>
  <c r="FQ699" i="2"/>
  <c r="FO699" i="2"/>
  <c r="EY699" i="2"/>
  <c r="EZ699" i="2" s="1"/>
  <c r="EL699" i="2"/>
  <c r="CL699" i="2"/>
  <c r="CC699" i="2"/>
  <c r="CA699" i="2"/>
  <c r="BY699" i="2"/>
  <c r="BV699" i="2"/>
  <c r="BN699" i="2"/>
  <c r="BK699" i="2"/>
  <c r="BL699" i="2" s="1"/>
  <c r="AY699" i="2"/>
  <c r="AW699" i="2" s="1"/>
  <c r="AV699" i="2" s="1"/>
  <c r="AU699" i="2"/>
  <c r="AT699" i="2"/>
  <c r="AS699" i="2"/>
  <c r="AR699" i="2"/>
  <c r="B699" i="2"/>
  <c r="FQ698" i="2"/>
  <c r="FO698" i="2"/>
  <c r="EY698" i="2"/>
  <c r="EZ698" i="2" s="1"/>
  <c r="CL698" i="2"/>
  <c r="CC698" i="2"/>
  <c r="CA698" i="2"/>
  <c r="BY698" i="2"/>
  <c r="BV698" i="2"/>
  <c r="BS698" i="2"/>
  <c r="BN698" i="2"/>
  <c r="BL698" i="2"/>
  <c r="AY698" i="2"/>
  <c r="AW698" i="2" s="1"/>
  <c r="AV698" i="2" s="1"/>
  <c r="AU698" i="2"/>
  <c r="AT698" i="2"/>
  <c r="AS698" i="2"/>
  <c r="AR698" i="2"/>
  <c r="B698" i="2"/>
  <c r="FQ697" i="2"/>
  <c r="FO697" i="2"/>
  <c r="EY697" i="2"/>
  <c r="FR697" i="2" s="1"/>
  <c r="ES697" i="2"/>
  <c r="EL697" i="2"/>
  <c r="EE697" i="2"/>
  <c r="CL697" i="2"/>
  <c r="CC697" i="2"/>
  <c r="CA697" i="2"/>
  <c r="BY697" i="2"/>
  <c r="BV697" i="2"/>
  <c r="BS697" i="2"/>
  <c r="BN697" i="2"/>
  <c r="BK697" i="2"/>
  <c r="BL697" i="2" s="1"/>
  <c r="AY697" i="2"/>
  <c r="AW697" i="2" s="1"/>
  <c r="AV697" i="2" s="1"/>
  <c r="AU697" i="2"/>
  <c r="AT697" i="2"/>
  <c r="AS697" i="2"/>
  <c r="AR697" i="2"/>
  <c r="B697" i="2"/>
  <c r="FQ696" i="2"/>
  <c r="FO696" i="2"/>
  <c r="EY696" i="2"/>
  <c r="FR696" i="2" s="1"/>
  <c r="KF696" i="2" s="1"/>
  <c r="ES696" i="2"/>
  <c r="EE696" i="2"/>
  <c r="CL696" i="2"/>
  <c r="CC696" i="2"/>
  <c r="CA696" i="2"/>
  <c r="BY696" i="2"/>
  <c r="BV696" i="2"/>
  <c r="BS696" i="2"/>
  <c r="BN696" i="2"/>
  <c r="BK696" i="2"/>
  <c r="BL696" i="2" s="1"/>
  <c r="AY696" i="2"/>
  <c r="AW696" i="2" s="1"/>
  <c r="AV696" i="2" s="1"/>
  <c r="AU696" i="2"/>
  <c r="AT696" i="2"/>
  <c r="AS696" i="2"/>
  <c r="AR696" i="2"/>
  <c r="B696" i="2"/>
  <c r="FQ695" i="2"/>
  <c r="FO695" i="2"/>
  <c r="EY695" i="2"/>
  <c r="EZ695" i="2" s="1"/>
  <c r="ES695" i="2"/>
  <c r="EL695" i="2"/>
  <c r="EE695" i="2"/>
  <c r="CL695" i="2"/>
  <c r="CC695" i="2"/>
  <c r="CA695" i="2"/>
  <c r="BY695" i="2"/>
  <c r="BV695" i="2"/>
  <c r="BS695" i="2"/>
  <c r="BN695" i="2"/>
  <c r="BK695" i="2"/>
  <c r="BL695" i="2" s="1"/>
  <c r="AY695" i="2"/>
  <c r="AW695" i="2" s="1"/>
  <c r="AV695" i="2" s="1"/>
  <c r="AU695" i="2"/>
  <c r="AT695" i="2"/>
  <c r="AS695" i="2"/>
  <c r="AR695" i="2"/>
  <c r="B695" i="2"/>
  <c r="FQ694" i="2"/>
  <c r="FO694" i="2"/>
  <c r="EY694" i="2"/>
  <c r="EZ694" i="2" s="1"/>
  <c r="EL694" i="2"/>
  <c r="CL694" i="2"/>
  <c r="CC694" i="2"/>
  <c r="CA694" i="2"/>
  <c r="BY694" i="2"/>
  <c r="BV694" i="2"/>
  <c r="BS694" i="2"/>
  <c r="BN694" i="2"/>
  <c r="BL694" i="2"/>
  <c r="AW694" i="2"/>
  <c r="AU694" i="2"/>
  <c r="AT694" i="2"/>
  <c r="AS694" i="2"/>
  <c r="AR694" i="2"/>
  <c r="B694" i="2"/>
  <c r="FQ693" i="2"/>
  <c r="FO693" i="2"/>
  <c r="EY693" i="2"/>
  <c r="FR693" i="2" s="1"/>
  <c r="ES693" i="2"/>
  <c r="EL693" i="2"/>
  <c r="EE693" i="2"/>
  <c r="CL693" i="2"/>
  <c r="CC693" i="2"/>
  <c r="CA693" i="2"/>
  <c r="BY693" i="2"/>
  <c r="BV693" i="2"/>
  <c r="BS693" i="2"/>
  <c r="BN693" i="2"/>
  <c r="BK693" i="2"/>
  <c r="BL693" i="2" s="1"/>
  <c r="AY693" i="2"/>
  <c r="AW693" i="2" s="1"/>
  <c r="AV693" i="2" s="1"/>
  <c r="AU693" i="2"/>
  <c r="AT693" i="2"/>
  <c r="AS693" i="2"/>
  <c r="AR693" i="2"/>
  <c r="B693" i="2"/>
  <c r="FQ692" i="2"/>
  <c r="FO692" i="2"/>
  <c r="EY692" i="2"/>
  <c r="EZ692" i="2" s="1"/>
  <c r="EE692" i="2"/>
  <c r="CL692" i="2"/>
  <c r="CC692" i="2"/>
  <c r="CA692" i="2"/>
  <c r="BY692" i="2"/>
  <c r="BV692" i="2"/>
  <c r="BS692" i="2"/>
  <c r="BN692" i="2"/>
  <c r="BK692" i="2"/>
  <c r="BL692" i="2" s="1"/>
  <c r="AY692" i="2"/>
  <c r="AW692" i="2" s="1"/>
  <c r="AV692" i="2" s="1"/>
  <c r="AU692" i="2"/>
  <c r="AT692" i="2"/>
  <c r="AS692" i="2"/>
  <c r="AR692" i="2"/>
  <c r="B692" i="2"/>
  <c r="FQ691" i="2"/>
  <c r="FO691" i="2"/>
  <c r="EY691" i="2"/>
  <c r="FR691" i="2" s="1"/>
  <c r="EL691" i="2"/>
  <c r="CL691" i="2"/>
  <c r="CC691" i="2"/>
  <c r="CA691" i="2"/>
  <c r="BY691" i="2"/>
  <c r="BV691" i="2"/>
  <c r="BS691" i="2"/>
  <c r="BN691" i="2"/>
  <c r="BL691" i="2"/>
  <c r="AW691" i="2"/>
  <c r="AU691" i="2"/>
  <c r="AT691" i="2"/>
  <c r="AS691" i="2"/>
  <c r="AR691" i="2"/>
  <c r="B691" i="2"/>
  <c r="B690" i="2"/>
  <c r="FQ689" i="2"/>
  <c r="FO689" i="2"/>
  <c r="EY689" i="2"/>
  <c r="FR689" i="2" s="1"/>
  <c r="EL689" i="2"/>
  <c r="EE689" i="2"/>
  <c r="CL689" i="2"/>
  <c r="CC689" i="2"/>
  <c r="CA689" i="2"/>
  <c r="BY689" i="2"/>
  <c r="BV689" i="2"/>
  <c r="BS689" i="2"/>
  <c r="BN689" i="2"/>
  <c r="BK689" i="2"/>
  <c r="BL689" i="2" s="1"/>
  <c r="AY689" i="2"/>
  <c r="AW689" i="2" s="1"/>
  <c r="AV689" i="2" s="1"/>
  <c r="AU689" i="2"/>
  <c r="AT689" i="2"/>
  <c r="AS689" i="2"/>
  <c r="AR689" i="2"/>
  <c r="B689" i="2"/>
  <c r="FQ688" i="2"/>
  <c r="FO688" i="2"/>
  <c r="EY688" i="2"/>
  <c r="FR688" i="2" s="1"/>
  <c r="KE688" i="2" s="1"/>
  <c r="EL688" i="2"/>
  <c r="EE688" i="2"/>
  <c r="CL688" i="2"/>
  <c r="CC688" i="2"/>
  <c r="CA688" i="2"/>
  <c r="BY688" i="2"/>
  <c r="BV688" i="2"/>
  <c r="BS688" i="2"/>
  <c r="BN688" i="2"/>
  <c r="BK688" i="2"/>
  <c r="BL688" i="2" s="1"/>
  <c r="AY688" i="2"/>
  <c r="AW688" i="2" s="1"/>
  <c r="AV688" i="2" s="1"/>
  <c r="AU688" i="2"/>
  <c r="AT688" i="2"/>
  <c r="AS688" i="2"/>
  <c r="AR688" i="2"/>
  <c r="B688" i="2"/>
  <c r="FQ687" i="2"/>
  <c r="FO687" i="2"/>
  <c r="EY687" i="2"/>
  <c r="FR687" i="2" s="1"/>
  <c r="EL687" i="2"/>
  <c r="EE687" i="2"/>
  <c r="CL687" i="2"/>
  <c r="CC687" i="2"/>
  <c r="CA687" i="2"/>
  <c r="BY687" i="2"/>
  <c r="BV687" i="2"/>
  <c r="BS687" i="2"/>
  <c r="BN687" i="2"/>
  <c r="BK687" i="2"/>
  <c r="BL687" i="2" s="1"/>
  <c r="AY687" i="2"/>
  <c r="AW687" i="2" s="1"/>
  <c r="AV687" i="2" s="1"/>
  <c r="AU687" i="2"/>
  <c r="AT687" i="2"/>
  <c r="AS687" i="2"/>
  <c r="AR687" i="2"/>
  <c r="B687" i="2"/>
  <c r="FQ686" i="2"/>
  <c r="FO686" i="2"/>
  <c r="EY686" i="2"/>
  <c r="EZ686" i="2" s="1"/>
  <c r="EL686" i="2"/>
  <c r="EE686" i="2"/>
  <c r="CL686" i="2"/>
  <c r="CC686" i="2"/>
  <c r="CA686" i="2"/>
  <c r="BY686" i="2"/>
  <c r="BV686" i="2"/>
  <c r="BS686" i="2"/>
  <c r="BN686" i="2"/>
  <c r="BL686" i="2"/>
  <c r="AY686" i="2"/>
  <c r="AW686" i="2" s="1"/>
  <c r="AV686" i="2" s="1"/>
  <c r="AU686" i="2"/>
  <c r="AT686" i="2"/>
  <c r="AS686" i="2"/>
  <c r="AR686" i="2"/>
  <c r="B686" i="2"/>
  <c r="IA685" i="2"/>
  <c r="FQ685" i="2"/>
  <c r="FO685" i="2"/>
  <c r="EY685" i="2"/>
  <c r="EZ685" i="2" s="1"/>
  <c r="EL685" i="2"/>
  <c r="CL685" i="2"/>
  <c r="CC685" i="2"/>
  <c r="CA685" i="2"/>
  <c r="BY685" i="2"/>
  <c r="BV685" i="2"/>
  <c r="BS685" i="2"/>
  <c r="BN685" i="2"/>
  <c r="BL685" i="2"/>
  <c r="AY685" i="2"/>
  <c r="AW685" i="2" s="1"/>
  <c r="AV685" i="2" s="1"/>
  <c r="AU685" i="2"/>
  <c r="AT685" i="2"/>
  <c r="AS685" i="2"/>
  <c r="AR685" i="2"/>
  <c r="B685" i="2"/>
  <c r="IA684" i="2"/>
  <c r="FQ684" i="2"/>
  <c r="FO684" i="2"/>
  <c r="EY684" i="2"/>
  <c r="FR684" i="2" s="1"/>
  <c r="KI684" i="2" s="1"/>
  <c r="EL684" i="2"/>
  <c r="CL684" i="2"/>
  <c r="CC684" i="2"/>
  <c r="CA684" i="2"/>
  <c r="BY684" i="2"/>
  <c r="BV684" i="2"/>
  <c r="BS684" i="2"/>
  <c r="BN684" i="2"/>
  <c r="BL684" i="2"/>
  <c r="AY684" i="2"/>
  <c r="AW684" i="2" s="1"/>
  <c r="AV684" i="2" s="1"/>
  <c r="AU684" i="2"/>
  <c r="AT684" i="2"/>
  <c r="AS684" i="2"/>
  <c r="AR684" i="2"/>
  <c r="B684" i="2"/>
  <c r="FQ683" i="2"/>
  <c r="FO683" i="2"/>
  <c r="EY683" i="2"/>
  <c r="FR683" i="2" s="1"/>
  <c r="ES683" i="2"/>
  <c r="EL683" i="2"/>
  <c r="EE683" i="2"/>
  <c r="CL683" i="2"/>
  <c r="CC683" i="2"/>
  <c r="CA683" i="2"/>
  <c r="BY683" i="2"/>
  <c r="BV683" i="2"/>
  <c r="BS683" i="2"/>
  <c r="BN683" i="2"/>
  <c r="BK683" i="2"/>
  <c r="BL683" i="2" s="1"/>
  <c r="AY683" i="2"/>
  <c r="AW683" i="2" s="1"/>
  <c r="AV683" i="2" s="1"/>
  <c r="AU683" i="2"/>
  <c r="AT683" i="2"/>
  <c r="AS683" i="2"/>
  <c r="AR683" i="2"/>
  <c r="B683" i="2"/>
  <c r="FQ682" i="2"/>
  <c r="FO682" i="2"/>
  <c r="EY682" i="2"/>
  <c r="ES682" i="2"/>
  <c r="EL682" i="2"/>
  <c r="EE682" i="2"/>
  <c r="CL682" i="2"/>
  <c r="CC682" i="2"/>
  <c r="CA682" i="2"/>
  <c r="BY682" i="2"/>
  <c r="BV682" i="2"/>
  <c r="BS682" i="2"/>
  <c r="BN682" i="2"/>
  <c r="BK682" i="2"/>
  <c r="BL682" i="2" s="1"/>
  <c r="AY682" i="2"/>
  <c r="AW682" i="2" s="1"/>
  <c r="AV682" i="2" s="1"/>
  <c r="AU682" i="2"/>
  <c r="AT682" i="2"/>
  <c r="AS682" i="2"/>
  <c r="AR682" i="2"/>
  <c r="B682" i="2"/>
  <c r="FQ681" i="2"/>
  <c r="FO681" i="2"/>
  <c r="EY681" i="2"/>
  <c r="EZ681" i="2" s="1"/>
  <c r="CL681" i="2"/>
  <c r="CC681" i="2"/>
  <c r="CA681" i="2"/>
  <c r="BY681" i="2"/>
  <c r="BV681" i="2"/>
  <c r="BS681" i="2"/>
  <c r="BN681" i="2"/>
  <c r="BK681" i="2"/>
  <c r="BL681" i="2" s="1"/>
  <c r="AY681" i="2"/>
  <c r="AW681" i="2" s="1"/>
  <c r="AV681" i="2" s="1"/>
  <c r="AU681" i="2"/>
  <c r="AT681" i="2"/>
  <c r="AS681" i="2"/>
  <c r="AR681" i="2"/>
  <c r="B681" i="2"/>
  <c r="IA680" i="2"/>
  <c r="FQ680" i="2"/>
  <c r="FO680" i="2"/>
  <c r="EY680" i="2"/>
  <c r="EZ680" i="2" s="1"/>
  <c r="CL680" i="2"/>
  <c r="CC680" i="2"/>
  <c r="CA680" i="2"/>
  <c r="BY680" i="2"/>
  <c r="BV680" i="2"/>
  <c r="BS680" i="2"/>
  <c r="BN680" i="2"/>
  <c r="BL680" i="2"/>
  <c r="AY680" i="2"/>
  <c r="AW680" i="2" s="1"/>
  <c r="AV680" i="2" s="1"/>
  <c r="AU680" i="2"/>
  <c r="AT680" i="2"/>
  <c r="AS680" i="2"/>
  <c r="AR680" i="2"/>
  <c r="B680" i="2"/>
  <c r="FQ679" i="2"/>
  <c r="FO679" i="2"/>
  <c r="EY679" i="2"/>
  <c r="FS679" i="2" s="1"/>
  <c r="EL679" i="2"/>
  <c r="EE679" i="2"/>
  <c r="CL679" i="2"/>
  <c r="CC679" i="2"/>
  <c r="CA679" i="2"/>
  <c r="BY679" i="2"/>
  <c r="BV679" i="2"/>
  <c r="BS679" i="2"/>
  <c r="BN679" i="2"/>
  <c r="BK679" i="2"/>
  <c r="BL679" i="2" s="1"/>
  <c r="AY679" i="2"/>
  <c r="AW679" i="2" s="1"/>
  <c r="AV679" i="2" s="1"/>
  <c r="AU679" i="2"/>
  <c r="AT679" i="2"/>
  <c r="AS679" i="2"/>
  <c r="AR679" i="2"/>
  <c r="B679" i="2"/>
  <c r="FQ678" i="2"/>
  <c r="FO678" i="2"/>
  <c r="EY678" i="2"/>
  <c r="FS678" i="2" s="1"/>
  <c r="EL678" i="2"/>
  <c r="CL678" i="2"/>
  <c r="CC678" i="2"/>
  <c r="CA678" i="2"/>
  <c r="BY678" i="2"/>
  <c r="BV678" i="2"/>
  <c r="BS678" i="2"/>
  <c r="BN678" i="2"/>
  <c r="BK678" i="2"/>
  <c r="BL678" i="2" s="1"/>
  <c r="AY678" i="2"/>
  <c r="AW678" i="2" s="1"/>
  <c r="AV678" i="2" s="1"/>
  <c r="AU678" i="2"/>
  <c r="AT678" i="2"/>
  <c r="AS678" i="2"/>
  <c r="AR678" i="2"/>
  <c r="B678" i="2"/>
  <c r="EL677" i="2"/>
  <c r="B677" i="2"/>
  <c r="FQ676" i="2"/>
  <c r="FO676" i="2"/>
  <c r="EY676" i="2"/>
  <c r="EZ676" i="2" s="1"/>
  <c r="EE676" i="2"/>
  <c r="CL676" i="2"/>
  <c r="CC676" i="2"/>
  <c r="CA676" i="2"/>
  <c r="BY676" i="2"/>
  <c r="BV676" i="2"/>
  <c r="BS676" i="2"/>
  <c r="BN676" i="2"/>
  <c r="BK676" i="2"/>
  <c r="BL676" i="2" s="1"/>
  <c r="AY676" i="2"/>
  <c r="AW676" i="2" s="1"/>
  <c r="AV676" i="2" s="1"/>
  <c r="AU676" i="2"/>
  <c r="AT676" i="2"/>
  <c r="AS676" i="2"/>
  <c r="AR676" i="2"/>
  <c r="B676" i="2"/>
  <c r="FQ675" i="2"/>
  <c r="FO675" i="2"/>
  <c r="EY675" i="2"/>
  <c r="FR675" i="2" s="1"/>
  <c r="CL675" i="2"/>
  <c r="CC675" i="2"/>
  <c r="CA675" i="2"/>
  <c r="BY675" i="2"/>
  <c r="BV675" i="2"/>
  <c r="BS675" i="2"/>
  <c r="BN675" i="2"/>
  <c r="BL675" i="2"/>
  <c r="AW675" i="2"/>
  <c r="AU675" i="2"/>
  <c r="AT675" i="2"/>
  <c r="AS675" i="2"/>
  <c r="AR675" i="2"/>
  <c r="B675" i="2"/>
  <c r="IA674" i="2"/>
  <c r="FQ674" i="2"/>
  <c r="FO674" i="2"/>
  <c r="EY674" i="2"/>
  <c r="FS674" i="2" s="1"/>
  <c r="EL674" i="2"/>
  <c r="EE674" i="2"/>
  <c r="CL674" i="2"/>
  <c r="CC674" i="2"/>
  <c r="CA674" i="2"/>
  <c r="BY674" i="2"/>
  <c r="BV674" i="2"/>
  <c r="BS674" i="2"/>
  <c r="BN674" i="2"/>
  <c r="BL674" i="2"/>
  <c r="AY674" i="2"/>
  <c r="AW674" i="2" s="1"/>
  <c r="AV674" i="2" s="1"/>
  <c r="AU674" i="2"/>
  <c r="AT674" i="2"/>
  <c r="AS674" i="2"/>
  <c r="AR674" i="2"/>
  <c r="B674" i="2"/>
  <c r="FQ673" i="2"/>
  <c r="FO673" i="2"/>
  <c r="EY673" i="2"/>
  <c r="EZ673" i="2" s="1"/>
  <c r="EL673" i="2"/>
  <c r="CL673" i="2"/>
  <c r="CC673" i="2"/>
  <c r="CA673" i="2"/>
  <c r="BY673" i="2"/>
  <c r="BV673" i="2"/>
  <c r="BS673" i="2"/>
  <c r="BN673" i="2"/>
  <c r="BL673" i="2"/>
  <c r="AW673" i="2"/>
  <c r="AU673" i="2"/>
  <c r="AT673" i="2"/>
  <c r="AS673" i="2"/>
  <c r="AR673" i="2"/>
  <c r="B673" i="2"/>
  <c r="EL672" i="2"/>
  <c r="B672" i="2"/>
  <c r="EL671" i="2"/>
  <c r="B671" i="2"/>
  <c r="GQ670" i="2"/>
  <c r="FQ670" i="2"/>
  <c r="FO670" i="2"/>
  <c r="EY670" i="2"/>
  <c r="FR670" i="2" s="1"/>
  <c r="CL670" i="2"/>
  <c r="CC670" i="2"/>
  <c r="CA670" i="2"/>
  <c r="BY670" i="2"/>
  <c r="BV670" i="2"/>
  <c r="BS670" i="2"/>
  <c r="BN670" i="2"/>
  <c r="BL670" i="2"/>
  <c r="AY670" i="2"/>
  <c r="AW670" i="2" s="1"/>
  <c r="AV670" i="2" s="1"/>
  <c r="AU670" i="2"/>
  <c r="AT670" i="2"/>
  <c r="AS670" i="2"/>
  <c r="AR670" i="2"/>
  <c r="B670" i="2"/>
  <c r="FQ669" i="2"/>
  <c r="FO669" i="2"/>
  <c r="EY669" i="2"/>
  <c r="EZ669" i="2" s="1"/>
  <c r="CL669" i="2"/>
  <c r="CC669" i="2"/>
  <c r="CA669" i="2"/>
  <c r="BY669" i="2"/>
  <c r="BV669" i="2"/>
  <c r="BS669" i="2"/>
  <c r="BN669" i="2"/>
  <c r="BL669" i="2"/>
  <c r="AW669" i="2"/>
  <c r="AU669" i="2"/>
  <c r="AT669" i="2"/>
  <c r="AS669" i="2"/>
  <c r="AR669" i="2"/>
  <c r="B669" i="2"/>
  <c r="B668" i="2"/>
  <c r="FQ667" i="2"/>
  <c r="FO667" i="2"/>
  <c r="FI667" i="2"/>
  <c r="EY667" i="2"/>
  <c r="EZ667" i="2" s="1"/>
  <c r="CL667" i="2"/>
  <c r="CC667" i="2"/>
  <c r="CA667" i="2"/>
  <c r="BY667" i="2"/>
  <c r="BV667" i="2"/>
  <c r="BS667" i="2"/>
  <c r="BN667" i="2"/>
  <c r="BL667" i="2"/>
  <c r="AY667" i="2"/>
  <c r="AW667" i="2" s="1"/>
  <c r="AV667" i="2" s="1"/>
  <c r="AU667" i="2"/>
  <c r="AT667" i="2"/>
  <c r="AS667" i="2"/>
  <c r="AR667" i="2"/>
  <c r="B667" i="2"/>
  <c r="EL666" i="2"/>
  <c r="B666" i="2"/>
  <c r="IA665" i="2"/>
  <c r="FQ665" i="2"/>
  <c r="FO665" i="2"/>
  <c r="EY665" i="2"/>
  <c r="FR665" i="2" s="1"/>
  <c r="EL665" i="2"/>
  <c r="CL665" i="2"/>
  <c r="CC665" i="2"/>
  <c r="CA665" i="2"/>
  <c r="BY665" i="2"/>
  <c r="BV665" i="2"/>
  <c r="BS665" i="2"/>
  <c r="BN665" i="2"/>
  <c r="BL665" i="2"/>
  <c r="AW665" i="2"/>
  <c r="AU665" i="2"/>
  <c r="AT665" i="2"/>
  <c r="AS665" i="2"/>
  <c r="AR665" i="2"/>
  <c r="B665" i="2"/>
  <c r="FQ664" i="2"/>
  <c r="FO664" i="2"/>
  <c r="EY664" i="2"/>
  <c r="FR664" i="2" s="1"/>
  <c r="ES664" i="2"/>
  <c r="EE664" i="2"/>
  <c r="CL664" i="2"/>
  <c r="CC664" i="2"/>
  <c r="CA664" i="2"/>
  <c r="BY664" i="2"/>
  <c r="BV664" i="2"/>
  <c r="BS664" i="2"/>
  <c r="BN664" i="2"/>
  <c r="BK664" i="2"/>
  <c r="BL664" i="2" s="1"/>
  <c r="AY664" i="2"/>
  <c r="AW664" i="2" s="1"/>
  <c r="AV664" i="2" s="1"/>
  <c r="AU664" i="2"/>
  <c r="AT664" i="2"/>
  <c r="AS664" i="2"/>
  <c r="AR664" i="2"/>
  <c r="B664" i="2"/>
  <c r="FQ663" i="2"/>
  <c r="FO663" i="2"/>
  <c r="EY663" i="2"/>
  <c r="EZ663" i="2" s="1"/>
  <c r="EL663" i="2"/>
  <c r="EE663" i="2"/>
  <c r="CL663" i="2"/>
  <c r="CC663" i="2"/>
  <c r="CA663" i="2"/>
  <c r="BY663" i="2"/>
  <c r="BV663" i="2"/>
  <c r="BS663" i="2"/>
  <c r="BN663" i="2"/>
  <c r="BK663" i="2"/>
  <c r="BL663" i="2" s="1"/>
  <c r="AY663" i="2"/>
  <c r="AW663" i="2" s="1"/>
  <c r="AV663" i="2" s="1"/>
  <c r="AU663" i="2"/>
  <c r="AT663" i="2"/>
  <c r="AS663" i="2"/>
  <c r="AR663" i="2"/>
  <c r="B663" i="2"/>
  <c r="FQ662" i="2"/>
  <c r="FO662" i="2"/>
  <c r="EY662" i="2"/>
  <c r="FR662" i="2" s="1"/>
  <c r="KI662" i="2" s="1"/>
  <c r="EL662" i="2"/>
  <c r="EE662" i="2"/>
  <c r="CL662" i="2"/>
  <c r="CC662" i="2"/>
  <c r="CA662" i="2"/>
  <c r="BY662" i="2"/>
  <c r="BV662" i="2"/>
  <c r="BS662" i="2"/>
  <c r="BN662" i="2"/>
  <c r="BK662" i="2"/>
  <c r="BL662" i="2" s="1"/>
  <c r="AY662" i="2"/>
  <c r="AW662" i="2" s="1"/>
  <c r="AV662" i="2" s="1"/>
  <c r="AU662" i="2"/>
  <c r="AT662" i="2"/>
  <c r="AS662" i="2"/>
  <c r="AR662" i="2"/>
  <c r="B662" i="2"/>
  <c r="GN661" i="2"/>
  <c r="FQ661" i="2"/>
  <c r="FO661" i="2"/>
  <c r="EY661" i="2"/>
  <c r="EZ661" i="2" s="1"/>
  <c r="EL661" i="2"/>
  <c r="CL661" i="2"/>
  <c r="CC661" i="2"/>
  <c r="CA661" i="2"/>
  <c r="BY661" i="2"/>
  <c r="BV661" i="2"/>
  <c r="BS661" i="2"/>
  <c r="BN661" i="2"/>
  <c r="BL661" i="2"/>
  <c r="AW661" i="2"/>
  <c r="AU661" i="2"/>
  <c r="AT661" i="2"/>
  <c r="AS661" i="2"/>
  <c r="AR661" i="2"/>
  <c r="B661" i="2"/>
  <c r="IA660" i="2"/>
  <c r="FQ660" i="2"/>
  <c r="FO660" i="2"/>
  <c r="EY660" i="2"/>
  <c r="FR660" i="2" s="1"/>
  <c r="EL660" i="2"/>
  <c r="CL660" i="2"/>
  <c r="CC660" i="2"/>
  <c r="CA660" i="2"/>
  <c r="BY660" i="2"/>
  <c r="BV660" i="2"/>
  <c r="BS660" i="2"/>
  <c r="BN660" i="2"/>
  <c r="BL660" i="2"/>
  <c r="AW660" i="2"/>
  <c r="AU660" i="2"/>
  <c r="AT660" i="2"/>
  <c r="AS660" i="2"/>
  <c r="AR660" i="2"/>
  <c r="B660" i="2"/>
  <c r="EL14" i="2"/>
  <c r="B14" i="2"/>
  <c r="EL659" i="2"/>
  <c r="B659" i="2"/>
  <c r="FQ658" i="2"/>
  <c r="FO658" i="2"/>
  <c r="EY658" i="2"/>
  <c r="FR658" i="2" s="1"/>
  <c r="EL658" i="2"/>
  <c r="CL658" i="2"/>
  <c r="CC658" i="2"/>
  <c r="CA658" i="2"/>
  <c r="BY658" i="2"/>
  <c r="BV658" i="2"/>
  <c r="BS658" i="2"/>
  <c r="BN658" i="2"/>
  <c r="BL658" i="2"/>
  <c r="AW658" i="2"/>
  <c r="AU658" i="2"/>
  <c r="AT658" i="2"/>
  <c r="AS658" i="2"/>
  <c r="AR658" i="2"/>
  <c r="B658" i="2"/>
  <c r="FQ657" i="2"/>
  <c r="FO657" i="2"/>
  <c r="EY657" i="2"/>
  <c r="FR657" i="2" s="1"/>
  <c r="KG657" i="2" s="1"/>
  <c r="EL657" i="2"/>
  <c r="CL657" i="2"/>
  <c r="CC657" i="2"/>
  <c r="CA657" i="2"/>
  <c r="BY657" i="2"/>
  <c r="BV657" i="2"/>
  <c r="BS657" i="2"/>
  <c r="BN657" i="2"/>
  <c r="BL657" i="2"/>
  <c r="AW657" i="2"/>
  <c r="AU657" i="2"/>
  <c r="AT657" i="2"/>
  <c r="AS657" i="2"/>
  <c r="AR657" i="2"/>
  <c r="B657" i="2"/>
  <c r="GQ656" i="2"/>
  <c r="FQ656" i="2"/>
  <c r="FO656" i="2"/>
  <c r="EY656" i="2"/>
  <c r="FR656" i="2" s="1"/>
  <c r="KI656" i="2" s="1"/>
  <c r="EL656" i="2"/>
  <c r="CL656" i="2"/>
  <c r="CC656" i="2"/>
  <c r="CA656" i="2"/>
  <c r="BY656" i="2"/>
  <c r="BV656" i="2"/>
  <c r="BS656" i="2"/>
  <c r="BN656" i="2"/>
  <c r="BL656" i="2"/>
  <c r="AY656" i="2"/>
  <c r="AW656" i="2" s="1"/>
  <c r="AV656" i="2" s="1"/>
  <c r="AU656" i="2"/>
  <c r="AT656" i="2"/>
  <c r="AS656" i="2"/>
  <c r="AR656" i="2"/>
  <c r="B656" i="2"/>
  <c r="FQ655" i="2"/>
  <c r="FO655" i="2"/>
  <c r="EY655" i="2"/>
  <c r="EZ655" i="2" s="1"/>
  <c r="EL655" i="2"/>
  <c r="CL655" i="2"/>
  <c r="CC655" i="2"/>
  <c r="CA655" i="2"/>
  <c r="BY655" i="2"/>
  <c r="BV655" i="2"/>
  <c r="BS655" i="2"/>
  <c r="BN655" i="2"/>
  <c r="BL655" i="2"/>
  <c r="AW655" i="2"/>
  <c r="AU655" i="2"/>
  <c r="AT655" i="2"/>
  <c r="AS655" i="2"/>
  <c r="AR655" i="2"/>
  <c r="B655" i="2"/>
  <c r="FQ654" i="2"/>
  <c r="FO654" i="2"/>
  <c r="EY654" i="2"/>
  <c r="ES654" i="2"/>
  <c r="EL654" i="2"/>
  <c r="EE654" i="2"/>
  <c r="CL654" i="2"/>
  <c r="CC654" i="2"/>
  <c r="CA654" i="2"/>
  <c r="BY654" i="2"/>
  <c r="BV654" i="2"/>
  <c r="BS654" i="2"/>
  <c r="BN654" i="2"/>
  <c r="BK654" i="2"/>
  <c r="BL654" i="2" s="1"/>
  <c r="AY654" i="2"/>
  <c r="AW654" i="2" s="1"/>
  <c r="AV654" i="2" s="1"/>
  <c r="AU654" i="2"/>
  <c r="AT654" i="2"/>
  <c r="AS654" i="2"/>
  <c r="AR654" i="2"/>
  <c r="B654" i="2"/>
  <c r="GQ653" i="2"/>
  <c r="FQ653" i="2"/>
  <c r="FO653" i="2"/>
  <c r="EY653" i="2"/>
  <c r="FS653" i="2" s="1"/>
  <c r="CL653" i="2"/>
  <c r="CC653" i="2"/>
  <c r="CA653" i="2"/>
  <c r="BY653" i="2"/>
  <c r="BV653" i="2"/>
  <c r="BS653" i="2"/>
  <c r="BN653" i="2"/>
  <c r="BL653" i="2"/>
  <c r="AW653" i="2"/>
  <c r="AV653" i="2" s="1"/>
  <c r="AU653" i="2"/>
  <c r="AT653" i="2"/>
  <c r="AS653" i="2"/>
  <c r="AR653" i="2"/>
  <c r="B653" i="2"/>
  <c r="FQ652" i="2"/>
  <c r="FO652" i="2"/>
  <c r="EY652" i="2"/>
  <c r="FR652" i="2" s="1"/>
  <c r="KG652" i="2" s="1"/>
  <c r="ES652" i="2"/>
  <c r="EE652" i="2"/>
  <c r="CL652" i="2"/>
  <c r="CC652" i="2"/>
  <c r="CA652" i="2"/>
  <c r="BY652" i="2"/>
  <c r="BV652" i="2"/>
  <c r="BS652" i="2"/>
  <c r="BN652" i="2"/>
  <c r="BK652" i="2"/>
  <c r="BL652" i="2" s="1"/>
  <c r="AY652" i="2"/>
  <c r="AW652" i="2" s="1"/>
  <c r="AV652" i="2" s="1"/>
  <c r="AU652" i="2"/>
  <c r="AT652" i="2"/>
  <c r="AS652" i="2"/>
  <c r="AR652" i="2"/>
  <c r="B652" i="2"/>
  <c r="EL651" i="2"/>
  <c r="B651" i="2"/>
  <c r="FQ650" i="2"/>
  <c r="FO650" i="2"/>
  <c r="EY650" i="2"/>
  <c r="EZ650" i="2" s="1"/>
  <c r="ES650" i="2"/>
  <c r="EL650" i="2"/>
  <c r="EE650" i="2"/>
  <c r="CL650" i="2"/>
  <c r="CC650" i="2"/>
  <c r="CA650" i="2"/>
  <c r="BY650" i="2"/>
  <c r="BV650" i="2"/>
  <c r="BS650" i="2"/>
  <c r="BN650" i="2"/>
  <c r="BK650" i="2"/>
  <c r="BL650" i="2" s="1"/>
  <c r="AY650" i="2"/>
  <c r="AW650" i="2" s="1"/>
  <c r="AV650" i="2" s="1"/>
  <c r="AU650" i="2"/>
  <c r="AT650" i="2"/>
  <c r="AS650" i="2"/>
  <c r="AR650" i="2"/>
  <c r="B650" i="2"/>
  <c r="EL649" i="2"/>
  <c r="B649" i="2"/>
  <c r="FQ648" i="2"/>
  <c r="FO648" i="2"/>
  <c r="EY648" i="2"/>
  <c r="FR648" i="2" s="1"/>
  <c r="KI648" i="2" s="1"/>
  <c r="ES648" i="2"/>
  <c r="EL648" i="2"/>
  <c r="EE648" i="2"/>
  <c r="CL648" i="2"/>
  <c r="CC648" i="2"/>
  <c r="CA648" i="2"/>
  <c r="BY648" i="2"/>
  <c r="BV648" i="2"/>
  <c r="BS648" i="2"/>
  <c r="BN648" i="2"/>
  <c r="BK648" i="2"/>
  <c r="BL648" i="2" s="1"/>
  <c r="AY648" i="2"/>
  <c r="AW648" i="2" s="1"/>
  <c r="AV648" i="2" s="1"/>
  <c r="AU648" i="2"/>
  <c r="AT648" i="2"/>
  <c r="AS648" i="2"/>
  <c r="AR648" i="2"/>
  <c r="B648" i="2"/>
  <c r="FQ647" i="2"/>
  <c r="FO647" i="2"/>
  <c r="EY647" i="2"/>
  <c r="FR647" i="2" s="1"/>
  <c r="ES647" i="2"/>
  <c r="EL647" i="2"/>
  <c r="EE647" i="2"/>
  <c r="CL647" i="2"/>
  <c r="CC647" i="2"/>
  <c r="CA647" i="2"/>
  <c r="BY647" i="2"/>
  <c r="BV647" i="2"/>
  <c r="BS647" i="2"/>
  <c r="BN647" i="2"/>
  <c r="BK647" i="2"/>
  <c r="BL647" i="2" s="1"/>
  <c r="AY647" i="2"/>
  <c r="AW647" i="2" s="1"/>
  <c r="AV647" i="2" s="1"/>
  <c r="AU647" i="2"/>
  <c r="AT647" i="2"/>
  <c r="AS647" i="2"/>
  <c r="AR647" i="2"/>
  <c r="B647" i="2"/>
  <c r="FQ646" i="2"/>
  <c r="FO646" i="2"/>
  <c r="EY646" i="2"/>
  <c r="FR646" i="2" s="1"/>
  <c r="ES646" i="2"/>
  <c r="EL646" i="2"/>
  <c r="EE646" i="2"/>
  <c r="CL646" i="2"/>
  <c r="CC646" i="2"/>
  <c r="CA646" i="2"/>
  <c r="BY646" i="2"/>
  <c r="BV646" i="2"/>
  <c r="BS646" i="2"/>
  <c r="BN646" i="2"/>
  <c r="BK646" i="2"/>
  <c r="BL646" i="2" s="1"/>
  <c r="AY646" i="2"/>
  <c r="AW646" i="2" s="1"/>
  <c r="AV646" i="2" s="1"/>
  <c r="AU646" i="2"/>
  <c r="AT646" i="2"/>
  <c r="AS646" i="2"/>
  <c r="AR646" i="2"/>
  <c r="B646" i="2"/>
  <c r="FQ645" i="2"/>
  <c r="FO645" i="2"/>
  <c r="EY645" i="2"/>
  <c r="FR645" i="2" s="1"/>
  <c r="ES645" i="2"/>
  <c r="EL645" i="2"/>
  <c r="EE645" i="2"/>
  <c r="CL645" i="2"/>
  <c r="CC645" i="2"/>
  <c r="CA645" i="2"/>
  <c r="BY645" i="2"/>
  <c r="BV645" i="2"/>
  <c r="BS645" i="2"/>
  <c r="BN645" i="2"/>
  <c r="BK645" i="2"/>
  <c r="BL645" i="2" s="1"/>
  <c r="AY645" i="2"/>
  <c r="AW645" i="2" s="1"/>
  <c r="AV645" i="2" s="1"/>
  <c r="AU645" i="2"/>
  <c r="AT645" i="2"/>
  <c r="AS645" i="2"/>
  <c r="AR645" i="2"/>
  <c r="B645" i="2"/>
  <c r="FQ644" i="2"/>
  <c r="FO644" i="2"/>
  <c r="EY644" i="2"/>
  <c r="EZ644" i="2" s="1"/>
  <c r="EL644" i="2"/>
  <c r="EE644" i="2"/>
  <c r="CL644" i="2"/>
  <c r="CC644" i="2"/>
  <c r="CA644" i="2"/>
  <c r="BY644" i="2"/>
  <c r="BV644" i="2"/>
  <c r="BS644" i="2"/>
  <c r="BN644" i="2"/>
  <c r="BK644" i="2"/>
  <c r="BL644" i="2" s="1"/>
  <c r="AY644" i="2"/>
  <c r="AW644" i="2" s="1"/>
  <c r="AV644" i="2" s="1"/>
  <c r="AU644" i="2"/>
  <c r="AT644" i="2"/>
  <c r="AS644" i="2"/>
  <c r="AR644" i="2"/>
  <c r="B644" i="2"/>
  <c r="FQ643" i="2"/>
  <c r="FO643" i="2"/>
  <c r="EY643" i="2"/>
  <c r="EZ643" i="2" s="1"/>
  <c r="EL643" i="2"/>
  <c r="CL643" i="2"/>
  <c r="CC643" i="2"/>
  <c r="CA643" i="2"/>
  <c r="BY643" i="2"/>
  <c r="BV643" i="2"/>
  <c r="BS643" i="2"/>
  <c r="BN643" i="2"/>
  <c r="BL643" i="2"/>
  <c r="AY643" i="2"/>
  <c r="AW643" i="2" s="1"/>
  <c r="AV643" i="2" s="1"/>
  <c r="AU643" i="2"/>
  <c r="AT643" i="2"/>
  <c r="AS643" i="2"/>
  <c r="AR643" i="2"/>
  <c r="B643" i="2"/>
  <c r="IN642" i="2"/>
  <c r="FQ642" i="2"/>
  <c r="FO642" i="2"/>
  <c r="EY642" i="2"/>
  <c r="FR642" i="2" s="1"/>
  <c r="CL642" i="2"/>
  <c r="CC642" i="2"/>
  <c r="CA642" i="2"/>
  <c r="BY642" i="2"/>
  <c r="BV642" i="2"/>
  <c r="BS642" i="2"/>
  <c r="BN642" i="2"/>
  <c r="BL642" i="2"/>
  <c r="AW642" i="2"/>
  <c r="AU642" i="2"/>
  <c r="AT642" i="2"/>
  <c r="AS642" i="2"/>
  <c r="AR642" i="2"/>
  <c r="B642" i="2"/>
  <c r="B641" i="2"/>
  <c r="FQ640" i="2"/>
  <c r="FO640" i="2"/>
  <c r="EY640" i="2"/>
  <c r="FR640" i="2" s="1"/>
  <c r="EL640" i="2"/>
  <c r="CL640" i="2"/>
  <c r="CC640" i="2"/>
  <c r="CA640" i="2"/>
  <c r="BY640" i="2"/>
  <c r="BV640" i="2"/>
  <c r="BS640" i="2"/>
  <c r="BN640" i="2"/>
  <c r="BL640" i="2"/>
  <c r="AY640" i="2"/>
  <c r="AW640" i="2" s="1"/>
  <c r="AV640" i="2" s="1"/>
  <c r="AU640" i="2"/>
  <c r="AT640" i="2"/>
  <c r="AS640" i="2"/>
  <c r="AR640" i="2"/>
  <c r="B640" i="2"/>
  <c r="EL639" i="2"/>
  <c r="B639" i="2"/>
  <c r="B638" i="2"/>
  <c r="B637" i="2"/>
  <c r="KI636" i="2"/>
  <c r="KH636" i="2"/>
  <c r="KG636" i="2"/>
  <c r="KF636" i="2"/>
  <c r="KE636" i="2"/>
  <c r="EE636" i="2"/>
  <c r="CL636" i="2"/>
  <c r="CC636" i="2"/>
  <c r="KL636" i="2" s="1"/>
  <c r="CA636" i="2"/>
  <c r="KK636" i="2" s="1"/>
  <c r="BY636" i="2"/>
  <c r="BV636" i="2"/>
  <c r="BS636" i="2"/>
  <c r="BN636" i="2"/>
  <c r="BK636" i="2"/>
  <c r="BL636" i="2" s="1"/>
  <c r="AY636" i="2"/>
  <c r="AW636" i="2" s="1"/>
  <c r="AV636" i="2" s="1"/>
  <c r="AU636" i="2"/>
  <c r="AT636" i="2"/>
  <c r="AS636" i="2"/>
  <c r="AR636" i="2"/>
  <c r="B636" i="2"/>
  <c r="FQ635" i="2"/>
  <c r="FO635" i="2"/>
  <c r="EY635" i="2"/>
  <c r="FR635" i="2" s="1"/>
  <c r="ES635" i="2"/>
  <c r="EL635" i="2"/>
  <c r="EE635" i="2"/>
  <c r="CL635" i="2"/>
  <c r="CC635" i="2"/>
  <c r="CA635" i="2"/>
  <c r="BY635" i="2"/>
  <c r="BV635" i="2"/>
  <c r="BS635" i="2"/>
  <c r="BN635" i="2"/>
  <c r="BK635" i="2"/>
  <c r="BL635" i="2" s="1"/>
  <c r="AY635" i="2"/>
  <c r="AW635" i="2" s="1"/>
  <c r="AV635" i="2" s="1"/>
  <c r="AU635" i="2"/>
  <c r="AT635" i="2"/>
  <c r="AS635" i="2"/>
  <c r="AR635" i="2"/>
  <c r="B635" i="2"/>
  <c r="FQ634" i="2"/>
  <c r="FO634" i="2"/>
  <c r="EY634" i="2"/>
  <c r="FR634" i="2" s="1"/>
  <c r="KE634" i="2" s="1"/>
  <c r="EL634" i="2"/>
  <c r="CL634" i="2"/>
  <c r="CC634" i="2"/>
  <c r="CA634" i="2"/>
  <c r="BY634" i="2"/>
  <c r="BV634" i="2"/>
  <c r="BS634" i="2"/>
  <c r="BN634" i="2"/>
  <c r="BL634" i="2"/>
  <c r="AY634" i="2"/>
  <c r="AW634" i="2" s="1"/>
  <c r="AV634" i="2" s="1"/>
  <c r="AU634" i="2"/>
  <c r="AT634" i="2"/>
  <c r="AS634" i="2"/>
  <c r="AR634" i="2"/>
  <c r="B634" i="2"/>
  <c r="EL633" i="2"/>
  <c r="B633" i="2"/>
  <c r="EL632" i="2"/>
  <c r="B632" i="2"/>
  <c r="FQ631" i="2"/>
  <c r="FO631" i="2"/>
  <c r="EY631" i="2"/>
  <c r="EZ631" i="2" s="1"/>
  <c r="ES631" i="2"/>
  <c r="EL631" i="2"/>
  <c r="EE631" i="2"/>
  <c r="CL631" i="2"/>
  <c r="CC631" i="2"/>
  <c r="CA631" i="2"/>
  <c r="BY631" i="2"/>
  <c r="BV631" i="2"/>
  <c r="BS631" i="2"/>
  <c r="BN631" i="2"/>
  <c r="BK631" i="2"/>
  <c r="BL631" i="2" s="1"/>
  <c r="AY631" i="2"/>
  <c r="AW631" i="2" s="1"/>
  <c r="AV631" i="2" s="1"/>
  <c r="AU631" i="2"/>
  <c r="AT631" i="2"/>
  <c r="AS631" i="2"/>
  <c r="AR631" i="2"/>
  <c r="B631" i="2"/>
  <c r="FQ630" i="2"/>
  <c r="FO630" i="2"/>
  <c r="EY630" i="2"/>
  <c r="ES630" i="2"/>
  <c r="EL630" i="2"/>
  <c r="EE630" i="2"/>
  <c r="CL630" i="2"/>
  <c r="CC630" i="2"/>
  <c r="CA630" i="2"/>
  <c r="BY630" i="2"/>
  <c r="BV630" i="2"/>
  <c r="BS630" i="2"/>
  <c r="BN630" i="2"/>
  <c r="BK630" i="2"/>
  <c r="BL630" i="2" s="1"/>
  <c r="AY630" i="2"/>
  <c r="AW630" i="2" s="1"/>
  <c r="AV630" i="2" s="1"/>
  <c r="AU630" i="2"/>
  <c r="AT630" i="2"/>
  <c r="AS630" i="2"/>
  <c r="AR630" i="2"/>
  <c r="B630" i="2"/>
  <c r="FQ629" i="2"/>
  <c r="FO629" i="2"/>
  <c r="EY629" i="2"/>
  <c r="EZ629" i="2" s="1"/>
  <c r="ES629" i="2"/>
  <c r="EE629" i="2"/>
  <c r="CL629" i="2"/>
  <c r="CC629" i="2"/>
  <c r="CA629" i="2"/>
  <c r="BY629" i="2"/>
  <c r="BV629" i="2"/>
  <c r="BS629" i="2"/>
  <c r="BN629" i="2"/>
  <c r="BK629" i="2"/>
  <c r="BL629" i="2" s="1"/>
  <c r="AY629" i="2"/>
  <c r="AW629" i="2" s="1"/>
  <c r="AV629" i="2" s="1"/>
  <c r="AU629" i="2"/>
  <c r="AT629" i="2"/>
  <c r="AS629" i="2"/>
  <c r="AR629" i="2"/>
  <c r="B629" i="2"/>
  <c r="EL13" i="2"/>
  <c r="B13" i="2"/>
  <c r="EL628" i="2"/>
  <c r="B628" i="2"/>
  <c r="EL627" i="2"/>
  <c r="B627" i="2"/>
  <c r="GQ626" i="2"/>
  <c r="FQ626" i="2"/>
  <c r="FO626" i="2"/>
  <c r="EY626" i="2"/>
  <c r="CL626" i="2"/>
  <c r="CC626" i="2"/>
  <c r="CA626" i="2"/>
  <c r="BY626" i="2"/>
  <c r="BV626" i="2"/>
  <c r="BS626" i="2"/>
  <c r="BN626" i="2"/>
  <c r="BK626" i="2"/>
  <c r="BL626" i="2" s="1"/>
  <c r="AY626" i="2"/>
  <c r="AW626" i="2" s="1"/>
  <c r="AV626" i="2" s="1"/>
  <c r="AU626" i="2"/>
  <c r="AT626" i="2"/>
  <c r="AS626" i="2"/>
  <c r="AR626" i="2"/>
  <c r="B626" i="2"/>
  <c r="FQ625" i="2"/>
  <c r="FO625" i="2"/>
  <c r="EY625" i="2"/>
  <c r="EZ625" i="2" s="1"/>
  <c r="ES625" i="2"/>
  <c r="EL625" i="2"/>
  <c r="EE625" i="2"/>
  <c r="CL625" i="2"/>
  <c r="CC625" i="2"/>
  <c r="CA625" i="2"/>
  <c r="BY625" i="2"/>
  <c r="BV625" i="2"/>
  <c r="BS625" i="2"/>
  <c r="BN625" i="2"/>
  <c r="BK625" i="2"/>
  <c r="BL625" i="2" s="1"/>
  <c r="AY625" i="2"/>
  <c r="AW625" i="2" s="1"/>
  <c r="AV625" i="2" s="1"/>
  <c r="AU625" i="2"/>
  <c r="AT625" i="2"/>
  <c r="AS625" i="2"/>
  <c r="AR625" i="2"/>
  <c r="B625" i="2"/>
  <c r="FQ624" i="2"/>
  <c r="FO624" i="2"/>
  <c r="EY624" i="2"/>
  <c r="EZ624" i="2" s="1"/>
  <c r="ES624" i="2"/>
  <c r="EL624" i="2"/>
  <c r="EE624" i="2"/>
  <c r="CL624" i="2"/>
  <c r="CC624" i="2"/>
  <c r="CA624" i="2"/>
  <c r="BY624" i="2"/>
  <c r="BV624" i="2"/>
  <c r="BS624" i="2"/>
  <c r="BN624" i="2"/>
  <c r="BK624" i="2"/>
  <c r="BL624" i="2" s="1"/>
  <c r="AY624" i="2"/>
  <c r="AW624" i="2" s="1"/>
  <c r="AV624" i="2" s="1"/>
  <c r="AU624" i="2"/>
  <c r="AT624" i="2"/>
  <c r="AS624" i="2"/>
  <c r="AR624" i="2"/>
  <c r="B624" i="2"/>
  <c r="FQ623" i="2"/>
  <c r="FO623" i="2"/>
  <c r="EY623" i="2"/>
  <c r="FR623" i="2" s="1"/>
  <c r="ES623" i="2"/>
  <c r="EL623" i="2"/>
  <c r="EE623" i="2"/>
  <c r="CL623" i="2"/>
  <c r="CC623" i="2"/>
  <c r="CA623" i="2"/>
  <c r="BY623" i="2"/>
  <c r="BV623" i="2"/>
  <c r="BS623" i="2"/>
  <c r="BN623" i="2"/>
  <c r="BK623" i="2"/>
  <c r="BL623" i="2" s="1"/>
  <c r="AY623" i="2"/>
  <c r="AW623" i="2" s="1"/>
  <c r="AV623" i="2" s="1"/>
  <c r="AU623" i="2"/>
  <c r="AT623" i="2"/>
  <c r="AS623" i="2"/>
  <c r="AR623" i="2"/>
  <c r="B623" i="2"/>
  <c r="IA622" i="2"/>
  <c r="FQ622" i="2"/>
  <c r="FO622" i="2"/>
  <c r="EY622" i="2"/>
  <c r="FR622" i="2" s="1"/>
  <c r="EL622" i="2"/>
  <c r="CL622" i="2"/>
  <c r="CC622" i="2"/>
  <c r="CA622" i="2"/>
  <c r="BY622" i="2"/>
  <c r="BV622" i="2"/>
  <c r="BS622" i="2"/>
  <c r="BN622" i="2"/>
  <c r="BL622" i="2"/>
  <c r="AY622" i="2"/>
  <c r="AW622" i="2" s="1"/>
  <c r="AV622" i="2" s="1"/>
  <c r="AU622" i="2"/>
  <c r="AT622" i="2"/>
  <c r="AS622" i="2"/>
  <c r="AR622" i="2"/>
  <c r="B622" i="2"/>
  <c r="FQ621" i="2"/>
  <c r="FO621" i="2"/>
  <c r="EY621" i="2"/>
  <c r="EL621" i="2"/>
  <c r="CL621" i="2"/>
  <c r="CC621" i="2"/>
  <c r="CA621" i="2"/>
  <c r="BY621" i="2"/>
  <c r="BV621" i="2"/>
  <c r="BS621" i="2"/>
  <c r="BN621" i="2"/>
  <c r="BL621" i="2"/>
  <c r="AW621" i="2"/>
  <c r="AU621" i="2"/>
  <c r="AT621" i="2"/>
  <c r="AS621" i="2"/>
  <c r="AR621" i="2"/>
  <c r="B621" i="2"/>
  <c r="EL620" i="2"/>
  <c r="B620" i="2"/>
  <c r="FQ619" i="2"/>
  <c r="FO619" i="2"/>
  <c r="EY619" i="2"/>
  <c r="EZ619" i="2" s="1"/>
  <c r="EL619" i="2"/>
  <c r="CL619" i="2"/>
  <c r="CC619" i="2"/>
  <c r="CA619" i="2"/>
  <c r="BY619" i="2"/>
  <c r="BV619" i="2"/>
  <c r="BS619" i="2"/>
  <c r="BN619" i="2"/>
  <c r="BL619" i="2"/>
  <c r="AY619" i="2"/>
  <c r="AW619" i="2" s="1"/>
  <c r="AV619" i="2" s="1"/>
  <c r="AU619" i="2"/>
  <c r="AT619" i="2"/>
  <c r="AS619" i="2"/>
  <c r="AR619" i="2"/>
  <c r="B619" i="2"/>
  <c r="IN618" i="2"/>
  <c r="FQ618" i="2"/>
  <c r="FO618" i="2"/>
  <c r="EY618" i="2"/>
  <c r="EL618" i="2"/>
  <c r="CL618" i="2"/>
  <c r="CC618" i="2"/>
  <c r="CA618" i="2"/>
  <c r="BY618" i="2"/>
  <c r="BV618" i="2"/>
  <c r="BS618" i="2"/>
  <c r="BN618" i="2"/>
  <c r="BL618" i="2"/>
  <c r="AW618" i="2"/>
  <c r="AU618" i="2"/>
  <c r="AT618" i="2"/>
  <c r="AS618" i="2"/>
  <c r="AR618" i="2"/>
  <c r="B618" i="2"/>
  <c r="FQ617" i="2"/>
  <c r="FO617" i="2"/>
  <c r="EY617" i="2"/>
  <c r="FR617" i="2" s="1"/>
  <c r="EL617" i="2"/>
  <c r="CL617" i="2"/>
  <c r="CC617" i="2"/>
  <c r="CA617" i="2"/>
  <c r="BY617" i="2"/>
  <c r="BV617" i="2"/>
  <c r="BS617" i="2"/>
  <c r="BN617" i="2"/>
  <c r="BL617" i="2"/>
  <c r="AW617" i="2"/>
  <c r="AU617" i="2"/>
  <c r="AT617" i="2"/>
  <c r="AS617" i="2"/>
  <c r="AR617" i="2"/>
  <c r="B617" i="2"/>
  <c r="FQ616" i="2"/>
  <c r="FO616" i="2"/>
  <c r="EY616" i="2"/>
  <c r="EZ616" i="2" s="1"/>
  <c r="ES616" i="2"/>
  <c r="EL616" i="2"/>
  <c r="EE616" i="2"/>
  <c r="CL616" i="2"/>
  <c r="CC616" i="2"/>
  <c r="CA616" i="2"/>
  <c r="BY616" i="2"/>
  <c r="BV616" i="2"/>
  <c r="BS616" i="2"/>
  <c r="BN616" i="2"/>
  <c r="BK616" i="2"/>
  <c r="BL616" i="2" s="1"/>
  <c r="AY616" i="2"/>
  <c r="AW616" i="2" s="1"/>
  <c r="AV616" i="2" s="1"/>
  <c r="AU616" i="2"/>
  <c r="AT616" i="2"/>
  <c r="AS616" i="2"/>
  <c r="AR616" i="2"/>
  <c r="B616" i="2"/>
  <c r="FQ615" i="2"/>
  <c r="FO615" i="2"/>
  <c r="EY615" i="2"/>
  <c r="FS615" i="2" s="1"/>
  <c r="CL615" i="2"/>
  <c r="CC615" i="2"/>
  <c r="CA615" i="2"/>
  <c r="BY615" i="2"/>
  <c r="BV615" i="2"/>
  <c r="BS615" i="2"/>
  <c r="BN615" i="2"/>
  <c r="BL615" i="2"/>
  <c r="AY615" i="2"/>
  <c r="AW615" i="2" s="1"/>
  <c r="AV615" i="2" s="1"/>
  <c r="AU615" i="2"/>
  <c r="AT615" i="2"/>
  <c r="AS615" i="2"/>
  <c r="AR615" i="2"/>
  <c r="B615" i="2"/>
  <c r="FQ614" i="2"/>
  <c r="FO614" i="2"/>
  <c r="EY614" i="2"/>
  <c r="FR614" i="2" s="1"/>
  <c r="ES614" i="2"/>
  <c r="EL614" i="2"/>
  <c r="EE614" i="2"/>
  <c r="CL614" i="2"/>
  <c r="CC614" i="2"/>
  <c r="CA614" i="2"/>
  <c r="BY614" i="2"/>
  <c r="BV614" i="2"/>
  <c r="BS614" i="2"/>
  <c r="BN614" i="2"/>
  <c r="BK614" i="2"/>
  <c r="BL614" i="2" s="1"/>
  <c r="AY614" i="2"/>
  <c r="AW614" i="2" s="1"/>
  <c r="AV614" i="2" s="1"/>
  <c r="AU614" i="2"/>
  <c r="AT614" i="2"/>
  <c r="AS614" i="2"/>
  <c r="AR614" i="2"/>
  <c r="B614" i="2"/>
  <c r="KI613" i="2"/>
  <c r="KH613" i="2"/>
  <c r="KG613" i="2"/>
  <c r="KF613" i="2"/>
  <c r="KE613" i="2"/>
  <c r="FQ613" i="2"/>
  <c r="FI613" i="2"/>
  <c r="FS613" i="2" s="1"/>
  <c r="EL613" i="2"/>
  <c r="CL613" i="2"/>
  <c r="CC613" i="2"/>
  <c r="KL613" i="2" s="1"/>
  <c r="CA613" i="2"/>
  <c r="KK613" i="2" s="1"/>
  <c r="BY613" i="2"/>
  <c r="KJ613" i="2" s="1"/>
  <c r="BV613" i="2"/>
  <c r="BS613" i="2"/>
  <c r="BN613" i="2"/>
  <c r="BL613" i="2"/>
  <c r="AY613" i="2"/>
  <c r="AW613" i="2" s="1"/>
  <c r="AV613" i="2" s="1"/>
  <c r="AU613" i="2"/>
  <c r="AT613" i="2"/>
  <c r="AS613" i="2"/>
  <c r="AR613" i="2"/>
  <c r="B613" i="2"/>
  <c r="FQ612" i="2"/>
  <c r="FO612" i="2"/>
  <c r="EY612" i="2"/>
  <c r="FR612" i="2" s="1"/>
  <c r="ES612" i="2"/>
  <c r="EE612" i="2"/>
  <c r="CL612" i="2"/>
  <c r="CC612" i="2"/>
  <c r="CA612" i="2"/>
  <c r="BY612" i="2"/>
  <c r="BV612" i="2"/>
  <c r="BS612" i="2"/>
  <c r="BN612" i="2"/>
  <c r="BK612" i="2"/>
  <c r="BL612" i="2" s="1"/>
  <c r="AY612" i="2"/>
  <c r="AW612" i="2" s="1"/>
  <c r="AV612" i="2" s="1"/>
  <c r="AU612" i="2"/>
  <c r="AT612" i="2"/>
  <c r="AS612" i="2"/>
  <c r="AR612" i="2"/>
  <c r="B612" i="2"/>
  <c r="EL611" i="2"/>
  <c r="B611" i="2"/>
  <c r="IA610" i="2"/>
  <c r="FQ610" i="2"/>
  <c r="FO610" i="2"/>
  <c r="EY610" i="2"/>
  <c r="EZ610" i="2" s="1"/>
  <c r="EL610" i="2"/>
  <c r="EE610" i="2"/>
  <c r="CL610" i="2"/>
  <c r="CC610" i="2"/>
  <c r="CA610" i="2"/>
  <c r="BY610" i="2"/>
  <c r="BV610" i="2"/>
  <c r="BS610" i="2"/>
  <c r="BN610" i="2"/>
  <c r="BL610" i="2"/>
  <c r="AY610" i="2"/>
  <c r="AW610" i="2" s="1"/>
  <c r="AV610" i="2" s="1"/>
  <c r="AU610" i="2"/>
  <c r="AT610" i="2"/>
  <c r="AS610" i="2"/>
  <c r="AR610" i="2"/>
  <c r="B610" i="2"/>
  <c r="FQ609" i="2"/>
  <c r="FO609" i="2"/>
  <c r="EY609" i="2"/>
  <c r="EZ609" i="2" s="1"/>
  <c r="CL609" i="2"/>
  <c r="CC609" i="2"/>
  <c r="CA609" i="2"/>
  <c r="BY609" i="2"/>
  <c r="BV609" i="2"/>
  <c r="BS609" i="2"/>
  <c r="BN609" i="2"/>
  <c r="BL609" i="2"/>
  <c r="AW609" i="2"/>
  <c r="AU609" i="2"/>
  <c r="AT609" i="2"/>
  <c r="AS609" i="2"/>
  <c r="AR609" i="2"/>
  <c r="B609" i="2"/>
  <c r="FQ608" i="2"/>
  <c r="FO608" i="2"/>
  <c r="EY608" i="2"/>
  <c r="EZ608" i="2" s="1"/>
  <c r="ES608" i="2"/>
  <c r="EE608" i="2"/>
  <c r="CL608" i="2"/>
  <c r="CC608" i="2"/>
  <c r="CA608" i="2"/>
  <c r="BY608" i="2"/>
  <c r="BV608" i="2"/>
  <c r="BS608" i="2"/>
  <c r="BN608" i="2"/>
  <c r="BK608" i="2"/>
  <c r="BL608" i="2" s="1"/>
  <c r="AY608" i="2"/>
  <c r="AW608" i="2" s="1"/>
  <c r="AV608" i="2" s="1"/>
  <c r="AU608" i="2"/>
  <c r="AT608" i="2"/>
  <c r="AS608" i="2"/>
  <c r="AR608" i="2"/>
  <c r="B608" i="2"/>
  <c r="GQ607" i="2"/>
  <c r="FQ607" i="2"/>
  <c r="FO607" i="2"/>
  <c r="EY607" i="2"/>
  <c r="FR607" i="2" s="1"/>
  <c r="EL607" i="2"/>
  <c r="CL607" i="2"/>
  <c r="CC607" i="2"/>
  <c r="CA607" i="2"/>
  <c r="BY607" i="2"/>
  <c r="BV607" i="2"/>
  <c r="BS607" i="2"/>
  <c r="BN607" i="2"/>
  <c r="BL607" i="2"/>
  <c r="AY607" i="2"/>
  <c r="AW607" i="2" s="1"/>
  <c r="AV607" i="2" s="1"/>
  <c r="AU607" i="2"/>
  <c r="AT607" i="2"/>
  <c r="AS607" i="2"/>
  <c r="AR607" i="2"/>
  <c r="B607" i="2"/>
  <c r="FQ606" i="2"/>
  <c r="FO606" i="2"/>
  <c r="EY606" i="2"/>
  <c r="EZ606" i="2" s="1"/>
  <c r="CL606" i="2"/>
  <c r="CC606" i="2"/>
  <c r="CA606" i="2"/>
  <c r="BY606" i="2"/>
  <c r="BV606" i="2"/>
  <c r="BS606" i="2"/>
  <c r="BN606" i="2"/>
  <c r="BL606" i="2"/>
  <c r="AW606" i="2"/>
  <c r="AU606" i="2"/>
  <c r="AT606" i="2"/>
  <c r="AS606" i="2"/>
  <c r="AR606" i="2"/>
  <c r="B606" i="2"/>
  <c r="FQ605" i="2"/>
  <c r="FO605" i="2"/>
  <c r="EY605" i="2"/>
  <c r="FR605" i="2" s="1"/>
  <c r="KE605" i="2" s="1"/>
  <c r="EL605" i="2"/>
  <c r="CL605" i="2"/>
  <c r="CC605" i="2"/>
  <c r="CA605" i="2"/>
  <c r="BY605" i="2"/>
  <c r="BV605" i="2"/>
  <c r="BS605" i="2"/>
  <c r="BN605" i="2"/>
  <c r="BL605" i="2"/>
  <c r="AY605" i="2"/>
  <c r="AW605" i="2" s="1"/>
  <c r="AV605" i="2" s="1"/>
  <c r="AU605" i="2"/>
  <c r="AT605" i="2"/>
  <c r="AS605" i="2"/>
  <c r="AR605" i="2"/>
  <c r="B605" i="2"/>
  <c r="EL604" i="2"/>
  <c r="B604" i="2"/>
  <c r="FQ603" i="2"/>
  <c r="FO603" i="2"/>
  <c r="EY603" i="2"/>
  <c r="FR603" i="2" s="1"/>
  <c r="ES603" i="2"/>
  <c r="EL603" i="2"/>
  <c r="EE603" i="2"/>
  <c r="CL603" i="2"/>
  <c r="CC603" i="2"/>
  <c r="CA603" i="2"/>
  <c r="BY603" i="2"/>
  <c r="BV603" i="2"/>
  <c r="BS603" i="2"/>
  <c r="BN603" i="2"/>
  <c r="BK603" i="2"/>
  <c r="BL603" i="2" s="1"/>
  <c r="AY603" i="2"/>
  <c r="AW603" i="2" s="1"/>
  <c r="AV603" i="2" s="1"/>
  <c r="AU603" i="2"/>
  <c r="AT603" i="2"/>
  <c r="AS603" i="2"/>
  <c r="AR603" i="2"/>
  <c r="B603" i="2"/>
  <c r="IA602" i="2"/>
  <c r="FQ602" i="2"/>
  <c r="FO602" i="2"/>
  <c r="EY602" i="2"/>
  <c r="FR602" i="2" s="1"/>
  <c r="EE602" i="2"/>
  <c r="CL602" i="2"/>
  <c r="CC602" i="2"/>
  <c r="CA602" i="2"/>
  <c r="BY602" i="2"/>
  <c r="BV602" i="2"/>
  <c r="BS602" i="2"/>
  <c r="BN602" i="2"/>
  <c r="BK602" i="2"/>
  <c r="BL602" i="2" s="1"/>
  <c r="AY602" i="2"/>
  <c r="AW602" i="2" s="1"/>
  <c r="AV602" i="2" s="1"/>
  <c r="AU602" i="2"/>
  <c r="AT602" i="2"/>
  <c r="AS602" i="2"/>
  <c r="AR602" i="2"/>
  <c r="B602" i="2"/>
  <c r="FQ601" i="2"/>
  <c r="FO601" i="2"/>
  <c r="EY601" i="2"/>
  <c r="FR601" i="2" s="1"/>
  <c r="BN601" i="2"/>
  <c r="BL601" i="2"/>
  <c r="AY601" i="2"/>
  <c r="AW601" i="2" s="1"/>
  <c r="AV601" i="2" s="1"/>
  <c r="AU601" i="2"/>
  <c r="AT601" i="2"/>
  <c r="AS601" i="2"/>
  <c r="AR601" i="2"/>
  <c r="B601" i="2"/>
  <c r="FQ600" i="2"/>
  <c r="FO600" i="2"/>
  <c r="EY600" i="2"/>
  <c r="EZ600" i="2" s="1"/>
  <c r="EL600" i="2"/>
  <c r="CL600" i="2"/>
  <c r="CC600" i="2"/>
  <c r="CA600" i="2"/>
  <c r="BY600" i="2"/>
  <c r="BV600" i="2"/>
  <c r="BS600" i="2"/>
  <c r="BN600" i="2"/>
  <c r="BL600" i="2"/>
  <c r="AY600" i="2"/>
  <c r="AW600" i="2" s="1"/>
  <c r="AV600" i="2" s="1"/>
  <c r="AU600" i="2"/>
  <c r="AT600" i="2"/>
  <c r="AS600" i="2"/>
  <c r="AR600" i="2"/>
  <c r="B600" i="2"/>
  <c r="FQ599" i="2"/>
  <c r="FO599" i="2"/>
  <c r="EY599" i="2"/>
  <c r="FR599" i="2" s="1"/>
  <c r="KI599" i="2" s="1"/>
  <c r="ES599" i="2"/>
  <c r="EL599" i="2"/>
  <c r="EE599" i="2"/>
  <c r="CL599" i="2"/>
  <c r="CC599" i="2"/>
  <c r="CA599" i="2"/>
  <c r="BY599" i="2"/>
  <c r="BV599" i="2"/>
  <c r="BS599" i="2"/>
  <c r="BN599" i="2"/>
  <c r="BK599" i="2"/>
  <c r="BL599" i="2" s="1"/>
  <c r="AY599" i="2"/>
  <c r="AW599" i="2" s="1"/>
  <c r="AV599" i="2" s="1"/>
  <c r="AU599" i="2"/>
  <c r="AT599" i="2"/>
  <c r="AS599" i="2"/>
  <c r="AR599" i="2"/>
  <c r="B599" i="2"/>
  <c r="FQ598" i="2"/>
  <c r="FO598" i="2"/>
  <c r="EY598" i="2"/>
  <c r="ES598" i="2"/>
  <c r="EL598" i="2"/>
  <c r="EE598" i="2"/>
  <c r="CL598" i="2"/>
  <c r="CC598" i="2"/>
  <c r="CA598" i="2"/>
  <c r="BY598" i="2"/>
  <c r="BV598" i="2"/>
  <c r="BS598" i="2"/>
  <c r="BN598" i="2"/>
  <c r="BK598" i="2"/>
  <c r="BL598" i="2" s="1"/>
  <c r="AY598" i="2"/>
  <c r="AW598" i="2" s="1"/>
  <c r="AV598" i="2" s="1"/>
  <c r="AU598" i="2"/>
  <c r="AT598" i="2"/>
  <c r="AS598" i="2"/>
  <c r="AR598" i="2"/>
  <c r="B598" i="2"/>
  <c r="FQ597" i="2"/>
  <c r="FO597" i="2"/>
  <c r="EY597" i="2"/>
  <c r="FR597" i="2" s="1"/>
  <c r="ES597" i="2"/>
  <c r="EL597" i="2"/>
  <c r="EE597" i="2"/>
  <c r="CL597" i="2"/>
  <c r="CC597" i="2"/>
  <c r="CA597" i="2"/>
  <c r="BY597" i="2"/>
  <c r="BV597" i="2"/>
  <c r="BS597" i="2"/>
  <c r="BN597" i="2"/>
  <c r="BK597" i="2"/>
  <c r="BL597" i="2" s="1"/>
  <c r="AY597" i="2"/>
  <c r="AW597" i="2" s="1"/>
  <c r="AV597" i="2" s="1"/>
  <c r="AU597" i="2"/>
  <c r="AT597" i="2"/>
  <c r="AS597" i="2"/>
  <c r="AR597" i="2"/>
  <c r="B597" i="2"/>
  <c r="FQ596" i="2"/>
  <c r="FO596" i="2"/>
  <c r="EY596" i="2"/>
  <c r="FR596" i="2" s="1"/>
  <c r="ES596" i="2"/>
  <c r="EL596" i="2"/>
  <c r="EE596" i="2"/>
  <c r="CL596" i="2"/>
  <c r="CC596" i="2"/>
  <c r="CA596" i="2"/>
  <c r="BY596" i="2"/>
  <c r="BV596" i="2"/>
  <c r="BS596" i="2"/>
  <c r="BN596" i="2"/>
  <c r="BK596" i="2"/>
  <c r="BL596" i="2" s="1"/>
  <c r="AY596" i="2"/>
  <c r="AW596" i="2" s="1"/>
  <c r="AV596" i="2" s="1"/>
  <c r="AU596" i="2"/>
  <c r="AT596" i="2"/>
  <c r="AS596" i="2"/>
  <c r="AR596" i="2"/>
  <c r="B596" i="2"/>
  <c r="FQ595" i="2"/>
  <c r="FO595" i="2"/>
  <c r="EY595" i="2"/>
  <c r="FR595" i="2" s="1"/>
  <c r="KI595" i="2" s="1"/>
  <c r="EL595" i="2"/>
  <c r="CL595" i="2"/>
  <c r="CC595" i="2"/>
  <c r="CA595" i="2"/>
  <c r="BY595" i="2"/>
  <c r="BV595" i="2"/>
  <c r="BS595" i="2"/>
  <c r="BN595" i="2"/>
  <c r="BL595" i="2"/>
  <c r="AW595" i="2"/>
  <c r="AU595" i="2"/>
  <c r="AT595" i="2"/>
  <c r="AS595" i="2"/>
  <c r="AR595" i="2"/>
  <c r="B595" i="2"/>
  <c r="EL594" i="2"/>
  <c r="B594" i="2"/>
  <c r="B593" i="2"/>
  <c r="FQ592" i="2"/>
  <c r="FO592" i="2"/>
  <c r="EY592" i="2"/>
  <c r="FR592" i="2" s="1"/>
  <c r="CL592" i="2"/>
  <c r="CC592" i="2"/>
  <c r="CA592" i="2"/>
  <c r="BY592" i="2"/>
  <c r="BV592" i="2"/>
  <c r="BS592" i="2"/>
  <c r="BN592" i="2"/>
  <c r="BL592" i="2"/>
  <c r="AY592" i="2"/>
  <c r="AW592" i="2" s="1"/>
  <c r="AV592" i="2" s="1"/>
  <c r="AU592" i="2"/>
  <c r="AT592" i="2"/>
  <c r="AS592" i="2"/>
  <c r="AR592" i="2"/>
  <c r="B592" i="2"/>
  <c r="FQ591" i="2"/>
  <c r="FO591" i="2"/>
  <c r="EY591" i="2"/>
  <c r="EZ591" i="2" s="1"/>
  <c r="ES591" i="2"/>
  <c r="EL591" i="2"/>
  <c r="EE591" i="2"/>
  <c r="CL591" i="2"/>
  <c r="CC591" i="2"/>
  <c r="CA591" i="2"/>
  <c r="BY591" i="2"/>
  <c r="BV591" i="2"/>
  <c r="BS591" i="2"/>
  <c r="BN591" i="2"/>
  <c r="BK591" i="2"/>
  <c r="BL591" i="2" s="1"/>
  <c r="AY591" i="2"/>
  <c r="AW591" i="2" s="1"/>
  <c r="AV591" i="2" s="1"/>
  <c r="AU591" i="2"/>
  <c r="AT591" i="2"/>
  <c r="AS591" i="2"/>
  <c r="AR591" i="2"/>
  <c r="B591" i="2"/>
  <c r="FQ590" i="2"/>
  <c r="FO590" i="2"/>
  <c r="EY590" i="2"/>
  <c r="EZ590" i="2" s="1"/>
  <c r="ES590" i="2"/>
  <c r="EL590" i="2"/>
  <c r="EE590" i="2"/>
  <c r="CL590" i="2"/>
  <c r="CC590" i="2"/>
  <c r="CA590" i="2"/>
  <c r="BY590" i="2"/>
  <c r="BV590" i="2"/>
  <c r="BS590" i="2"/>
  <c r="BN590" i="2"/>
  <c r="BK590" i="2"/>
  <c r="BL590" i="2" s="1"/>
  <c r="AY590" i="2"/>
  <c r="AW590" i="2" s="1"/>
  <c r="AV590" i="2" s="1"/>
  <c r="AU590" i="2"/>
  <c r="AT590" i="2"/>
  <c r="AS590" i="2"/>
  <c r="AR590" i="2"/>
  <c r="B590" i="2"/>
  <c r="FQ12" i="2"/>
  <c r="FO12" i="2"/>
  <c r="EY12" i="2"/>
  <c r="EZ12" i="2" s="1"/>
  <c r="EL12" i="2"/>
  <c r="CL12" i="2"/>
  <c r="CC12" i="2"/>
  <c r="CA12" i="2"/>
  <c r="BY12" i="2"/>
  <c r="BV12" i="2"/>
  <c r="BS12" i="2"/>
  <c r="BN12" i="2"/>
  <c r="BL12" i="2"/>
  <c r="AW12" i="2"/>
  <c r="AV12" i="2" s="1"/>
  <c r="AU12" i="2"/>
  <c r="AT12" i="2"/>
  <c r="AS12" i="2"/>
  <c r="AR12" i="2"/>
  <c r="B12" i="2"/>
  <c r="EL589" i="2"/>
  <c r="B589" i="2"/>
  <c r="FQ588" i="2"/>
  <c r="FO588" i="2"/>
  <c r="EY588" i="2"/>
  <c r="FR588" i="2" s="1"/>
  <c r="ES588" i="2"/>
  <c r="EL588" i="2"/>
  <c r="EE588" i="2"/>
  <c r="CL588" i="2"/>
  <c r="CC588" i="2"/>
  <c r="CA588" i="2"/>
  <c r="BY588" i="2"/>
  <c r="BV588" i="2"/>
  <c r="BS588" i="2"/>
  <c r="BN588" i="2"/>
  <c r="BK588" i="2"/>
  <c r="BL588" i="2" s="1"/>
  <c r="AY588" i="2"/>
  <c r="AW588" i="2" s="1"/>
  <c r="AV588" i="2" s="1"/>
  <c r="AU588" i="2"/>
  <c r="AT588" i="2"/>
  <c r="AS588" i="2"/>
  <c r="AR588" i="2"/>
  <c r="B588" i="2"/>
  <c r="FQ587" i="2"/>
  <c r="FO587" i="2"/>
  <c r="EY587" i="2"/>
  <c r="FR587" i="2" s="1"/>
  <c r="KG587" i="2" s="1"/>
  <c r="EL587" i="2"/>
  <c r="EE587" i="2"/>
  <c r="CL587" i="2"/>
  <c r="CC587" i="2"/>
  <c r="CA587" i="2"/>
  <c r="BY587" i="2"/>
  <c r="BV587" i="2"/>
  <c r="BS587" i="2"/>
  <c r="BN587" i="2"/>
  <c r="BK587" i="2"/>
  <c r="BL587" i="2" s="1"/>
  <c r="AY587" i="2"/>
  <c r="AW587" i="2" s="1"/>
  <c r="AV587" i="2" s="1"/>
  <c r="AU587" i="2"/>
  <c r="AT587" i="2"/>
  <c r="AS587" i="2"/>
  <c r="AR587" i="2"/>
  <c r="B587" i="2"/>
  <c r="FQ586" i="2"/>
  <c r="FO586" i="2"/>
  <c r="EY586" i="2"/>
  <c r="FR586" i="2" s="1"/>
  <c r="KF586" i="2" s="1"/>
  <c r="EL586" i="2"/>
  <c r="CL586" i="2"/>
  <c r="CC586" i="2"/>
  <c r="CA586" i="2"/>
  <c r="BY586" i="2"/>
  <c r="BV586" i="2"/>
  <c r="BS586" i="2"/>
  <c r="BN586" i="2"/>
  <c r="BL586" i="2"/>
  <c r="AY586" i="2"/>
  <c r="AW586" i="2" s="1"/>
  <c r="AV586" i="2" s="1"/>
  <c r="AU586" i="2"/>
  <c r="AT586" i="2"/>
  <c r="AS586" i="2"/>
  <c r="AR586" i="2"/>
  <c r="B586" i="2"/>
  <c r="FQ585" i="2"/>
  <c r="FO585" i="2"/>
  <c r="EY585" i="2"/>
  <c r="EZ585" i="2" s="1"/>
  <c r="CL585" i="2"/>
  <c r="CC585" i="2"/>
  <c r="CA585" i="2"/>
  <c r="BY585" i="2"/>
  <c r="BV585" i="2"/>
  <c r="BS585" i="2"/>
  <c r="BN585" i="2"/>
  <c r="BL585" i="2"/>
  <c r="AW585" i="2"/>
  <c r="AU585" i="2"/>
  <c r="AT585" i="2"/>
  <c r="AS585" i="2"/>
  <c r="AR585" i="2"/>
  <c r="B585" i="2"/>
  <c r="FQ584" i="2"/>
  <c r="FO584" i="2"/>
  <c r="EY584" i="2"/>
  <c r="FR584" i="2" s="1"/>
  <c r="ES584" i="2"/>
  <c r="EL584" i="2"/>
  <c r="EE584" i="2"/>
  <c r="CL584" i="2"/>
  <c r="CC584" i="2"/>
  <c r="CA584" i="2"/>
  <c r="BY584" i="2"/>
  <c r="BV584" i="2"/>
  <c r="BS584" i="2"/>
  <c r="BN584" i="2"/>
  <c r="BK584" i="2"/>
  <c r="BL584" i="2" s="1"/>
  <c r="AY584" i="2"/>
  <c r="AW584" i="2" s="1"/>
  <c r="AV584" i="2" s="1"/>
  <c r="AU584" i="2"/>
  <c r="AT584" i="2"/>
  <c r="AS584" i="2"/>
  <c r="AR584" i="2"/>
  <c r="B584" i="2"/>
  <c r="FQ583" i="2"/>
  <c r="FO583" i="2"/>
  <c r="EY583" i="2"/>
  <c r="ES583" i="2"/>
  <c r="EL583" i="2"/>
  <c r="EE583" i="2"/>
  <c r="CL583" i="2"/>
  <c r="CC583" i="2"/>
  <c r="CA583" i="2"/>
  <c r="BY583" i="2"/>
  <c r="BV583" i="2"/>
  <c r="BS583" i="2"/>
  <c r="BN583" i="2"/>
  <c r="BK583" i="2"/>
  <c r="BL583" i="2" s="1"/>
  <c r="AY583" i="2"/>
  <c r="AW583" i="2" s="1"/>
  <c r="AV583" i="2" s="1"/>
  <c r="AU583" i="2"/>
  <c r="AT583" i="2"/>
  <c r="AS583" i="2"/>
  <c r="AR583" i="2"/>
  <c r="B583" i="2"/>
  <c r="FQ582" i="2"/>
  <c r="FO582" i="2"/>
  <c r="EY582" i="2"/>
  <c r="ES582" i="2"/>
  <c r="EL582" i="2"/>
  <c r="EE582" i="2"/>
  <c r="CL582" i="2"/>
  <c r="CC582" i="2"/>
  <c r="CA582" i="2"/>
  <c r="BY582" i="2"/>
  <c r="BV582" i="2"/>
  <c r="BS582" i="2"/>
  <c r="BN582" i="2"/>
  <c r="BK582" i="2"/>
  <c r="BL582" i="2" s="1"/>
  <c r="AY582" i="2"/>
  <c r="AW582" i="2" s="1"/>
  <c r="AV582" i="2" s="1"/>
  <c r="AU582" i="2"/>
  <c r="AT582" i="2"/>
  <c r="AS582" i="2"/>
  <c r="AR582" i="2"/>
  <c r="B582" i="2"/>
  <c r="FQ581" i="2"/>
  <c r="FO581" i="2"/>
  <c r="EY581" i="2"/>
  <c r="FS581" i="2" s="1"/>
  <c r="EL581" i="2"/>
  <c r="CL581" i="2"/>
  <c r="CC581" i="2"/>
  <c r="CA581" i="2"/>
  <c r="BY581" i="2"/>
  <c r="BV581" i="2"/>
  <c r="BS581" i="2"/>
  <c r="BN581" i="2"/>
  <c r="BL581" i="2"/>
  <c r="AW581" i="2"/>
  <c r="AV581" i="2" s="1"/>
  <c r="AU581" i="2"/>
  <c r="AT581" i="2"/>
  <c r="AS581" i="2"/>
  <c r="AR581" i="2"/>
  <c r="B581" i="2"/>
  <c r="FQ580" i="2"/>
  <c r="FO580" i="2"/>
  <c r="EY580" i="2"/>
  <c r="EZ580" i="2" s="1"/>
  <c r="ES580" i="2"/>
  <c r="EE580" i="2"/>
  <c r="CL580" i="2"/>
  <c r="CC580" i="2"/>
  <c r="CA580" i="2"/>
  <c r="BY580" i="2"/>
  <c r="BV580" i="2"/>
  <c r="BS580" i="2"/>
  <c r="BN580" i="2"/>
  <c r="BK580" i="2"/>
  <c r="BL580" i="2" s="1"/>
  <c r="AY580" i="2"/>
  <c r="AW580" i="2" s="1"/>
  <c r="AV580" i="2" s="1"/>
  <c r="AU580" i="2"/>
  <c r="AT580" i="2"/>
  <c r="AS580" i="2"/>
  <c r="AR580" i="2"/>
  <c r="B580" i="2"/>
  <c r="B579" i="2"/>
  <c r="FQ578" i="2"/>
  <c r="FO578" i="2"/>
  <c r="EY578" i="2"/>
  <c r="EZ578" i="2" s="1"/>
  <c r="ES578" i="2"/>
  <c r="EE578" i="2"/>
  <c r="CL578" i="2"/>
  <c r="CC578" i="2"/>
  <c r="CA578" i="2"/>
  <c r="BY578" i="2"/>
  <c r="BV578" i="2"/>
  <c r="BS578" i="2"/>
  <c r="BN578" i="2"/>
  <c r="BK578" i="2"/>
  <c r="BL578" i="2" s="1"/>
  <c r="AY578" i="2"/>
  <c r="AW578" i="2" s="1"/>
  <c r="AV578" i="2" s="1"/>
  <c r="AU578" i="2"/>
  <c r="AT578" i="2"/>
  <c r="AS578" i="2"/>
  <c r="AR578" i="2"/>
  <c r="B578" i="2"/>
  <c r="GN577" i="2"/>
  <c r="FQ577" i="2"/>
  <c r="FO577" i="2"/>
  <c r="EY577" i="2"/>
  <c r="FR577" i="2" s="1"/>
  <c r="KG577" i="2" s="1"/>
  <c r="EL577" i="2"/>
  <c r="CL577" i="2"/>
  <c r="CC577" i="2"/>
  <c r="CA577" i="2"/>
  <c r="BY577" i="2"/>
  <c r="BV577" i="2"/>
  <c r="BS577" i="2"/>
  <c r="BN577" i="2"/>
  <c r="BL577" i="2"/>
  <c r="AW577" i="2"/>
  <c r="AU577" i="2"/>
  <c r="AT577" i="2"/>
  <c r="AS577" i="2"/>
  <c r="AR577" i="2"/>
  <c r="B577" i="2"/>
  <c r="FQ576" i="2"/>
  <c r="FO576" i="2"/>
  <c r="EY576" i="2"/>
  <c r="ES576" i="2"/>
  <c r="EL576" i="2"/>
  <c r="EE576" i="2"/>
  <c r="CL576" i="2"/>
  <c r="CC576" i="2"/>
  <c r="CA576" i="2"/>
  <c r="BY576" i="2"/>
  <c r="BV576" i="2"/>
  <c r="BS576" i="2"/>
  <c r="BN576" i="2"/>
  <c r="BK576" i="2"/>
  <c r="BL576" i="2" s="1"/>
  <c r="AY576" i="2"/>
  <c r="AW576" i="2" s="1"/>
  <c r="AV576" i="2" s="1"/>
  <c r="AU576" i="2"/>
  <c r="AT576" i="2"/>
  <c r="AS576" i="2"/>
  <c r="AR576" i="2"/>
  <c r="B576" i="2"/>
  <c r="EL575" i="2"/>
  <c r="B575" i="2"/>
  <c r="FQ574" i="2"/>
  <c r="FO574" i="2"/>
  <c r="EY574" i="2"/>
  <c r="ES574" i="2"/>
  <c r="EL574" i="2"/>
  <c r="EE574" i="2"/>
  <c r="CL574" i="2"/>
  <c r="CC574" i="2"/>
  <c r="CA574" i="2"/>
  <c r="BY574" i="2"/>
  <c r="BV574" i="2"/>
  <c r="BS574" i="2"/>
  <c r="BN574" i="2"/>
  <c r="BK574" i="2"/>
  <c r="BL574" i="2" s="1"/>
  <c r="AY574" i="2"/>
  <c r="AW574" i="2" s="1"/>
  <c r="AV574" i="2" s="1"/>
  <c r="AU574" i="2"/>
  <c r="AT574" i="2"/>
  <c r="AS574" i="2"/>
  <c r="AR574" i="2"/>
  <c r="B574" i="2"/>
  <c r="FQ573" i="2"/>
  <c r="FO573" i="2"/>
  <c r="EY573" i="2"/>
  <c r="EL573" i="2"/>
  <c r="CL573" i="2"/>
  <c r="CC573" i="2"/>
  <c r="CA573" i="2"/>
  <c r="BY573" i="2"/>
  <c r="BV573" i="2"/>
  <c r="BS573" i="2"/>
  <c r="BN573" i="2"/>
  <c r="BL573" i="2"/>
  <c r="AW573" i="2"/>
  <c r="AV573" i="2" s="1"/>
  <c r="AU573" i="2"/>
  <c r="AT573" i="2"/>
  <c r="AS573" i="2"/>
  <c r="AR573" i="2"/>
  <c r="B573" i="2"/>
  <c r="GN572" i="2"/>
  <c r="FQ572" i="2"/>
  <c r="FO572" i="2"/>
  <c r="EY572" i="2"/>
  <c r="EL572" i="2"/>
  <c r="CL572" i="2"/>
  <c r="CC572" i="2"/>
  <c r="CA572" i="2"/>
  <c r="BY572" i="2"/>
  <c r="BV572" i="2"/>
  <c r="BS572" i="2"/>
  <c r="BN572" i="2"/>
  <c r="BL572" i="2"/>
  <c r="AW572" i="2"/>
  <c r="AV572" i="2" s="1"/>
  <c r="AU572" i="2"/>
  <c r="AT572" i="2"/>
  <c r="AS572" i="2"/>
  <c r="AR572" i="2"/>
  <c r="B572" i="2"/>
  <c r="FQ571" i="2"/>
  <c r="FO571" i="2"/>
  <c r="EY571" i="2"/>
  <c r="EZ571" i="2" s="1"/>
  <c r="ES571" i="2"/>
  <c r="EE571" i="2"/>
  <c r="CL571" i="2"/>
  <c r="CC571" i="2"/>
  <c r="CA571" i="2"/>
  <c r="BY571" i="2"/>
  <c r="BV571" i="2"/>
  <c r="BS571" i="2"/>
  <c r="BN571" i="2"/>
  <c r="BK571" i="2"/>
  <c r="BL571" i="2" s="1"/>
  <c r="AY571" i="2"/>
  <c r="AW571" i="2" s="1"/>
  <c r="AV571" i="2" s="1"/>
  <c r="AU571" i="2"/>
  <c r="AT571" i="2"/>
  <c r="AS571" i="2"/>
  <c r="AR571" i="2"/>
  <c r="B571" i="2"/>
  <c r="FQ570" i="2"/>
  <c r="FO570" i="2"/>
  <c r="EY570" i="2"/>
  <c r="FR570" i="2" s="1"/>
  <c r="ES570" i="2"/>
  <c r="EE570" i="2"/>
  <c r="CL570" i="2"/>
  <c r="CC570" i="2"/>
  <c r="CA570" i="2"/>
  <c r="BY570" i="2"/>
  <c r="BV570" i="2"/>
  <c r="BS570" i="2"/>
  <c r="BN570" i="2"/>
  <c r="BK570" i="2"/>
  <c r="BL570" i="2" s="1"/>
  <c r="AY570" i="2"/>
  <c r="AW570" i="2" s="1"/>
  <c r="AV570" i="2" s="1"/>
  <c r="AU570" i="2"/>
  <c r="AT570" i="2"/>
  <c r="AS570" i="2"/>
  <c r="AR570" i="2"/>
  <c r="B570" i="2"/>
  <c r="FQ569" i="2"/>
  <c r="FO569" i="2"/>
  <c r="EY569" i="2"/>
  <c r="EZ569" i="2" s="1"/>
  <c r="EE569" i="2"/>
  <c r="CL569" i="2"/>
  <c r="CC569" i="2"/>
  <c r="CA569" i="2"/>
  <c r="BY569" i="2"/>
  <c r="BV569" i="2"/>
  <c r="BS569" i="2"/>
  <c r="BN569" i="2"/>
  <c r="BK569" i="2"/>
  <c r="BL569" i="2" s="1"/>
  <c r="AY569" i="2"/>
  <c r="AW569" i="2" s="1"/>
  <c r="AV569" i="2" s="1"/>
  <c r="AU569" i="2"/>
  <c r="AT569" i="2"/>
  <c r="AS569" i="2"/>
  <c r="AR569" i="2"/>
  <c r="B569" i="2"/>
  <c r="EL568" i="2"/>
  <c r="B568" i="2"/>
  <c r="FQ567" i="2"/>
  <c r="FO567" i="2"/>
  <c r="EY567" i="2"/>
  <c r="FR567" i="2" s="1"/>
  <c r="EL567" i="2"/>
  <c r="EE567" i="2"/>
  <c r="CL567" i="2"/>
  <c r="CC567" i="2"/>
  <c r="CA567" i="2"/>
  <c r="BY567" i="2"/>
  <c r="BV567" i="2"/>
  <c r="BS567" i="2"/>
  <c r="BN567" i="2"/>
  <c r="BK567" i="2"/>
  <c r="BL567" i="2" s="1"/>
  <c r="AY567" i="2"/>
  <c r="AW567" i="2" s="1"/>
  <c r="AV567" i="2" s="1"/>
  <c r="AU567" i="2"/>
  <c r="AT567" i="2"/>
  <c r="AS567" i="2"/>
  <c r="AR567" i="2"/>
  <c r="B567" i="2"/>
  <c r="GQ11" i="2"/>
  <c r="FQ11" i="2"/>
  <c r="FO11" i="2"/>
  <c r="EY11" i="2"/>
  <c r="FR11" i="2" s="1"/>
  <c r="KH11" i="2" s="1"/>
  <c r="EL11" i="2"/>
  <c r="CL11" i="2"/>
  <c r="CC11" i="2"/>
  <c r="CA11" i="2"/>
  <c r="BY11" i="2"/>
  <c r="BV11" i="2"/>
  <c r="BS11" i="2"/>
  <c r="BN11" i="2"/>
  <c r="BK11" i="2"/>
  <c r="BL11" i="2" s="1"/>
  <c r="AY11" i="2"/>
  <c r="AW11" i="2" s="1"/>
  <c r="AV11" i="2" s="1"/>
  <c r="AU11" i="2"/>
  <c r="AT11" i="2"/>
  <c r="AS11" i="2"/>
  <c r="AR11" i="2"/>
  <c r="B11" i="2"/>
  <c r="FQ566" i="2"/>
  <c r="FO566" i="2"/>
  <c r="EY566" i="2"/>
  <c r="FR566" i="2" s="1"/>
  <c r="KG566" i="2" s="1"/>
  <c r="EL566" i="2"/>
  <c r="CL566" i="2"/>
  <c r="CC566" i="2"/>
  <c r="CA566" i="2"/>
  <c r="BY566" i="2"/>
  <c r="BV566" i="2"/>
  <c r="BS566" i="2"/>
  <c r="BN566" i="2"/>
  <c r="BL566" i="2"/>
  <c r="AW566" i="2"/>
  <c r="AU566" i="2"/>
  <c r="AT566" i="2"/>
  <c r="AS566" i="2"/>
  <c r="AR566" i="2"/>
  <c r="B566" i="2"/>
  <c r="IA565" i="2"/>
  <c r="FQ565" i="2"/>
  <c r="FO565" i="2"/>
  <c r="EY565" i="2"/>
  <c r="EZ565" i="2" s="1"/>
  <c r="CL565" i="2"/>
  <c r="CC565" i="2"/>
  <c r="CA565" i="2"/>
  <c r="BY565" i="2"/>
  <c r="BV565" i="2"/>
  <c r="BS565" i="2"/>
  <c r="BN565" i="2"/>
  <c r="BK565" i="2"/>
  <c r="BL565" i="2" s="1"/>
  <c r="AY565" i="2"/>
  <c r="AW565" i="2" s="1"/>
  <c r="AV565" i="2" s="1"/>
  <c r="AU565" i="2"/>
  <c r="AT565" i="2"/>
  <c r="AS565" i="2"/>
  <c r="AR565" i="2"/>
  <c r="B565" i="2"/>
  <c r="FQ564" i="2"/>
  <c r="FO564" i="2"/>
  <c r="EY564" i="2"/>
  <c r="EZ564" i="2" s="1"/>
  <c r="EL564" i="2"/>
  <c r="CL564" i="2"/>
  <c r="CC564" i="2"/>
  <c r="CA564" i="2"/>
  <c r="BY564" i="2"/>
  <c r="BV564" i="2"/>
  <c r="BS564" i="2"/>
  <c r="BN564" i="2"/>
  <c r="BK564" i="2"/>
  <c r="BL564" i="2" s="1"/>
  <c r="AY564" i="2"/>
  <c r="AW564" i="2" s="1"/>
  <c r="AV564" i="2" s="1"/>
  <c r="AU564" i="2"/>
  <c r="AT564" i="2"/>
  <c r="AS564" i="2"/>
  <c r="AR564" i="2"/>
  <c r="B564" i="2"/>
  <c r="FQ563" i="2"/>
  <c r="FO563" i="2"/>
  <c r="EY563" i="2"/>
  <c r="FR563" i="2" s="1"/>
  <c r="EL563" i="2"/>
  <c r="CL563" i="2"/>
  <c r="CC563" i="2"/>
  <c r="CA563" i="2"/>
  <c r="BY563" i="2"/>
  <c r="BV563" i="2"/>
  <c r="BS563" i="2"/>
  <c r="BN563" i="2"/>
  <c r="BL563" i="2"/>
  <c r="AY563" i="2"/>
  <c r="AW563" i="2" s="1"/>
  <c r="AV563" i="2" s="1"/>
  <c r="AU563" i="2"/>
  <c r="AT563" i="2"/>
  <c r="AS563" i="2"/>
  <c r="AR563" i="2"/>
  <c r="B563" i="2"/>
  <c r="GQ562" i="2"/>
  <c r="FQ562" i="2"/>
  <c r="FO562" i="2"/>
  <c r="EY562" i="2"/>
  <c r="FS562" i="2" s="1"/>
  <c r="EL562" i="2"/>
  <c r="CL562" i="2"/>
  <c r="CC562" i="2"/>
  <c r="CA562" i="2"/>
  <c r="BY562" i="2"/>
  <c r="BV562" i="2"/>
  <c r="BS562" i="2"/>
  <c r="BN562" i="2"/>
  <c r="BL562" i="2"/>
  <c r="AW562" i="2"/>
  <c r="AV562" i="2" s="1"/>
  <c r="AU562" i="2"/>
  <c r="AT562" i="2"/>
  <c r="AS562" i="2"/>
  <c r="AR562" i="2"/>
  <c r="B562" i="2"/>
  <c r="FQ561" i="2"/>
  <c r="FO561" i="2"/>
  <c r="EY561" i="2"/>
  <c r="ES561" i="2"/>
  <c r="EL561" i="2"/>
  <c r="EE561" i="2"/>
  <c r="CL561" i="2"/>
  <c r="CC561" i="2"/>
  <c r="CA561" i="2"/>
  <c r="BY561" i="2"/>
  <c r="BV561" i="2"/>
  <c r="BS561" i="2"/>
  <c r="BN561" i="2"/>
  <c r="BK561" i="2"/>
  <c r="BL561" i="2" s="1"/>
  <c r="AY561" i="2"/>
  <c r="AW561" i="2" s="1"/>
  <c r="AV561" i="2" s="1"/>
  <c r="AU561" i="2"/>
  <c r="AT561" i="2"/>
  <c r="AS561" i="2"/>
  <c r="AR561" i="2"/>
  <c r="B561" i="2"/>
  <c r="EL560" i="2"/>
  <c r="B560" i="2"/>
  <c r="GQ559" i="2"/>
  <c r="FQ559" i="2"/>
  <c r="FO559" i="2"/>
  <c r="EY559" i="2"/>
  <c r="EL559" i="2"/>
  <c r="CL559" i="2"/>
  <c r="CC559" i="2"/>
  <c r="CA559" i="2"/>
  <c r="BY559" i="2"/>
  <c r="BV559" i="2"/>
  <c r="BS559" i="2"/>
  <c r="BN559" i="2"/>
  <c r="BL559" i="2"/>
  <c r="AY559" i="2"/>
  <c r="AW559" i="2" s="1"/>
  <c r="AV559" i="2" s="1"/>
  <c r="AU559" i="2"/>
  <c r="AT559" i="2"/>
  <c r="AS559" i="2"/>
  <c r="AR559" i="2"/>
  <c r="B559" i="2"/>
  <c r="B558" i="2"/>
  <c r="EL557" i="2"/>
  <c r="B557" i="2"/>
  <c r="FQ556" i="2"/>
  <c r="FO556" i="2"/>
  <c r="EY556" i="2"/>
  <c r="FR556" i="2" s="1"/>
  <c r="EL556" i="2"/>
  <c r="CL556" i="2"/>
  <c r="CC556" i="2"/>
  <c r="CA556" i="2"/>
  <c r="BY556" i="2"/>
  <c r="BV556" i="2"/>
  <c r="BS556" i="2"/>
  <c r="BN556" i="2"/>
  <c r="BL556" i="2"/>
  <c r="AW556" i="2"/>
  <c r="AU556" i="2"/>
  <c r="AT556" i="2"/>
  <c r="AS556" i="2"/>
  <c r="AR556" i="2"/>
  <c r="B556" i="2"/>
  <c r="EL555" i="2"/>
  <c r="B555" i="2"/>
  <c r="FQ554" i="2"/>
  <c r="FO554" i="2"/>
  <c r="EY554" i="2"/>
  <c r="FR554" i="2" s="1"/>
  <c r="EL554" i="2"/>
  <c r="EE554" i="2"/>
  <c r="CL554" i="2"/>
  <c r="CC554" i="2"/>
  <c r="CA554" i="2"/>
  <c r="BY554" i="2"/>
  <c r="BV554" i="2"/>
  <c r="BS554" i="2"/>
  <c r="BN554" i="2"/>
  <c r="BL554" i="2"/>
  <c r="AY554" i="2"/>
  <c r="AW554" i="2" s="1"/>
  <c r="AV554" i="2" s="1"/>
  <c r="AU554" i="2"/>
  <c r="AT554" i="2"/>
  <c r="AS554" i="2"/>
  <c r="AR554" i="2"/>
  <c r="B554" i="2"/>
  <c r="B553" i="2"/>
  <c r="EL552" i="2"/>
  <c r="B552" i="2"/>
  <c r="FQ551" i="2"/>
  <c r="FO551" i="2"/>
  <c r="EY551" i="2"/>
  <c r="FR551" i="2" s="1"/>
  <c r="ES551" i="2"/>
  <c r="EL551" i="2"/>
  <c r="EE551" i="2"/>
  <c r="CL551" i="2"/>
  <c r="CC551" i="2"/>
  <c r="CA551" i="2"/>
  <c r="BY551" i="2"/>
  <c r="BV551" i="2"/>
  <c r="BS551" i="2"/>
  <c r="BN551" i="2"/>
  <c r="BK551" i="2"/>
  <c r="BL551" i="2" s="1"/>
  <c r="AY551" i="2"/>
  <c r="AW551" i="2" s="1"/>
  <c r="AV551" i="2" s="1"/>
  <c r="AU551" i="2"/>
  <c r="AT551" i="2"/>
  <c r="AS551" i="2"/>
  <c r="AR551" i="2"/>
  <c r="B551" i="2"/>
  <c r="FQ550" i="2"/>
  <c r="FO550" i="2"/>
  <c r="EY550" i="2"/>
  <c r="FR550" i="2" s="1"/>
  <c r="KH550" i="2" s="1"/>
  <c r="EL550" i="2"/>
  <c r="EE550" i="2"/>
  <c r="CL550" i="2"/>
  <c r="CC550" i="2"/>
  <c r="CA550" i="2"/>
  <c r="BY550" i="2"/>
  <c r="BV550" i="2"/>
  <c r="BS550" i="2"/>
  <c r="BN550" i="2"/>
  <c r="BL550" i="2"/>
  <c r="AY550" i="2"/>
  <c r="AW550" i="2" s="1"/>
  <c r="AV550" i="2" s="1"/>
  <c r="AU550" i="2"/>
  <c r="AT550" i="2"/>
  <c r="AS550" i="2"/>
  <c r="AR550" i="2"/>
  <c r="B550" i="2"/>
  <c r="FQ549" i="2"/>
  <c r="FO549" i="2"/>
  <c r="EY549" i="2"/>
  <c r="FR549" i="2" s="1"/>
  <c r="KH549" i="2" s="1"/>
  <c r="EL549" i="2"/>
  <c r="EE549" i="2"/>
  <c r="CL549" i="2"/>
  <c r="CC549" i="2"/>
  <c r="CA549" i="2"/>
  <c r="BY549" i="2"/>
  <c r="BV549" i="2"/>
  <c r="BS549" i="2"/>
  <c r="BN549" i="2"/>
  <c r="BL549" i="2"/>
  <c r="AY549" i="2"/>
  <c r="AW549" i="2" s="1"/>
  <c r="AV549" i="2" s="1"/>
  <c r="AU549" i="2"/>
  <c r="AT549" i="2"/>
  <c r="AS549" i="2"/>
  <c r="AR549" i="2"/>
  <c r="B549" i="2"/>
  <c r="FQ548" i="2"/>
  <c r="FO548" i="2"/>
  <c r="EY548" i="2"/>
  <c r="EZ548" i="2" s="1"/>
  <c r="EL548" i="2"/>
  <c r="CL548" i="2"/>
  <c r="CC548" i="2"/>
  <c r="CA548" i="2"/>
  <c r="BY548" i="2"/>
  <c r="BV548" i="2"/>
  <c r="BS548" i="2"/>
  <c r="BN548" i="2"/>
  <c r="BK548" i="2"/>
  <c r="BL548" i="2" s="1"/>
  <c r="AY548" i="2"/>
  <c r="AW548" i="2" s="1"/>
  <c r="AV548" i="2" s="1"/>
  <c r="AU548" i="2"/>
  <c r="AT548" i="2"/>
  <c r="AS548" i="2"/>
  <c r="AR548" i="2"/>
  <c r="B548" i="2"/>
  <c r="FQ547" i="2"/>
  <c r="FO547" i="2"/>
  <c r="EY547" i="2"/>
  <c r="ES547" i="2"/>
  <c r="EL547" i="2"/>
  <c r="EE547" i="2"/>
  <c r="CL547" i="2"/>
  <c r="CC547" i="2"/>
  <c r="CA547" i="2"/>
  <c r="BY547" i="2"/>
  <c r="BV547" i="2"/>
  <c r="BS547" i="2"/>
  <c r="BN547" i="2"/>
  <c r="BK547" i="2"/>
  <c r="BL547" i="2" s="1"/>
  <c r="AY547" i="2"/>
  <c r="AW547" i="2" s="1"/>
  <c r="AV547" i="2" s="1"/>
  <c r="AU547" i="2"/>
  <c r="AT547" i="2"/>
  <c r="AS547" i="2"/>
  <c r="AR547" i="2"/>
  <c r="B547" i="2"/>
  <c r="IA546" i="2"/>
  <c r="FQ546" i="2"/>
  <c r="FO546" i="2"/>
  <c r="EY546" i="2"/>
  <c r="EL546" i="2"/>
  <c r="CL546" i="2"/>
  <c r="CC546" i="2"/>
  <c r="CA546" i="2"/>
  <c r="BY546" i="2"/>
  <c r="BV546" i="2"/>
  <c r="BS546" i="2"/>
  <c r="BN546" i="2"/>
  <c r="BL546" i="2"/>
  <c r="AY546" i="2"/>
  <c r="AW546" i="2" s="1"/>
  <c r="AV546" i="2" s="1"/>
  <c r="AU546" i="2"/>
  <c r="AT546" i="2"/>
  <c r="AS546" i="2"/>
  <c r="AR546" i="2"/>
  <c r="B546" i="2"/>
  <c r="FQ545" i="2"/>
  <c r="FO545" i="2"/>
  <c r="EY545" i="2"/>
  <c r="FS545" i="2" s="1"/>
  <c r="AY545" i="2"/>
  <c r="AW545" i="2" s="1"/>
  <c r="AV545" i="2" s="1"/>
  <c r="AU545" i="2"/>
  <c r="AT545" i="2"/>
  <c r="AS545" i="2"/>
  <c r="AR545" i="2"/>
  <c r="B545" i="2"/>
  <c r="FQ544" i="2"/>
  <c r="FO544" i="2"/>
  <c r="EY544" i="2"/>
  <c r="EZ544" i="2" s="1"/>
  <c r="ES544" i="2"/>
  <c r="EL544" i="2"/>
  <c r="EE544" i="2"/>
  <c r="CL544" i="2"/>
  <c r="CC544" i="2"/>
  <c r="CA544" i="2"/>
  <c r="BY544" i="2"/>
  <c r="BV544" i="2"/>
  <c r="BS544" i="2"/>
  <c r="BN544" i="2"/>
  <c r="BK544" i="2"/>
  <c r="BL544" i="2" s="1"/>
  <c r="AY544" i="2"/>
  <c r="AW544" i="2" s="1"/>
  <c r="AV544" i="2" s="1"/>
  <c r="AU544" i="2"/>
  <c r="AT544" i="2"/>
  <c r="AS544" i="2"/>
  <c r="AR544" i="2"/>
  <c r="B544" i="2"/>
  <c r="FQ542" i="2"/>
  <c r="FO542" i="2"/>
  <c r="EY542" i="2"/>
  <c r="EZ542" i="2" s="1"/>
  <c r="ES542" i="2"/>
  <c r="EL542" i="2"/>
  <c r="EE542" i="2"/>
  <c r="CL542" i="2"/>
  <c r="CC542" i="2"/>
  <c r="CA542" i="2"/>
  <c r="BY542" i="2"/>
  <c r="BV542" i="2"/>
  <c r="BS542" i="2"/>
  <c r="BN542" i="2"/>
  <c r="BK542" i="2"/>
  <c r="BL542" i="2" s="1"/>
  <c r="AY542" i="2"/>
  <c r="AW542" i="2" s="1"/>
  <c r="AV542" i="2" s="1"/>
  <c r="AU542" i="2"/>
  <c r="AT542" i="2"/>
  <c r="AS542" i="2"/>
  <c r="AR542" i="2"/>
  <c r="B542" i="2"/>
  <c r="FQ543" i="2"/>
  <c r="FO543" i="2"/>
  <c r="EY543" i="2"/>
  <c r="EZ543" i="2" s="1"/>
  <c r="ES543" i="2"/>
  <c r="EL543" i="2"/>
  <c r="EE543" i="2"/>
  <c r="CL543" i="2"/>
  <c r="CC543" i="2"/>
  <c r="CA543" i="2"/>
  <c r="BY543" i="2"/>
  <c r="BV543" i="2"/>
  <c r="BS543" i="2"/>
  <c r="BN543" i="2"/>
  <c r="BK543" i="2"/>
  <c r="BL543" i="2" s="1"/>
  <c r="AY543" i="2"/>
  <c r="AW543" i="2" s="1"/>
  <c r="AV543" i="2" s="1"/>
  <c r="AU543" i="2"/>
  <c r="AT543" i="2"/>
  <c r="AS543" i="2"/>
  <c r="AR543" i="2"/>
  <c r="B543" i="2"/>
  <c r="EL541" i="2"/>
  <c r="B541" i="2"/>
  <c r="GN540" i="2"/>
  <c r="FQ540" i="2"/>
  <c r="FO540" i="2"/>
  <c r="EY540" i="2"/>
  <c r="EL540" i="2"/>
  <c r="CL540" i="2"/>
  <c r="CC540" i="2"/>
  <c r="CA540" i="2"/>
  <c r="BY540" i="2"/>
  <c r="BV540" i="2"/>
  <c r="BS540" i="2"/>
  <c r="BN540" i="2"/>
  <c r="BL540" i="2"/>
  <c r="AW540" i="2"/>
  <c r="AU540" i="2"/>
  <c r="AT540" i="2"/>
  <c r="AS540" i="2"/>
  <c r="AR540" i="2"/>
  <c r="B540" i="2"/>
  <c r="FQ539" i="2"/>
  <c r="FO539" i="2"/>
  <c r="EY539" i="2"/>
  <c r="EZ539" i="2" s="1"/>
  <c r="EE539" i="2"/>
  <c r="CL539" i="2"/>
  <c r="CC539" i="2"/>
  <c r="CA539" i="2"/>
  <c r="BY539" i="2"/>
  <c r="BV539" i="2"/>
  <c r="BS539" i="2"/>
  <c r="BN539" i="2"/>
  <c r="BL539" i="2"/>
  <c r="AY539" i="2"/>
  <c r="AW539" i="2" s="1"/>
  <c r="AV539" i="2" s="1"/>
  <c r="AU539" i="2"/>
  <c r="AT539" i="2"/>
  <c r="AS539" i="2"/>
  <c r="AR539" i="2"/>
  <c r="B539" i="2"/>
  <c r="FQ538" i="2"/>
  <c r="FO538" i="2"/>
  <c r="EY538" i="2"/>
  <c r="FR538" i="2" s="1"/>
  <c r="ES538" i="2"/>
  <c r="EL538" i="2"/>
  <c r="EE538" i="2"/>
  <c r="CL538" i="2"/>
  <c r="CC538" i="2"/>
  <c r="CA538" i="2"/>
  <c r="BY538" i="2"/>
  <c r="BV538" i="2"/>
  <c r="BS538" i="2"/>
  <c r="BN538" i="2"/>
  <c r="BK538" i="2"/>
  <c r="BL538" i="2" s="1"/>
  <c r="AY538" i="2"/>
  <c r="AW538" i="2" s="1"/>
  <c r="AV538" i="2" s="1"/>
  <c r="AU538" i="2"/>
  <c r="AT538" i="2"/>
  <c r="AS538" i="2"/>
  <c r="AR538" i="2"/>
  <c r="B538" i="2"/>
  <c r="FQ537" i="2"/>
  <c r="FO537" i="2"/>
  <c r="EY537" i="2"/>
  <c r="FR537" i="2" s="1"/>
  <c r="KE537" i="2" s="1"/>
  <c r="ES537" i="2"/>
  <c r="EL537" i="2"/>
  <c r="EE537" i="2"/>
  <c r="CL537" i="2"/>
  <c r="CC537" i="2"/>
  <c r="CA537" i="2"/>
  <c r="BY537" i="2"/>
  <c r="BV537" i="2"/>
  <c r="BS537" i="2"/>
  <c r="BN537" i="2"/>
  <c r="BK537" i="2"/>
  <c r="BL537" i="2" s="1"/>
  <c r="AY537" i="2"/>
  <c r="AW537" i="2" s="1"/>
  <c r="AV537" i="2" s="1"/>
  <c r="AU537" i="2"/>
  <c r="AT537" i="2"/>
  <c r="AS537" i="2"/>
  <c r="AR537" i="2"/>
  <c r="B537" i="2"/>
  <c r="FQ536" i="2"/>
  <c r="FO536" i="2"/>
  <c r="EY536" i="2"/>
  <c r="ES536" i="2"/>
  <c r="EE536" i="2"/>
  <c r="CL536" i="2"/>
  <c r="CC536" i="2"/>
  <c r="CA536" i="2"/>
  <c r="BY536" i="2"/>
  <c r="BV536" i="2"/>
  <c r="BS536" i="2"/>
  <c r="BN536" i="2"/>
  <c r="BK536" i="2"/>
  <c r="BL536" i="2" s="1"/>
  <c r="AY536" i="2"/>
  <c r="AW536" i="2" s="1"/>
  <c r="AV536" i="2" s="1"/>
  <c r="AU536" i="2"/>
  <c r="AT536" i="2"/>
  <c r="AS536" i="2"/>
  <c r="AR536" i="2"/>
  <c r="B536" i="2"/>
  <c r="FQ535" i="2"/>
  <c r="FO535" i="2"/>
  <c r="EY535" i="2"/>
  <c r="EL535" i="2"/>
  <c r="CL535" i="2"/>
  <c r="CC535" i="2"/>
  <c r="CA535" i="2"/>
  <c r="BY535" i="2"/>
  <c r="BV535" i="2"/>
  <c r="BS535" i="2"/>
  <c r="BN535" i="2"/>
  <c r="BL535" i="2"/>
  <c r="AY535" i="2"/>
  <c r="AW535" i="2" s="1"/>
  <c r="AV535" i="2" s="1"/>
  <c r="AU535" i="2"/>
  <c r="AT535" i="2"/>
  <c r="AS535" i="2"/>
  <c r="AR535" i="2"/>
  <c r="B535" i="2"/>
  <c r="FQ534" i="2"/>
  <c r="FO534" i="2"/>
  <c r="EY534" i="2"/>
  <c r="EL534" i="2"/>
  <c r="CL534" i="2"/>
  <c r="CC534" i="2"/>
  <c r="CA534" i="2"/>
  <c r="BY534" i="2"/>
  <c r="BV534" i="2"/>
  <c r="BS534" i="2"/>
  <c r="BN534" i="2"/>
  <c r="BL534" i="2"/>
  <c r="AW534" i="2"/>
  <c r="AV534" i="2" s="1"/>
  <c r="AU534" i="2"/>
  <c r="AT534" i="2"/>
  <c r="AS534" i="2"/>
  <c r="AR534" i="2"/>
  <c r="B534" i="2"/>
  <c r="FQ533" i="2"/>
  <c r="FO533" i="2"/>
  <c r="EY533" i="2"/>
  <c r="FR533" i="2" s="1"/>
  <c r="KF533" i="2" s="1"/>
  <c r="EL533" i="2"/>
  <c r="CL533" i="2"/>
  <c r="CC533" i="2"/>
  <c r="CA533" i="2"/>
  <c r="BY533" i="2"/>
  <c r="BV533" i="2"/>
  <c r="BS533" i="2"/>
  <c r="BN533" i="2"/>
  <c r="BL533" i="2"/>
  <c r="AW533" i="2"/>
  <c r="AV533" i="2" s="1"/>
  <c r="AU533" i="2"/>
  <c r="AT533" i="2"/>
  <c r="AS533" i="2"/>
  <c r="AR533" i="2"/>
  <c r="B533" i="2"/>
  <c r="FQ532" i="2"/>
  <c r="FO532" i="2"/>
  <c r="EY532" i="2"/>
  <c r="EL532" i="2"/>
  <c r="CL532" i="2"/>
  <c r="CC532" i="2"/>
  <c r="CA532" i="2"/>
  <c r="BY532" i="2"/>
  <c r="BV532" i="2"/>
  <c r="BS532" i="2"/>
  <c r="BN532" i="2"/>
  <c r="BL532" i="2"/>
  <c r="AW532" i="2"/>
  <c r="AU532" i="2"/>
  <c r="AT532" i="2"/>
  <c r="AS532" i="2"/>
  <c r="AR532" i="2"/>
  <c r="B532" i="2"/>
  <c r="FQ531" i="2"/>
  <c r="FO531" i="2"/>
  <c r="EY531" i="2"/>
  <c r="CL531" i="2"/>
  <c r="CC531" i="2"/>
  <c r="CA531" i="2"/>
  <c r="BY531" i="2"/>
  <c r="BV531" i="2"/>
  <c r="BS531" i="2"/>
  <c r="BN531" i="2"/>
  <c r="BL531" i="2"/>
  <c r="AY531" i="2"/>
  <c r="AW531" i="2" s="1"/>
  <c r="AV531" i="2" s="1"/>
  <c r="AU531" i="2"/>
  <c r="AT531" i="2"/>
  <c r="AS531" i="2"/>
  <c r="AR531" i="2"/>
  <c r="B531" i="2"/>
  <c r="KI530" i="2"/>
  <c r="KH530" i="2"/>
  <c r="KG530" i="2"/>
  <c r="KF530" i="2"/>
  <c r="KE530" i="2"/>
  <c r="FQ530" i="2"/>
  <c r="FI530" i="2"/>
  <c r="FS530" i="2" s="1"/>
  <c r="EL530" i="2"/>
  <c r="CL530" i="2"/>
  <c r="CC530" i="2"/>
  <c r="KL530" i="2" s="1"/>
  <c r="CA530" i="2"/>
  <c r="KK530" i="2" s="1"/>
  <c r="BY530" i="2"/>
  <c r="KJ530" i="2" s="1"/>
  <c r="BV530" i="2"/>
  <c r="BS530" i="2"/>
  <c r="BN530" i="2"/>
  <c r="BL530" i="2"/>
  <c r="AY530" i="2"/>
  <c r="AW530" i="2" s="1"/>
  <c r="AV530" i="2" s="1"/>
  <c r="AU530" i="2"/>
  <c r="AT530" i="2"/>
  <c r="AS530" i="2"/>
  <c r="AR530" i="2"/>
  <c r="B530" i="2"/>
  <c r="IA529" i="2"/>
  <c r="FQ529" i="2"/>
  <c r="FO529" i="2"/>
  <c r="EY529" i="2"/>
  <c r="CL529" i="2"/>
  <c r="CC529" i="2"/>
  <c r="CA529" i="2"/>
  <c r="BY529" i="2"/>
  <c r="BV529" i="2"/>
  <c r="BS529" i="2"/>
  <c r="BN529" i="2"/>
  <c r="BL529" i="2"/>
  <c r="AW529" i="2"/>
  <c r="AU529" i="2"/>
  <c r="AT529" i="2"/>
  <c r="AS529" i="2"/>
  <c r="AR529" i="2"/>
  <c r="B529" i="2"/>
  <c r="EL528" i="2"/>
  <c r="B528" i="2"/>
  <c r="B527" i="2"/>
  <c r="FQ526" i="2"/>
  <c r="FO526" i="2"/>
  <c r="EY526" i="2"/>
  <c r="EZ526" i="2" s="1"/>
  <c r="ES526" i="2"/>
  <c r="EE526" i="2"/>
  <c r="CL526" i="2"/>
  <c r="CC526" i="2"/>
  <c r="CA526" i="2"/>
  <c r="BY526" i="2"/>
  <c r="BV526" i="2"/>
  <c r="BS526" i="2"/>
  <c r="BN526" i="2"/>
  <c r="BK526" i="2"/>
  <c r="BL526" i="2" s="1"/>
  <c r="AY526" i="2"/>
  <c r="AW526" i="2" s="1"/>
  <c r="AV526" i="2" s="1"/>
  <c r="AU526" i="2"/>
  <c r="AT526" i="2"/>
  <c r="AS526" i="2"/>
  <c r="AR526" i="2"/>
  <c r="B526" i="2"/>
  <c r="FQ525" i="2"/>
  <c r="FO525" i="2"/>
  <c r="EY525" i="2"/>
  <c r="EZ525" i="2" s="1"/>
  <c r="ES525" i="2"/>
  <c r="EE525" i="2"/>
  <c r="CL525" i="2"/>
  <c r="CC525" i="2"/>
  <c r="CA525" i="2"/>
  <c r="BY525" i="2"/>
  <c r="BV525" i="2"/>
  <c r="BS525" i="2"/>
  <c r="BN525" i="2"/>
  <c r="BK525" i="2"/>
  <c r="BL525" i="2" s="1"/>
  <c r="AY525" i="2"/>
  <c r="AW525" i="2" s="1"/>
  <c r="AV525" i="2" s="1"/>
  <c r="AU525" i="2"/>
  <c r="AT525" i="2"/>
  <c r="AS525" i="2"/>
  <c r="AR525" i="2"/>
  <c r="B525" i="2"/>
  <c r="FQ524" i="2"/>
  <c r="FO524" i="2"/>
  <c r="EY524" i="2"/>
  <c r="FR524" i="2" s="1"/>
  <c r="KH524" i="2" s="1"/>
  <c r="ES524" i="2"/>
  <c r="EL524" i="2"/>
  <c r="EE524" i="2"/>
  <c r="CL524" i="2"/>
  <c r="CC524" i="2"/>
  <c r="CA524" i="2"/>
  <c r="BY524" i="2"/>
  <c r="BV524" i="2"/>
  <c r="BS524" i="2"/>
  <c r="BN524" i="2"/>
  <c r="BK524" i="2"/>
  <c r="BL524" i="2" s="1"/>
  <c r="AY524" i="2"/>
  <c r="AW524" i="2" s="1"/>
  <c r="AV524" i="2" s="1"/>
  <c r="AU524" i="2"/>
  <c r="AT524" i="2"/>
  <c r="AS524" i="2"/>
  <c r="AR524" i="2"/>
  <c r="B524" i="2"/>
  <c r="FQ523" i="2"/>
  <c r="FO523" i="2"/>
  <c r="EY523" i="2"/>
  <c r="ES523" i="2"/>
  <c r="EL523" i="2"/>
  <c r="EE523" i="2"/>
  <c r="CL523" i="2"/>
  <c r="CC523" i="2"/>
  <c r="CA523" i="2"/>
  <c r="BY523" i="2"/>
  <c r="BV523" i="2"/>
  <c r="BS523" i="2"/>
  <c r="BN523" i="2"/>
  <c r="BK523" i="2"/>
  <c r="BL523" i="2" s="1"/>
  <c r="AY523" i="2"/>
  <c r="AW523" i="2" s="1"/>
  <c r="AV523" i="2" s="1"/>
  <c r="AU523" i="2"/>
  <c r="AT523" i="2"/>
  <c r="AS523" i="2"/>
  <c r="AR523" i="2"/>
  <c r="B523" i="2"/>
  <c r="FQ522" i="2"/>
  <c r="FO522" i="2"/>
  <c r="EY522" i="2"/>
  <c r="EZ522" i="2" s="1"/>
  <c r="ES522" i="2"/>
  <c r="EL522" i="2"/>
  <c r="EE522" i="2"/>
  <c r="CL522" i="2"/>
  <c r="CC522" i="2"/>
  <c r="CA522" i="2"/>
  <c r="BY522" i="2"/>
  <c r="BV522" i="2"/>
  <c r="BS522" i="2"/>
  <c r="BN522" i="2"/>
  <c r="BK522" i="2"/>
  <c r="BL522" i="2" s="1"/>
  <c r="AY522" i="2"/>
  <c r="AW522" i="2" s="1"/>
  <c r="AV522" i="2" s="1"/>
  <c r="AU522" i="2"/>
  <c r="AT522" i="2"/>
  <c r="AS522" i="2"/>
  <c r="AR522" i="2"/>
  <c r="B522" i="2"/>
  <c r="FQ521" i="2"/>
  <c r="FO521" i="2"/>
  <c r="EY521" i="2"/>
  <c r="FR521" i="2" s="1"/>
  <c r="KI521" i="2" s="1"/>
  <c r="EL521" i="2"/>
  <c r="CL521" i="2"/>
  <c r="CC521" i="2"/>
  <c r="CA521" i="2"/>
  <c r="BY521" i="2"/>
  <c r="BV521" i="2"/>
  <c r="BS521" i="2"/>
  <c r="BN521" i="2"/>
  <c r="BL521" i="2"/>
  <c r="AW521" i="2"/>
  <c r="AU521" i="2"/>
  <c r="AT521" i="2"/>
  <c r="AS521" i="2"/>
  <c r="AR521" i="2"/>
  <c r="B521" i="2"/>
  <c r="FQ520" i="2"/>
  <c r="FO520" i="2"/>
  <c r="EY520" i="2"/>
  <c r="FS520" i="2" s="1"/>
  <c r="CL520" i="2"/>
  <c r="CC520" i="2"/>
  <c r="CA520" i="2"/>
  <c r="BY520" i="2"/>
  <c r="BV520" i="2"/>
  <c r="BS520" i="2"/>
  <c r="BN520" i="2"/>
  <c r="BL520" i="2"/>
  <c r="AW520" i="2"/>
  <c r="AV520" i="2" s="1"/>
  <c r="AU520" i="2"/>
  <c r="AT520" i="2"/>
  <c r="AS520" i="2"/>
  <c r="AR520" i="2"/>
  <c r="B520" i="2"/>
  <c r="FQ519" i="2"/>
  <c r="FO519" i="2"/>
  <c r="EY519" i="2"/>
  <c r="FR519" i="2" s="1"/>
  <c r="EL519" i="2"/>
  <c r="EE519" i="2"/>
  <c r="CL519" i="2"/>
  <c r="CC519" i="2"/>
  <c r="CA519" i="2"/>
  <c r="BY519" i="2"/>
  <c r="BV519" i="2"/>
  <c r="BS519" i="2"/>
  <c r="BN519" i="2"/>
  <c r="BL519" i="2"/>
  <c r="AY519" i="2"/>
  <c r="AW519" i="2" s="1"/>
  <c r="AV519" i="2" s="1"/>
  <c r="AU519" i="2"/>
  <c r="AT519" i="2"/>
  <c r="AS519" i="2"/>
  <c r="AR519" i="2"/>
  <c r="B519" i="2"/>
  <c r="IA518" i="2"/>
  <c r="FQ518" i="2"/>
  <c r="FO518" i="2"/>
  <c r="EY518" i="2"/>
  <c r="EZ518" i="2" s="1"/>
  <c r="EL518" i="2"/>
  <c r="EE518" i="2"/>
  <c r="CL518" i="2"/>
  <c r="CC518" i="2"/>
  <c r="CA518" i="2"/>
  <c r="BY518" i="2"/>
  <c r="BV518" i="2"/>
  <c r="BS518" i="2"/>
  <c r="BN518" i="2"/>
  <c r="BL518" i="2"/>
  <c r="AY518" i="2"/>
  <c r="AW518" i="2" s="1"/>
  <c r="AV518" i="2" s="1"/>
  <c r="AU518" i="2"/>
  <c r="AT518" i="2"/>
  <c r="AS518" i="2"/>
  <c r="AR518" i="2"/>
  <c r="B518" i="2"/>
  <c r="FQ517" i="2"/>
  <c r="FO517" i="2"/>
  <c r="EY517" i="2"/>
  <c r="FR517" i="2" s="1"/>
  <c r="EL517" i="2"/>
  <c r="EE517" i="2"/>
  <c r="CL517" i="2"/>
  <c r="CC517" i="2"/>
  <c r="CA517" i="2"/>
  <c r="BY517" i="2"/>
  <c r="BV517" i="2"/>
  <c r="BS517" i="2"/>
  <c r="BN517" i="2"/>
  <c r="BL517" i="2"/>
  <c r="AY517" i="2"/>
  <c r="AW517" i="2" s="1"/>
  <c r="AV517" i="2" s="1"/>
  <c r="AU517" i="2"/>
  <c r="AT517" i="2"/>
  <c r="AS517" i="2"/>
  <c r="AR517" i="2"/>
  <c r="B517" i="2"/>
  <c r="FQ516" i="2"/>
  <c r="FO516" i="2"/>
  <c r="EY516" i="2"/>
  <c r="FR516" i="2" s="1"/>
  <c r="EL516" i="2"/>
  <c r="CL516" i="2"/>
  <c r="CC516" i="2"/>
  <c r="CA516" i="2"/>
  <c r="BY516" i="2"/>
  <c r="BV516" i="2"/>
  <c r="BS516" i="2"/>
  <c r="BN516" i="2"/>
  <c r="BL516" i="2"/>
  <c r="AY516" i="2"/>
  <c r="AW516" i="2" s="1"/>
  <c r="AV516" i="2" s="1"/>
  <c r="AU516" i="2"/>
  <c r="AT516" i="2"/>
  <c r="AS516" i="2"/>
  <c r="AR516" i="2"/>
  <c r="B516" i="2"/>
  <c r="FQ515" i="2"/>
  <c r="FO515" i="2"/>
  <c r="EY515" i="2"/>
  <c r="EZ515" i="2" s="1"/>
  <c r="ES515" i="2"/>
  <c r="EE515" i="2"/>
  <c r="CL515" i="2"/>
  <c r="CC515" i="2"/>
  <c r="CA515" i="2"/>
  <c r="BY515" i="2"/>
  <c r="BV515" i="2"/>
  <c r="BS515" i="2"/>
  <c r="BN515" i="2"/>
  <c r="BK515" i="2"/>
  <c r="BL515" i="2" s="1"/>
  <c r="AY515" i="2"/>
  <c r="AW515" i="2" s="1"/>
  <c r="AV515" i="2" s="1"/>
  <c r="AU515" i="2"/>
  <c r="AT515" i="2"/>
  <c r="AS515" i="2"/>
  <c r="AR515" i="2"/>
  <c r="B515" i="2"/>
  <c r="FQ514" i="2"/>
  <c r="FO514" i="2"/>
  <c r="EY514" i="2"/>
  <c r="ES514" i="2"/>
  <c r="EE514" i="2"/>
  <c r="CL514" i="2"/>
  <c r="CC514" i="2"/>
  <c r="CA514" i="2"/>
  <c r="BY514" i="2"/>
  <c r="BV514" i="2"/>
  <c r="BS514" i="2"/>
  <c r="BN514" i="2"/>
  <c r="BK514" i="2"/>
  <c r="BL514" i="2" s="1"/>
  <c r="AY514" i="2"/>
  <c r="AW514" i="2" s="1"/>
  <c r="AV514" i="2" s="1"/>
  <c r="AU514" i="2"/>
  <c r="AT514" i="2"/>
  <c r="AS514" i="2"/>
  <c r="AR514" i="2"/>
  <c r="B514" i="2"/>
  <c r="IA513" i="2"/>
  <c r="FQ513" i="2"/>
  <c r="FO513" i="2"/>
  <c r="EY513" i="2"/>
  <c r="FR513" i="2" s="1"/>
  <c r="EL513" i="2"/>
  <c r="EE513" i="2"/>
  <c r="CL513" i="2"/>
  <c r="CC513" i="2"/>
  <c r="CA513" i="2"/>
  <c r="BY513" i="2"/>
  <c r="BV513" i="2"/>
  <c r="BS513" i="2"/>
  <c r="BN513" i="2"/>
  <c r="BL513" i="2"/>
  <c r="AY513" i="2"/>
  <c r="AW513" i="2" s="1"/>
  <c r="AV513" i="2" s="1"/>
  <c r="AU513" i="2"/>
  <c r="AT513" i="2"/>
  <c r="AS513" i="2"/>
  <c r="AR513" i="2"/>
  <c r="B513" i="2"/>
  <c r="FQ512" i="2"/>
  <c r="FO512" i="2"/>
  <c r="EY512" i="2"/>
  <c r="EZ512" i="2" s="1"/>
  <c r="EL512" i="2"/>
  <c r="CL512" i="2"/>
  <c r="CC512" i="2"/>
  <c r="CA512" i="2"/>
  <c r="BY512" i="2"/>
  <c r="BV512" i="2"/>
  <c r="BS512" i="2"/>
  <c r="BN512" i="2"/>
  <c r="BL512" i="2"/>
  <c r="AY512" i="2"/>
  <c r="AW512" i="2" s="1"/>
  <c r="AV512" i="2" s="1"/>
  <c r="AU512" i="2"/>
  <c r="AT512" i="2"/>
  <c r="AS512" i="2"/>
  <c r="AR512" i="2"/>
  <c r="B512" i="2"/>
  <c r="EL511" i="2"/>
  <c r="B511" i="2"/>
  <c r="FQ510" i="2"/>
  <c r="FO510" i="2"/>
  <c r="EY510" i="2"/>
  <c r="FR510" i="2" s="1"/>
  <c r="KH510" i="2" s="1"/>
  <c r="EL510" i="2"/>
  <c r="CL510" i="2"/>
  <c r="CC510" i="2"/>
  <c r="CA510" i="2"/>
  <c r="BY510" i="2"/>
  <c r="BV510" i="2"/>
  <c r="BS510" i="2"/>
  <c r="BN510" i="2"/>
  <c r="BL510" i="2"/>
  <c r="AW510" i="2"/>
  <c r="AU510" i="2"/>
  <c r="AT510" i="2"/>
  <c r="AS510" i="2"/>
  <c r="AR510" i="2"/>
  <c r="B510" i="2"/>
  <c r="FQ509" i="2"/>
  <c r="FO509" i="2"/>
  <c r="EY509" i="2"/>
  <c r="EZ509" i="2" s="1"/>
  <c r="EL509" i="2"/>
  <c r="CL509" i="2"/>
  <c r="CC509" i="2"/>
  <c r="CA509" i="2"/>
  <c r="BY509" i="2"/>
  <c r="BV509" i="2"/>
  <c r="BS509" i="2"/>
  <c r="BN509" i="2"/>
  <c r="BL509" i="2"/>
  <c r="AW509" i="2"/>
  <c r="AU509" i="2"/>
  <c r="AT509" i="2"/>
  <c r="AS509" i="2"/>
  <c r="AR509" i="2"/>
  <c r="B509" i="2"/>
  <c r="FQ508" i="2"/>
  <c r="FO508" i="2"/>
  <c r="EY508" i="2"/>
  <c r="FR508" i="2" s="1"/>
  <c r="KH508" i="2" s="1"/>
  <c r="ES508" i="2"/>
  <c r="EL508" i="2"/>
  <c r="EE508" i="2"/>
  <c r="CL508" i="2"/>
  <c r="CC508" i="2"/>
  <c r="CA508" i="2"/>
  <c r="BY508" i="2"/>
  <c r="BV508" i="2"/>
  <c r="BS508" i="2"/>
  <c r="BN508" i="2"/>
  <c r="BK508" i="2"/>
  <c r="BL508" i="2" s="1"/>
  <c r="AY508" i="2"/>
  <c r="AW508" i="2" s="1"/>
  <c r="AV508" i="2" s="1"/>
  <c r="AU508" i="2"/>
  <c r="AT508" i="2"/>
  <c r="AS508" i="2"/>
  <c r="AR508" i="2"/>
  <c r="B508" i="2"/>
  <c r="FQ507" i="2"/>
  <c r="FO507" i="2"/>
  <c r="EY507" i="2"/>
  <c r="FR507" i="2" s="1"/>
  <c r="KH507" i="2" s="1"/>
  <c r="EL507" i="2"/>
  <c r="EE507" i="2"/>
  <c r="CL507" i="2"/>
  <c r="CC507" i="2"/>
  <c r="CA507" i="2"/>
  <c r="BY507" i="2"/>
  <c r="BV507" i="2"/>
  <c r="BS507" i="2"/>
  <c r="BN507" i="2"/>
  <c r="BL507" i="2"/>
  <c r="AY507" i="2"/>
  <c r="AW507" i="2" s="1"/>
  <c r="AV507" i="2" s="1"/>
  <c r="AU507" i="2"/>
  <c r="AT507" i="2"/>
  <c r="AS507" i="2"/>
  <c r="AR507" i="2"/>
  <c r="B507" i="2"/>
  <c r="FQ506" i="2"/>
  <c r="FO506" i="2"/>
  <c r="EY506" i="2"/>
  <c r="EZ506" i="2" s="1"/>
  <c r="ES506" i="2"/>
  <c r="EL506" i="2"/>
  <c r="EE506" i="2"/>
  <c r="CL506" i="2"/>
  <c r="CC506" i="2"/>
  <c r="CA506" i="2"/>
  <c r="BY506" i="2"/>
  <c r="BV506" i="2"/>
  <c r="BS506" i="2"/>
  <c r="BN506" i="2"/>
  <c r="BK506" i="2"/>
  <c r="BL506" i="2" s="1"/>
  <c r="AY506" i="2"/>
  <c r="AW506" i="2" s="1"/>
  <c r="AV506" i="2" s="1"/>
  <c r="AU506" i="2"/>
  <c r="AT506" i="2"/>
  <c r="AS506" i="2"/>
  <c r="AR506" i="2"/>
  <c r="B506" i="2"/>
  <c r="EL505" i="2"/>
  <c r="B505" i="2"/>
  <c r="FQ504" i="2"/>
  <c r="FO504" i="2"/>
  <c r="EY504" i="2"/>
  <c r="EL504" i="2"/>
  <c r="EE504" i="2"/>
  <c r="CL504" i="2"/>
  <c r="CC504" i="2"/>
  <c r="CA504" i="2"/>
  <c r="BY504" i="2"/>
  <c r="BV504" i="2"/>
  <c r="BS504" i="2"/>
  <c r="BN504" i="2"/>
  <c r="BL504" i="2"/>
  <c r="AY504" i="2"/>
  <c r="AW504" i="2" s="1"/>
  <c r="AV504" i="2" s="1"/>
  <c r="AU504" i="2"/>
  <c r="AT504" i="2"/>
  <c r="AS504" i="2"/>
  <c r="AR504" i="2"/>
  <c r="B504" i="2"/>
  <c r="FQ503" i="2"/>
  <c r="FO503" i="2"/>
  <c r="EY503" i="2"/>
  <c r="FR503" i="2" s="1"/>
  <c r="ES503" i="2"/>
  <c r="EL503" i="2"/>
  <c r="EE503" i="2"/>
  <c r="CL503" i="2"/>
  <c r="CC503" i="2"/>
  <c r="CA503" i="2"/>
  <c r="BY503" i="2"/>
  <c r="BV503" i="2"/>
  <c r="BS503" i="2"/>
  <c r="BN503" i="2"/>
  <c r="BK503" i="2"/>
  <c r="BL503" i="2" s="1"/>
  <c r="AY503" i="2"/>
  <c r="AW503" i="2" s="1"/>
  <c r="AV503" i="2" s="1"/>
  <c r="AU503" i="2"/>
  <c r="AT503" i="2"/>
  <c r="AS503" i="2"/>
  <c r="AR503" i="2"/>
  <c r="B503" i="2"/>
  <c r="EL502" i="2"/>
  <c r="B502" i="2"/>
  <c r="FQ501" i="2"/>
  <c r="FO501" i="2"/>
  <c r="EY501" i="2"/>
  <c r="CL501" i="2"/>
  <c r="CC501" i="2"/>
  <c r="CA501" i="2"/>
  <c r="BY501" i="2"/>
  <c r="BV501" i="2"/>
  <c r="BS501" i="2"/>
  <c r="BN501" i="2"/>
  <c r="BL501" i="2"/>
  <c r="AY501" i="2"/>
  <c r="AW501" i="2" s="1"/>
  <c r="AV501" i="2" s="1"/>
  <c r="AU501" i="2"/>
  <c r="AT501" i="2"/>
  <c r="AS501" i="2"/>
  <c r="AR501" i="2"/>
  <c r="B501" i="2"/>
  <c r="FQ500" i="2"/>
  <c r="FO500" i="2"/>
  <c r="EY500" i="2"/>
  <c r="ES500" i="2"/>
  <c r="EL500" i="2"/>
  <c r="EE500" i="2"/>
  <c r="CL500" i="2"/>
  <c r="CC500" i="2"/>
  <c r="CA500" i="2"/>
  <c r="BY500" i="2"/>
  <c r="BV500" i="2"/>
  <c r="BS500" i="2"/>
  <c r="BN500" i="2"/>
  <c r="BK500" i="2"/>
  <c r="BL500" i="2" s="1"/>
  <c r="AY500" i="2"/>
  <c r="AW500" i="2" s="1"/>
  <c r="AV500" i="2" s="1"/>
  <c r="AU500" i="2"/>
  <c r="AT500" i="2"/>
  <c r="AS500" i="2"/>
  <c r="AR500" i="2"/>
  <c r="B500" i="2"/>
  <c r="FQ499" i="2"/>
  <c r="FO499" i="2"/>
  <c r="EY499" i="2"/>
  <c r="ES499" i="2"/>
  <c r="EE499" i="2"/>
  <c r="CL499" i="2"/>
  <c r="CC499" i="2"/>
  <c r="CA499" i="2"/>
  <c r="BY499" i="2"/>
  <c r="BV499" i="2"/>
  <c r="BS499" i="2"/>
  <c r="BN499" i="2"/>
  <c r="BK499" i="2"/>
  <c r="BL499" i="2" s="1"/>
  <c r="AY499" i="2"/>
  <c r="AW499" i="2" s="1"/>
  <c r="AV499" i="2" s="1"/>
  <c r="AU499" i="2"/>
  <c r="AT499" i="2"/>
  <c r="AS499" i="2"/>
  <c r="AR499" i="2"/>
  <c r="B499" i="2"/>
  <c r="FQ498" i="2"/>
  <c r="FO498" i="2"/>
  <c r="EY498" i="2"/>
  <c r="EZ498" i="2" s="1"/>
  <c r="EL498" i="2"/>
  <c r="CL498" i="2"/>
  <c r="CC498" i="2"/>
  <c r="CA498" i="2"/>
  <c r="BY498" i="2"/>
  <c r="BV498" i="2"/>
  <c r="BS498" i="2"/>
  <c r="BN498" i="2"/>
  <c r="BL498" i="2"/>
  <c r="AY498" i="2"/>
  <c r="AW498" i="2" s="1"/>
  <c r="AV498" i="2" s="1"/>
  <c r="AU498" i="2"/>
  <c r="AT498" i="2"/>
  <c r="AS498" i="2"/>
  <c r="AR498" i="2"/>
  <c r="B498" i="2"/>
  <c r="EL497" i="2"/>
  <c r="B497" i="2"/>
  <c r="GQ496" i="2"/>
  <c r="FQ496" i="2"/>
  <c r="FO496" i="2"/>
  <c r="EY496" i="2"/>
  <c r="FS496" i="2" s="1"/>
  <c r="EL496" i="2"/>
  <c r="CL496" i="2"/>
  <c r="CC496" i="2"/>
  <c r="CA496" i="2"/>
  <c r="BY496" i="2"/>
  <c r="BV496" i="2"/>
  <c r="BS496" i="2"/>
  <c r="BN496" i="2"/>
  <c r="BL496" i="2"/>
  <c r="AY496" i="2"/>
  <c r="AW496" i="2" s="1"/>
  <c r="AV496" i="2" s="1"/>
  <c r="AU496" i="2"/>
  <c r="AT496" i="2"/>
  <c r="AS496" i="2"/>
  <c r="AR496" i="2"/>
  <c r="B496" i="2"/>
  <c r="FQ495" i="2"/>
  <c r="FO495" i="2"/>
  <c r="EY495" i="2"/>
  <c r="FR495" i="2" s="1"/>
  <c r="ES495" i="2"/>
  <c r="EL495" i="2"/>
  <c r="EE495" i="2"/>
  <c r="CL495" i="2"/>
  <c r="CC495" i="2"/>
  <c r="CA495" i="2"/>
  <c r="BY495" i="2"/>
  <c r="BV495" i="2"/>
  <c r="BS495" i="2"/>
  <c r="BN495" i="2"/>
  <c r="BK495" i="2"/>
  <c r="BL495" i="2" s="1"/>
  <c r="AY495" i="2"/>
  <c r="AW495" i="2" s="1"/>
  <c r="AV495" i="2" s="1"/>
  <c r="AU495" i="2"/>
  <c r="AT495" i="2"/>
  <c r="AS495" i="2"/>
  <c r="AR495" i="2"/>
  <c r="B495" i="2"/>
  <c r="B494" i="2"/>
  <c r="FQ493" i="2"/>
  <c r="FO493" i="2"/>
  <c r="EY493" i="2"/>
  <c r="EZ493" i="2" s="1"/>
  <c r="EL493" i="2"/>
  <c r="CL493" i="2"/>
  <c r="CC493" i="2"/>
  <c r="CA493" i="2"/>
  <c r="BY493" i="2"/>
  <c r="BV493" i="2"/>
  <c r="BS493" i="2"/>
  <c r="BN493" i="2"/>
  <c r="BL493" i="2"/>
  <c r="AW493" i="2"/>
  <c r="AU493" i="2"/>
  <c r="AT493" i="2"/>
  <c r="AS493" i="2"/>
  <c r="AR493" i="2"/>
  <c r="B493" i="2"/>
  <c r="FQ492" i="2"/>
  <c r="FO492" i="2"/>
  <c r="EY492" i="2"/>
  <c r="EZ492" i="2" s="1"/>
  <c r="ES492" i="2"/>
  <c r="EE492" i="2"/>
  <c r="CL492" i="2"/>
  <c r="CC492" i="2"/>
  <c r="CA492" i="2"/>
  <c r="BY492" i="2"/>
  <c r="BV492" i="2"/>
  <c r="BS492" i="2"/>
  <c r="BN492" i="2"/>
  <c r="BK492" i="2"/>
  <c r="BL492" i="2" s="1"/>
  <c r="AY492" i="2"/>
  <c r="AW492" i="2" s="1"/>
  <c r="AV492" i="2" s="1"/>
  <c r="AU492" i="2"/>
  <c r="AT492" i="2"/>
  <c r="AS492" i="2"/>
  <c r="AR492" i="2"/>
  <c r="B492" i="2"/>
  <c r="EL491" i="2"/>
  <c r="B491" i="2"/>
  <c r="FQ490" i="2"/>
  <c r="FO490" i="2"/>
  <c r="EY490" i="2"/>
  <c r="EL490" i="2"/>
  <c r="CL490" i="2"/>
  <c r="CC490" i="2"/>
  <c r="CA490" i="2"/>
  <c r="BY490" i="2"/>
  <c r="BV490" i="2"/>
  <c r="BS490" i="2"/>
  <c r="BN490" i="2"/>
  <c r="BL490" i="2"/>
  <c r="AW490" i="2"/>
  <c r="AU490" i="2"/>
  <c r="AT490" i="2"/>
  <c r="AS490" i="2"/>
  <c r="AR490" i="2"/>
  <c r="B490" i="2"/>
  <c r="FQ489" i="2"/>
  <c r="FO489" i="2"/>
  <c r="EY489" i="2"/>
  <c r="EZ489" i="2" s="1"/>
  <c r="CL489" i="2"/>
  <c r="CC489" i="2"/>
  <c r="CA489" i="2"/>
  <c r="BY489" i="2"/>
  <c r="BV489" i="2"/>
  <c r="BS489" i="2"/>
  <c r="BN489" i="2"/>
  <c r="BL489" i="2"/>
  <c r="AY489" i="2"/>
  <c r="AW489" i="2" s="1"/>
  <c r="AV489" i="2" s="1"/>
  <c r="AU489" i="2"/>
  <c r="AT489" i="2"/>
  <c r="AS489" i="2"/>
  <c r="AR489" i="2"/>
  <c r="B489" i="2"/>
  <c r="FQ10" i="2"/>
  <c r="FO10" i="2"/>
  <c r="EY10" i="2"/>
  <c r="FR10" i="2" s="1"/>
  <c r="KH10" i="2" s="1"/>
  <c r="EL10" i="2"/>
  <c r="CL10" i="2"/>
  <c r="CC10" i="2"/>
  <c r="CA10" i="2"/>
  <c r="BY10" i="2"/>
  <c r="BV10" i="2"/>
  <c r="BS10" i="2"/>
  <c r="BN10" i="2"/>
  <c r="BL10" i="2"/>
  <c r="AW10" i="2"/>
  <c r="AU10" i="2"/>
  <c r="AT10" i="2"/>
  <c r="AS10" i="2"/>
  <c r="AR10" i="2"/>
  <c r="B10" i="2"/>
  <c r="FQ488" i="2"/>
  <c r="FO488" i="2"/>
  <c r="EY488" i="2"/>
  <c r="FR488" i="2" s="1"/>
  <c r="CL488" i="2"/>
  <c r="CC488" i="2"/>
  <c r="CA488" i="2"/>
  <c r="BY488" i="2"/>
  <c r="BV488" i="2"/>
  <c r="BS488" i="2"/>
  <c r="BN488" i="2"/>
  <c r="BL488" i="2"/>
  <c r="AY488" i="2"/>
  <c r="AW488" i="2" s="1"/>
  <c r="AV488" i="2" s="1"/>
  <c r="AU488" i="2"/>
  <c r="AT488" i="2"/>
  <c r="AS488" i="2"/>
  <c r="AR488" i="2"/>
  <c r="B488" i="2"/>
  <c r="EL487" i="2"/>
  <c r="B487" i="2"/>
  <c r="EL486" i="2"/>
  <c r="B486" i="2"/>
  <c r="FQ485" i="2"/>
  <c r="FO485" i="2"/>
  <c r="EY485" i="2"/>
  <c r="ES485" i="2"/>
  <c r="EE485" i="2"/>
  <c r="CL485" i="2"/>
  <c r="CC485" i="2"/>
  <c r="CA485" i="2"/>
  <c r="BY485" i="2"/>
  <c r="BV485" i="2"/>
  <c r="BS485" i="2"/>
  <c r="BN485" i="2"/>
  <c r="BK485" i="2"/>
  <c r="BL485" i="2" s="1"/>
  <c r="AY485" i="2"/>
  <c r="AW485" i="2" s="1"/>
  <c r="AV485" i="2" s="1"/>
  <c r="AU485" i="2"/>
  <c r="AT485" i="2"/>
  <c r="AS485" i="2"/>
  <c r="AR485" i="2"/>
  <c r="B485" i="2"/>
  <c r="FQ484" i="2"/>
  <c r="FO484" i="2"/>
  <c r="EY484" i="2"/>
  <c r="FS484" i="2" s="1"/>
  <c r="EL484" i="2"/>
  <c r="CL484" i="2"/>
  <c r="CC484" i="2"/>
  <c r="CA484" i="2"/>
  <c r="BY484" i="2"/>
  <c r="BV484" i="2"/>
  <c r="BS484" i="2"/>
  <c r="BN484" i="2"/>
  <c r="BL484" i="2"/>
  <c r="AW484" i="2"/>
  <c r="AV484" i="2" s="1"/>
  <c r="AU484" i="2"/>
  <c r="AT484" i="2"/>
  <c r="AS484" i="2"/>
  <c r="AR484" i="2"/>
  <c r="B484" i="2"/>
  <c r="FQ483" i="2"/>
  <c r="FO483" i="2"/>
  <c r="EY483" i="2"/>
  <c r="FS483" i="2" s="1"/>
  <c r="EL483" i="2"/>
  <c r="CL483" i="2"/>
  <c r="CC483" i="2"/>
  <c r="CA483" i="2"/>
  <c r="BY483" i="2"/>
  <c r="BV483" i="2"/>
  <c r="BS483" i="2"/>
  <c r="BN483" i="2"/>
  <c r="BL483" i="2"/>
  <c r="AW483" i="2"/>
  <c r="AU483" i="2"/>
  <c r="AT483" i="2"/>
  <c r="AS483" i="2"/>
  <c r="AR483" i="2"/>
  <c r="B483" i="2"/>
  <c r="FQ482" i="2"/>
  <c r="FO482" i="2"/>
  <c r="EY482" i="2"/>
  <c r="EL482" i="2"/>
  <c r="CL482" i="2"/>
  <c r="CC482" i="2"/>
  <c r="CA482" i="2"/>
  <c r="BY482" i="2"/>
  <c r="BV482" i="2"/>
  <c r="BS482" i="2"/>
  <c r="BN482" i="2"/>
  <c r="BL482" i="2"/>
  <c r="AY482" i="2"/>
  <c r="AW482" i="2" s="1"/>
  <c r="AV482" i="2" s="1"/>
  <c r="AU482" i="2"/>
  <c r="AT482" i="2"/>
  <c r="AS482" i="2"/>
  <c r="AR482" i="2"/>
  <c r="B482" i="2"/>
  <c r="FQ481" i="2"/>
  <c r="FO481" i="2"/>
  <c r="EY481" i="2"/>
  <c r="EZ481" i="2" s="1"/>
  <c r="ES481" i="2"/>
  <c r="EL481" i="2"/>
  <c r="EE481" i="2"/>
  <c r="CL481" i="2"/>
  <c r="CC481" i="2"/>
  <c r="CA481" i="2"/>
  <c r="BY481" i="2"/>
  <c r="BV481" i="2"/>
  <c r="BS481" i="2"/>
  <c r="BN481" i="2"/>
  <c r="BK481" i="2"/>
  <c r="BL481" i="2" s="1"/>
  <c r="AY481" i="2"/>
  <c r="AW481" i="2" s="1"/>
  <c r="AV481" i="2" s="1"/>
  <c r="AU481" i="2"/>
  <c r="AT481" i="2"/>
  <c r="AS481" i="2"/>
  <c r="AR481" i="2"/>
  <c r="B481" i="2"/>
  <c r="FQ480" i="2"/>
  <c r="FO480" i="2"/>
  <c r="EY480" i="2"/>
  <c r="EZ480" i="2" s="1"/>
  <c r="ES480" i="2"/>
  <c r="EL480" i="2"/>
  <c r="EE480" i="2"/>
  <c r="CL480" i="2"/>
  <c r="CC480" i="2"/>
  <c r="CA480" i="2"/>
  <c r="BY480" i="2"/>
  <c r="BV480" i="2"/>
  <c r="BS480" i="2"/>
  <c r="BN480" i="2"/>
  <c r="BK480" i="2"/>
  <c r="BL480" i="2" s="1"/>
  <c r="AY480" i="2"/>
  <c r="AW480" i="2" s="1"/>
  <c r="AV480" i="2" s="1"/>
  <c r="AU480" i="2"/>
  <c r="AT480" i="2"/>
  <c r="AS480" i="2"/>
  <c r="AR480" i="2"/>
  <c r="B480" i="2"/>
  <c r="FQ479" i="2"/>
  <c r="FO479" i="2"/>
  <c r="EY479" i="2"/>
  <c r="FR479" i="2" s="1"/>
  <c r="ES479" i="2"/>
  <c r="EL479" i="2"/>
  <c r="EE479" i="2"/>
  <c r="CL479" i="2"/>
  <c r="CC479" i="2"/>
  <c r="CA479" i="2"/>
  <c r="BY479" i="2"/>
  <c r="BV479" i="2"/>
  <c r="BS479" i="2"/>
  <c r="BN479" i="2"/>
  <c r="BK479" i="2"/>
  <c r="BL479" i="2" s="1"/>
  <c r="AY479" i="2"/>
  <c r="AW479" i="2" s="1"/>
  <c r="AV479" i="2" s="1"/>
  <c r="AU479" i="2"/>
  <c r="AT479" i="2"/>
  <c r="AS479" i="2"/>
  <c r="AR479" i="2"/>
  <c r="B479" i="2"/>
  <c r="B478" i="2"/>
  <c r="FQ477" i="2"/>
  <c r="FO477" i="2"/>
  <c r="EY477" i="2"/>
  <c r="EL477" i="2"/>
  <c r="CL477" i="2"/>
  <c r="CC477" i="2"/>
  <c r="CA477" i="2"/>
  <c r="BY477" i="2"/>
  <c r="BV477" i="2"/>
  <c r="BS477" i="2"/>
  <c r="BN477" i="2"/>
  <c r="BL477" i="2"/>
  <c r="AW477" i="2"/>
  <c r="AU477" i="2"/>
  <c r="AT477" i="2"/>
  <c r="AS477" i="2"/>
  <c r="AR477" i="2"/>
  <c r="B477" i="2"/>
  <c r="FQ476" i="2"/>
  <c r="FO476" i="2"/>
  <c r="EY476" i="2"/>
  <c r="FS476" i="2" s="1"/>
  <c r="CL476" i="2"/>
  <c r="CC476" i="2"/>
  <c r="CA476" i="2"/>
  <c r="BY476" i="2"/>
  <c r="BV476" i="2"/>
  <c r="BS476" i="2"/>
  <c r="BN476" i="2"/>
  <c r="BL476" i="2"/>
  <c r="AW476" i="2"/>
  <c r="AV476" i="2" s="1"/>
  <c r="AU476" i="2"/>
  <c r="AT476" i="2"/>
  <c r="AS476" i="2"/>
  <c r="AR476" i="2"/>
  <c r="B476" i="2"/>
  <c r="FQ9" i="2"/>
  <c r="FO9" i="2"/>
  <c r="EY9" i="2"/>
  <c r="ES9" i="2"/>
  <c r="EL9" i="2"/>
  <c r="EE9" i="2"/>
  <c r="CL9" i="2"/>
  <c r="CC9" i="2"/>
  <c r="CA9" i="2"/>
  <c r="BY9" i="2"/>
  <c r="BV9" i="2"/>
  <c r="BS9" i="2"/>
  <c r="BN9" i="2"/>
  <c r="BK9" i="2"/>
  <c r="BL9" i="2" s="1"/>
  <c r="AY9" i="2"/>
  <c r="AW9" i="2" s="1"/>
  <c r="AV9" i="2" s="1"/>
  <c r="AU9" i="2"/>
  <c r="AT9" i="2"/>
  <c r="AS9" i="2"/>
  <c r="AR9" i="2"/>
  <c r="B9" i="2"/>
  <c r="FQ475" i="2"/>
  <c r="FO475" i="2"/>
  <c r="EY475" i="2"/>
  <c r="ES475" i="2"/>
  <c r="EL475" i="2"/>
  <c r="EE475" i="2"/>
  <c r="CL475" i="2"/>
  <c r="CC475" i="2"/>
  <c r="CA475" i="2"/>
  <c r="BY475" i="2"/>
  <c r="BV475" i="2"/>
  <c r="BS475" i="2"/>
  <c r="BN475" i="2"/>
  <c r="BK475" i="2"/>
  <c r="BL475" i="2" s="1"/>
  <c r="AY475" i="2"/>
  <c r="AW475" i="2" s="1"/>
  <c r="AV475" i="2" s="1"/>
  <c r="AU475" i="2"/>
  <c r="AT475" i="2"/>
  <c r="AS475" i="2"/>
  <c r="AR475" i="2"/>
  <c r="B475" i="2"/>
  <c r="FQ474" i="2"/>
  <c r="FO474" i="2"/>
  <c r="EY474" i="2"/>
  <c r="ES474" i="2"/>
  <c r="EL474" i="2"/>
  <c r="EE474" i="2"/>
  <c r="CL474" i="2"/>
  <c r="CC474" i="2"/>
  <c r="CA474" i="2"/>
  <c r="BY474" i="2"/>
  <c r="BV474" i="2"/>
  <c r="BS474" i="2"/>
  <c r="BN474" i="2"/>
  <c r="BK474" i="2"/>
  <c r="BL474" i="2" s="1"/>
  <c r="AY474" i="2"/>
  <c r="AW474" i="2" s="1"/>
  <c r="AV474" i="2" s="1"/>
  <c r="AU474" i="2"/>
  <c r="AT474" i="2"/>
  <c r="AS474" i="2"/>
  <c r="AR474" i="2"/>
  <c r="B474" i="2"/>
  <c r="FQ473" i="2"/>
  <c r="FO473" i="2"/>
  <c r="EY473" i="2"/>
  <c r="FR473" i="2" s="1"/>
  <c r="ES473" i="2"/>
  <c r="EL473" i="2"/>
  <c r="EE473" i="2"/>
  <c r="CL473" i="2"/>
  <c r="CC473" i="2"/>
  <c r="CA473" i="2"/>
  <c r="BY473" i="2"/>
  <c r="BV473" i="2"/>
  <c r="BS473" i="2"/>
  <c r="BN473" i="2"/>
  <c r="BK473" i="2"/>
  <c r="BL473" i="2" s="1"/>
  <c r="AY473" i="2"/>
  <c r="AW473" i="2" s="1"/>
  <c r="AV473" i="2" s="1"/>
  <c r="AU473" i="2"/>
  <c r="AT473" i="2"/>
  <c r="AS473" i="2"/>
  <c r="AR473" i="2"/>
  <c r="B473" i="2"/>
  <c r="FQ472" i="2"/>
  <c r="FO472" i="2"/>
  <c r="EY472" i="2"/>
  <c r="FR472" i="2" s="1"/>
  <c r="KH472" i="2" s="1"/>
  <c r="EL472" i="2"/>
  <c r="EE472" i="2"/>
  <c r="CL472" i="2"/>
  <c r="CC472" i="2"/>
  <c r="CA472" i="2"/>
  <c r="BY472" i="2"/>
  <c r="BV472" i="2"/>
  <c r="BS472" i="2"/>
  <c r="BN472" i="2"/>
  <c r="BK472" i="2"/>
  <c r="BL472" i="2" s="1"/>
  <c r="AY472" i="2"/>
  <c r="AW472" i="2" s="1"/>
  <c r="AV472" i="2" s="1"/>
  <c r="AU472" i="2"/>
  <c r="AT472" i="2"/>
  <c r="AS472" i="2"/>
  <c r="AR472" i="2"/>
  <c r="B472" i="2"/>
  <c r="IA471" i="2"/>
  <c r="FQ471" i="2"/>
  <c r="FO471" i="2"/>
  <c r="EY471" i="2"/>
  <c r="CL471" i="2"/>
  <c r="CC471" i="2"/>
  <c r="CA471" i="2"/>
  <c r="BY471" i="2"/>
  <c r="BV471" i="2"/>
  <c r="BS471" i="2"/>
  <c r="BN471" i="2"/>
  <c r="BL471" i="2"/>
  <c r="AY471" i="2"/>
  <c r="AW471" i="2" s="1"/>
  <c r="AV471" i="2" s="1"/>
  <c r="AU471" i="2"/>
  <c r="AT471" i="2"/>
  <c r="AS471" i="2"/>
  <c r="AR471" i="2"/>
  <c r="B471" i="2"/>
  <c r="IA470" i="2"/>
  <c r="FQ470" i="2"/>
  <c r="FO470" i="2"/>
  <c r="EY470" i="2"/>
  <c r="CL470" i="2"/>
  <c r="CC470" i="2"/>
  <c r="CA470" i="2"/>
  <c r="BY470" i="2"/>
  <c r="BV470" i="2"/>
  <c r="BS470" i="2"/>
  <c r="BN470" i="2"/>
  <c r="BL470" i="2"/>
  <c r="AY470" i="2"/>
  <c r="AW470" i="2" s="1"/>
  <c r="AV470" i="2" s="1"/>
  <c r="AU470" i="2"/>
  <c r="AT470" i="2"/>
  <c r="AS470" i="2"/>
  <c r="AR470" i="2"/>
  <c r="B470" i="2"/>
  <c r="FQ469" i="2"/>
  <c r="FO469" i="2"/>
  <c r="EY469" i="2"/>
  <c r="FR469" i="2" s="1"/>
  <c r="ES469" i="2"/>
  <c r="EE469" i="2"/>
  <c r="CL469" i="2"/>
  <c r="CC469" i="2"/>
  <c r="CA469" i="2"/>
  <c r="BY469" i="2"/>
  <c r="BV469" i="2"/>
  <c r="BS469" i="2"/>
  <c r="BN469" i="2"/>
  <c r="BK469" i="2"/>
  <c r="BL469" i="2" s="1"/>
  <c r="AY469" i="2"/>
  <c r="AW469" i="2" s="1"/>
  <c r="AV469" i="2" s="1"/>
  <c r="AU469" i="2"/>
  <c r="AT469" i="2"/>
  <c r="AS469" i="2"/>
  <c r="AR469" i="2"/>
  <c r="B469" i="2"/>
  <c r="FQ468" i="2"/>
  <c r="FO468" i="2"/>
  <c r="EY468" i="2"/>
  <c r="FR468" i="2" s="1"/>
  <c r="EL468" i="2"/>
  <c r="CL468" i="2"/>
  <c r="CC468" i="2"/>
  <c r="CA468" i="2"/>
  <c r="BY468" i="2"/>
  <c r="BV468" i="2"/>
  <c r="BS468" i="2"/>
  <c r="BN468" i="2"/>
  <c r="BL468" i="2"/>
  <c r="AY468" i="2"/>
  <c r="AW468" i="2" s="1"/>
  <c r="AV468" i="2" s="1"/>
  <c r="AU468" i="2"/>
  <c r="AT468" i="2"/>
  <c r="AS468" i="2"/>
  <c r="AR468" i="2"/>
  <c r="B468" i="2"/>
  <c r="FQ467" i="2"/>
  <c r="FO467" i="2"/>
  <c r="EY467" i="2"/>
  <c r="EZ467" i="2" s="1"/>
  <c r="EL467" i="2"/>
  <c r="CL467" i="2"/>
  <c r="CC467" i="2"/>
  <c r="CA467" i="2"/>
  <c r="BY467" i="2"/>
  <c r="BV467" i="2"/>
  <c r="BS467" i="2"/>
  <c r="BN467" i="2"/>
  <c r="BL467" i="2"/>
  <c r="AW467" i="2"/>
  <c r="AU467" i="2"/>
  <c r="AT467" i="2"/>
  <c r="AS467" i="2"/>
  <c r="AR467" i="2"/>
  <c r="B467" i="2"/>
  <c r="FQ466" i="2"/>
  <c r="FO466" i="2"/>
  <c r="EY466" i="2"/>
  <c r="ES466" i="2"/>
  <c r="EL466" i="2"/>
  <c r="EE466" i="2"/>
  <c r="CL466" i="2"/>
  <c r="CC466" i="2"/>
  <c r="CA466" i="2"/>
  <c r="BY466" i="2"/>
  <c r="BV466" i="2"/>
  <c r="BS466" i="2"/>
  <c r="BN466" i="2"/>
  <c r="BK466" i="2"/>
  <c r="BL466" i="2" s="1"/>
  <c r="AY466" i="2"/>
  <c r="AW466" i="2" s="1"/>
  <c r="AV466" i="2" s="1"/>
  <c r="AU466" i="2"/>
  <c r="AT466" i="2"/>
  <c r="AS466" i="2"/>
  <c r="AR466" i="2"/>
  <c r="B466" i="2"/>
  <c r="B465" i="2"/>
  <c r="FQ464" i="2"/>
  <c r="FO464" i="2"/>
  <c r="EY464" i="2"/>
  <c r="EE464" i="2"/>
  <c r="CL464" i="2"/>
  <c r="CC464" i="2"/>
  <c r="CA464" i="2"/>
  <c r="BY464" i="2"/>
  <c r="BV464" i="2"/>
  <c r="BS464" i="2"/>
  <c r="BN464" i="2"/>
  <c r="BL464" i="2"/>
  <c r="AY464" i="2"/>
  <c r="AW464" i="2" s="1"/>
  <c r="AV464" i="2" s="1"/>
  <c r="AU464" i="2"/>
  <c r="AT464" i="2"/>
  <c r="AS464" i="2"/>
  <c r="AR464" i="2"/>
  <c r="B464" i="2"/>
  <c r="FQ463" i="2"/>
  <c r="FO463" i="2"/>
  <c r="EY463" i="2"/>
  <c r="FR463" i="2" s="1"/>
  <c r="ES463" i="2"/>
  <c r="EE463" i="2"/>
  <c r="CL463" i="2"/>
  <c r="CC463" i="2"/>
  <c r="CA463" i="2"/>
  <c r="BY463" i="2"/>
  <c r="BV463" i="2"/>
  <c r="BS463" i="2"/>
  <c r="BN463" i="2"/>
  <c r="BK463" i="2"/>
  <c r="BL463" i="2" s="1"/>
  <c r="AY463" i="2"/>
  <c r="AW463" i="2" s="1"/>
  <c r="AV463" i="2" s="1"/>
  <c r="AU463" i="2"/>
  <c r="AT463" i="2"/>
  <c r="AS463" i="2"/>
  <c r="AR463" i="2"/>
  <c r="B463" i="2"/>
  <c r="FQ462" i="2"/>
  <c r="FO462" i="2"/>
  <c r="EY462" i="2"/>
  <c r="FR462" i="2" s="1"/>
  <c r="ES462" i="2"/>
  <c r="EL462" i="2"/>
  <c r="EE462" i="2"/>
  <c r="CL462" i="2"/>
  <c r="CC462" i="2"/>
  <c r="CA462" i="2"/>
  <c r="BY462" i="2"/>
  <c r="BV462" i="2"/>
  <c r="BS462" i="2"/>
  <c r="BN462" i="2"/>
  <c r="BK462" i="2"/>
  <c r="BL462" i="2" s="1"/>
  <c r="AY462" i="2"/>
  <c r="AW462" i="2" s="1"/>
  <c r="AV462" i="2" s="1"/>
  <c r="AU462" i="2"/>
  <c r="AT462" i="2"/>
  <c r="AS462" i="2"/>
  <c r="AR462" i="2"/>
  <c r="B462" i="2"/>
  <c r="EL461" i="2"/>
  <c r="B461" i="2"/>
  <c r="FQ460" i="2"/>
  <c r="FO460" i="2"/>
  <c r="EY460" i="2"/>
  <c r="ES460" i="2"/>
  <c r="EL460" i="2"/>
  <c r="EE460" i="2"/>
  <c r="CL460" i="2"/>
  <c r="CC460" i="2"/>
  <c r="CA460" i="2"/>
  <c r="BY460" i="2"/>
  <c r="BV460" i="2"/>
  <c r="BS460" i="2"/>
  <c r="BN460" i="2"/>
  <c r="BK460" i="2"/>
  <c r="BL460" i="2" s="1"/>
  <c r="AY460" i="2"/>
  <c r="AW460" i="2" s="1"/>
  <c r="AV460" i="2" s="1"/>
  <c r="AU460" i="2"/>
  <c r="AT460" i="2"/>
  <c r="AS460" i="2"/>
  <c r="AR460" i="2"/>
  <c r="B460" i="2"/>
  <c r="FQ459" i="2"/>
  <c r="FO459" i="2"/>
  <c r="EY459" i="2"/>
  <c r="ES459" i="2"/>
  <c r="EL459" i="2"/>
  <c r="EE459" i="2"/>
  <c r="CL459" i="2"/>
  <c r="CC459" i="2"/>
  <c r="CA459" i="2"/>
  <c r="BY459" i="2"/>
  <c r="BV459" i="2"/>
  <c r="BS459" i="2"/>
  <c r="BN459" i="2"/>
  <c r="BK459" i="2"/>
  <c r="BL459" i="2" s="1"/>
  <c r="AY459" i="2"/>
  <c r="AW459" i="2" s="1"/>
  <c r="AV459" i="2" s="1"/>
  <c r="AU459" i="2"/>
  <c r="AT459" i="2"/>
  <c r="AS459" i="2"/>
  <c r="AR459" i="2"/>
  <c r="B459" i="2"/>
  <c r="FQ458" i="2"/>
  <c r="FO458" i="2"/>
  <c r="EY458" i="2"/>
  <c r="FR458" i="2" s="1"/>
  <c r="ES458" i="2"/>
  <c r="EE458" i="2"/>
  <c r="CL458" i="2"/>
  <c r="CC458" i="2"/>
  <c r="CA458" i="2"/>
  <c r="BY458" i="2"/>
  <c r="BV458" i="2"/>
  <c r="BS458" i="2"/>
  <c r="BN458" i="2"/>
  <c r="BK458" i="2"/>
  <c r="BL458" i="2" s="1"/>
  <c r="AY458" i="2"/>
  <c r="AW458" i="2" s="1"/>
  <c r="AV458" i="2" s="1"/>
  <c r="AU458" i="2"/>
  <c r="AT458" i="2"/>
  <c r="AS458" i="2"/>
  <c r="AR458" i="2"/>
  <c r="B458" i="2"/>
  <c r="FQ457" i="2"/>
  <c r="FO457" i="2"/>
  <c r="EY457" i="2"/>
  <c r="EZ457" i="2" s="1"/>
  <c r="ES457" i="2"/>
  <c r="EL457" i="2"/>
  <c r="EE457" i="2"/>
  <c r="CL457" i="2"/>
  <c r="CC457" i="2"/>
  <c r="CA457" i="2"/>
  <c r="BY457" i="2"/>
  <c r="BV457" i="2"/>
  <c r="BS457" i="2"/>
  <c r="BN457" i="2"/>
  <c r="BK457" i="2"/>
  <c r="BL457" i="2" s="1"/>
  <c r="AY457" i="2"/>
  <c r="AW457" i="2" s="1"/>
  <c r="AV457" i="2" s="1"/>
  <c r="AU457" i="2"/>
  <c r="AT457" i="2"/>
  <c r="AS457" i="2"/>
  <c r="AR457" i="2"/>
  <c r="FQ456" i="2"/>
  <c r="FO456" i="2"/>
  <c r="EY456" i="2"/>
  <c r="EZ456" i="2" s="1"/>
  <c r="ES456" i="2"/>
  <c r="EL456" i="2"/>
  <c r="EE456" i="2"/>
  <c r="CL456" i="2"/>
  <c r="CC456" i="2"/>
  <c r="CA456" i="2"/>
  <c r="BY456" i="2"/>
  <c r="BV456" i="2"/>
  <c r="BS456" i="2"/>
  <c r="BN456" i="2"/>
  <c r="BK456" i="2"/>
  <c r="BL456" i="2" s="1"/>
  <c r="AY456" i="2"/>
  <c r="AW456" i="2" s="1"/>
  <c r="AV456" i="2" s="1"/>
  <c r="AU456" i="2"/>
  <c r="AT456" i="2"/>
  <c r="AS456" i="2"/>
  <c r="AR456" i="2"/>
  <c r="B456" i="2"/>
  <c r="B455" i="2"/>
  <c r="FQ454" i="2"/>
  <c r="FO454" i="2"/>
  <c r="EY454" i="2"/>
  <c r="EL454" i="2"/>
  <c r="CL454" i="2"/>
  <c r="CC454" i="2"/>
  <c r="CA454" i="2"/>
  <c r="BY454" i="2"/>
  <c r="BV454" i="2"/>
  <c r="BS454" i="2"/>
  <c r="BN454" i="2"/>
  <c r="BL454" i="2"/>
  <c r="AW454" i="2"/>
  <c r="AU454" i="2"/>
  <c r="AT454" i="2"/>
  <c r="AS454" i="2"/>
  <c r="AR454" i="2"/>
  <c r="B454" i="2"/>
  <c r="FQ453" i="2"/>
  <c r="FO453" i="2"/>
  <c r="EY453" i="2"/>
  <c r="EZ453" i="2" s="1"/>
  <c r="ES453" i="2"/>
  <c r="EL453" i="2"/>
  <c r="EE453" i="2"/>
  <c r="CL453" i="2"/>
  <c r="CC453" i="2"/>
  <c r="CA453" i="2"/>
  <c r="BY453" i="2"/>
  <c r="BV453" i="2"/>
  <c r="BS453" i="2"/>
  <c r="BN453" i="2"/>
  <c r="BK453" i="2"/>
  <c r="BL453" i="2" s="1"/>
  <c r="AY453" i="2"/>
  <c r="AW453" i="2" s="1"/>
  <c r="AV453" i="2" s="1"/>
  <c r="AU453" i="2"/>
  <c r="AT453" i="2"/>
  <c r="AS453" i="2"/>
  <c r="AR453" i="2"/>
  <c r="B453" i="2"/>
  <c r="FQ452" i="2"/>
  <c r="FO452" i="2"/>
  <c r="EY452" i="2"/>
  <c r="EZ452" i="2" s="1"/>
  <c r="ES452" i="2"/>
  <c r="EL452" i="2"/>
  <c r="EE452" i="2"/>
  <c r="CL452" i="2"/>
  <c r="CC452" i="2"/>
  <c r="CA452" i="2"/>
  <c r="BY452" i="2"/>
  <c r="BV452" i="2"/>
  <c r="BS452" i="2"/>
  <c r="BN452" i="2"/>
  <c r="BK452" i="2"/>
  <c r="BL452" i="2" s="1"/>
  <c r="AY452" i="2"/>
  <c r="AW452" i="2" s="1"/>
  <c r="AV452" i="2" s="1"/>
  <c r="AU452" i="2"/>
  <c r="AT452" i="2"/>
  <c r="AS452" i="2"/>
  <c r="AR452" i="2"/>
  <c r="B452" i="2"/>
  <c r="FQ451" i="2"/>
  <c r="FO451" i="2"/>
  <c r="EY451" i="2"/>
  <c r="FR451" i="2" s="1"/>
  <c r="ES451" i="2"/>
  <c r="EE451" i="2"/>
  <c r="CL451" i="2"/>
  <c r="CC451" i="2"/>
  <c r="CA451" i="2"/>
  <c r="BY451" i="2"/>
  <c r="BV451" i="2"/>
  <c r="BS451" i="2"/>
  <c r="BN451" i="2"/>
  <c r="BK451" i="2"/>
  <c r="BL451" i="2" s="1"/>
  <c r="AY451" i="2"/>
  <c r="AW451" i="2" s="1"/>
  <c r="AV451" i="2" s="1"/>
  <c r="AU451" i="2"/>
  <c r="AT451" i="2"/>
  <c r="AS451" i="2"/>
  <c r="AR451" i="2"/>
  <c r="B451" i="2"/>
  <c r="FQ450" i="2"/>
  <c r="FO450" i="2"/>
  <c r="EY450" i="2"/>
  <c r="FR450" i="2" s="1"/>
  <c r="KI450" i="2" s="1"/>
  <c r="ES450" i="2"/>
  <c r="EL450" i="2"/>
  <c r="EE450" i="2"/>
  <c r="CL450" i="2"/>
  <c r="CC450" i="2"/>
  <c r="CA450" i="2"/>
  <c r="BY450" i="2"/>
  <c r="BV450" i="2"/>
  <c r="BS450" i="2"/>
  <c r="BN450" i="2"/>
  <c r="BK450" i="2"/>
  <c r="BL450" i="2" s="1"/>
  <c r="AY450" i="2"/>
  <c r="AW450" i="2" s="1"/>
  <c r="AV450" i="2" s="1"/>
  <c r="AU450" i="2"/>
  <c r="AT450" i="2"/>
  <c r="AS450" i="2"/>
  <c r="AR450" i="2"/>
  <c r="B450" i="2"/>
  <c r="FQ449" i="2"/>
  <c r="FO449" i="2"/>
  <c r="EY449" i="2"/>
  <c r="ES449" i="2"/>
  <c r="EL449" i="2"/>
  <c r="EE449" i="2"/>
  <c r="CL449" i="2"/>
  <c r="CC449" i="2"/>
  <c r="CA449" i="2"/>
  <c r="BY449" i="2"/>
  <c r="BV449" i="2"/>
  <c r="BS449" i="2"/>
  <c r="BN449" i="2"/>
  <c r="BK449" i="2"/>
  <c r="BL449" i="2" s="1"/>
  <c r="AY449" i="2"/>
  <c r="AW449" i="2" s="1"/>
  <c r="AV449" i="2" s="1"/>
  <c r="AU449" i="2"/>
  <c r="AT449" i="2"/>
  <c r="AS449" i="2"/>
  <c r="AR449" i="2"/>
  <c r="B449" i="2"/>
  <c r="EL448" i="2"/>
  <c r="B448" i="2"/>
  <c r="IA447" i="2"/>
  <c r="GQ447" i="2"/>
  <c r="FQ447" i="2"/>
  <c r="FO447" i="2"/>
  <c r="EY447" i="2"/>
  <c r="EZ447" i="2" s="1"/>
  <c r="CL447" i="2"/>
  <c r="CC447" i="2"/>
  <c r="CA447" i="2"/>
  <c r="BY447" i="2"/>
  <c r="BV447" i="2"/>
  <c r="BS447" i="2"/>
  <c r="BN447" i="2"/>
  <c r="BL447" i="2"/>
  <c r="AY447" i="2"/>
  <c r="AW447" i="2" s="1"/>
  <c r="AV447" i="2" s="1"/>
  <c r="AU447" i="2"/>
  <c r="AT447" i="2"/>
  <c r="AS447" i="2"/>
  <c r="AR447" i="2"/>
  <c r="B447" i="2"/>
  <c r="B446" i="2"/>
  <c r="FQ445" i="2"/>
  <c r="FO445" i="2"/>
  <c r="EY445" i="2"/>
  <c r="EZ445" i="2" s="1"/>
  <c r="ES445" i="2"/>
  <c r="EL445" i="2"/>
  <c r="EE445" i="2"/>
  <c r="CL445" i="2"/>
  <c r="CC445" i="2"/>
  <c r="CA445" i="2"/>
  <c r="BY445" i="2"/>
  <c r="BV445" i="2"/>
  <c r="BS445" i="2"/>
  <c r="BN445" i="2"/>
  <c r="BK445" i="2"/>
  <c r="BL445" i="2" s="1"/>
  <c r="AY445" i="2"/>
  <c r="AW445" i="2" s="1"/>
  <c r="AV445" i="2" s="1"/>
  <c r="AU445" i="2"/>
  <c r="AT445" i="2"/>
  <c r="AS445" i="2"/>
  <c r="AR445" i="2"/>
  <c r="B445" i="2"/>
  <c r="FQ444" i="2"/>
  <c r="FO444" i="2"/>
  <c r="EY444" i="2"/>
  <c r="FR444" i="2" s="1"/>
  <c r="ES444" i="2"/>
  <c r="EL444" i="2"/>
  <c r="EE444" i="2"/>
  <c r="CL444" i="2"/>
  <c r="CC444" i="2"/>
  <c r="CA444" i="2"/>
  <c r="BY444" i="2"/>
  <c r="BV444" i="2"/>
  <c r="BS444" i="2"/>
  <c r="BN444" i="2"/>
  <c r="BK444" i="2"/>
  <c r="BL444" i="2" s="1"/>
  <c r="AY444" i="2"/>
  <c r="AW444" i="2" s="1"/>
  <c r="AV444" i="2" s="1"/>
  <c r="AU444" i="2"/>
  <c r="AT444" i="2"/>
  <c r="AS444" i="2"/>
  <c r="AR444" i="2"/>
  <c r="B444" i="2"/>
  <c r="FQ443" i="2"/>
  <c r="FO443" i="2"/>
  <c r="EY443" i="2"/>
  <c r="FR443" i="2" s="1"/>
  <c r="KH443" i="2" s="1"/>
  <c r="ES443" i="2"/>
  <c r="EE443" i="2"/>
  <c r="CL443" i="2"/>
  <c r="CC443" i="2"/>
  <c r="CA443" i="2"/>
  <c r="BY443" i="2"/>
  <c r="BV443" i="2"/>
  <c r="BS443" i="2"/>
  <c r="BN443" i="2"/>
  <c r="BK443" i="2"/>
  <c r="BL443" i="2" s="1"/>
  <c r="AY443" i="2"/>
  <c r="AW443" i="2" s="1"/>
  <c r="AV443" i="2" s="1"/>
  <c r="AU443" i="2"/>
  <c r="AT443" i="2"/>
  <c r="AS443" i="2"/>
  <c r="AR443" i="2"/>
  <c r="B443" i="2"/>
  <c r="B442" i="2"/>
  <c r="EL441" i="2"/>
  <c r="B441" i="2"/>
  <c r="EL440" i="2"/>
  <c r="B440" i="2"/>
  <c r="GQ439" i="2"/>
  <c r="FQ439" i="2"/>
  <c r="FO439" i="2"/>
  <c r="EY439" i="2"/>
  <c r="FS439" i="2" s="1"/>
  <c r="EL439" i="2"/>
  <c r="CL439" i="2"/>
  <c r="CC439" i="2"/>
  <c r="CA439" i="2"/>
  <c r="BY439" i="2"/>
  <c r="BV439" i="2"/>
  <c r="BS439" i="2"/>
  <c r="BN439" i="2"/>
  <c r="BL439" i="2"/>
  <c r="AW439" i="2"/>
  <c r="AV439" i="2" s="1"/>
  <c r="AU439" i="2"/>
  <c r="AT439" i="2"/>
  <c r="AS439" i="2"/>
  <c r="AR439" i="2"/>
  <c r="B439" i="2"/>
  <c r="FQ438" i="2"/>
  <c r="FO438" i="2"/>
  <c r="EY438" i="2"/>
  <c r="FR438" i="2" s="1"/>
  <c r="KF438" i="2" s="1"/>
  <c r="EL438" i="2"/>
  <c r="CL438" i="2"/>
  <c r="CC438" i="2"/>
  <c r="CA438" i="2"/>
  <c r="BY438" i="2"/>
  <c r="BV438" i="2"/>
  <c r="BS438" i="2"/>
  <c r="BN438" i="2"/>
  <c r="BL438" i="2"/>
  <c r="AW438" i="2"/>
  <c r="AU438" i="2"/>
  <c r="AT438" i="2"/>
  <c r="AS438" i="2"/>
  <c r="AR438" i="2"/>
  <c r="B438" i="2"/>
  <c r="FQ437" i="2"/>
  <c r="FO437" i="2"/>
  <c r="EY437" i="2"/>
  <c r="FR437" i="2" s="1"/>
  <c r="KI437" i="2" s="1"/>
  <c r="EL437" i="2"/>
  <c r="CL437" i="2"/>
  <c r="CC437" i="2"/>
  <c r="CA437" i="2"/>
  <c r="BY437" i="2"/>
  <c r="BV437" i="2"/>
  <c r="BS437" i="2"/>
  <c r="BN437" i="2"/>
  <c r="BL437" i="2"/>
  <c r="AW437" i="2"/>
  <c r="AU437" i="2"/>
  <c r="AT437" i="2"/>
  <c r="AS437" i="2"/>
  <c r="AR437" i="2"/>
  <c r="B437" i="2"/>
  <c r="FQ436" i="2"/>
  <c r="FO436" i="2"/>
  <c r="EY436" i="2"/>
  <c r="FR436" i="2" s="1"/>
  <c r="KH436" i="2" s="1"/>
  <c r="ES436" i="2"/>
  <c r="EE436" i="2"/>
  <c r="CL436" i="2"/>
  <c r="CC436" i="2"/>
  <c r="CA436" i="2"/>
  <c r="BY436" i="2"/>
  <c r="BV436" i="2"/>
  <c r="BS436" i="2"/>
  <c r="BN436" i="2"/>
  <c r="BK436" i="2"/>
  <c r="BL436" i="2" s="1"/>
  <c r="AY436" i="2"/>
  <c r="AW436" i="2" s="1"/>
  <c r="AV436" i="2" s="1"/>
  <c r="AU436" i="2"/>
  <c r="AT436" i="2"/>
  <c r="AS436" i="2"/>
  <c r="AR436" i="2"/>
  <c r="B436" i="2"/>
  <c r="FQ435" i="2"/>
  <c r="FO435" i="2"/>
  <c r="EY435" i="2"/>
  <c r="FR435" i="2" s="1"/>
  <c r="KH435" i="2" s="1"/>
  <c r="EL435" i="2"/>
  <c r="EE435" i="2"/>
  <c r="BV435" i="2"/>
  <c r="BN435" i="2"/>
  <c r="BK435" i="2"/>
  <c r="BL435" i="2" s="1"/>
  <c r="AY435" i="2"/>
  <c r="AW435" i="2" s="1"/>
  <c r="AV435" i="2" s="1"/>
  <c r="AU435" i="2"/>
  <c r="AT435" i="2"/>
  <c r="AS435" i="2"/>
  <c r="AR435" i="2"/>
  <c r="B435" i="2"/>
  <c r="FQ434" i="2"/>
  <c r="FO434" i="2"/>
  <c r="EY434" i="2"/>
  <c r="FR434" i="2" s="1"/>
  <c r="EL434" i="2"/>
  <c r="EE434" i="2"/>
  <c r="CL434" i="2"/>
  <c r="CC434" i="2"/>
  <c r="CA434" i="2"/>
  <c r="BY434" i="2"/>
  <c r="BV434" i="2"/>
  <c r="BS434" i="2"/>
  <c r="BN434" i="2"/>
  <c r="BL434" i="2"/>
  <c r="AY434" i="2"/>
  <c r="AW434" i="2" s="1"/>
  <c r="AV434" i="2" s="1"/>
  <c r="AU434" i="2"/>
  <c r="AT434" i="2"/>
  <c r="AS434" i="2"/>
  <c r="AR434" i="2"/>
  <c r="B434" i="2"/>
  <c r="FQ433" i="2"/>
  <c r="FO433" i="2"/>
  <c r="EY433" i="2"/>
  <c r="EZ433" i="2" s="1"/>
  <c r="ES433" i="2"/>
  <c r="EL433" i="2"/>
  <c r="EE433" i="2"/>
  <c r="CL433" i="2"/>
  <c r="CC433" i="2"/>
  <c r="CA433" i="2"/>
  <c r="BY433" i="2"/>
  <c r="BV433" i="2"/>
  <c r="BS433" i="2"/>
  <c r="BN433" i="2"/>
  <c r="BK433" i="2"/>
  <c r="BL433" i="2" s="1"/>
  <c r="AY433" i="2"/>
  <c r="AW433" i="2" s="1"/>
  <c r="AV433" i="2" s="1"/>
  <c r="AU433" i="2"/>
  <c r="AT433" i="2"/>
  <c r="AS433" i="2"/>
  <c r="AR433" i="2"/>
  <c r="B433" i="2"/>
  <c r="IA432" i="2"/>
  <c r="FQ432" i="2"/>
  <c r="FO432" i="2"/>
  <c r="EY432" i="2"/>
  <c r="FR432" i="2" s="1"/>
  <c r="EL432" i="2"/>
  <c r="CL432" i="2"/>
  <c r="CC432" i="2"/>
  <c r="CA432" i="2"/>
  <c r="BY432" i="2"/>
  <c r="BV432" i="2"/>
  <c r="BS432" i="2"/>
  <c r="BN432" i="2"/>
  <c r="BL432" i="2"/>
  <c r="AY432" i="2"/>
  <c r="AW432" i="2" s="1"/>
  <c r="AV432" i="2" s="1"/>
  <c r="AU432" i="2"/>
  <c r="AT432" i="2"/>
  <c r="AS432" i="2"/>
  <c r="AR432" i="2"/>
  <c r="B432" i="2"/>
  <c r="FQ431" i="2"/>
  <c r="FO431" i="2"/>
  <c r="EY431" i="2"/>
  <c r="FR431" i="2" s="1"/>
  <c r="ES431" i="2"/>
  <c r="EL431" i="2"/>
  <c r="EE431" i="2"/>
  <c r="CL431" i="2"/>
  <c r="CC431" i="2"/>
  <c r="CA431" i="2"/>
  <c r="BY431" i="2"/>
  <c r="BV431" i="2"/>
  <c r="BS431" i="2"/>
  <c r="BN431" i="2"/>
  <c r="BK431" i="2"/>
  <c r="BL431" i="2" s="1"/>
  <c r="AY431" i="2"/>
  <c r="AW431" i="2" s="1"/>
  <c r="AV431" i="2" s="1"/>
  <c r="AU431" i="2"/>
  <c r="AT431" i="2"/>
  <c r="AS431" i="2"/>
  <c r="AR431" i="2"/>
  <c r="B431" i="2"/>
  <c r="FQ430" i="2"/>
  <c r="FO430" i="2"/>
  <c r="EY430" i="2"/>
  <c r="FR430" i="2" s="1"/>
  <c r="ES430" i="2"/>
  <c r="EL430" i="2"/>
  <c r="EE430" i="2"/>
  <c r="CL430" i="2"/>
  <c r="CC430" i="2"/>
  <c r="CA430" i="2"/>
  <c r="BY430" i="2"/>
  <c r="BV430" i="2"/>
  <c r="BS430" i="2"/>
  <c r="BN430" i="2"/>
  <c r="BK430" i="2"/>
  <c r="BL430" i="2" s="1"/>
  <c r="AY430" i="2"/>
  <c r="AW430" i="2" s="1"/>
  <c r="AV430" i="2" s="1"/>
  <c r="AU430" i="2"/>
  <c r="AT430" i="2"/>
  <c r="AS430" i="2"/>
  <c r="AR430" i="2"/>
  <c r="B430" i="2"/>
  <c r="FQ429" i="2"/>
  <c r="FO429" i="2"/>
  <c r="EY429" i="2"/>
  <c r="CL429" i="2"/>
  <c r="CC429" i="2"/>
  <c r="CA429" i="2"/>
  <c r="BY429" i="2"/>
  <c r="BV429" i="2"/>
  <c r="BS429" i="2"/>
  <c r="BN429" i="2"/>
  <c r="BL429" i="2"/>
  <c r="AY429" i="2"/>
  <c r="AW429" i="2" s="1"/>
  <c r="AV429" i="2" s="1"/>
  <c r="AU429" i="2"/>
  <c r="AT429" i="2"/>
  <c r="AS429" i="2"/>
  <c r="AR429" i="2"/>
  <c r="B429" i="2"/>
  <c r="B428" i="2"/>
  <c r="B427" i="2"/>
  <c r="FQ426" i="2"/>
  <c r="FO426" i="2"/>
  <c r="EY426" i="2"/>
  <c r="FS426" i="2" s="1"/>
  <c r="EL426" i="2"/>
  <c r="CL426" i="2"/>
  <c r="CC426" i="2"/>
  <c r="CA426" i="2"/>
  <c r="BY426" i="2"/>
  <c r="BV426" i="2"/>
  <c r="BS426" i="2"/>
  <c r="BN426" i="2"/>
  <c r="BL426" i="2"/>
  <c r="AW426" i="2"/>
  <c r="AV426" i="2" s="1"/>
  <c r="AU426" i="2"/>
  <c r="AT426" i="2"/>
  <c r="AS426" i="2"/>
  <c r="AR426" i="2"/>
  <c r="B426" i="2"/>
  <c r="FQ425" i="2"/>
  <c r="FO425" i="2"/>
  <c r="EY425" i="2"/>
  <c r="EZ425" i="2" s="1"/>
  <c r="ES425" i="2"/>
  <c r="EL425" i="2"/>
  <c r="EE425" i="2"/>
  <c r="CL425" i="2"/>
  <c r="CC425" i="2"/>
  <c r="CA425" i="2"/>
  <c r="BY425" i="2"/>
  <c r="BV425" i="2"/>
  <c r="BS425" i="2"/>
  <c r="BN425" i="2"/>
  <c r="BK425" i="2"/>
  <c r="BL425" i="2" s="1"/>
  <c r="AY425" i="2"/>
  <c r="AW425" i="2" s="1"/>
  <c r="AV425" i="2" s="1"/>
  <c r="AU425" i="2"/>
  <c r="AT425" i="2"/>
  <c r="AS425" i="2"/>
  <c r="AR425" i="2"/>
  <c r="B425" i="2"/>
  <c r="FQ424" i="2"/>
  <c r="FO424" i="2"/>
  <c r="EY424" i="2"/>
  <c r="ES424" i="2"/>
  <c r="EE424" i="2"/>
  <c r="CL424" i="2"/>
  <c r="CC424" i="2"/>
  <c r="CA424" i="2"/>
  <c r="BY424" i="2"/>
  <c r="BV424" i="2"/>
  <c r="BS424" i="2"/>
  <c r="BN424" i="2"/>
  <c r="BK424" i="2"/>
  <c r="BL424" i="2" s="1"/>
  <c r="AY424" i="2"/>
  <c r="AW424" i="2" s="1"/>
  <c r="AV424" i="2" s="1"/>
  <c r="AU424" i="2"/>
  <c r="AT424" i="2"/>
  <c r="AS424" i="2"/>
  <c r="AR424" i="2"/>
  <c r="B424" i="2"/>
  <c r="GQ423" i="2"/>
  <c r="FQ423" i="2"/>
  <c r="FO423" i="2"/>
  <c r="EY423" i="2"/>
  <c r="FR423" i="2" s="1"/>
  <c r="KI423" i="2" s="1"/>
  <c r="EL423" i="2"/>
  <c r="CL423" i="2"/>
  <c r="CC423" i="2"/>
  <c r="CA423" i="2"/>
  <c r="BY423" i="2"/>
  <c r="BV423" i="2"/>
  <c r="BS423" i="2"/>
  <c r="BN423" i="2"/>
  <c r="BL423" i="2"/>
  <c r="AY423" i="2"/>
  <c r="AW423" i="2" s="1"/>
  <c r="AV423" i="2" s="1"/>
  <c r="AU423" i="2"/>
  <c r="AT423" i="2"/>
  <c r="AS423" i="2"/>
  <c r="AR423" i="2"/>
  <c r="B423" i="2"/>
  <c r="FQ422" i="2"/>
  <c r="FO422" i="2"/>
  <c r="EY422" i="2"/>
  <c r="FR422" i="2" s="1"/>
  <c r="EL422" i="2"/>
  <c r="CL422" i="2"/>
  <c r="CC422" i="2"/>
  <c r="CA422" i="2"/>
  <c r="BY422" i="2"/>
  <c r="BV422" i="2"/>
  <c r="BS422" i="2"/>
  <c r="BN422" i="2"/>
  <c r="BL422" i="2"/>
  <c r="AW422" i="2"/>
  <c r="AU422" i="2"/>
  <c r="AT422" i="2"/>
  <c r="AS422" i="2"/>
  <c r="AR422" i="2"/>
  <c r="B422" i="2"/>
  <c r="FQ421" i="2"/>
  <c r="FO421" i="2"/>
  <c r="EY421" i="2"/>
  <c r="FR421" i="2" s="1"/>
  <c r="CL421" i="2"/>
  <c r="CC421" i="2"/>
  <c r="CA421" i="2"/>
  <c r="BY421" i="2"/>
  <c r="BV421" i="2"/>
  <c r="BS421" i="2"/>
  <c r="BN421" i="2"/>
  <c r="BL421" i="2"/>
  <c r="AY421" i="2"/>
  <c r="AW421" i="2" s="1"/>
  <c r="AV421" i="2" s="1"/>
  <c r="AU421" i="2"/>
  <c r="AT421" i="2"/>
  <c r="AS421" i="2"/>
  <c r="AR421" i="2"/>
  <c r="B421" i="2"/>
  <c r="FQ420" i="2"/>
  <c r="FO420" i="2"/>
  <c r="EY420" i="2"/>
  <c r="CL420" i="2"/>
  <c r="CC420" i="2"/>
  <c r="CA420" i="2"/>
  <c r="BY420" i="2"/>
  <c r="BV420" i="2"/>
  <c r="BS420" i="2"/>
  <c r="BN420" i="2"/>
  <c r="BL420" i="2"/>
  <c r="AW420" i="2"/>
  <c r="AU420" i="2"/>
  <c r="AT420" i="2"/>
  <c r="AS420" i="2"/>
  <c r="AR420" i="2"/>
  <c r="B420" i="2"/>
  <c r="GQ419" i="2"/>
  <c r="FQ419" i="2"/>
  <c r="FO419" i="2"/>
  <c r="EY419" i="2"/>
  <c r="FR419" i="2" s="1"/>
  <c r="EL419" i="2"/>
  <c r="CL419" i="2"/>
  <c r="CC419" i="2"/>
  <c r="CA419" i="2"/>
  <c r="BY419" i="2"/>
  <c r="BV419" i="2"/>
  <c r="BS419" i="2"/>
  <c r="BN419" i="2"/>
  <c r="BL419" i="2"/>
  <c r="AW419" i="2"/>
  <c r="AU419" i="2"/>
  <c r="AT419" i="2"/>
  <c r="AS419" i="2"/>
  <c r="AR419" i="2"/>
  <c r="B419" i="2"/>
  <c r="FQ418" i="2"/>
  <c r="FO418" i="2"/>
  <c r="EY418" i="2"/>
  <c r="FR418" i="2" s="1"/>
  <c r="EL418" i="2"/>
  <c r="CL418" i="2"/>
  <c r="CC418" i="2"/>
  <c r="CA418" i="2"/>
  <c r="BY418" i="2"/>
  <c r="BV418" i="2"/>
  <c r="BS418" i="2"/>
  <c r="BN418" i="2"/>
  <c r="BL418" i="2"/>
  <c r="AY418" i="2"/>
  <c r="AW418" i="2" s="1"/>
  <c r="AV418" i="2" s="1"/>
  <c r="AU418" i="2"/>
  <c r="AT418" i="2"/>
  <c r="AS418" i="2"/>
  <c r="AR418" i="2"/>
  <c r="B418" i="2"/>
  <c r="FQ417" i="2"/>
  <c r="FO417" i="2"/>
  <c r="EY417" i="2"/>
  <c r="FR417" i="2" s="1"/>
  <c r="EL417" i="2"/>
  <c r="CL417" i="2"/>
  <c r="CC417" i="2"/>
  <c r="CA417" i="2"/>
  <c r="BY417" i="2"/>
  <c r="BV417" i="2"/>
  <c r="BS417" i="2"/>
  <c r="BN417" i="2"/>
  <c r="BL417" i="2"/>
  <c r="AW417" i="2"/>
  <c r="AU417" i="2"/>
  <c r="AT417" i="2"/>
  <c r="AS417" i="2"/>
  <c r="AR417" i="2"/>
  <c r="B417" i="2"/>
  <c r="FQ416" i="2"/>
  <c r="FO416" i="2"/>
  <c r="EY416" i="2"/>
  <c r="ES416" i="2"/>
  <c r="EL416" i="2"/>
  <c r="EE416" i="2"/>
  <c r="CL416" i="2"/>
  <c r="CC416" i="2"/>
  <c r="CA416" i="2"/>
  <c r="BY416" i="2"/>
  <c r="BV416" i="2"/>
  <c r="BS416" i="2"/>
  <c r="BN416" i="2"/>
  <c r="BK416" i="2"/>
  <c r="BL416" i="2" s="1"/>
  <c r="AY416" i="2"/>
  <c r="AW416" i="2" s="1"/>
  <c r="AV416" i="2" s="1"/>
  <c r="AU416" i="2"/>
  <c r="AT416" i="2"/>
  <c r="AS416" i="2"/>
  <c r="AR416" i="2"/>
  <c r="B416" i="2"/>
  <c r="B415" i="2"/>
  <c r="IN414" i="2"/>
  <c r="FQ414" i="2"/>
  <c r="FO414" i="2"/>
  <c r="EY414" i="2"/>
  <c r="EZ414" i="2" s="1"/>
  <c r="EL414" i="2"/>
  <c r="CL414" i="2"/>
  <c r="CC414" i="2"/>
  <c r="CA414" i="2"/>
  <c r="BY414" i="2"/>
  <c r="BV414" i="2"/>
  <c r="BS414" i="2"/>
  <c r="BN414" i="2"/>
  <c r="BL414" i="2"/>
  <c r="AW414" i="2"/>
  <c r="AU414" i="2"/>
  <c r="AT414" i="2"/>
  <c r="AS414" i="2"/>
  <c r="AR414" i="2"/>
  <c r="B414" i="2"/>
  <c r="FQ413" i="2"/>
  <c r="FO413" i="2"/>
  <c r="EY413" i="2"/>
  <c r="FR413" i="2" s="1"/>
  <c r="EE413" i="2"/>
  <c r="CL413" i="2"/>
  <c r="CC413" i="2"/>
  <c r="CA413" i="2"/>
  <c r="BY413" i="2"/>
  <c r="BV413" i="2"/>
  <c r="BS413" i="2"/>
  <c r="BN413" i="2"/>
  <c r="BK413" i="2"/>
  <c r="BL413" i="2" s="1"/>
  <c r="AY413" i="2"/>
  <c r="AW413" i="2" s="1"/>
  <c r="AV413" i="2" s="1"/>
  <c r="AU413" i="2"/>
  <c r="AT413" i="2"/>
  <c r="AS413" i="2"/>
  <c r="AR413" i="2"/>
  <c r="B413" i="2"/>
  <c r="FQ412" i="2"/>
  <c r="FO412" i="2"/>
  <c r="EY412" i="2"/>
  <c r="FR412" i="2" s="1"/>
  <c r="EE412" i="2"/>
  <c r="CL412" i="2"/>
  <c r="CC412" i="2"/>
  <c r="CA412" i="2"/>
  <c r="BY412" i="2"/>
  <c r="BV412" i="2"/>
  <c r="BS412" i="2"/>
  <c r="BN412" i="2"/>
  <c r="BK412" i="2"/>
  <c r="BL412" i="2" s="1"/>
  <c r="AY412" i="2"/>
  <c r="AW412" i="2" s="1"/>
  <c r="AV412" i="2" s="1"/>
  <c r="AU412" i="2"/>
  <c r="AT412" i="2"/>
  <c r="AS412" i="2"/>
  <c r="AR412" i="2"/>
  <c r="B412" i="2"/>
  <c r="FQ411" i="2"/>
  <c r="FO411" i="2"/>
  <c r="EY411" i="2"/>
  <c r="FR411" i="2" s="1"/>
  <c r="KG411" i="2" s="1"/>
  <c r="CL411" i="2"/>
  <c r="CC411" i="2"/>
  <c r="CA411" i="2"/>
  <c r="BY411" i="2"/>
  <c r="BV411" i="2"/>
  <c r="BS411" i="2"/>
  <c r="BN411" i="2"/>
  <c r="BL411" i="2"/>
  <c r="AY411" i="2"/>
  <c r="AW411" i="2" s="1"/>
  <c r="AV411" i="2" s="1"/>
  <c r="AU411" i="2"/>
  <c r="AT411" i="2"/>
  <c r="AS411" i="2"/>
  <c r="AR411" i="2"/>
  <c r="B411" i="2"/>
  <c r="FQ410" i="2"/>
  <c r="FO410" i="2"/>
  <c r="EY410" i="2"/>
  <c r="FR410" i="2" s="1"/>
  <c r="EL410" i="2"/>
  <c r="CL410" i="2"/>
  <c r="CC410" i="2"/>
  <c r="CA410" i="2"/>
  <c r="BY410" i="2"/>
  <c r="BV410" i="2"/>
  <c r="BS410" i="2"/>
  <c r="BN410" i="2"/>
  <c r="BL410" i="2"/>
  <c r="AW410" i="2"/>
  <c r="AU410" i="2"/>
  <c r="AT410" i="2"/>
  <c r="AS410" i="2"/>
  <c r="AR410" i="2"/>
  <c r="B410" i="2"/>
  <c r="FQ409" i="2"/>
  <c r="FO409" i="2"/>
  <c r="EY409" i="2"/>
  <c r="EZ409" i="2" s="1"/>
  <c r="ES409" i="2"/>
  <c r="EL409" i="2"/>
  <c r="EE409" i="2"/>
  <c r="CL409" i="2"/>
  <c r="CC409" i="2"/>
  <c r="CA409" i="2"/>
  <c r="BY409" i="2"/>
  <c r="BV409" i="2"/>
  <c r="BS409" i="2"/>
  <c r="BN409" i="2"/>
  <c r="BK409" i="2"/>
  <c r="BL409" i="2" s="1"/>
  <c r="AY409" i="2"/>
  <c r="AW409" i="2" s="1"/>
  <c r="AV409" i="2" s="1"/>
  <c r="AU409" i="2"/>
  <c r="AT409" i="2"/>
  <c r="AS409" i="2"/>
  <c r="AR409" i="2"/>
  <c r="B409" i="2"/>
  <c r="FQ408" i="2"/>
  <c r="FO408" i="2"/>
  <c r="EY408" i="2"/>
  <c r="EZ408" i="2" s="1"/>
  <c r="EL408" i="2"/>
  <c r="EE408" i="2"/>
  <c r="CL408" i="2"/>
  <c r="CC408" i="2"/>
  <c r="CA408" i="2"/>
  <c r="BY408" i="2"/>
  <c r="BV408" i="2"/>
  <c r="BS408" i="2"/>
  <c r="BN408" i="2"/>
  <c r="BK408" i="2"/>
  <c r="BL408" i="2" s="1"/>
  <c r="AY408" i="2"/>
  <c r="AW408" i="2" s="1"/>
  <c r="AV408" i="2" s="1"/>
  <c r="AU408" i="2"/>
  <c r="AT408" i="2"/>
  <c r="AS408" i="2"/>
  <c r="AR408" i="2"/>
  <c r="B408" i="2"/>
  <c r="FQ407" i="2"/>
  <c r="FO407" i="2"/>
  <c r="EY407" i="2"/>
  <c r="ES407" i="2"/>
  <c r="EE407" i="2"/>
  <c r="CL407" i="2"/>
  <c r="CC407" i="2"/>
  <c r="CA407" i="2"/>
  <c r="BY407" i="2"/>
  <c r="BV407" i="2"/>
  <c r="BS407" i="2"/>
  <c r="BN407" i="2"/>
  <c r="BK407" i="2"/>
  <c r="BL407" i="2" s="1"/>
  <c r="AY407" i="2"/>
  <c r="AW407" i="2" s="1"/>
  <c r="AV407" i="2" s="1"/>
  <c r="AU407" i="2"/>
  <c r="AT407" i="2"/>
  <c r="AS407" i="2"/>
  <c r="AR407" i="2"/>
  <c r="B407" i="2"/>
  <c r="GQ406" i="2"/>
  <c r="FQ406" i="2"/>
  <c r="FO406" i="2"/>
  <c r="EY406" i="2"/>
  <c r="FR406" i="2" s="1"/>
  <c r="EL406" i="2"/>
  <c r="CL406" i="2"/>
  <c r="CC406" i="2"/>
  <c r="CA406" i="2"/>
  <c r="BY406" i="2"/>
  <c r="BV406" i="2"/>
  <c r="BS406" i="2"/>
  <c r="BN406" i="2"/>
  <c r="BL406" i="2"/>
  <c r="AY406" i="2"/>
  <c r="AW406" i="2" s="1"/>
  <c r="AV406" i="2" s="1"/>
  <c r="AU406" i="2"/>
  <c r="AT406" i="2"/>
  <c r="AS406" i="2"/>
  <c r="AR406" i="2"/>
  <c r="B406" i="2"/>
  <c r="FQ405" i="2"/>
  <c r="FO405" i="2"/>
  <c r="EY405" i="2"/>
  <c r="EZ405" i="2" s="1"/>
  <c r="EL405" i="2"/>
  <c r="CL405" i="2"/>
  <c r="CC405" i="2"/>
  <c r="CA405" i="2"/>
  <c r="BY405" i="2"/>
  <c r="BV405" i="2"/>
  <c r="BS405" i="2"/>
  <c r="BN405" i="2"/>
  <c r="BL405" i="2"/>
  <c r="AW405" i="2"/>
  <c r="AU405" i="2"/>
  <c r="AT405" i="2"/>
  <c r="AS405" i="2"/>
  <c r="AR405" i="2"/>
  <c r="B405" i="2"/>
  <c r="GQ404" i="2"/>
  <c r="FQ404" i="2"/>
  <c r="FO404" i="2"/>
  <c r="EY404" i="2"/>
  <c r="EZ404" i="2" s="1"/>
  <c r="CL404" i="2"/>
  <c r="CC404" i="2"/>
  <c r="CA404" i="2"/>
  <c r="BY404" i="2"/>
  <c r="BV404" i="2"/>
  <c r="BS404" i="2"/>
  <c r="BN404" i="2"/>
  <c r="BL404" i="2"/>
  <c r="AY404" i="2"/>
  <c r="AW404" i="2" s="1"/>
  <c r="AV404" i="2" s="1"/>
  <c r="AU404" i="2"/>
  <c r="AT404" i="2"/>
  <c r="AS404" i="2"/>
  <c r="AR404" i="2"/>
  <c r="B404" i="2"/>
  <c r="FQ403" i="2"/>
  <c r="FO403" i="2"/>
  <c r="EY403" i="2"/>
  <c r="ES403" i="2"/>
  <c r="EL403" i="2"/>
  <c r="EE403" i="2"/>
  <c r="CL403" i="2"/>
  <c r="CC403" i="2"/>
  <c r="CA403" i="2"/>
  <c r="BY403" i="2"/>
  <c r="BV403" i="2"/>
  <c r="BS403" i="2"/>
  <c r="BN403" i="2"/>
  <c r="BK403" i="2"/>
  <c r="BL403" i="2" s="1"/>
  <c r="AY403" i="2"/>
  <c r="AW403" i="2" s="1"/>
  <c r="AV403" i="2" s="1"/>
  <c r="AU403" i="2"/>
  <c r="AT403" i="2"/>
  <c r="AS403" i="2"/>
  <c r="AR403" i="2"/>
  <c r="B403" i="2"/>
  <c r="FQ402" i="2"/>
  <c r="FO402" i="2"/>
  <c r="EY402" i="2"/>
  <c r="FR402" i="2" s="1"/>
  <c r="KG402" i="2" s="1"/>
  <c r="CL402" i="2"/>
  <c r="CC402" i="2"/>
  <c r="CA402" i="2"/>
  <c r="BY402" i="2"/>
  <c r="BV402" i="2"/>
  <c r="BS402" i="2"/>
  <c r="BN402" i="2"/>
  <c r="BL402" i="2"/>
  <c r="AY402" i="2"/>
  <c r="AW402" i="2" s="1"/>
  <c r="AV402" i="2" s="1"/>
  <c r="AU402" i="2"/>
  <c r="AT402" i="2"/>
  <c r="AS402" i="2"/>
  <c r="AR402" i="2"/>
  <c r="B402" i="2"/>
  <c r="FQ401" i="2"/>
  <c r="FO401" i="2"/>
  <c r="EY401" i="2"/>
  <c r="EZ401" i="2" s="1"/>
  <c r="ES401" i="2"/>
  <c r="EE401" i="2"/>
  <c r="CL401" i="2"/>
  <c r="CC401" i="2"/>
  <c r="CA401" i="2"/>
  <c r="BY401" i="2"/>
  <c r="BV401" i="2"/>
  <c r="BS401" i="2"/>
  <c r="BN401" i="2"/>
  <c r="BK401" i="2"/>
  <c r="BL401" i="2" s="1"/>
  <c r="AY401" i="2"/>
  <c r="AW401" i="2" s="1"/>
  <c r="AV401" i="2" s="1"/>
  <c r="AU401" i="2"/>
  <c r="AT401" i="2"/>
  <c r="AS401" i="2"/>
  <c r="AR401" i="2"/>
  <c r="B401" i="2"/>
  <c r="FQ400" i="2"/>
  <c r="FO400" i="2"/>
  <c r="EY400" i="2"/>
  <c r="EE400" i="2"/>
  <c r="CL400" i="2"/>
  <c r="CC400" i="2"/>
  <c r="CA400" i="2"/>
  <c r="BY400" i="2"/>
  <c r="BV400" i="2"/>
  <c r="BS400" i="2"/>
  <c r="BN400" i="2"/>
  <c r="BL400" i="2"/>
  <c r="AY400" i="2"/>
  <c r="AW400" i="2" s="1"/>
  <c r="AV400" i="2" s="1"/>
  <c r="AU400" i="2"/>
  <c r="AT400" i="2"/>
  <c r="AS400" i="2"/>
  <c r="AR400" i="2"/>
  <c r="B400" i="2"/>
  <c r="GQ399" i="2"/>
  <c r="FQ399" i="2"/>
  <c r="FO399" i="2"/>
  <c r="EY399" i="2"/>
  <c r="FS399" i="2" s="1"/>
  <c r="CL399" i="2"/>
  <c r="CC399" i="2"/>
  <c r="CA399" i="2"/>
  <c r="BY399" i="2"/>
  <c r="BV399" i="2"/>
  <c r="BS399" i="2"/>
  <c r="BN399" i="2"/>
  <c r="BK399" i="2"/>
  <c r="BL399" i="2" s="1"/>
  <c r="AY399" i="2"/>
  <c r="AW399" i="2" s="1"/>
  <c r="AV399" i="2" s="1"/>
  <c r="AU399" i="2"/>
  <c r="AT399" i="2"/>
  <c r="AS399" i="2"/>
  <c r="AR399" i="2"/>
  <c r="B399" i="2"/>
  <c r="FQ398" i="2"/>
  <c r="FO398" i="2"/>
  <c r="EY398" i="2"/>
  <c r="FR398" i="2" s="1"/>
  <c r="ES398" i="2"/>
  <c r="EL398" i="2"/>
  <c r="EE398" i="2"/>
  <c r="CL398" i="2"/>
  <c r="CC398" i="2"/>
  <c r="CA398" i="2"/>
  <c r="BY398" i="2"/>
  <c r="BV398" i="2"/>
  <c r="BS398" i="2"/>
  <c r="BN398" i="2"/>
  <c r="BK398" i="2"/>
  <c r="BL398" i="2" s="1"/>
  <c r="AY398" i="2"/>
  <c r="AW398" i="2" s="1"/>
  <c r="AV398" i="2" s="1"/>
  <c r="AU398" i="2"/>
  <c r="AT398" i="2"/>
  <c r="AS398" i="2"/>
  <c r="AR398" i="2"/>
  <c r="B398" i="2"/>
  <c r="FQ397" i="2"/>
  <c r="FO397" i="2"/>
  <c r="EY397" i="2"/>
  <c r="EZ397" i="2" s="1"/>
  <c r="ES397" i="2"/>
  <c r="EL397" i="2"/>
  <c r="EE397" i="2"/>
  <c r="CL397" i="2"/>
  <c r="CC397" i="2"/>
  <c r="CA397" i="2"/>
  <c r="BY397" i="2"/>
  <c r="BV397" i="2"/>
  <c r="BS397" i="2"/>
  <c r="BN397" i="2"/>
  <c r="BK397" i="2"/>
  <c r="BL397" i="2" s="1"/>
  <c r="AY397" i="2"/>
  <c r="AW397" i="2" s="1"/>
  <c r="AV397" i="2" s="1"/>
  <c r="AU397" i="2"/>
  <c r="AT397" i="2"/>
  <c r="AS397" i="2"/>
  <c r="AR397" i="2"/>
  <c r="B397" i="2"/>
  <c r="FQ396" i="2"/>
  <c r="FO396" i="2"/>
  <c r="EY396" i="2"/>
  <c r="EZ396" i="2" s="1"/>
  <c r="CL396" i="2"/>
  <c r="CC396" i="2"/>
  <c r="CA396" i="2"/>
  <c r="BY396" i="2"/>
  <c r="BV396" i="2"/>
  <c r="BS396" i="2"/>
  <c r="BN396" i="2"/>
  <c r="BL396" i="2"/>
  <c r="AW396" i="2"/>
  <c r="AU396" i="2"/>
  <c r="AT396" i="2"/>
  <c r="AS396" i="2"/>
  <c r="AR396" i="2"/>
  <c r="B396" i="2"/>
  <c r="FQ395" i="2"/>
  <c r="FO395" i="2"/>
  <c r="EY395" i="2"/>
  <c r="FR395" i="2" s="1"/>
  <c r="EL395" i="2"/>
  <c r="CL395" i="2"/>
  <c r="CC395" i="2"/>
  <c r="CA395" i="2"/>
  <c r="BY395" i="2"/>
  <c r="BV395" i="2"/>
  <c r="BS395" i="2"/>
  <c r="BN395" i="2"/>
  <c r="BL395" i="2"/>
  <c r="AY395" i="2"/>
  <c r="AW395" i="2" s="1"/>
  <c r="AV395" i="2" s="1"/>
  <c r="AU395" i="2"/>
  <c r="AT395" i="2"/>
  <c r="AS395" i="2"/>
  <c r="AR395" i="2"/>
  <c r="B395" i="2"/>
  <c r="FQ394" i="2"/>
  <c r="FO394" i="2"/>
  <c r="EY394" i="2"/>
  <c r="EZ394" i="2" s="1"/>
  <c r="EL394" i="2"/>
  <c r="CL394" i="2"/>
  <c r="CC394" i="2"/>
  <c r="CA394" i="2"/>
  <c r="BY394" i="2"/>
  <c r="BV394" i="2"/>
  <c r="BS394" i="2"/>
  <c r="BN394" i="2"/>
  <c r="BL394" i="2"/>
  <c r="AY394" i="2"/>
  <c r="AW394" i="2" s="1"/>
  <c r="AV394" i="2" s="1"/>
  <c r="AU394" i="2"/>
  <c r="AT394" i="2"/>
  <c r="AS394" i="2"/>
  <c r="AR394" i="2"/>
  <c r="B394" i="2"/>
  <c r="EL393" i="2"/>
  <c r="B393" i="2"/>
  <c r="EL392" i="2"/>
  <c r="B392" i="2"/>
  <c r="FQ391" i="2"/>
  <c r="FO391" i="2"/>
  <c r="EY391" i="2"/>
  <c r="EZ391" i="2" s="1"/>
  <c r="EL391" i="2"/>
  <c r="CL391" i="2"/>
  <c r="CC391" i="2"/>
  <c r="CA391" i="2"/>
  <c r="BY391" i="2"/>
  <c r="BV391" i="2"/>
  <c r="BS391" i="2"/>
  <c r="BN391" i="2"/>
  <c r="BL391" i="2"/>
  <c r="AY391" i="2"/>
  <c r="AW391" i="2" s="1"/>
  <c r="AV391" i="2" s="1"/>
  <c r="AU391" i="2"/>
  <c r="AT391" i="2"/>
  <c r="AS391" i="2"/>
  <c r="AR391" i="2"/>
  <c r="B391" i="2"/>
  <c r="IA390" i="2"/>
  <c r="FQ390" i="2"/>
  <c r="FO390" i="2"/>
  <c r="EY390" i="2"/>
  <c r="EZ390" i="2" s="1"/>
  <c r="EL390" i="2"/>
  <c r="EE390" i="2"/>
  <c r="CL390" i="2"/>
  <c r="CC390" i="2"/>
  <c r="CA390" i="2"/>
  <c r="BY390" i="2"/>
  <c r="BV390" i="2"/>
  <c r="BS390" i="2"/>
  <c r="BN390" i="2"/>
  <c r="BK390" i="2"/>
  <c r="BL390" i="2" s="1"/>
  <c r="AY390" i="2"/>
  <c r="AW390" i="2" s="1"/>
  <c r="AV390" i="2" s="1"/>
  <c r="AU390" i="2"/>
  <c r="AT390" i="2"/>
  <c r="AS390" i="2"/>
  <c r="AR390" i="2"/>
  <c r="B390" i="2"/>
  <c r="IA389" i="2"/>
  <c r="FQ389" i="2"/>
  <c r="FO389" i="2"/>
  <c r="EY389" i="2"/>
  <c r="EL389" i="2"/>
  <c r="EE389" i="2"/>
  <c r="CL389" i="2"/>
  <c r="CC389" i="2"/>
  <c r="CA389" i="2"/>
  <c r="BY389" i="2"/>
  <c r="BV389" i="2"/>
  <c r="BS389" i="2"/>
  <c r="BN389" i="2"/>
  <c r="BK389" i="2"/>
  <c r="BL389" i="2" s="1"/>
  <c r="AY389" i="2"/>
  <c r="AW389" i="2" s="1"/>
  <c r="AV389" i="2" s="1"/>
  <c r="AU389" i="2"/>
  <c r="AT389" i="2"/>
  <c r="AS389" i="2"/>
  <c r="AR389" i="2"/>
  <c r="B389" i="2"/>
  <c r="FQ388" i="2"/>
  <c r="FO388" i="2"/>
  <c r="EY388" i="2"/>
  <c r="FR388" i="2" s="1"/>
  <c r="ES388" i="2"/>
  <c r="EL388" i="2"/>
  <c r="EE388" i="2"/>
  <c r="CL388" i="2"/>
  <c r="CC388" i="2"/>
  <c r="CA388" i="2"/>
  <c r="BY388" i="2"/>
  <c r="BV388" i="2"/>
  <c r="BS388" i="2"/>
  <c r="BN388" i="2"/>
  <c r="BK388" i="2"/>
  <c r="BL388" i="2" s="1"/>
  <c r="AY388" i="2"/>
  <c r="AW388" i="2" s="1"/>
  <c r="AV388" i="2" s="1"/>
  <c r="AU388" i="2"/>
  <c r="AT388" i="2"/>
  <c r="AS388" i="2"/>
  <c r="AR388" i="2"/>
  <c r="B388" i="2"/>
  <c r="FQ387" i="2"/>
  <c r="FO387" i="2"/>
  <c r="EY387" i="2"/>
  <c r="EZ387" i="2" s="1"/>
  <c r="ES387" i="2"/>
  <c r="EL387" i="2"/>
  <c r="EE387" i="2"/>
  <c r="CL387" i="2"/>
  <c r="CC387" i="2"/>
  <c r="CA387" i="2"/>
  <c r="BY387" i="2"/>
  <c r="BV387" i="2"/>
  <c r="BS387" i="2"/>
  <c r="BN387" i="2"/>
  <c r="BK387" i="2"/>
  <c r="BL387" i="2" s="1"/>
  <c r="AY387" i="2"/>
  <c r="AW387" i="2" s="1"/>
  <c r="AV387" i="2" s="1"/>
  <c r="AU387" i="2"/>
  <c r="AT387" i="2"/>
  <c r="AS387" i="2"/>
  <c r="AR387" i="2"/>
  <c r="B387" i="2"/>
  <c r="FQ386" i="2"/>
  <c r="FO386" i="2"/>
  <c r="EY386" i="2"/>
  <c r="FR386" i="2" s="1"/>
  <c r="KI386" i="2" s="1"/>
  <c r="ES386" i="2"/>
  <c r="EL386" i="2"/>
  <c r="EE386" i="2"/>
  <c r="CL386" i="2"/>
  <c r="CC386" i="2"/>
  <c r="CA386" i="2"/>
  <c r="BY386" i="2"/>
  <c r="BV386" i="2"/>
  <c r="BS386" i="2"/>
  <c r="BN386" i="2"/>
  <c r="BK386" i="2"/>
  <c r="BL386" i="2" s="1"/>
  <c r="AY386" i="2"/>
  <c r="AW386" i="2" s="1"/>
  <c r="AV386" i="2" s="1"/>
  <c r="AU386" i="2"/>
  <c r="AT386" i="2"/>
  <c r="AS386" i="2"/>
  <c r="AR386" i="2"/>
  <c r="B386" i="2"/>
  <c r="FQ385" i="2"/>
  <c r="FO385" i="2"/>
  <c r="EY385" i="2"/>
  <c r="EZ385" i="2" s="1"/>
  <c r="ES385" i="2"/>
  <c r="EL385" i="2"/>
  <c r="EE385" i="2"/>
  <c r="CL385" i="2"/>
  <c r="CC385" i="2"/>
  <c r="CA385" i="2"/>
  <c r="BY385" i="2"/>
  <c r="BV385" i="2"/>
  <c r="BS385" i="2"/>
  <c r="BN385" i="2"/>
  <c r="BK385" i="2"/>
  <c r="BL385" i="2" s="1"/>
  <c r="AY385" i="2"/>
  <c r="AW385" i="2" s="1"/>
  <c r="AV385" i="2" s="1"/>
  <c r="AU385" i="2"/>
  <c r="AT385" i="2"/>
  <c r="AS385" i="2"/>
  <c r="AR385" i="2"/>
  <c r="B385" i="2"/>
  <c r="FQ384" i="2"/>
  <c r="FO384" i="2"/>
  <c r="EY384" i="2"/>
  <c r="FR384" i="2" s="1"/>
  <c r="ES384" i="2"/>
  <c r="EL384" i="2"/>
  <c r="EE384" i="2"/>
  <c r="CL384" i="2"/>
  <c r="CC384" i="2"/>
  <c r="CA384" i="2"/>
  <c r="BY384" i="2"/>
  <c r="BV384" i="2"/>
  <c r="BS384" i="2"/>
  <c r="BN384" i="2"/>
  <c r="BK384" i="2"/>
  <c r="BL384" i="2" s="1"/>
  <c r="AY384" i="2"/>
  <c r="AW384" i="2" s="1"/>
  <c r="AV384" i="2" s="1"/>
  <c r="AU384" i="2"/>
  <c r="AT384" i="2"/>
  <c r="AS384" i="2"/>
  <c r="AR384" i="2"/>
  <c r="B384" i="2"/>
  <c r="FQ383" i="2"/>
  <c r="FO383" i="2"/>
  <c r="EY383" i="2"/>
  <c r="EZ383" i="2" s="1"/>
  <c r="ES383" i="2"/>
  <c r="EL383" i="2"/>
  <c r="EE383" i="2"/>
  <c r="CL383" i="2"/>
  <c r="CC383" i="2"/>
  <c r="CA383" i="2"/>
  <c r="BY383" i="2"/>
  <c r="BV383" i="2"/>
  <c r="BS383" i="2"/>
  <c r="BN383" i="2"/>
  <c r="BK383" i="2"/>
  <c r="BL383" i="2" s="1"/>
  <c r="AY383" i="2"/>
  <c r="AW383" i="2" s="1"/>
  <c r="AV383" i="2" s="1"/>
  <c r="AU383" i="2"/>
  <c r="AT383" i="2"/>
  <c r="AS383" i="2"/>
  <c r="AR383" i="2"/>
  <c r="B383" i="2"/>
  <c r="FQ382" i="2"/>
  <c r="FO382" i="2"/>
  <c r="EY382" i="2"/>
  <c r="FR382" i="2" s="1"/>
  <c r="ES382" i="2"/>
  <c r="EL382" i="2"/>
  <c r="EE382" i="2"/>
  <c r="CL382" i="2"/>
  <c r="CC382" i="2"/>
  <c r="CA382" i="2"/>
  <c r="BY382" i="2"/>
  <c r="BV382" i="2"/>
  <c r="BS382" i="2"/>
  <c r="BN382" i="2"/>
  <c r="BK382" i="2"/>
  <c r="BL382" i="2" s="1"/>
  <c r="AY382" i="2"/>
  <c r="AW382" i="2" s="1"/>
  <c r="AV382" i="2" s="1"/>
  <c r="AU382" i="2"/>
  <c r="AT382" i="2"/>
  <c r="AS382" i="2"/>
  <c r="AR382" i="2"/>
  <c r="B382" i="2"/>
  <c r="EL381" i="2"/>
  <c r="B381" i="2"/>
  <c r="FQ380" i="2"/>
  <c r="FO380" i="2"/>
  <c r="EY380" i="2"/>
  <c r="FR380" i="2" s="1"/>
  <c r="EL380" i="2"/>
  <c r="CL380" i="2"/>
  <c r="CC380" i="2"/>
  <c r="CA380" i="2"/>
  <c r="BY380" i="2"/>
  <c r="BV380" i="2"/>
  <c r="BS380" i="2"/>
  <c r="BN380" i="2"/>
  <c r="BL380" i="2"/>
  <c r="AY380" i="2"/>
  <c r="AW380" i="2" s="1"/>
  <c r="AV380" i="2" s="1"/>
  <c r="AU380" i="2"/>
  <c r="AT380" i="2"/>
  <c r="AS380" i="2"/>
  <c r="AR380" i="2"/>
  <c r="B380" i="2"/>
  <c r="FQ379" i="2"/>
  <c r="FO379" i="2"/>
  <c r="EY379" i="2"/>
  <c r="FR379" i="2" s="1"/>
  <c r="KH379" i="2" s="1"/>
  <c r="EE379" i="2"/>
  <c r="CL379" i="2"/>
  <c r="CC379" i="2"/>
  <c r="CA379" i="2"/>
  <c r="BY379" i="2"/>
  <c r="BV379" i="2"/>
  <c r="BS379" i="2"/>
  <c r="BN379" i="2"/>
  <c r="BK379" i="2"/>
  <c r="BL379" i="2" s="1"/>
  <c r="AY379" i="2"/>
  <c r="AW379" i="2" s="1"/>
  <c r="AV379" i="2" s="1"/>
  <c r="AU379" i="2"/>
  <c r="AT379" i="2"/>
  <c r="AS379" i="2"/>
  <c r="AR379" i="2"/>
  <c r="B379" i="2"/>
  <c r="EL378" i="2"/>
  <c r="B378" i="2"/>
  <c r="GN377" i="2"/>
  <c r="FQ377" i="2"/>
  <c r="FO377" i="2"/>
  <c r="EY377" i="2"/>
  <c r="EL377" i="2"/>
  <c r="CL377" i="2"/>
  <c r="CC377" i="2"/>
  <c r="CA377" i="2"/>
  <c r="BY377" i="2"/>
  <c r="BV377" i="2"/>
  <c r="BS377" i="2"/>
  <c r="BN377" i="2"/>
  <c r="BL377" i="2"/>
  <c r="AW377" i="2"/>
  <c r="AV377" i="2" s="1"/>
  <c r="AU377" i="2"/>
  <c r="AT377" i="2"/>
  <c r="AS377" i="2"/>
  <c r="AR377" i="2"/>
  <c r="B377" i="2"/>
  <c r="FQ376" i="2"/>
  <c r="FO376" i="2"/>
  <c r="EY376" i="2"/>
  <c r="EZ376" i="2" s="1"/>
  <c r="ES376" i="2"/>
  <c r="EL376" i="2"/>
  <c r="EE376" i="2"/>
  <c r="CL376" i="2"/>
  <c r="CC376" i="2"/>
  <c r="CA376" i="2"/>
  <c r="BY376" i="2"/>
  <c r="BV376" i="2"/>
  <c r="BS376" i="2"/>
  <c r="BN376" i="2"/>
  <c r="BK376" i="2"/>
  <c r="BL376" i="2" s="1"/>
  <c r="AY376" i="2"/>
  <c r="AW376" i="2" s="1"/>
  <c r="AV376" i="2" s="1"/>
  <c r="AU376" i="2"/>
  <c r="AT376" i="2"/>
  <c r="AS376" i="2"/>
  <c r="AR376" i="2"/>
  <c r="B376" i="2"/>
  <c r="FQ375" i="2"/>
  <c r="FO375" i="2"/>
  <c r="EY375" i="2"/>
  <c r="EZ375" i="2" s="1"/>
  <c r="EL375" i="2"/>
  <c r="CL375" i="2"/>
  <c r="CC375" i="2"/>
  <c r="CA375" i="2"/>
  <c r="BY375" i="2"/>
  <c r="BV375" i="2"/>
  <c r="BS375" i="2"/>
  <c r="BN375" i="2"/>
  <c r="BL375" i="2"/>
  <c r="AY375" i="2"/>
  <c r="AW375" i="2" s="1"/>
  <c r="AV375" i="2" s="1"/>
  <c r="AU375" i="2"/>
  <c r="AT375" i="2"/>
  <c r="AS375" i="2"/>
  <c r="AR375" i="2"/>
  <c r="B375" i="2"/>
  <c r="GN374" i="2"/>
  <c r="FQ374" i="2"/>
  <c r="FO374" i="2"/>
  <c r="EY374" i="2"/>
  <c r="EZ374" i="2" s="1"/>
  <c r="EL374" i="2"/>
  <c r="CL374" i="2"/>
  <c r="CC374" i="2"/>
  <c r="CA374" i="2"/>
  <c r="BY374" i="2"/>
  <c r="BV374" i="2"/>
  <c r="BS374" i="2"/>
  <c r="BN374" i="2"/>
  <c r="BL374" i="2"/>
  <c r="AW374" i="2"/>
  <c r="AU374" i="2"/>
  <c r="AT374" i="2"/>
  <c r="AS374" i="2"/>
  <c r="AR374" i="2"/>
  <c r="B374" i="2"/>
  <c r="GQ373" i="2"/>
  <c r="FQ373" i="2"/>
  <c r="FO373" i="2"/>
  <c r="EY373" i="2"/>
  <c r="FS373" i="2" s="1"/>
  <c r="CL373" i="2"/>
  <c r="CC373" i="2"/>
  <c r="CA373" i="2"/>
  <c r="BY373" i="2"/>
  <c r="BV373" i="2"/>
  <c r="BS373" i="2"/>
  <c r="BN373" i="2"/>
  <c r="BL373" i="2"/>
  <c r="AW373" i="2"/>
  <c r="AV373" i="2" s="1"/>
  <c r="AU373" i="2"/>
  <c r="AT373" i="2"/>
  <c r="AS373" i="2"/>
  <c r="AR373" i="2"/>
  <c r="B373" i="2"/>
  <c r="FQ372" i="2"/>
  <c r="FO372" i="2"/>
  <c r="EY372" i="2"/>
  <c r="EZ372" i="2" s="1"/>
  <c r="CL372" i="2"/>
  <c r="CC372" i="2"/>
  <c r="CA372" i="2"/>
  <c r="BY372" i="2"/>
  <c r="BV372" i="2"/>
  <c r="BS372" i="2"/>
  <c r="BN372" i="2"/>
  <c r="BL372" i="2"/>
  <c r="AY372" i="2"/>
  <c r="AW372" i="2" s="1"/>
  <c r="AV372" i="2" s="1"/>
  <c r="AU372" i="2"/>
  <c r="AT372" i="2"/>
  <c r="AS372" i="2"/>
  <c r="AR372" i="2"/>
  <c r="B372" i="2"/>
  <c r="FQ371" i="2"/>
  <c r="FO371" i="2"/>
  <c r="EY371" i="2"/>
  <c r="FR371" i="2" s="1"/>
  <c r="KH371" i="2" s="1"/>
  <c r="ES371" i="2"/>
  <c r="EE371" i="2"/>
  <c r="CL371" i="2"/>
  <c r="CC371" i="2"/>
  <c r="CA371" i="2"/>
  <c r="BY371" i="2"/>
  <c r="BV371" i="2"/>
  <c r="BS371" i="2"/>
  <c r="BN371" i="2"/>
  <c r="BK371" i="2"/>
  <c r="BL371" i="2" s="1"/>
  <c r="AY371" i="2"/>
  <c r="AW371" i="2" s="1"/>
  <c r="AV371" i="2" s="1"/>
  <c r="AU371" i="2"/>
  <c r="AT371" i="2"/>
  <c r="AS371" i="2"/>
  <c r="AR371" i="2"/>
  <c r="B371" i="2"/>
  <c r="B370" i="2"/>
  <c r="FQ369" i="2"/>
  <c r="FO369" i="2"/>
  <c r="EY369" i="2"/>
  <c r="FR369" i="2" s="1"/>
  <c r="KG369" i="2" s="1"/>
  <c r="EL369" i="2"/>
  <c r="CL369" i="2"/>
  <c r="CC369" i="2"/>
  <c r="CA369" i="2"/>
  <c r="BY369" i="2"/>
  <c r="BV369" i="2"/>
  <c r="BS369" i="2"/>
  <c r="BN369" i="2"/>
  <c r="BK369" i="2"/>
  <c r="BL369" i="2" s="1"/>
  <c r="AY369" i="2"/>
  <c r="AW369" i="2" s="1"/>
  <c r="AV369" i="2" s="1"/>
  <c r="AU369" i="2"/>
  <c r="AT369" i="2"/>
  <c r="AS369" i="2"/>
  <c r="AR369" i="2"/>
  <c r="B369" i="2"/>
  <c r="FQ368" i="2"/>
  <c r="FO368" i="2"/>
  <c r="EY368" i="2"/>
  <c r="EZ368" i="2" s="1"/>
  <c r="ES368" i="2"/>
  <c r="EL368" i="2"/>
  <c r="EE368" i="2"/>
  <c r="CL368" i="2"/>
  <c r="CC368" i="2"/>
  <c r="CA368" i="2"/>
  <c r="BY368" i="2"/>
  <c r="BV368" i="2"/>
  <c r="BS368" i="2"/>
  <c r="BN368" i="2"/>
  <c r="BK368" i="2"/>
  <c r="BL368" i="2" s="1"/>
  <c r="AY368" i="2"/>
  <c r="AW368" i="2" s="1"/>
  <c r="AV368" i="2" s="1"/>
  <c r="AU368" i="2"/>
  <c r="AT368" i="2"/>
  <c r="AS368" i="2"/>
  <c r="AR368" i="2"/>
  <c r="B368" i="2"/>
  <c r="FQ367" i="2"/>
  <c r="FO367" i="2"/>
  <c r="EY367" i="2"/>
  <c r="FR367" i="2" s="1"/>
  <c r="EL367" i="2"/>
  <c r="CL367" i="2"/>
  <c r="CC367" i="2"/>
  <c r="CA367" i="2"/>
  <c r="BY367" i="2"/>
  <c r="BV367" i="2"/>
  <c r="BS367" i="2"/>
  <c r="BN367" i="2"/>
  <c r="BL367" i="2"/>
  <c r="AY367" i="2"/>
  <c r="AW367" i="2" s="1"/>
  <c r="AV367" i="2" s="1"/>
  <c r="AU367" i="2"/>
  <c r="AT367" i="2"/>
  <c r="AS367" i="2"/>
  <c r="AR367" i="2"/>
  <c r="B367" i="2"/>
  <c r="EL366" i="2"/>
  <c r="B366" i="2"/>
  <c r="FQ365" i="2"/>
  <c r="FO365" i="2"/>
  <c r="EY365" i="2"/>
  <c r="EZ365" i="2" s="1"/>
  <c r="ES365" i="2"/>
  <c r="EL365" i="2"/>
  <c r="EE365" i="2"/>
  <c r="CL365" i="2"/>
  <c r="CC365" i="2"/>
  <c r="CA365" i="2"/>
  <c r="BY365" i="2"/>
  <c r="BV365" i="2"/>
  <c r="BS365" i="2"/>
  <c r="BN365" i="2"/>
  <c r="BK365" i="2"/>
  <c r="BL365" i="2" s="1"/>
  <c r="AY365" i="2"/>
  <c r="AW365" i="2" s="1"/>
  <c r="AV365" i="2" s="1"/>
  <c r="AU365" i="2"/>
  <c r="AT365" i="2"/>
  <c r="AS365" i="2"/>
  <c r="AR365" i="2"/>
  <c r="B365" i="2"/>
  <c r="FQ364" i="2"/>
  <c r="FO364" i="2"/>
  <c r="EY364" i="2"/>
  <c r="FR364" i="2" s="1"/>
  <c r="EL364" i="2"/>
  <c r="EE364" i="2"/>
  <c r="CL364" i="2"/>
  <c r="CC364" i="2"/>
  <c r="CA364" i="2"/>
  <c r="BY364" i="2"/>
  <c r="BV364" i="2"/>
  <c r="BS364" i="2"/>
  <c r="BN364" i="2"/>
  <c r="BL364" i="2"/>
  <c r="AY364" i="2"/>
  <c r="AW364" i="2" s="1"/>
  <c r="AV364" i="2" s="1"/>
  <c r="AU364" i="2"/>
  <c r="AT364" i="2"/>
  <c r="AS364" i="2"/>
  <c r="AR364" i="2"/>
  <c r="B364" i="2"/>
  <c r="B363" i="2"/>
  <c r="FQ362" i="2"/>
  <c r="FO362" i="2"/>
  <c r="EY362" i="2"/>
  <c r="FR362" i="2" s="1"/>
  <c r="ES362" i="2"/>
  <c r="EE362" i="2"/>
  <c r="CL362" i="2"/>
  <c r="CC362" i="2"/>
  <c r="CA362" i="2"/>
  <c r="BY362" i="2"/>
  <c r="BV362" i="2"/>
  <c r="BS362" i="2"/>
  <c r="BN362" i="2"/>
  <c r="BK362" i="2"/>
  <c r="BL362" i="2" s="1"/>
  <c r="AY362" i="2"/>
  <c r="AW362" i="2" s="1"/>
  <c r="AV362" i="2" s="1"/>
  <c r="AU362" i="2"/>
  <c r="AT362" i="2"/>
  <c r="AS362" i="2"/>
  <c r="AR362" i="2"/>
  <c r="B362" i="2"/>
  <c r="FQ361" i="2"/>
  <c r="FO361" i="2"/>
  <c r="EY361" i="2"/>
  <c r="FR361" i="2" s="1"/>
  <c r="ES361" i="2"/>
  <c r="EE361" i="2"/>
  <c r="CL361" i="2"/>
  <c r="CC361" i="2"/>
  <c r="CA361" i="2"/>
  <c r="BY361" i="2"/>
  <c r="BV361" i="2"/>
  <c r="BS361" i="2"/>
  <c r="BN361" i="2"/>
  <c r="BK361" i="2"/>
  <c r="BL361" i="2" s="1"/>
  <c r="AY361" i="2"/>
  <c r="AW361" i="2" s="1"/>
  <c r="AV361" i="2" s="1"/>
  <c r="AU361" i="2"/>
  <c r="AT361" i="2"/>
  <c r="AS361" i="2"/>
  <c r="AR361" i="2"/>
  <c r="B361" i="2"/>
  <c r="FR360" i="2"/>
  <c r="CL360" i="2"/>
  <c r="CC360" i="2"/>
  <c r="CA360" i="2"/>
  <c r="BY360" i="2"/>
  <c r="BV360" i="2"/>
  <c r="BS360" i="2"/>
  <c r="BN360" i="2"/>
  <c r="BL360" i="2"/>
  <c r="AY360" i="2"/>
  <c r="AW360" i="2" s="1"/>
  <c r="AV360" i="2" s="1"/>
  <c r="AU360" i="2"/>
  <c r="AT360" i="2"/>
  <c r="AS360" i="2"/>
  <c r="AR360" i="2"/>
  <c r="B360" i="2"/>
  <c r="FQ359" i="2"/>
  <c r="FO359" i="2"/>
  <c r="EY359" i="2"/>
  <c r="EZ359" i="2" s="1"/>
  <c r="ES359" i="2"/>
  <c r="EE359" i="2"/>
  <c r="CL359" i="2"/>
  <c r="CC359" i="2"/>
  <c r="CA359" i="2"/>
  <c r="BY359" i="2"/>
  <c r="BV359" i="2"/>
  <c r="BS359" i="2"/>
  <c r="BN359" i="2"/>
  <c r="BK359" i="2"/>
  <c r="BL359" i="2" s="1"/>
  <c r="AY359" i="2"/>
  <c r="AW359" i="2" s="1"/>
  <c r="AV359" i="2" s="1"/>
  <c r="AU359" i="2"/>
  <c r="AT359" i="2"/>
  <c r="AS359" i="2"/>
  <c r="AR359" i="2"/>
  <c r="B359" i="2"/>
  <c r="FQ358" i="2"/>
  <c r="FO358" i="2"/>
  <c r="EY358" i="2"/>
  <c r="FR358" i="2" s="1"/>
  <c r="CL358" i="2"/>
  <c r="CC358" i="2"/>
  <c r="CA358" i="2"/>
  <c r="BY358" i="2"/>
  <c r="BV358" i="2"/>
  <c r="BS358" i="2"/>
  <c r="BN358" i="2"/>
  <c r="BL358" i="2"/>
  <c r="AW358" i="2"/>
  <c r="AU358" i="2"/>
  <c r="AT358" i="2"/>
  <c r="AS358" i="2"/>
  <c r="AR358" i="2"/>
  <c r="B358" i="2"/>
  <c r="EL357" i="2"/>
  <c r="B357" i="2"/>
  <c r="EL356" i="2"/>
  <c r="B356" i="2"/>
  <c r="FQ355" i="2"/>
  <c r="FO355" i="2"/>
  <c r="EY355" i="2"/>
  <c r="ES355" i="2"/>
  <c r="EL355" i="2"/>
  <c r="EE355" i="2"/>
  <c r="CL355" i="2"/>
  <c r="CC355" i="2"/>
  <c r="CA355" i="2"/>
  <c r="BY355" i="2"/>
  <c r="BV355" i="2"/>
  <c r="BS355" i="2"/>
  <c r="BN355" i="2"/>
  <c r="BK355" i="2"/>
  <c r="BL355" i="2" s="1"/>
  <c r="AY355" i="2"/>
  <c r="AW355" i="2" s="1"/>
  <c r="AV355" i="2" s="1"/>
  <c r="AU355" i="2"/>
  <c r="AT355" i="2"/>
  <c r="AS355" i="2"/>
  <c r="AR355" i="2"/>
  <c r="B355" i="2"/>
  <c r="FQ354" i="2"/>
  <c r="FO354" i="2"/>
  <c r="EY354" i="2"/>
  <c r="FR354" i="2" s="1"/>
  <c r="EL354" i="2"/>
  <c r="CL354" i="2"/>
  <c r="CC354" i="2"/>
  <c r="CA354" i="2"/>
  <c r="BY354" i="2"/>
  <c r="BV354" i="2"/>
  <c r="BS354" i="2"/>
  <c r="BN354" i="2"/>
  <c r="BL354" i="2"/>
  <c r="AY354" i="2"/>
  <c r="AW354" i="2" s="1"/>
  <c r="AV354" i="2" s="1"/>
  <c r="AU354" i="2"/>
  <c r="AT354" i="2"/>
  <c r="AS354" i="2"/>
  <c r="AR354" i="2"/>
  <c r="B354" i="2"/>
  <c r="FQ353" i="2"/>
  <c r="FO353" i="2"/>
  <c r="EY353" i="2"/>
  <c r="EZ353" i="2" s="1"/>
  <c r="EL353" i="2"/>
  <c r="CL353" i="2"/>
  <c r="CC353" i="2"/>
  <c r="CA353" i="2"/>
  <c r="BY353" i="2"/>
  <c r="BV353" i="2"/>
  <c r="BS353" i="2"/>
  <c r="BN353" i="2"/>
  <c r="BL353" i="2"/>
  <c r="AW353" i="2"/>
  <c r="AU353" i="2"/>
  <c r="AT353" i="2"/>
  <c r="AS353" i="2"/>
  <c r="AR353" i="2"/>
  <c r="B353" i="2"/>
  <c r="FQ352" i="2"/>
  <c r="FO352" i="2"/>
  <c r="EY352" i="2"/>
  <c r="EL352" i="2"/>
  <c r="CL352" i="2"/>
  <c r="CC352" i="2"/>
  <c r="CA352" i="2"/>
  <c r="BY352" i="2"/>
  <c r="BV352" i="2"/>
  <c r="BS352" i="2"/>
  <c r="BN352" i="2"/>
  <c r="BL352" i="2"/>
  <c r="AW352" i="2"/>
  <c r="AU352" i="2"/>
  <c r="AT352" i="2"/>
  <c r="AS352" i="2"/>
  <c r="AR352" i="2"/>
  <c r="B352" i="2"/>
  <c r="GQ351" i="2"/>
  <c r="FQ351" i="2"/>
  <c r="FO351" i="2"/>
  <c r="EY351" i="2"/>
  <c r="FR351" i="2" s="1"/>
  <c r="EL351" i="2"/>
  <c r="CL351" i="2"/>
  <c r="CC351" i="2"/>
  <c r="CA351" i="2"/>
  <c r="BY351" i="2"/>
  <c r="BV351" i="2"/>
  <c r="BS351" i="2"/>
  <c r="BN351" i="2"/>
  <c r="BL351" i="2"/>
  <c r="AW351" i="2"/>
  <c r="AV351" i="2" s="1"/>
  <c r="AU351" i="2"/>
  <c r="AT351" i="2"/>
  <c r="AS351" i="2"/>
  <c r="AR351" i="2"/>
  <c r="B351" i="2"/>
  <c r="FQ350" i="2"/>
  <c r="FO350" i="2"/>
  <c r="EY350" i="2"/>
  <c r="FR350" i="2" s="1"/>
  <c r="ES350" i="2"/>
  <c r="EL350" i="2"/>
  <c r="EE350" i="2"/>
  <c r="CL350" i="2"/>
  <c r="CC350" i="2"/>
  <c r="CA350" i="2"/>
  <c r="BY350" i="2"/>
  <c r="BV350" i="2"/>
  <c r="BS350" i="2"/>
  <c r="BN350" i="2"/>
  <c r="BK350" i="2"/>
  <c r="BL350" i="2" s="1"/>
  <c r="AY350" i="2"/>
  <c r="AW350" i="2" s="1"/>
  <c r="AV350" i="2" s="1"/>
  <c r="AU350" i="2"/>
  <c r="AT350" i="2"/>
  <c r="AS350" i="2"/>
  <c r="AR350" i="2"/>
  <c r="B350" i="2"/>
  <c r="GQ349" i="2"/>
  <c r="FQ349" i="2"/>
  <c r="FO349" i="2"/>
  <c r="EY349" i="2"/>
  <c r="EL349" i="2"/>
  <c r="CL349" i="2"/>
  <c r="CC349" i="2"/>
  <c r="CA349" i="2"/>
  <c r="BY349" i="2"/>
  <c r="BV349" i="2"/>
  <c r="BS349" i="2"/>
  <c r="BN349" i="2"/>
  <c r="BL349" i="2"/>
  <c r="AW349" i="2"/>
  <c r="AU349" i="2"/>
  <c r="AT349" i="2"/>
  <c r="AS349" i="2"/>
  <c r="AR349" i="2"/>
  <c r="B349" i="2"/>
  <c r="GQ348" i="2"/>
  <c r="FQ348" i="2"/>
  <c r="FO348" i="2"/>
  <c r="EY348" i="2"/>
  <c r="EZ348" i="2" s="1"/>
  <c r="EL348" i="2"/>
  <c r="CL348" i="2"/>
  <c r="CC348" i="2"/>
  <c r="CA348" i="2"/>
  <c r="BY348" i="2"/>
  <c r="BV348" i="2"/>
  <c r="BS348" i="2"/>
  <c r="BN348" i="2"/>
  <c r="BL348" i="2"/>
  <c r="AW348" i="2"/>
  <c r="AU348" i="2"/>
  <c r="AT348" i="2"/>
  <c r="AS348" i="2"/>
  <c r="AR348" i="2"/>
  <c r="B348" i="2"/>
  <c r="FQ347" i="2"/>
  <c r="FO347" i="2"/>
  <c r="EY347" i="2"/>
  <c r="ES347" i="2"/>
  <c r="EL347" i="2"/>
  <c r="EE347" i="2"/>
  <c r="CL347" i="2"/>
  <c r="CC347" i="2"/>
  <c r="CA347" i="2"/>
  <c r="BY347" i="2"/>
  <c r="BV347" i="2"/>
  <c r="BS347" i="2"/>
  <c r="BN347" i="2"/>
  <c r="BK347" i="2"/>
  <c r="BL347" i="2" s="1"/>
  <c r="AY347" i="2"/>
  <c r="AW347" i="2" s="1"/>
  <c r="AV347" i="2" s="1"/>
  <c r="AU347" i="2"/>
  <c r="AT347" i="2"/>
  <c r="AS347" i="2"/>
  <c r="AR347" i="2"/>
  <c r="B347" i="2"/>
  <c r="FQ346" i="2"/>
  <c r="FO346" i="2"/>
  <c r="EY346" i="2"/>
  <c r="FR346" i="2" s="1"/>
  <c r="KH346" i="2" s="1"/>
  <c r="EL346" i="2"/>
  <c r="CL346" i="2"/>
  <c r="CC346" i="2"/>
  <c r="CA346" i="2"/>
  <c r="BY346" i="2"/>
  <c r="BV346" i="2"/>
  <c r="BS346" i="2"/>
  <c r="BN346" i="2"/>
  <c r="BL346" i="2"/>
  <c r="AY346" i="2"/>
  <c r="AW346" i="2" s="1"/>
  <c r="AV346" i="2" s="1"/>
  <c r="AU346" i="2"/>
  <c r="AT346" i="2"/>
  <c r="AS346" i="2"/>
  <c r="AR346" i="2"/>
  <c r="B346" i="2"/>
  <c r="FQ345" i="2"/>
  <c r="FO345" i="2"/>
  <c r="EY345" i="2"/>
  <c r="FR345" i="2" s="1"/>
  <c r="KE345" i="2" s="1"/>
  <c r="ES345" i="2"/>
  <c r="EL345" i="2"/>
  <c r="EE345" i="2"/>
  <c r="CL345" i="2"/>
  <c r="CC345" i="2"/>
  <c r="CA345" i="2"/>
  <c r="BY345" i="2"/>
  <c r="BV345" i="2"/>
  <c r="BS345" i="2"/>
  <c r="BN345" i="2"/>
  <c r="BK345" i="2"/>
  <c r="BL345" i="2" s="1"/>
  <c r="AY345" i="2"/>
  <c r="AW345" i="2" s="1"/>
  <c r="AV345" i="2" s="1"/>
  <c r="AU345" i="2"/>
  <c r="AT345" i="2"/>
  <c r="AS345" i="2"/>
  <c r="AR345" i="2"/>
  <c r="B345" i="2"/>
  <c r="FQ344" i="2"/>
  <c r="FO344" i="2"/>
  <c r="EY344" i="2"/>
  <c r="EZ344" i="2" s="1"/>
  <c r="ES344" i="2"/>
  <c r="EL344" i="2"/>
  <c r="EE344" i="2"/>
  <c r="CL344" i="2"/>
  <c r="CC344" i="2"/>
  <c r="CA344" i="2"/>
  <c r="BY344" i="2"/>
  <c r="BV344" i="2"/>
  <c r="BS344" i="2"/>
  <c r="BN344" i="2"/>
  <c r="BK344" i="2"/>
  <c r="BL344" i="2" s="1"/>
  <c r="AY344" i="2"/>
  <c r="AW344" i="2" s="1"/>
  <c r="AV344" i="2" s="1"/>
  <c r="AU344" i="2"/>
  <c r="AT344" i="2"/>
  <c r="AS344" i="2"/>
  <c r="AR344" i="2"/>
  <c r="B344" i="2"/>
  <c r="GQ343" i="2"/>
  <c r="FQ343" i="2"/>
  <c r="FO343" i="2"/>
  <c r="EY343" i="2"/>
  <c r="EL343" i="2"/>
  <c r="EE343" i="2"/>
  <c r="CL343" i="2"/>
  <c r="CC343" i="2"/>
  <c r="CA343" i="2"/>
  <c r="BY343" i="2"/>
  <c r="BV343" i="2"/>
  <c r="BS343" i="2"/>
  <c r="BN343" i="2"/>
  <c r="BL343" i="2"/>
  <c r="AY343" i="2"/>
  <c r="AW343" i="2" s="1"/>
  <c r="AV343" i="2" s="1"/>
  <c r="AU343" i="2"/>
  <c r="AT343" i="2"/>
  <c r="AS343" i="2"/>
  <c r="AR343" i="2"/>
  <c r="B343" i="2"/>
  <c r="FQ8" i="2"/>
  <c r="FO8" i="2"/>
  <c r="EY8" i="2"/>
  <c r="FR8" i="2" s="1"/>
  <c r="KF8" i="2" s="1"/>
  <c r="EL8" i="2"/>
  <c r="CL8" i="2"/>
  <c r="CC8" i="2"/>
  <c r="CA8" i="2"/>
  <c r="BY8" i="2"/>
  <c r="BV8" i="2"/>
  <c r="BS8" i="2"/>
  <c r="BN8" i="2"/>
  <c r="BL8" i="2"/>
  <c r="AY8" i="2"/>
  <c r="AW8" i="2" s="1"/>
  <c r="AV8" i="2" s="1"/>
  <c r="AU8" i="2"/>
  <c r="AT8" i="2"/>
  <c r="AS8" i="2"/>
  <c r="AR8" i="2"/>
  <c r="B8" i="2"/>
  <c r="FQ342" i="2"/>
  <c r="FO342" i="2"/>
  <c r="EY342" i="2"/>
  <c r="FR342" i="2" s="1"/>
  <c r="ES342" i="2"/>
  <c r="EL342" i="2"/>
  <c r="EE342" i="2"/>
  <c r="CL342" i="2"/>
  <c r="CC342" i="2"/>
  <c r="CA342" i="2"/>
  <c r="BY342" i="2"/>
  <c r="BV342" i="2"/>
  <c r="BS342" i="2"/>
  <c r="BN342" i="2"/>
  <c r="BK342" i="2"/>
  <c r="BL342" i="2" s="1"/>
  <c r="AY342" i="2"/>
  <c r="AW342" i="2" s="1"/>
  <c r="AV342" i="2" s="1"/>
  <c r="AU342" i="2"/>
  <c r="AT342" i="2"/>
  <c r="AS342" i="2"/>
  <c r="AR342" i="2"/>
  <c r="B342" i="2"/>
  <c r="FQ341" i="2"/>
  <c r="FO341" i="2"/>
  <c r="EY341" i="2"/>
  <c r="FR341" i="2" s="1"/>
  <c r="ES341" i="2"/>
  <c r="EL341" i="2"/>
  <c r="EE341" i="2"/>
  <c r="CL341" i="2"/>
  <c r="CC341" i="2"/>
  <c r="CA341" i="2"/>
  <c r="BY341" i="2"/>
  <c r="BV341" i="2"/>
  <c r="BS341" i="2"/>
  <c r="BN341" i="2"/>
  <c r="BK341" i="2"/>
  <c r="BL341" i="2" s="1"/>
  <c r="AY341" i="2"/>
  <c r="AW341" i="2" s="1"/>
  <c r="AV341" i="2" s="1"/>
  <c r="AU341" i="2"/>
  <c r="AT341" i="2"/>
  <c r="AS341" i="2"/>
  <c r="AR341" i="2"/>
  <c r="B341" i="2"/>
  <c r="FQ340" i="2"/>
  <c r="FO340" i="2"/>
  <c r="EY340" i="2"/>
  <c r="FR340" i="2" s="1"/>
  <c r="KF340" i="2" s="1"/>
  <c r="ES340" i="2"/>
  <c r="EL340" i="2"/>
  <c r="EE340" i="2"/>
  <c r="CL340" i="2"/>
  <c r="CC340" i="2"/>
  <c r="CA340" i="2"/>
  <c r="BY340" i="2"/>
  <c r="BV340" i="2"/>
  <c r="BS340" i="2"/>
  <c r="BN340" i="2"/>
  <c r="BK340" i="2"/>
  <c r="BL340" i="2" s="1"/>
  <c r="AY340" i="2"/>
  <c r="AW340" i="2" s="1"/>
  <c r="AV340" i="2" s="1"/>
  <c r="AU340" i="2"/>
  <c r="AT340" i="2"/>
  <c r="AS340" i="2"/>
  <c r="AR340" i="2"/>
  <c r="B340" i="2"/>
  <c r="GQ339" i="2"/>
  <c r="FQ339" i="2"/>
  <c r="FO339" i="2"/>
  <c r="EY339" i="2"/>
  <c r="FR339" i="2" s="1"/>
  <c r="KH339" i="2" s="1"/>
  <c r="EE339" i="2"/>
  <c r="CL339" i="2"/>
  <c r="CC339" i="2"/>
  <c r="CA339" i="2"/>
  <c r="BY339" i="2"/>
  <c r="BV339" i="2"/>
  <c r="BS339" i="2"/>
  <c r="BN339" i="2"/>
  <c r="BL339" i="2"/>
  <c r="AY339" i="2"/>
  <c r="AW339" i="2" s="1"/>
  <c r="AV339" i="2" s="1"/>
  <c r="AU339" i="2"/>
  <c r="AT339" i="2"/>
  <c r="AS339" i="2"/>
  <c r="AR339" i="2"/>
  <c r="B339" i="2"/>
  <c r="IA338" i="2"/>
  <c r="FQ338" i="2"/>
  <c r="FO338" i="2"/>
  <c r="EY338" i="2"/>
  <c r="EZ338" i="2" s="1"/>
  <c r="CL338" i="2"/>
  <c r="CC338" i="2"/>
  <c r="CA338" i="2"/>
  <c r="BY338" i="2"/>
  <c r="BV338" i="2"/>
  <c r="BS338" i="2"/>
  <c r="BN338" i="2"/>
  <c r="BK338" i="2"/>
  <c r="BL338" i="2" s="1"/>
  <c r="AY338" i="2"/>
  <c r="AW338" i="2" s="1"/>
  <c r="AV338" i="2" s="1"/>
  <c r="AU338" i="2"/>
  <c r="AT338" i="2"/>
  <c r="AS338" i="2"/>
  <c r="AR338" i="2"/>
  <c r="B338" i="2"/>
  <c r="GQ337" i="2"/>
  <c r="FQ337" i="2"/>
  <c r="FO337" i="2"/>
  <c r="EY337" i="2"/>
  <c r="FS337" i="2" s="1"/>
  <c r="EL337" i="2"/>
  <c r="CL337" i="2"/>
  <c r="CC337" i="2"/>
  <c r="CA337" i="2"/>
  <c r="BY337" i="2"/>
  <c r="BV337" i="2"/>
  <c r="BS337" i="2"/>
  <c r="BN337" i="2"/>
  <c r="BK337" i="2"/>
  <c r="BL337" i="2" s="1"/>
  <c r="AY337" i="2"/>
  <c r="AW337" i="2" s="1"/>
  <c r="AV337" i="2" s="1"/>
  <c r="AU337" i="2"/>
  <c r="AT337" i="2"/>
  <c r="AS337" i="2"/>
  <c r="AR337" i="2"/>
  <c r="B337" i="2"/>
  <c r="B336" i="2"/>
  <c r="FQ335" i="2"/>
  <c r="FO335" i="2"/>
  <c r="EY335" i="2"/>
  <c r="FS335" i="2" s="1"/>
  <c r="EL335" i="2"/>
  <c r="CL335" i="2"/>
  <c r="CC335" i="2"/>
  <c r="CA335" i="2"/>
  <c r="BY335" i="2"/>
  <c r="BV335" i="2"/>
  <c r="BS335" i="2"/>
  <c r="BN335" i="2"/>
  <c r="BL335" i="2"/>
  <c r="AY335" i="2"/>
  <c r="AW335" i="2" s="1"/>
  <c r="AV335" i="2" s="1"/>
  <c r="AU335" i="2"/>
  <c r="AT335" i="2"/>
  <c r="AS335" i="2"/>
  <c r="AR335" i="2"/>
  <c r="B335" i="2"/>
  <c r="GQ334" i="2"/>
  <c r="FQ334" i="2"/>
  <c r="FO334" i="2"/>
  <c r="EY334" i="2"/>
  <c r="FS334" i="2" s="1"/>
  <c r="CL334" i="2"/>
  <c r="CC334" i="2"/>
  <c r="CA334" i="2"/>
  <c r="BY334" i="2"/>
  <c r="BV334" i="2"/>
  <c r="BS334" i="2"/>
  <c r="BN334" i="2"/>
  <c r="BL334" i="2"/>
  <c r="AY334" i="2"/>
  <c r="AW334" i="2" s="1"/>
  <c r="AV334" i="2" s="1"/>
  <c r="AU334" i="2"/>
  <c r="AT334" i="2"/>
  <c r="AS334" i="2"/>
  <c r="AR334" i="2"/>
  <c r="B334" i="2"/>
  <c r="FQ333" i="2"/>
  <c r="FO333" i="2"/>
  <c r="EY333" i="2"/>
  <c r="FR333" i="2" s="1"/>
  <c r="KI333" i="2" s="1"/>
  <c r="EL333" i="2"/>
  <c r="CL333" i="2"/>
  <c r="CC333" i="2"/>
  <c r="CA333" i="2"/>
  <c r="BY333" i="2"/>
  <c r="BV333" i="2"/>
  <c r="BS333" i="2"/>
  <c r="BN333" i="2"/>
  <c r="BL333" i="2"/>
  <c r="AW333" i="2"/>
  <c r="AU333" i="2"/>
  <c r="AT333" i="2"/>
  <c r="AS333" i="2"/>
  <c r="AR333" i="2"/>
  <c r="B333" i="2"/>
  <c r="FQ7" i="2"/>
  <c r="FO7" i="2"/>
  <c r="EY7" i="2"/>
  <c r="FR7" i="2" s="1"/>
  <c r="ES7" i="2"/>
  <c r="EL7" i="2"/>
  <c r="EE7" i="2"/>
  <c r="CL7" i="2"/>
  <c r="CC7" i="2"/>
  <c r="CA7" i="2"/>
  <c r="BY7" i="2"/>
  <c r="BV7" i="2"/>
  <c r="BS7" i="2"/>
  <c r="BN7" i="2"/>
  <c r="BK7" i="2"/>
  <c r="BL7" i="2" s="1"/>
  <c r="AY7" i="2"/>
  <c r="AW7" i="2" s="1"/>
  <c r="AV7" i="2" s="1"/>
  <c r="AU7" i="2"/>
  <c r="AT7" i="2"/>
  <c r="AS7" i="2"/>
  <c r="AR7" i="2"/>
  <c r="B7" i="2"/>
  <c r="FQ332" i="2"/>
  <c r="FO332" i="2"/>
  <c r="EY332" i="2"/>
  <c r="FR332" i="2" s="1"/>
  <c r="ES332" i="2"/>
  <c r="EE332" i="2"/>
  <c r="CL332" i="2"/>
  <c r="CC332" i="2"/>
  <c r="CA332" i="2"/>
  <c r="BY332" i="2"/>
  <c r="BV332" i="2"/>
  <c r="BS332" i="2"/>
  <c r="BN332" i="2"/>
  <c r="BK332" i="2"/>
  <c r="BL332" i="2" s="1"/>
  <c r="AY332" i="2"/>
  <c r="AW332" i="2" s="1"/>
  <c r="AV332" i="2" s="1"/>
  <c r="AU332" i="2"/>
  <c r="AT332" i="2"/>
  <c r="AS332" i="2"/>
  <c r="AR332" i="2"/>
  <c r="B332" i="2"/>
  <c r="GQ331" i="2"/>
  <c r="FQ331" i="2"/>
  <c r="FO331" i="2"/>
  <c r="EY331" i="2"/>
  <c r="FR331" i="2" s="1"/>
  <c r="EL331" i="2"/>
  <c r="CL331" i="2"/>
  <c r="CC331" i="2"/>
  <c r="CA331" i="2"/>
  <c r="BY331" i="2"/>
  <c r="BV331" i="2"/>
  <c r="BS331" i="2"/>
  <c r="BN331" i="2"/>
  <c r="BL331" i="2"/>
  <c r="AY331" i="2"/>
  <c r="AW331" i="2" s="1"/>
  <c r="AV331" i="2" s="1"/>
  <c r="AU331" i="2"/>
  <c r="AT331" i="2"/>
  <c r="AS331" i="2"/>
  <c r="AR331" i="2"/>
  <c r="B331" i="2"/>
  <c r="EL330" i="2"/>
  <c r="B330" i="2"/>
  <c r="EL329" i="2"/>
  <c r="B329" i="2"/>
  <c r="FQ328" i="2"/>
  <c r="FO328" i="2"/>
  <c r="EY328" i="2"/>
  <c r="EL328" i="2"/>
  <c r="CL328" i="2"/>
  <c r="CC328" i="2"/>
  <c r="CA328" i="2"/>
  <c r="BY328" i="2"/>
  <c r="BV328" i="2"/>
  <c r="BS328" i="2"/>
  <c r="BN328" i="2"/>
  <c r="BL328" i="2"/>
  <c r="AW328" i="2"/>
  <c r="AV328" i="2" s="1"/>
  <c r="AU328" i="2"/>
  <c r="AT328" i="2"/>
  <c r="AS328" i="2"/>
  <c r="AR328" i="2"/>
  <c r="B328" i="2"/>
  <c r="FQ327" i="2"/>
  <c r="FO327" i="2"/>
  <c r="EY327" i="2"/>
  <c r="EZ327" i="2" s="1"/>
  <c r="EL327" i="2"/>
  <c r="CL327" i="2"/>
  <c r="CC327" i="2"/>
  <c r="CA327" i="2"/>
  <c r="BY327" i="2"/>
  <c r="BV327" i="2"/>
  <c r="BS327" i="2"/>
  <c r="BN327" i="2"/>
  <c r="BL327" i="2"/>
  <c r="AW327" i="2"/>
  <c r="AU327" i="2"/>
  <c r="AT327" i="2"/>
  <c r="AS327" i="2"/>
  <c r="AR327" i="2"/>
  <c r="B327" i="2"/>
  <c r="CL326" i="2"/>
  <c r="CC326" i="2"/>
  <c r="CA326" i="2"/>
  <c r="BY326" i="2"/>
  <c r="BV326" i="2"/>
  <c r="BS326" i="2"/>
  <c r="BN326" i="2"/>
  <c r="BK326" i="2"/>
  <c r="BL326" i="2" s="1"/>
  <c r="AY326" i="2"/>
  <c r="AW326" i="2" s="1"/>
  <c r="AV326" i="2" s="1"/>
  <c r="AU326" i="2"/>
  <c r="AT326" i="2"/>
  <c r="AS326" i="2"/>
  <c r="AR326" i="2"/>
  <c r="B326" i="2"/>
  <c r="FQ325" i="2"/>
  <c r="FO325" i="2"/>
  <c r="EY325" i="2"/>
  <c r="EZ325" i="2" s="1"/>
  <c r="EL325" i="2"/>
  <c r="EE325" i="2"/>
  <c r="CL325" i="2"/>
  <c r="CC325" i="2"/>
  <c r="CA325" i="2"/>
  <c r="BY325" i="2"/>
  <c r="BV325" i="2"/>
  <c r="BS325" i="2"/>
  <c r="BN325" i="2"/>
  <c r="BK325" i="2"/>
  <c r="BL325" i="2" s="1"/>
  <c r="AY325" i="2"/>
  <c r="AW325" i="2" s="1"/>
  <c r="AV325" i="2" s="1"/>
  <c r="AU325" i="2"/>
  <c r="AT325" i="2"/>
  <c r="AS325" i="2"/>
  <c r="AR325" i="2"/>
  <c r="B325" i="2"/>
  <c r="FQ324" i="2"/>
  <c r="FO324" i="2"/>
  <c r="EY324" i="2"/>
  <c r="EZ324" i="2" s="1"/>
  <c r="EL324" i="2"/>
  <c r="CL324" i="2"/>
  <c r="CC324" i="2"/>
  <c r="CA324" i="2"/>
  <c r="BY324" i="2"/>
  <c r="BV324" i="2"/>
  <c r="BS324" i="2"/>
  <c r="BN324" i="2"/>
  <c r="BL324" i="2"/>
  <c r="AY324" i="2"/>
  <c r="AW324" i="2" s="1"/>
  <c r="AV324" i="2" s="1"/>
  <c r="AU324" i="2"/>
  <c r="AT324" i="2"/>
  <c r="AS324" i="2"/>
  <c r="AR324" i="2"/>
  <c r="B324" i="2"/>
  <c r="FQ323" i="2"/>
  <c r="FO323" i="2"/>
  <c r="EY323" i="2"/>
  <c r="EL323" i="2"/>
  <c r="CL323" i="2"/>
  <c r="CC323" i="2"/>
  <c r="CA323" i="2"/>
  <c r="BY323" i="2"/>
  <c r="BV323" i="2"/>
  <c r="BS323" i="2"/>
  <c r="BN323" i="2"/>
  <c r="BL323" i="2"/>
  <c r="AW323" i="2"/>
  <c r="AU323" i="2"/>
  <c r="AT323" i="2"/>
  <c r="AS323" i="2"/>
  <c r="AR323" i="2"/>
  <c r="B323" i="2"/>
  <c r="EL322" i="2"/>
  <c r="B322" i="2"/>
  <c r="IA321" i="2"/>
  <c r="FQ321" i="2"/>
  <c r="FO321" i="2"/>
  <c r="EY321" i="2"/>
  <c r="EE321" i="2"/>
  <c r="CL321" i="2"/>
  <c r="CC321" i="2"/>
  <c r="CA321" i="2"/>
  <c r="BY321" i="2"/>
  <c r="BV321" i="2"/>
  <c r="BS321" i="2"/>
  <c r="BN321" i="2"/>
  <c r="BK321" i="2"/>
  <c r="BL321" i="2" s="1"/>
  <c r="AY321" i="2"/>
  <c r="AW321" i="2" s="1"/>
  <c r="AV321" i="2" s="1"/>
  <c r="AU321" i="2"/>
  <c r="AT321" i="2"/>
  <c r="AS321" i="2"/>
  <c r="AR321" i="2"/>
  <c r="B321" i="2"/>
  <c r="EL320" i="2"/>
  <c r="B320" i="2"/>
  <c r="FQ319" i="2"/>
  <c r="FO319" i="2"/>
  <c r="EY319" i="2"/>
  <c r="FR319" i="2" s="1"/>
  <c r="EL319" i="2"/>
  <c r="CL319" i="2"/>
  <c r="CC319" i="2"/>
  <c r="CA319" i="2"/>
  <c r="BY319" i="2"/>
  <c r="BV319" i="2"/>
  <c r="BS319" i="2"/>
  <c r="BN319" i="2"/>
  <c r="BL319" i="2"/>
  <c r="AW319" i="2"/>
  <c r="AU319" i="2"/>
  <c r="AT319" i="2"/>
  <c r="AS319" i="2"/>
  <c r="AR319" i="2"/>
  <c r="B319" i="2"/>
  <c r="FQ318" i="2"/>
  <c r="FO318" i="2"/>
  <c r="EY318" i="2"/>
  <c r="EZ318" i="2" s="1"/>
  <c r="CL318" i="2"/>
  <c r="CC318" i="2"/>
  <c r="CA318" i="2"/>
  <c r="BY318" i="2"/>
  <c r="BV318" i="2"/>
  <c r="BS318" i="2"/>
  <c r="BN318" i="2"/>
  <c r="BL318" i="2"/>
  <c r="AW318" i="2"/>
  <c r="AU318" i="2"/>
  <c r="AT318" i="2"/>
  <c r="AS318" i="2"/>
  <c r="AR318" i="2"/>
  <c r="B318" i="2"/>
  <c r="FQ317" i="2"/>
  <c r="FO317" i="2"/>
  <c r="EY317" i="2"/>
  <c r="FR317" i="2" s="1"/>
  <c r="KE317" i="2" s="1"/>
  <c r="ES317" i="2"/>
  <c r="EL317" i="2"/>
  <c r="EE317" i="2"/>
  <c r="CL317" i="2"/>
  <c r="CC317" i="2"/>
  <c r="CA317" i="2"/>
  <c r="BY317" i="2"/>
  <c r="BV317" i="2"/>
  <c r="BS317" i="2"/>
  <c r="BN317" i="2"/>
  <c r="BK317" i="2"/>
  <c r="BL317" i="2" s="1"/>
  <c r="AY317" i="2"/>
  <c r="AW317" i="2" s="1"/>
  <c r="AV317" i="2" s="1"/>
  <c r="AU317" i="2"/>
  <c r="AT317" i="2"/>
  <c r="AS317" i="2"/>
  <c r="AR317" i="2"/>
  <c r="B317" i="2"/>
  <c r="EL316" i="2"/>
  <c r="B316" i="2"/>
  <c r="EL315" i="2"/>
  <c r="B315" i="2"/>
  <c r="FQ314" i="2"/>
  <c r="FO314" i="2"/>
  <c r="EY314" i="2"/>
  <c r="EL314" i="2"/>
  <c r="CL314" i="2"/>
  <c r="CC314" i="2"/>
  <c r="CA314" i="2"/>
  <c r="BY314" i="2"/>
  <c r="BV314" i="2"/>
  <c r="BS314" i="2"/>
  <c r="BN314" i="2"/>
  <c r="BL314" i="2"/>
  <c r="AW314" i="2"/>
  <c r="AU314" i="2"/>
  <c r="AT314" i="2"/>
  <c r="AS314" i="2"/>
  <c r="AR314" i="2"/>
  <c r="B314" i="2"/>
  <c r="FQ313" i="2"/>
  <c r="FO313" i="2"/>
  <c r="EY313" i="2"/>
  <c r="EZ313" i="2" s="1"/>
  <c r="EL313" i="2"/>
  <c r="EE313" i="2"/>
  <c r="CL313" i="2"/>
  <c r="CC313" i="2"/>
  <c r="CA313" i="2"/>
  <c r="BY313" i="2"/>
  <c r="BV313" i="2"/>
  <c r="BS313" i="2"/>
  <c r="BN313" i="2"/>
  <c r="BL313" i="2"/>
  <c r="AY313" i="2"/>
  <c r="AW313" i="2" s="1"/>
  <c r="AV313" i="2" s="1"/>
  <c r="AU313" i="2"/>
  <c r="AT313" i="2"/>
  <c r="AS313" i="2"/>
  <c r="AR313" i="2"/>
  <c r="B313" i="2"/>
  <c r="EL312" i="2"/>
  <c r="B312" i="2"/>
  <c r="FQ6" i="2"/>
  <c r="FO6" i="2"/>
  <c r="EY6" i="2"/>
  <c r="FR6" i="2" s="1"/>
  <c r="ES6" i="2"/>
  <c r="EL6" i="2"/>
  <c r="EE6" i="2"/>
  <c r="CL6" i="2"/>
  <c r="CC6" i="2"/>
  <c r="CA6" i="2"/>
  <c r="BY6" i="2"/>
  <c r="BV6" i="2"/>
  <c r="BS6" i="2"/>
  <c r="BN6" i="2"/>
  <c r="BK6" i="2"/>
  <c r="BL6" i="2" s="1"/>
  <c r="AY6" i="2"/>
  <c r="AW6" i="2" s="1"/>
  <c r="AV6" i="2" s="1"/>
  <c r="AU6" i="2"/>
  <c r="AT6" i="2"/>
  <c r="AS6" i="2"/>
  <c r="AR6" i="2"/>
  <c r="B6" i="2"/>
  <c r="FQ311" i="2"/>
  <c r="FO311" i="2"/>
  <c r="EY311" i="2"/>
  <c r="ES311" i="2"/>
  <c r="EL311" i="2"/>
  <c r="EE311" i="2"/>
  <c r="CL311" i="2"/>
  <c r="CC311" i="2"/>
  <c r="CA311" i="2"/>
  <c r="BY311" i="2"/>
  <c r="BV311" i="2"/>
  <c r="BS311" i="2"/>
  <c r="BN311" i="2"/>
  <c r="BK311" i="2"/>
  <c r="BL311" i="2" s="1"/>
  <c r="AY311" i="2"/>
  <c r="AW311" i="2" s="1"/>
  <c r="AV311" i="2" s="1"/>
  <c r="AU311" i="2"/>
  <c r="AT311" i="2"/>
  <c r="AS311" i="2"/>
  <c r="AR311" i="2"/>
  <c r="B311" i="2"/>
  <c r="FQ310" i="2"/>
  <c r="FO310" i="2"/>
  <c r="EY310" i="2"/>
  <c r="ES310" i="2"/>
  <c r="EL310" i="2"/>
  <c r="EE310" i="2"/>
  <c r="CL310" i="2"/>
  <c r="CC310" i="2"/>
  <c r="CA310" i="2"/>
  <c r="BY310" i="2"/>
  <c r="BV310" i="2"/>
  <c r="BS310" i="2"/>
  <c r="BN310" i="2"/>
  <c r="BK310" i="2"/>
  <c r="BL310" i="2" s="1"/>
  <c r="AY310" i="2"/>
  <c r="AW310" i="2" s="1"/>
  <c r="AV310" i="2" s="1"/>
  <c r="AU310" i="2"/>
  <c r="AT310" i="2"/>
  <c r="AS310" i="2"/>
  <c r="AR310" i="2"/>
  <c r="B310" i="2"/>
  <c r="EL243" i="2"/>
  <c r="B243" i="2"/>
  <c r="FQ242" i="2"/>
  <c r="FO242" i="2"/>
  <c r="EY242" i="2"/>
  <c r="ES242" i="2"/>
  <c r="EL242" i="2"/>
  <c r="EE242" i="2"/>
  <c r="CL242" i="2"/>
  <c r="CC242" i="2"/>
  <c r="CA242" i="2"/>
  <c r="BY242" i="2"/>
  <c r="BV242" i="2"/>
  <c r="BS242" i="2"/>
  <c r="BN242" i="2"/>
  <c r="BK242" i="2"/>
  <c r="BL242" i="2" s="1"/>
  <c r="AY242" i="2"/>
  <c r="AW242" i="2" s="1"/>
  <c r="AV242" i="2" s="1"/>
  <c r="AU242" i="2"/>
  <c r="AT242" i="2"/>
  <c r="AS242" i="2"/>
  <c r="AR242" i="2"/>
  <c r="B242" i="2"/>
  <c r="FQ241" i="2"/>
  <c r="FO241" i="2"/>
  <c r="EY241" i="2"/>
  <c r="FR241" i="2" s="1"/>
  <c r="ES241" i="2"/>
  <c r="EL241" i="2"/>
  <c r="EE241" i="2"/>
  <c r="CL241" i="2"/>
  <c r="CC241" i="2"/>
  <c r="CA241" i="2"/>
  <c r="BY241" i="2"/>
  <c r="BV241" i="2"/>
  <c r="BS241" i="2"/>
  <c r="BN241" i="2"/>
  <c r="BK241" i="2"/>
  <c r="BL241" i="2" s="1"/>
  <c r="AY241" i="2"/>
  <c r="AW241" i="2" s="1"/>
  <c r="AV241" i="2" s="1"/>
  <c r="AU241" i="2"/>
  <c r="AT241" i="2"/>
  <c r="AS241" i="2"/>
  <c r="AR241" i="2"/>
  <c r="B241" i="2"/>
  <c r="FQ240" i="2"/>
  <c r="FO240" i="2"/>
  <c r="EY240" i="2"/>
  <c r="EL240" i="2"/>
  <c r="CL240" i="2"/>
  <c r="CC240" i="2"/>
  <c r="CA240" i="2"/>
  <c r="BY240" i="2"/>
  <c r="BV240" i="2"/>
  <c r="BS240" i="2"/>
  <c r="BN240" i="2"/>
  <c r="BK240" i="2"/>
  <c r="BL240" i="2" s="1"/>
  <c r="AY240" i="2"/>
  <c r="AW240" i="2" s="1"/>
  <c r="AV240" i="2" s="1"/>
  <c r="AU240" i="2"/>
  <c r="AT240" i="2"/>
  <c r="AS240" i="2"/>
  <c r="AR240" i="2"/>
  <c r="B240" i="2"/>
  <c r="FQ239" i="2"/>
  <c r="FO239" i="2"/>
  <c r="EY239" i="2"/>
  <c r="EZ239" i="2" s="1"/>
  <c r="EL239" i="2"/>
  <c r="CL239" i="2"/>
  <c r="CC239" i="2"/>
  <c r="CA239" i="2"/>
  <c r="BY239" i="2"/>
  <c r="BV239" i="2"/>
  <c r="BS239" i="2"/>
  <c r="BN239" i="2"/>
  <c r="BK239" i="2"/>
  <c r="BL239" i="2" s="1"/>
  <c r="AY239" i="2"/>
  <c r="AW239" i="2" s="1"/>
  <c r="AV239" i="2" s="1"/>
  <c r="AU239" i="2"/>
  <c r="AT239" i="2"/>
  <c r="AS239" i="2"/>
  <c r="AR239" i="2"/>
  <c r="B239" i="2"/>
  <c r="FQ238" i="2"/>
  <c r="FO238" i="2"/>
  <c r="EY238" i="2"/>
  <c r="EL238" i="2"/>
  <c r="EE238" i="2"/>
  <c r="CL238" i="2"/>
  <c r="CC238" i="2"/>
  <c r="CA238" i="2"/>
  <c r="BY238" i="2"/>
  <c r="BV238" i="2"/>
  <c r="BS238" i="2"/>
  <c r="BN238" i="2"/>
  <c r="BL238" i="2"/>
  <c r="AY238" i="2"/>
  <c r="AW238" i="2" s="1"/>
  <c r="AV238" i="2" s="1"/>
  <c r="AU238" i="2"/>
  <c r="AT238" i="2"/>
  <c r="AS238" i="2"/>
  <c r="AR238" i="2"/>
  <c r="B238" i="2"/>
  <c r="FQ98" i="2"/>
  <c r="FO98" i="2"/>
  <c r="EY98" i="2"/>
  <c r="FR98" i="2" s="1"/>
  <c r="ES98" i="2"/>
  <c r="EL98" i="2"/>
  <c r="EE98" i="2"/>
  <c r="CL98" i="2"/>
  <c r="CC98" i="2"/>
  <c r="CA98" i="2"/>
  <c r="BY98" i="2"/>
  <c r="BV98" i="2"/>
  <c r="BS98" i="2"/>
  <c r="BN98" i="2"/>
  <c r="BK98" i="2"/>
  <c r="BL98" i="2" s="1"/>
  <c r="AY98" i="2"/>
  <c r="AW98" i="2" s="1"/>
  <c r="AV98" i="2" s="1"/>
  <c r="AU98" i="2"/>
  <c r="AT98" i="2"/>
  <c r="AS98" i="2"/>
  <c r="AR98" i="2"/>
  <c r="B98" i="2"/>
  <c r="FQ97" i="2"/>
  <c r="FO97" i="2"/>
  <c r="EY97" i="2"/>
  <c r="ES97" i="2"/>
  <c r="EE97" i="2"/>
  <c r="CL97" i="2"/>
  <c r="CC97" i="2"/>
  <c r="CA97" i="2"/>
  <c r="BY97" i="2"/>
  <c r="BV97" i="2"/>
  <c r="BS97" i="2"/>
  <c r="BN97" i="2"/>
  <c r="BK97" i="2"/>
  <c r="BL97" i="2" s="1"/>
  <c r="AY97" i="2"/>
  <c r="AW97" i="2" s="1"/>
  <c r="AV97" i="2" s="1"/>
  <c r="AU97" i="2"/>
  <c r="AT97" i="2"/>
  <c r="AS97" i="2"/>
  <c r="AR97" i="2"/>
  <c r="B97" i="2"/>
  <c r="FQ237" i="2"/>
  <c r="FO237" i="2"/>
  <c r="EY237" i="2"/>
  <c r="FR237" i="2" s="1"/>
  <c r="KI237" i="2" s="1"/>
  <c r="EL237" i="2"/>
  <c r="CL237" i="2"/>
  <c r="CC237" i="2"/>
  <c r="CA237" i="2"/>
  <c r="BY237" i="2"/>
  <c r="BV237" i="2"/>
  <c r="BS237" i="2"/>
  <c r="BN237" i="2"/>
  <c r="BL237" i="2"/>
  <c r="AY237" i="2"/>
  <c r="AW237" i="2" s="1"/>
  <c r="AV237" i="2" s="1"/>
  <c r="AU237" i="2"/>
  <c r="AT237" i="2"/>
  <c r="AS237" i="2"/>
  <c r="AR237" i="2"/>
  <c r="B237" i="2"/>
  <c r="FQ236" i="2"/>
  <c r="FO236" i="2"/>
  <c r="EY236" i="2"/>
  <c r="EZ236" i="2" s="1"/>
  <c r="EL236" i="2"/>
  <c r="CL236" i="2"/>
  <c r="CC236" i="2"/>
  <c r="CA236" i="2"/>
  <c r="BY236" i="2"/>
  <c r="BV236" i="2"/>
  <c r="BS236" i="2"/>
  <c r="BN236" i="2"/>
  <c r="BL236" i="2"/>
  <c r="AW236" i="2"/>
  <c r="AU236" i="2"/>
  <c r="AT236" i="2"/>
  <c r="AS236" i="2"/>
  <c r="AR236" i="2"/>
  <c r="B236" i="2"/>
  <c r="FQ235" i="2"/>
  <c r="FO235" i="2"/>
  <c r="EY235" i="2"/>
  <c r="FR235" i="2" s="1"/>
  <c r="EL235" i="2"/>
  <c r="CL235" i="2"/>
  <c r="CC235" i="2"/>
  <c r="CA235" i="2"/>
  <c r="BY235" i="2"/>
  <c r="BV235" i="2"/>
  <c r="BS235" i="2"/>
  <c r="BN235" i="2"/>
  <c r="BL235" i="2"/>
  <c r="AY235" i="2"/>
  <c r="AW235" i="2" s="1"/>
  <c r="AV235" i="2" s="1"/>
  <c r="AU235" i="2"/>
  <c r="AT235" i="2"/>
  <c r="AS235" i="2"/>
  <c r="AR235" i="2"/>
  <c r="B235" i="2"/>
  <c r="FQ234" i="2"/>
  <c r="FO234" i="2"/>
  <c r="EY234" i="2"/>
  <c r="EL234" i="2"/>
  <c r="EE234" i="2"/>
  <c r="CL234" i="2"/>
  <c r="CC234" i="2"/>
  <c r="CA234" i="2"/>
  <c r="BY234" i="2"/>
  <c r="BV234" i="2"/>
  <c r="BS234" i="2"/>
  <c r="BN234" i="2"/>
  <c r="BK234" i="2"/>
  <c r="BL234" i="2" s="1"/>
  <c r="AY234" i="2"/>
  <c r="AW234" i="2" s="1"/>
  <c r="AV234" i="2" s="1"/>
  <c r="AU234" i="2"/>
  <c r="AT234" i="2"/>
  <c r="AS234" i="2"/>
  <c r="AR234" i="2"/>
  <c r="B234" i="2"/>
  <c r="FQ233" i="2"/>
  <c r="FO233" i="2"/>
  <c r="EY233" i="2"/>
  <c r="EZ233" i="2" s="1"/>
  <c r="EL233" i="2"/>
  <c r="CL233" i="2"/>
  <c r="CC233" i="2"/>
  <c r="CA233" i="2"/>
  <c r="BY233" i="2"/>
  <c r="BV233" i="2"/>
  <c r="BS233" i="2"/>
  <c r="BN233" i="2"/>
  <c r="BL233" i="2"/>
  <c r="AW233" i="2"/>
  <c r="AU233" i="2"/>
  <c r="AT233" i="2"/>
  <c r="AS233" i="2"/>
  <c r="AR233" i="2"/>
  <c r="B233" i="2"/>
  <c r="IA232" i="2"/>
  <c r="FQ232" i="2"/>
  <c r="FO232" i="2"/>
  <c r="EY232" i="2"/>
  <c r="EZ232" i="2" s="1"/>
  <c r="EL232" i="2"/>
  <c r="CL232" i="2"/>
  <c r="CC232" i="2"/>
  <c r="CA232" i="2"/>
  <c r="BY232" i="2"/>
  <c r="BV232" i="2"/>
  <c r="BS232" i="2"/>
  <c r="BN232" i="2"/>
  <c r="BL232" i="2"/>
  <c r="AW232" i="2"/>
  <c r="AU232" i="2"/>
  <c r="AT232" i="2"/>
  <c r="AS232" i="2"/>
  <c r="AR232" i="2"/>
  <c r="B232" i="2"/>
  <c r="EL231" i="2"/>
  <c r="B231" i="2"/>
  <c r="FQ230" i="2"/>
  <c r="FO230" i="2"/>
  <c r="EY230" i="2"/>
  <c r="FR230" i="2" s="1"/>
  <c r="KG230" i="2" s="1"/>
  <c r="ES230" i="2"/>
  <c r="EL230" i="2"/>
  <c r="EE230" i="2"/>
  <c r="CL230" i="2"/>
  <c r="CC230" i="2"/>
  <c r="CA230" i="2"/>
  <c r="BY230" i="2"/>
  <c r="BV230" i="2"/>
  <c r="BS230" i="2"/>
  <c r="BN230" i="2"/>
  <c r="BK230" i="2"/>
  <c r="BL230" i="2" s="1"/>
  <c r="AY230" i="2"/>
  <c r="AW230" i="2" s="1"/>
  <c r="AV230" i="2" s="1"/>
  <c r="AU230" i="2"/>
  <c r="AT230" i="2"/>
  <c r="AS230" i="2"/>
  <c r="AR230" i="2"/>
  <c r="B230" i="2"/>
  <c r="EL229" i="2"/>
  <c r="B229" i="2"/>
  <c r="EL228" i="2"/>
  <c r="B228" i="2"/>
  <c r="FQ227" i="2"/>
  <c r="FO227" i="2"/>
  <c r="EY227" i="2"/>
  <c r="EZ227" i="2" s="1"/>
  <c r="ES227" i="2"/>
  <c r="EL227" i="2"/>
  <c r="EE227" i="2"/>
  <c r="CL227" i="2"/>
  <c r="CC227" i="2"/>
  <c r="CA227" i="2"/>
  <c r="BY227" i="2"/>
  <c r="BV227" i="2"/>
  <c r="BS227" i="2"/>
  <c r="BN227" i="2"/>
  <c r="BK227" i="2"/>
  <c r="BL227" i="2" s="1"/>
  <c r="AY227" i="2"/>
  <c r="AW227" i="2" s="1"/>
  <c r="AV227" i="2" s="1"/>
  <c r="AU227" i="2"/>
  <c r="AT227" i="2"/>
  <c r="AS227" i="2"/>
  <c r="AR227" i="2"/>
  <c r="B227" i="2"/>
  <c r="FQ226" i="2"/>
  <c r="FO226" i="2"/>
  <c r="EY226" i="2"/>
  <c r="FR226" i="2" s="1"/>
  <c r="KF226" i="2" s="1"/>
  <c r="ES226" i="2"/>
  <c r="EL226" i="2"/>
  <c r="EE226" i="2"/>
  <c r="CL226" i="2"/>
  <c r="CC226" i="2"/>
  <c r="CA226" i="2"/>
  <c r="BY226" i="2"/>
  <c r="BV226" i="2"/>
  <c r="BS226" i="2"/>
  <c r="BN226" i="2"/>
  <c r="BK226" i="2"/>
  <c r="BL226" i="2" s="1"/>
  <c r="AY226" i="2"/>
  <c r="AW226" i="2" s="1"/>
  <c r="AV226" i="2" s="1"/>
  <c r="AU226" i="2"/>
  <c r="AT226" i="2"/>
  <c r="AS226" i="2"/>
  <c r="AR226" i="2"/>
  <c r="B226" i="2"/>
  <c r="FQ225" i="2"/>
  <c r="FO225" i="2"/>
  <c r="EY225" i="2"/>
  <c r="EZ225" i="2" s="1"/>
  <c r="ES225" i="2"/>
  <c r="EL225" i="2"/>
  <c r="EE225" i="2"/>
  <c r="CL225" i="2"/>
  <c r="CC225" i="2"/>
  <c r="CA225" i="2"/>
  <c r="BY225" i="2"/>
  <c r="BV225" i="2"/>
  <c r="BS225" i="2"/>
  <c r="BN225" i="2"/>
  <c r="BK225" i="2"/>
  <c r="BL225" i="2" s="1"/>
  <c r="AY225" i="2"/>
  <c r="AW225" i="2" s="1"/>
  <c r="AV225" i="2" s="1"/>
  <c r="AU225" i="2"/>
  <c r="AT225" i="2"/>
  <c r="AS225" i="2"/>
  <c r="AR225" i="2"/>
  <c r="B225" i="2"/>
  <c r="FQ96" i="2"/>
  <c r="FO96" i="2"/>
  <c r="EY96" i="2"/>
  <c r="EZ96" i="2" s="1"/>
  <c r="ES96" i="2"/>
  <c r="EL96" i="2"/>
  <c r="EE96" i="2"/>
  <c r="CL96" i="2"/>
  <c r="CC96" i="2"/>
  <c r="CA96" i="2"/>
  <c r="BY96" i="2"/>
  <c r="BV96" i="2"/>
  <c r="BS96" i="2"/>
  <c r="BN96" i="2"/>
  <c r="BK96" i="2"/>
  <c r="BL96" i="2" s="1"/>
  <c r="AY96" i="2"/>
  <c r="AW96" i="2" s="1"/>
  <c r="AV96" i="2" s="1"/>
  <c r="AU96" i="2"/>
  <c r="AT96" i="2"/>
  <c r="AS96" i="2"/>
  <c r="AR96" i="2"/>
  <c r="B96" i="2"/>
  <c r="FQ95" i="2"/>
  <c r="FO95" i="2"/>
  <c r="EY95" i="2"/>
  <c r="FR95" i="2" s="1"/>
  <c r="ES95" i="2"/>
  <c r="EL95" i="2"/>
  <c r="EE95" i="2"/>
  <c r="CL95" i="2"/>
  <c r="CC95" i="2"/>
  <c r="CA95" i="2"/>
  <c r="BY95" i="2"/>
  <c r="BV95" i="2"/>
  <c r="BS95" i="2"/>
  <c r="BN95" i="2"/>
  <c r="BK95" i="2"/>
  <c r="BL95" i="2" s="1"/>
  <c r="AY95" i="2"/>
  <c r="AW95" i="2" s="1"/>
  <c r="AV95" i="2" s="1"/>
  <c r="AU95" i="2"/>
  <c r="AT95" i="2"/>
  <c r="AS95" i="2"/>
  <c r="AR95" i="2"/>
  <c r="B95" i="2"/>
  <c r="FQ94" i="2"/>
  <c r="FO94" i="2"/>
  <c r="EY94" i="2"/>
  <c r="FR94" i="2" s="1"/>
  <c r="EL94" i="2"/>
  <c r="EE94" i="2"/>
  <c r="CL94" i="2"/>
  <c r="CC94" i="2"/>
  <c r="CA94" i="2"/>
  <c r="BY94" i="2"/>
  <c r="BV94" i="2"/>
  <c r="BS94" i="2"/>
  <c r="BN94" i="2"/>
  <c r="BK94" i="2"/>
  <c r="BL94" i="2" s="1"/>
  <c r="AY94" i="2"/>
  <c r="AW94" i="2" s="1"/>
  <c r="AV94" i="2" s="1"/>
  <c r="AU94" i="2"/>
  <c r="AT94" i="2"/>
  <c r="AS94" i="2"/>
  <c r="AR94" i="2"/>
  <c r="B94" i="2"/>
  <c r="GQ93" i="2"/>
  <c r="FQ93" i="2"/>
  <c r="FO93" i="2"/>
  <c r="EY93" i="2"/>
  <c r="FR93" i="2" s="1"/>
  <c r="KG93" i="2" s="1"/>
  <c r="EL93" i="2"/>
  <c r="CL93" i="2"/>
  <c r="CC93" i="2"/>
  <c r="CA93" i="2"/>
  <c r="BY93" i="2"/>
  <c r="BV93" i="2"/>
  <c r="BS93" i="2"/>
  <c r="BN93" i="2"/>
  <c r="BK93" i="2"/>
  <c r="BL93" i="2" s="1"/>
  <c r="AY93" i="2"/>
  <c r="AW93" i="2" s="1"/>
  <c r="AV93" i="2" s="1"/>
  <c r="AU93" i="2"/>
  <c r="AT93" i="2"/>
  <c r="AS93" i="2"/>
  <c r="AR93" i="2"/>
  <c r="B93" i="2"/>
  <c r="FQ92" i="2"/>
  <c r="FO92" i="2"/>
  <c r="EY92" i="2"/>
  <c r="EZ92" i="2" s="1"/>
  <c r="ES92" i="2"/>
  <c r="EE92" i="2"/>
  <c r="CL92" i="2"/>
  <c r="CC92" i="2"/>
  <c r="CA92" i="2"/>
  <c r="BY92" i="2"/>
  <c r="BV92" i="2"/>
  <c r="BS92" i="2"/>
  <c r="BN92" i="2"/>
  <c r="BK92" i="2"/>
  <c r="BL92" i="2" s="1"/>
  <c r="AY92" i="2"/>
  <c r="AW92" i="2" s="1"/>
  <c r="AV92" i="2" s="1"/>
  <c r="AU92" i="2"/>
  <c r="AT92" i="2"/>
  <c r="AS92" i="2"/>
  <c r="AR92" i="2"/>
  <c r="B92" i="2"/>
  <c r="FQ224" i="2"/>
  <c r="FO224" i="2"/>
  <c r="EY224" i="2"/>
  <c r="EL224" i="2"/>
  <c r="EE224" i="2"/>
  <c r="CL224" i="2"/>
  <c r="CC224" i="2"/>
  <c r="CA224" i="2"/>
  <c r="BY224" i="2"/>
  <c r="BV224" i="2"/>
  <c r="BS224" i="2"/>
  <c r="BN224" i="2"/>
  <c r="BK224" i="2"/>
  <c r="BL224" i="2" s="1"/>
  <c r="AY224" i="2"/>
  <c r="AW224" i="2" s="1"/>
  <c r="AV224" i="2" s="1"/>
  <c r="AU224" i="2"/>
  <c r="AT224" i="2"/>
  <c r="AS224" i="2"/>
  <c r="AR224" i="2"/>
  <c r="B224" i="2"/>
  <c r="FQ91" i="2"/>
  <c r="FO91" i="2"/>
  <c r="EY91" i="2"/>
  <c r="EL91" i="2"/>
  <c r="CL91" i="2"/>
  <c r="CC91" i="2"/>
  <c r="CA91" i="2"/>
  <c r="BY91" i="2"/>
  <c r="BV91" i="2"/>
  <c r="BS91" i="2"/>
  <c r="BN91" i="2"/>
  <c r="BL91" i="2"/>
  <c r="AY91" i="2"/>
  <c r="AW91" i="2" s="1"/>
  <c r="AV91" i="2" s="1"/>
  <c r="AU91" i="2"/>
  <c r="AT91" i="2"/>
  <c r="AS91" i="2"/>
  <c r="AR91" i="2"/>
  <c r="B91" i="2"/>
  <c r="IA90" i="2"/>
  <c r="FQ90" i="2"/>
  <c r="FO90" i="2"/>
  <c r="EY90" i="2"/>
  <c r="EL90" i="2"/>
  <c r="CL90" i="2"/>
  <c r="CC90" i="2"/>
  <c r="CA90" i="2"/>
  <c r="BY90" i="2"/>
  <c r="BV90" i="2"/>
  <c r="BS90" i="2"/>
  <c r="BN90" i="2"/>
  <c r="BL90" i="2"/>
  <c r="AW90" i="2"/>
  <c r="AU90" i="2"/>
  <c r="AT90" i="2"/>
  <c r="AS90" i="2"/>
  <c r="AR90" i="2"/>
  <c r="B90" i="2"/>
  <c r="EL223" i="2"/>
  <c r="B223" i="2"/>
  <c r="FQ89" i="2"/>
  <c r="FO89" i="2"/>
  <c r="EY89" i="2"/>
  <c r="FR89" i="2" s="1"/>
  <c r="ES89" i="2"/>
  <c r="EE89" i="2"/>
  <c r="CL89" i="2"/>
  <c r="CC89" i="2"/>
  <c r="CA89" i="2"/>
  <c r="BY89" i="2"/>
  <c r="BV89" i="2"/>
  <c r="BS89" i="2"/>
  <c r="BN89" i="2"/>
  <c r="BK89" i="2"/>
  <c r="BL89" i="2" s="1"/>
  <c r="AY89" i="2"/>
  <c r="AW89" i="2" s="1"/>
  <c r="AV89" i="2" s="1"/>
  <c r="AU89" i="2"/>
  <c r="AT89" i="2"/>
  <c r="AS89" i="2"/>
  <c r="AR89" i="2"/>
  <c r="B89" i="2"/>
  <c r="FQ88" i="2"/>
  <c r="FO88" i="2"/>
  <c r="EY88" i="2"/>
  <c r="FR88" i="2" s="1"/>
  <c r="KH88" i="2" s="1"/>
  <c r="ES88" i="2"/>
  <c r="EE88" i="2"/>
  <c r="CL88" i="2"/>
  <c r="CC88" i="2"/>
  <c r="CA88" i="2"/>
  <c r="BY88" i="2"/>
  <c r="BV88" i="2"/>
  <c r="BS88" i="2"/>
  <c r="BN88" i="2"/>
  <c r="BK88" i="2"/>
  <c r="BL88" i="2" s="1"/>
  <c r="AY88" i="2"/>
  <c r="AW88" i="2" s="1"/>
  <c r="AV88" i="2" s="1"/>
  <c r="AU88" i="2"/>
  <c r="AT88" i="2"/>
  <c r="AS88" i="2"/>
  <c r="AR88" i="2"/>
  <c r="B88" i="2"/>
  <c r="FQ87" i="2"/>
  <c r="FO87" i="2"/>
  <c r="EY87" i="2"/>
  <c r="EZ87" i="2" s="1"/>
  <c r="ES87" i="2"/>
  <c r="EE87" i="2"/>
  <c r="CL87" i="2"/>
  <c r="CC87" i="2"/>
  <c r="CA87" i="2"/>
  <c r="BY87" i="2"/>
  <c r="BV87" i="2"/>
  <c r="BS87" i="2"/>
  <c r="BN87" i="2"/>
  <c r="BK87" i="2"/>
  <c r="BL87" i="2" s="1"/>
  <c r="AY87" i="2"/>
  <c r="AW87" i="2" s="1"/>
  <c r="AV87" i="2" s="1"/>
  <c r="AU87" i="2"/>
  <c r="AT87" i="2"/>
  <c r="AS87" i="2"/>
  <c r="AR87" i="2"/>
  <c r="B87" i="2"/>
  <c r="FQ86" i="2"/>
  <c r="FO86" i="2"/>
  <c r="EY86" i="2"/>
  <c r="FR86" i="2" s="1"/>
  <c r="ES86" i="2"/>
  <c r="EE86" i="2"/>
  <c r="CL86" i="2"/>
  <c r="CC86" i="2"/>
  <c r="CA86" i="2"/>
  <c r="BY86" i="2"/>
  <c r="BV86" i="2"/>
  <c r="BS86" i="2"/>
  <c r="BN86" i="2"/>
  <c r="BK86" i="2"/>
  <c r="BL86" i="2" s="1"/>
  <c r="AY86" i="2"/>
  <c r="AW86" i="2" s="1"/>
  <c r="AV86" i="2" s="1"/>
  <c r="AU86" i="2"/>
  <c r="AT86" i="2"/>
  <c r="AS86" i="2"/>
  <c r="AR86" i="2"/>
  <c r="B86" i="2"/>
  <c r="FQ222" i="2"/>
  <c r="FO222" i="2"/>
  <c r="EY222" i="2"/>
  <c r="ES222" i="2"/>
  <c r="EL222" i="2"/>
  <c r="EE222" i="2"/>
  <c r="CL222" i="2"/>
  <c r="CC222" i="2"/>
  <c r="CA222" i="2"/>
  <c r="BY222" i="2"/>
  <c r="BV222" i="2"/>
  <c r="BS222" i="2"/>
  <c r="BN222" i="2"/>
  <c r="BK222" i="2"/>
  <c r="BL222" i="2" s="1"/>
  <c r="AY222" i="2"/>
  <c r="AW222" i="2" s="1"/>
  <c r="AV222" i="2" s="1"/>
  <c r="AU222" i="2"/>
  <c r="AT222" i="2"/>
  <c r="AS222" i="2"/>
  <c r="AR222" i="2"/>
  <c r="B222" i="2"/>
  <c r="IA221" i="2"/>
  <c r="FQ221" i="2"/>
  <c r="FO221" i="2"/>
  <c r="EY221" i="2"/>
  <c r="EZ221" i="2" s="1"/>
  <c r="EL221" i="2"/>
  <c r="CL221" i="2"/>
  <c r="CC221" i="2"/>
  <c r="CA221" i="2"/>
  <c r="BY221" i="2"/>
  <c r="BV221" i="2"/>
  <c r="BS221" i="2"/>
  <c r="BN221" i="2"/>
  <c r="BL221" i="2"/>
  <c r="AW221" i="2"/>
  <c r="AU221" i="2"/>
  <c r="AT221" i="2"/>
  <c r="AS221" i="2"/>
  <c r="AR221" i="2"/>
  <c r="B221" i="2"/>
  <c r="FQ220" i="2"/>
  <c r="FO220" i="2"/>
  <c r="EY220" i="2"/>
  <c r="EZ220" i="2" s="1"/>
  <c r="ES220" i="2"/>
  <c r="EL220" i="2"/>
  <c r="EE220" i="2"/>
  <c r="CL220" i="2"/>
  <c r="CC220" i="2"/>
  <c r="CA220" i="2"/>
  <c r="BY220" i="2"/>
  <c r="BV220" i="2"/>
  <c r="BS220" i="2"/>
  <c r="BN220" i="2"/>
  <c r="BK220" i="2"/>
  <c r="BL220" i="2" s="1"/>
  <c r="AY220" i="2"/>
  <c r="AW220" i="2" s="1"/>
  <c r="AV220" i="2" s="1"/>
  <c r="AU220" i="2"/>
  <c r="AT220" i="2"/>
  <c r="AS220" i="2"/>
  <c r="AR220" i="2"/>
  <c r="B220" i="2"/>
  <c r="EL219" i="2"/>
  <c r="B219" i="2"/>
  <c r="FQ218" i="2"/>
  <c r="FO218" i="2"/>
  <c r="EY218" i="2"/>
  <c r="FR218" i="2" s="1"/>
  <c r="KE218" i="2" s="1"/>
  <c r="EL218" i="2"/>
  <c r="EE218" i="2"/>
  <c r="CL218" i="2"/>
  <c r="CC218" i="2"/>
  <c r="CA218" i="2"/>
  <c r="BY218" i="2"/>
  <c r="BV218" i="2"/>
  <c r="BS218" i="2"/>
  <c r="BN218" i="2"/>
  <c r="BK218" i="2"/>
  <c r="BL218" i="2" s="1"/>
  <c r="AY218" i="2"/>
  <c r="AW218" i="2" s="1"/>
  <c r="AV218" i="2" s="1"/>
  <c r="AU218" i="2"/>
  <c r="AT218" i="2"/>
  <c r="AS218" i="2"/>
  <c r="AR218" i="2"/>
  <c r="B218" i="2"/>
  <c r="FQ217" i="2"/>
  <c r="FO217" i="2"/>
  <c r="EY217" i="2"/>
  <c r="FR217" i="2" s="1"/>
  <c r="EL217" i="2"/>
  <c r="EE217" i="2"/>
  <c r="CL217" i="2"/>
  <c r="CC217" i="2"/>
  <c r="CA217" i="2"/>
  <c r="BY217" i="2"/>
  <c r="BV217" i="2"/>
  <c r="BS217" i="2"/>
  <c r="BN217" i="2"/>
  <c r="BL217" i="2"/>
  <c r="AY217" i="2"/>
  <c r="AW217" i="2" s="1"/>
  <c r="AV217" i="2" s="1"/>
  <c r="AU217" i="2"/>
  <c r="AT217" i="2"/>
  <c r="AS217" i="2"/>
  <c r="AR217" i="2"/>
  <c r="B217" i="2"/>
  <c r="FQ216" i="2"/>
  <c r="FO216" i="2"/>
  <c r="EY216" i="2"/>
  <c r="EZ216" i="2" s="1"/>
  <c r="ES216" i="2"/>
  <c r="EL216" i="2"/>
  <c r="EE216" i="2"/>
  <c r="CL216" i="2"/>
  <c r="CC216" i="2"/>
  <c r="CA216" i="2"/>
  <c r="BY216" i="2"/>
  <c r="BV216" i="2"/>
  <c r="BS216" i="2"/>
  <c r="BN216" i="2"/>
  <c r="BK216" i="2"/>
  <c r="BL216" i="2" s="1"/>
  <c r="AY216" i="2"/>
  <c r="AW216" i="2" s="1"/>
  <c r="AV216" i="2" s="1"/>
  <c r="AU216" i="2"/>
  <c r="AT216" i="2"/>
  <c r="AS216" i="2"/>
  <c r="AR216" i="2"/>
  <c r="B216" i="2"/>
  <c r="FQ215" i="2"/>
  <c r="FO215" i="2"/>
  <c r="EY215" i="2"/>
  <c r="EL215" i="2"/>
  <c r="CL215" i="2"/>
  <c r="CC215" i="2"/>
  <c r="CA215" i="2"/>
  <c r="BY215" i="2"/>
  <c r="BV215" i="2"/>
  <c r="BS215" i="2"/>
  <c r="BN215" i="2"/>
  <c r="BL215" i="2"/>
  <c r="AW215" i="2"/>
  <c r="AU215" i="2"/>
  <c r="AT215" i="2"/>
  <c r="AS215" i="2"/>
  <c r="AR215" i="2"/>
  <c r="B215" i="2"/>
  <c r="EL214" i="2"/>
  <c r="B214" i="2"/>
  <c r="EL213" i="2"/>
  <c r="B213" i="2"/>
  <c r="FQ85" i="2"/>
  <c r="FO85" i="2"/>
  <c r="EY85" i="2"/>
  <c r="EZ85" i="2" s="1"/>
  <c r="ES85" i="2"/>
  <c r="EL85" i="2"/>
  <c r="EE85" i="2"/>
  <c r="CL85" i="2"/>
  <c r="CC85" i="2"/>
  <c r="CA85" i="2"/>
  <c r="BY85" i="2"/>
  <c r="BV85" i="2"/>
  <c r="BS85" i="2"/>
  <c r="BN85" i="2"/>
  <c r="BK85" i="2"/>
  <c r="BL85" i="2" s="1"/>
  <c r="AY85" i="2"/>
  <c r="AW85" i="2" s="1"/>
  <c r="AV85" i="2" s="1"/>
  <c r="AU85" i="2"/>
  <c r="AT85" i="2"/>
  <c r="AS85" i="2"/>
  <c r="AR85" i="2"/>
  <c r="B85" i="2"/>
  <c r="FQ309" i="2"/>
  <c r="FO309" i="2"/>
  <c r="EY309" i="2"/>
  <c r="EZ309" i="2" s="1"/>
  <c r="EL309" i="2"/>
  <c r="EE309" i="2"/>
  <c r="CL309" i="2"/>
  <c r="CC309" i="2"/>
  <c r="CA309" i="2"/>
  <c r="BY309" i="2"/>
  <c r="BV309" i="2"/>
  <c r="BS309" i="2"/>
  <c r="BN309" i="2"/>
  <c r="BL309" i="2"/>
  <c r="AY309" i="2"/>
  <c r="AW309" i="2" s="1"/>
  <c r="AV309" i="2" s="1"/>
  <c r="AU309" i="2"/>
  <c r="AT309" i="2"/>
  <c r="AS309" i="2"/>
  <c r="AR309" i="2"/>
  <c r="B309" i="2"/>
  <c r="GQ308" i="2"/>
  <c r="FQ308" i="2"/>
  <c r="FO308" i="2"/>
  <c r="EY308" i="2"/>
  <c r="FS308" i="2" s="1"/>
  <c r="EL308" i="2"/>
  <c r="CL308" i="2"/>
  <c r="CC308" i="2"/>
  <c r="CA308" i="2"/>
  <c r="BY308" i="2"/>
  <c r="BV308" i="2"/>
  <c r="BS308" i="2"/>
  <c r="BN308" i="2"/>
  <c r="BK308" i="2"/>
  <c r="BL308" i="2" s="1"/>
  <c r="AY308" i="2"/>
  <c r="AW308" i="2" s="1"/>
  <c r="AV308" i="2" s="1"/>
  <c r="AU308" i="2"/>
  <c r="AT308" i="2"/>
  <c r="AS308" i="2"/>
  <c r="AR308" i="2"/>
  <c r="B308" i="2"/>
  <c r="FQ212" i="2"/>
  <c r="FO212" i="2"/>
  <c r="EY212" i="2"/>
  <c r="FS212" i="2" s="1"/>
  <c r="EL212" i="2"/>
  <c r="CL212" i="2"/>
  <c r="CC212" i="2"/>
  <c r="CA212" i="2"/>
  <c r="BY212" i="2"/>
  <c r="BV212" i="2"/>
  <c r="BS212" i="2"/>
  <c r="BN212" i="2"/>
  <c r="BL212" i="2"/>
  <c r="AW212" i="2"/>
  <c r="AU212" i="2"/>
  <c r="AT212" i="2"/>
  <c r="AS212" i="2"/>
  <c r="AR212" i="2"/>
  <c r="B212" i="2"/>
  <c r="EL211" i="2"/>
  <c r="B211" i="2"/>
  <c r="FQ210" i="2"/>
  <c r="FO210" i="2"/>
  <c r="EY210" i="2"/>
  <c r="EZ210" i="2" s="1"/>
  <c r="ES210" i="2"/>
  <c r="EL210" i="2"/>
  <c r="EE210" i="2"/>
  <c r="CL210" i="2"/>
  <c r="CC210" i="2"/>
  <c r="CA210" i="2"/>
  <c r="BY210" i="2"/>
  <c r="BV210" i="2"/>
  <c r="BS210" i="2"/>
  <c r="BN210" i="2"/>
  <c r="BK210" i="2"/>
  <c r="BL210" i="2" s="1"/>
  <c r="AY210" i="2"/>
  <c r="AW210" i="2" s="1"/>
  <c r="AV210" i="2" s="1"/>
  <c r="AU210" i="2"/>
  <c r="AT210" i="2"/>
  <c r="AS210" i="2"/>
  <c r="AR210" i="2"/>
  <c r="B210" i="2"/>
  <c r="FQ209" i="2"/>
  <c r="FO209" i="2"/>
  <c r="EY209" i="2"/>
  <c r="ES209" i="2"/>
  <c r="EL209" i="2"/>
  <c r="EE209" i="2"/>
  <c r="CL209" i="2"/>
  <c r="CC209" i="2"/>
  <c r="CA209" i="2"/>
  <c r="BY209" i="2"/>
  <c r="BV209" i="2"/>
  <c r="BS209" i="2"/>
  <c r="BN209" i="2"/>
  <c r="BK209" i="2"/>
  <c r="BL209" i="2" s="1"/>
  <c r="AY209" i="2"/>
  <c r="AW209" i="2" s="1"/>
  <c r="AV209" i="2" s="1"/>
  <c r="AU209" i="2"/>
  <c r="AT209" i="2"/>
  <c r="AS209" i="2"/>
  <c r="AR209" i="2"/>
  <c r="B209" i="2"/>
  <c r="EL208" i="2"/>
  <c r="B208" i="2"/>
  <c r="FQ207" i="2"/>
  <c r="FO207" i="2"/>
  <c r="EY207" i="2"/>
  <c r="FS207" i="2" s="1"/>
  <c r="EL207" i="2"/>
  <c r="CL207" i="2"/>
  <c r="CC207" i="2"/>
  <c r="CA207" i="2"/>
  <c r="BY207" i="2"/>
  <c r="BV207" i="2"/>
  <c r="BS207" i="2"/>
  <c r="BN207" i="2"/>
  <c r="BL207" i="2"/>
  <c r="AW207" i="2"/>
  <c r="AU207" i="2"/>
  <c r="AT207" i="2"/>
  <c r="AS207" i="2"/>
  <c r="AR207" i="2"/>
  <c r="B207" i="2"/>
  <c r="FQ84" i="2"/>
  <c r="FO84" i="2"/>
  <c r="EY84" i="2"/>
  <c r="FR84" i="2" s="1"/>
  <c r="KI84" i="2" s="1"/>
  <c r="ES84" i="2"/>
  <c r="EE84" i="2"/>
  <c r="CL84" i="2"/>
  <c r="CC84" i="2"/>
  <c r="CA84" i="2"/>
  <c r="BY84" i="2"/>
  <c r="BV84" i="2"/>
  <c r="BS84" i="2"/>
  <c r="BN84" i="2"/>
  <c r="BK84" i="2"/>
  <c r="BL84" i="2" s="1"/>
  <c r="AY84" i="2"/>
  <c r="AW84" i="2" s="1"/>
  <c r="AV84" i="2" s="1"/>
  <c r="AU84" i="2"/>
  <c r="AT84" i="2"/>
  <c r="AS84" i="2"/>
  <c r="AR84" i="2"/>
  <c r="B84" i="2"/>
  <c r="FQ206" i="2"/>
  <c r="FO206" i="2"/>
  <c r="EY206" i="2"/>
  <c r="EL206" i="2"/>
  <c r="CL206" i="2"/>
  <c r="CC206" i="2"/>
  <c r="CA206" i="2"/>
  <c r="BY206" i="2"/>
  <c r="BV206" i="2"/>
  <c r="BS206" i="2"/>
  <c r="BN206" i="2"/>
  <c r="BL206" i="2"/>
  <c r="AW206" i="2"/>
  <c r="AU206" i="2"/>
  <c r="AT206" i="2"/>
  <c r="AS206" i="2"/>
  <c r="AR206" i="2"/>
  <c r="B206" i="2"/>
  <c r="FQ83" i="2"/>
  <c r="FO83" i="2"/>
  <c r="EY83" i="2"/>
  <c r="FR83" i="2" s="1"/>
  <c r="ES83" i="2"/>
  <c r="EL83" i="2"/>
  <c r="EE83" i="2"/>
  <c r="CL83" i="2"/>
  <c r="CC83" i="2"/>
  <c r="CA83" i="2"/>
  <c r="BY83" i="2"/>
  <c r="BV83" i="2"/>
  <c r="BS83" i="2"/>
  <c r="BN83" i="2"/>
  <c r="BK83" i="2"/>
  <c r="BL83" i="2" s="1"/>
  <c r="AY83" i="2"/>
  <c r="AW83" i="2" s="1"/>
  <c r="AV83" i="2" s="1"/>
  <c r="AU83" i="2"/>
  <c r="AT83" i="2"/>
  <c r="AS83" i="2"/>
  <c r="AR83" i="2"/>
  <c r="B83" i="2"/>
  <c r="FQ82" i="2"/>
  <c r="FO82" i="2"/>
  <c r="EY82" i="2"/>
  <c r="EL82" i="2"/>
  <c r="CL82" i="2"/>
  <c r="CC82" i="2"/>
  <c r="CA82" i="2"/>
  <c r="BY82" i="2"/>
  <c r="BV82" i="2"/>
  <c r="BS82" i="2"/>
  <c r="BN82" i="2"/>
  <c r="BL82" i="2"/>
  <c r="AW82" i="2"/>
  <c r="AU82" i="2"/>
  <c r="AT82" i="2"/>
  <c r="AS82" i="2"/>
  <c r="AR82" i="2"/>
  <c r="B82" i="2"/>
  <c r="FQ205" i="2"/>
  <c r="FO205" i="2"/>
  <c r="EY205" i="2"/>
  <c r="EZ205" i="2" s="1"/>
  <c r="EL205" i="2"/>
  <c r="CL205" i="2"/>
  <c r="CC205" i="2"/>
  <c r="CA205" i="2"/>
  <c r="BY205" i="2"/>
  <c r="BV205" i="2"/>
  <c r="BS205" i="2"/>
  <c r="BN205" i="2"/>
  <c r="BL205" i="2"/>
  <c r="AY205" i="2"/>
  <c r="AW205" i="2" s="1"/>
  <c r="AV205" i="2" s="1"/>
  <c r="AU205" i="2"/>
  <c r="AT205" i="2"/>
  <c r="AS205" i="2"/>
  <c r="AR205" i="2"/>
  <c r="B205" i="2"/>
  <c r="EL204" i="2"/>
  <c r="B204" i="2"/>
  <c r="FQ81" i="2"/>
  <c r="FO81" i="2"/>
  <c r="EY81" i="2"/>
  <c r="FR81" i="2" s="1"/>
  <c r="EE81" i="2"/>
  <c r="CL81" i="2"/>
  <c r="CC81" i="2"/>
  <c r="CA81" i="2"/>
  <c r="BY81" i="2"/>
  <c r="BV81" i="2"/>
  <c r="BS81" i="2"/>
  <c r="BN81" i="2"/>
  <c r="BK81" i="2"/>
  <c r="BL81" i="2" s="1"/>
  <c r="AY81" i="2"/>
  <c r="AW81" i="2" s="1"/>
  <c r="AV81" i="2" s="1"/>
  <c r="AU81" i="2"/>
  <c r="AT81" i="2"/>
  <c r="AS81" i="2"/>
  <c r="AR81" i="2"/>
  <c r="B81" i="2"/>
  <c r="FQ80" i="2"/>
  <c r="FO80" i="2"/>
  <c r="EY80" i="2"/>
  <c r="FR80" i="2" s="1"/>
  <c r="KI80" i="2" s="1"/>
  <c r="ES80" i="2"/>
  <c r="EL80" i="2"/>
  <c r="EE80" i="2"/>
  <c r="CL80" i="2"/>
  <c r="CC80" i="2"/>
  <c r="CA80" i="2"/>
  <c r="BY80" i="2"/>
  <c r="BV80" i="2"/>
  <c r="BS80" i="2"/>
  <c r="BN80" i="2"/>
  <c r="BK80" i="2"/>
  <c r="BL80" i="2" s="1"/>
  <c r="AY80" i="2"/>
  <c r="AW80" i="2" s="1"/>
  <c r="AV80" i="2" s="1"/>
  <c r="AU80" i="2"/>
  <c r="AT80" i="2"/>
  <c r="AS80" i="2"/>
  <c r="AR80" i="2"/>
  <c r="B80" i="2"/>
  <c r="FQ79" i="2"/>
  <c r="FO79" i="2"/>
  <c r="EY79" i="2"/>
  <c r="ES79" i="2"/>
  <c r="EL79" i="2"/>
  <c r="EE79" i="2"/>
  <c r="CL79" i="2"/>
  <c r="CC79" i="2"/>
  <c r="CA79" i="2"/>
  <c r="BY79" i="2"/>
  <c r="BV79" i="2"/>
  <c r="BS79" i="2"/>
  <c r="BN79" i="2"/>
  <c r="BK79" i="2"/>
  <c r="BL79" i="2" s="1"/>
  <c r="AY79" i="2"/>
  <c r="AW79" i="2" s="1"/>
  <c r="AV79" i="2" s="1"/>
  <c r="AU79" i="2"/>
  <c r="AT79" i="2"/>
  <c r="AS79" i="2"/>
  <c r="AR79" i="2"/>
  <c r="B79" i="2"/>
  <c r="FQ78" i="2"/>
  <c r="FO78" i="2"/>
  <c r="EY78" i="2"/>
  <c r="EZ78" i="2" s="1"/>
  <c r="ES78" i="2"/>
  <c r="EE78" i="2"/>
  <c r="CL78" i="2"/>
  <c r="CC78" i="2"/>
  <c r="CA78" i="2"/>
  <c r="BY78" i="2"/>
  <c r="BV78" i="2"/>
  <c r="BS78" i="2"/>
  <c r="BN78" i="2"/>
  <c r="BK78" i="2"/>
  <c r="BL78" i="2" s="1"/>
  <c r="AY78" i="2"/>
  <c r="AW78" i="2" s="1"/>
  <c r="AV78" i="2" s="1"/>
  <c r="AU78" i="2"/>
  <c r="AT78" i="2"/>
  <c r="AS78" i="2"/>
  <c r="AR78" i="2"/>
  <c r="B78" i="2"/>
  <c r="EL77" i="2"/>
  <c r="B77" i="2"/>
  <c r="FQ76" i="2"/>
  <c r="FO76" i="2"/>
  <c r="EY76" i="2"/>
  <c r="EZ76" i="2" s="1"/>
  <c r="ES76" i="2"/>
  <c r="EL76" i="2"/>
  <c r="EE76" i="2"/>
  <c r="CL76" i="2"/>
  <c r="CC76" i="2"/>
  <c r="CA76" i="2"/>
  <c r="BY76" i="2"/>
  <c r="BV76" i="2"/>
  <c r="BS76" i="2"/>
  <c r="BN76" i="2"/>
  <c r="BK76" i="2"/>
  <c r="BL76" i="2" s="1"/>
  <c r="AY76" i="2"/>
  <c r="AW76" i="2" s="1"/>
  <c r="AV76" i="2" s="1"/>
  <c r="AU76" i="2"/>
  <c r="AT76" i="2"/>
  <c r="AS76" i="2"/>
  <c r="AR76" i="2"/>
  <c r="B76" i="2"/>
  <c r="FQ75" i="2"/>
  <c r="FO75" i="2"/>
  <c r="EY75" i="2"/>
  <c r="FR75" i="2" s="1"/>
  <c r="KI75" i="2" s="1"/>
  <c r="ES75" i="2"/>
  <c r="EL75" i="2"/>
  <c r="EE75" i="2"/>
  <c r="CL75" i="2"/>
  <c r="CC75" i="2"/>
  <c r="CA75" i="2"/>
  <c r="BY75" i="2"/>
  <c r="BV75" i="2"/>
  <c r="BS75" i="2"/>
  <c r="BN75" i="2"/>
  <c r="BK75" i="2"/>
  <c r="BL75" i="2" s="1"/>
  <c r="AY75" i="2"/>
  <c r="AW75" i="2" s="1"/>
  <c r="AV75" i="2" s="1"/>
  <c r="AU75" i="2"/>
  <c r="AT75" i="2"/>
  <c r="AS75" i="2"/>
  <c r="AR75" i="2"/>
  <c r="B75" i="2"/>
  <c r="FQ74" i="2"/>
  <c r="FO74" i="2"/>
  <c r="EY74" i="2"/>
  <c r="FR74" i="2" s="1"/>
  <c r="KI74" i="2" s="1"/>
  <c r="ES74" i="2"/>
  <c r="EL74" i="2"/>
  <c r="EE74" i="2"/>
  <c r="CL74" i="2"/>
  <c r="CC74" i="2"/>
  <c r="CA74" i="2"/>
  <c r="BY74" i="2"/>
  <c r="BV74" i="2"/>
  <c r="BS74" i="2"/>
  <c r="BN74" i="2"/>
  <c r="BK74" i="2"/>
  <c r="BL74" i="2" s="1"/>
  <c r="AY74" i="2"/>
  <c r="AW74" i="2" s="1"/>
  <c r="AV74" i="2" s="1"/>
  <c r="AU74" i="2"/>
  <c r="AT74" i="2"/>
  <c r="AS74" i="2"/>
  <c r="AR74" i="2"/>
  <c r="B74" i="2"/>
  <c r="FQ73" i="2"/>
  <c r="FO73" i="2"/>
  <c r="EY73" i="2"/>
  <c r="FR73" i="2" s="1"/>
  <c r="KG73" i="2" s="1"/>
  <c r="ES73" i="2"/>
  <c r="EE73" i="2"/>
  <c r="CL73" i="2"/>
  <c r="CC73" i="2"/>
  <c r="CA73" i="2"/>
  <c r="BY73" i="2"/>
  <c r="BV73" i="2"/>
  <c r="BS73" i="2"/>
  <c r="BN73" i="2"/>
  <c r="BK73" i="2"/>
  <c r="BL73" i="2" s="1"/>
  <c r="AY73" i="2"/>
  <c r="AW73" i="2" s="1"/>
  <c r="AV73" i="2" s="1"/>
  <c r="AU73" i="2"/>
  <c r="AT73" i="2"/>
  <c r="AS73" i="2"/>
  <c r="AR73" i="2"/>
  <c r="B73" i="2"/>
  <c r="FQ72" i="2"/>
  <c r="FO72" i="2"/>
  <c r="EY72" i="2"/>
  <c r="EZ72" i="2" s="1"/>
  <c r="ES72" i="2"/>
  <c r="EE72" i="2"/>
  <c r="CL72" i="2"/>
  <c r="CC72" i="2"/>
  <c r="CA72" i="2"/>
  <c r="BY72" i="2"/>
  <c r="BV72" i="2"/>
  <c r="BS72" i="2"/>
  <c r="BN72" i="2"/>
  <c r="BK72" i="2"/>
  <c r="BL72" i="2" s="1"/>
  <c r="AY72" i="2"/>
  <c r="AW72" i="2" s="1"/>
  <c r="AV72" i="2" s="1"/>
  <c r="AU72" i="2"/>
  <c r="AT72" i="2"/>
  <c r="AS72" i="2"/>
  <c r="AR72" i="2"/>
  <c r="B72" i="2"/>
  <c r="EL71" i="2"/>
  <c r="B71" i="2"/>
  <c r="EL203" i="2"/>
  <c r="B203" i="2"/>
  <c r="FQ202" i="2"/>
  <c r="FO202" i="2"/>
  <c r="EY202" i="2"/>
  <c r="CL202" i="2"/>
  <c r="CC202" i="2"/>
  <c r="CA202" i="2"/>
  <c r="BY202" i="2"/>
  <c r="BV202" i="2"/>
  <c r="BS202" i="2"/>
  <c r="BN202" i="2"/>
  <c r="BL202" i="2"/>
  <c r="AW202" i="2"/>
  <c r="AV202" i="2" s="1"/>
  <c r="AU202" i="2"/>
  <c r="AT202" i="2"/>
  <c r="AS202" i="2"/>
  <c r="AR202" i="2"/>
  <c r="B202" i="2"/>
  <c r="EL201" i="2"/>
  <c r="B201" i="2"/>
  <c r="FQ70" i="2"/>
  <c r="FO70" i="2"/>
  <c r="EY70" i="2"/>
  <c r="EZ70" i="2" s="1"/>
  <c r="ES70" i="2"/>
  <c r="EE70" i="2"/>
  <c r="CL70" i="2"/>
  <c r="CC70" i="2"/>
  <c r="CA70" i="2"/>
  <c r="BY70" i="2"/>
  <c r="BV70" i="2"/>
  <c r="BS70" i="2"/>
  <c r="BN70" i="2"/>
  <c r="BK70" i="2"/>
  <c r="BL70" i="2" s="1"/>
  <c r="AY70" i="2"/>
  <c r="AW70" i="2" s="1"/>
  <c r="AV70" i="2" s="1"/>
  <c r="AU70" i="2"/>
  <c r="AT70" i="2"/>
  <c r="AS70" i="2"/>
  <c r="AR70" i="2"/>
  <c r="B70" i="2"/>
  <c r="FQ69" i="2"/>
  <c r="FO69" i="2"/>
  <c r="EY69" i="2"/>
  <c r="ES69" i="2"/>
  <c r="EE69" i="2"/>
  <c r="CL69" i="2"/>
  <c r="CC69" i="2"/>
  <c r="CA69" i="2"/>
  <c r="BY69" i="2"/>
  <c r="BV69" i="2"/>
  <c r="BS69" i="2"/>
  <c r="BN69" i="2"/>
  <c r="BK69" i="2"/>
  <c r="BL69" i="2" s="1"/>
  <c r="AY69" i="2"/>
  <c r="AW69" i="2" s="1"/>
  <c r="AV69" i="2" s="1"/>
  <c r="AU69" i="2"/>
  <c r="AT69" i="2"/>
  <c r="AS69" i="2"/>
  <c r="AR69" i="2"/>
  <c r="B69" i="2"/>
  <c r="FQ200" i="2"/>
  <c r="FO200" i="2"/>
  <c r="EY200" i="2"/>
  <c r="FR200" i="2" s="1"/>
  <c r="EL200" i="2"/>
  <c r="CL200" i="2"/>
  <c r="CC200" i="2"/>
  <c r="CA200" i="2"/>
  <c r="BY200" i="2"/>
  <c r="BV200" i="2"/>
  <c r="BS200" i="2"/>
  <c r="BN200" i="2"/>
  <c r="BK200" i="2"/>
  <c r="BL200" i="2" s="1"/>
  <c r="AY200" i="2"/>
  <c r="AW200" i="2" s="1"/>
  <c r="AV200" i="2" s="1"/>
  <c r="AU200" i="2"/>
  <c r="AT200" i="2"/>
  <c r="AS200" i="2"/>
  <c r="AR200" i="2"/>
  <c r="B200" i="2"/>
  <c r="FQ199" i="2"/>
  <c r="FO199" i="2"/>
  <c r="EY199" i="2"/>
  <c r="ES199" i="2"/>
  <c r="EL199" i="2"/>
  <c r="EE199" i="2"/>
  <c r="CL199" i="2"/>
  <c r="CC199" i="2"/>
  <c r="CA199" i="2"/>
  <c r="BY199" i="2"/>
  <c r="BV199" i="2"/>
  <c r="BS199" i="2"/>
  <c r="BN199" i="2"/>
  <c r="BK199" i="2"/>
  <c r="BL199" i="2" s="1"/>
  <c r="AY199" i="2"/>
  <c r="AW199" i="2" s="1"/>
  <c r="AV199" i="2" s="1"/>
  <c r="AU199" i="2"/>
  <c r="AT199" i="2"/>
  <c r="AS199" i="2"/>
  <c r="AR199" i="2"/>
  <c r="B199" i="2"/>
  <c r="FQ198" i="2"/>
  <c r="FO198" i="2"/>
  <c r="EY198" i="2"/>
  <c r="FR198" i="2" s="1"/>
  <c r="KE198" i="2" s="1"/>
  <c r="ES198" i="2"/>
  <c r="EL198" i="2"/>
  <c r="EE198" i="2"/>
  <c r="CL198" i="2"/>
  <c r="CC198" i="2"/>
  <c r="CA198" i="2"/>
  <c r="BY198" i="2"/>
  <c r="BV198" i="2"/>
  <c r="BS198" i="2"/>
  <c r="BN198" i="2"/>
  <c r="BK198" i="2"/>
  <c r="BL198" i="2" s="1"/>
  <c r="AY198" i="2"/>
  <c r="AW198" i="2" s="1"/>
  <c r="AV198" i="2" s="1"/>
  <c r="AU198" i="2"/>
  <c r="AT198" i="2"/>
  <c r="AS198" i="2"/>
  <c r="AR198" i="2"/>
  <c r="B198" i="2"/>
  <c r="FQ197" i="2"/>
  <c r="FO197" i="2"/>
  <c r="EY197" i="2"/>
  <c r="ES197" i="2"/>
  <c r="EL197" i="2"/>
  <c r="EE197" i="2"/>
  <c r="CL197" i="2"/>
  <c r="CC197" i="2"/>
  <c r="CA197" i="2"/>
  <c r="BY197" i="2"/>
  <c r="BV197" i="2"/>
  <c r="BS197" i="2"/>
  <c r="BN197" i="2"/>
  <c r="BK197" i="2"/>
  <c r="BL197" i="2" s="1"/>
  <c r="AY197" i="2"/>
  <c r="AW197" i="2" s="1"/>
  <c r="AV197" i="2" s="1"/>
  <c r="AU197" i="2"/>
  <c r="AT197" i="2"/>
  <c r="AS197" i="2"/>
  <c r="AR197" i="2"/>
  <c r="B197" i="2"/>
  <c r="FQ196" i="2"/>
  <c r="FO196" i="2"/>
  <c r="EY196" i="2"/>
  <c r="FR196" i="2" s="1"/>
  <c r="ES196" i="2"/>
  <c r="EL196" i="2"/>
  <c r="EE196" i="2"/>
  <c r="CL196" i="2"/>
  <c r="CC196" i="2"/>
  <c r="CA196" i="2"/>
  <c r="BY196" i="2"/>
  <c r="BV196" i="2"/>
  <c r="BS196" i="2"/>
  <c r="BN196" i="2"/>
  <c r="BK196" i="2"/>
  <c r="BL196" i="2" s="1"/>
  <c r="AY196" i="2"/>
  <c r="AW196" i="2" s="1"/>
  <c r="AV196" i="2" s="1"/>
  <c r="AU196" i="2"/>
  <c r="AT196" i="2"/>
  <c r="AS196" i="2"/>
  <c r="AR196" i="2"/>
  <c r="B196" i="2"/>
  <c r="FQ195" i="2"/>
  <c r="FO195" i="2"/>
  <c r="EY195" i="2"/>
  <c r="EZ195" i="2" s="1"/>
  <c r="EL195" i="2"/>
  <c r="CL195" i="2"/>
  <c r="CC195" i="2"/>
  <c r="CA195" i="2"/>
  <c r="BY195" i="2"/>
  <c r="BV195" i="2"/>
  <c r="BS195" i="2"/>
  <c r="BN195" i="2"/>
  <c r="BK195" i="2"/>
  <c r="BL195" i="2" s="1"/>
  <c r="AY195" i="2"/>
  <c r="AW195" i="2" s="1"/>
  <c r="AV195" i="2" s="1"/>
  <c r="AU195" i="2"/>
  <c r="AT195" i="2"/>
  <c r="AS195" i="2"/>
  <c r="AR195" i="2"/>
  <c r="B195" i="2"/>
  <c r="FQ194" i="2"/>
  <c r="FO194" i="2"/>
  <c r="EY194" i="2"/>
  <c r="ES194" i="2"/>
  <c r="EL194" i="2"/>
  <c r="EE194" i="2"/>
  <c r="CL194" i="2"/>
  <c r="CC194" i="2"/>
  <c r="CA194" i="2"/>
  <c r="BY194" i="2"/>
  <c r="BV194" i="2"/>
  <c r="BS194" i="2"/>
  <c r="BN194" i="2"/>
  <c r="BK194" i="2"/>
  <c r="BL194" i="2" s="1"/>
  <c r="AY194" i="2"/>
  <c r="AW194" i="2" s="1"/>
  <c r="AV194" i="2" s="1"/>
  <c r="AU194" i="2"/>
  <c r="AT194" i="2"/>
  <c r="AS194" i="2"/>
  <c r="AR194" i="2"/>
  <c r="B194" i="2"/>
  <c r="FQ193" i="2"/>
  <c r="FO193" i="2"/>
  <c r="EY193" i="2"/>
  <c r="EZ193" i="2" s="1"/>
  <c r="ES193" i="2"/>
  <c r="EL193" i="2"/>
  <c r="EE193" i="2"/>
  <c r="CL193" i="2"/>
  <c r="CC193" i="2"/>
  <c r="CA193" i="2"/>
  <c r="BY193" i="2"/>
  <c r="BV193" i="2"/>
  <c r="BS193" i="2"/>
  <c r="BN193" i="2"/>
  <c r="BK193" i="2"/>
  <c r="BL193" i="2" s="1"/>
  <c r="AY193" i="2"/>
  <c r="AW193" i="2" s="1"/>
  <c r="AV193" i="2" s="1"/>
  <c r="AU193" i="2"/>
  <c r="AT193" i="2"/>
  <c r="AS193" i="2"/>
  <c r="AR193" i="2"/>
  <c r="B193" i="2"/>
  <c r="FQ192" i="2"/>
  <c r="FO192" i="2"/>
  <c r="EY192" i="2"/>
  <c r="EZ192" i="2" s="1"/>
  <c r="ES192" i="2"/>
  <c r="EL192" i="2"/>
  <c r="EE192" i="2"/>
  <c r="CL192" i="2"/>
  <c r="CC192" i="2"/>
  <c r="CA192" i="2"/>
  <c r="BY192" i="2"/>
  <c r="BV192" i="2"/>
  <c r="BS192" i="2"/>
  <c r="BN192" i="2"/>
  <c r="BK192" i="2"/>
  <c r="BL192" i="2" s="1"/>
  <c r="AY192" i="2"/>
  <c r="AW192" i="2" s="1"/>
  <c r="AV192" i="2" s="1"/>
  <c r="AU192" i="2"/>
  <c r="AT192" i="2"/>
  <c r="AS192" i="2"/>
  <c r="AR192" i="2"/>
  <c r="B192" i="2"/>
  <c r="FQ68" i="2"/>
  <c r="FO68" i="2"/>
  <c r="EY68" i="2"/>
  <c r="ES68" i="2"/>
  <c r="EE68" i="2"/>
  <c r="CL68" i="2"/>
  <c r="CC68" i="2"/>
  <c r="CA68" i="2"/>
  <c r="BY68" i="2"/>
  <c r="BV68" i="2"/>
  <c r="BS68" i="2"/>
  <c r="BN68" i="2"/>
  <c r="BK68" i="2"/>
  <c r="BL68" i="2" s="1"/>
  <c r="AY68" i="2"/>
  <c r="AW68" i="2" s="1"/>
  <c r="AV68" i="2" s="1"/>
  <c r="AU68" i="2"/>
  <c r="AT68" i="2"/>
  <c r="AS68" i="2"/>
  <c r="AR68" i="2"/>
  <c r="B68" i="2"/>
  <c r="IA191" i="2"/>
  <c r="FQ191" i="2"/>
  <c r="FO191" i="2"/>
  <c r="EY191" i="2"/>
  <c r="FR191" i="2" s="1"/>
  <c r="EL191" i="2"/>
  <c r="EE191" i="2"/>
  <c r="CL191" i="2"/>
  <c r="CC191" i="2"/>
  <c r="CA191" i="2"/>
  <c r="BY191" i="2"/>
  <c r="BV191" i="2"/>
  <c r="BS191" i="2"/>
  <c r="BN191" i="2"/>
  <c r="BL191" i="2"/>
  <c r="AY191" i="2"/>
  <c r="AW191" i="2" s="1"/>
  <c r="AV191" i="2" s="1"/>
  <c r="AU191" i="2"/>
  <c r="AT191" i="2"/>
  <c r="AS191" i="2"/>
  <c r="AR191" i="2"/>
  <c r="B191" i="2"/>
  <c r="FQ67" i="2"/>
  <c r="FO67" i="2"/>
  <c r="EY67" i="2"/>
  <c r="FR67" i="2" s="1"/>
  <c r="ES67" i="2"/>
  <c r="EE67" i="2"/>
  <c r="CL67" i="2"/>
  <c r="CC67" i="2"/>
  <c r="CA67" i="2"/>
  <c r="BY67" i="2"/>
  <c r="BV67" i="2"/>
  <c r="BS67" i="2"/>
  <c r="BN67" i="2"/>
  <c r="BK67" i="2"/>
  <c r="BL67" i="2" s="1"/>
  <c r="AY67" i="2"/>
  <c r="AW67" i="2" s="1"/>
  <c r="AV67" i="2" s="1"/>
  <c r="AU67" i="2"/>
  <c r="AT67" i="2"/>
  <c r="AS67" i="2"/>
  <c r="AR67" i="2"/>
  <c r="B67" i="2"/>
  <c r="FQ190" i="2"/>
  <c r="FO190" i="2"/>
  <c r="EY190" i="2"/>
  <c r="ES190" i="2"/>
  <c r="EL190" i="2"/>
  <c r="EE190" i="2"/>
  <c r="CL190" i="2"/>
  <c r="CC190" i="2"/>
  <c r="CA190" i="2"/>
  <c r="BY190" i="2"/>
  <c r="BV190" i="2"/>
  <c r="BS190" i="2"/>
  <c r="BN190" i="2"/>
  <c r="BK190" i="2"/>
  <c r="BL190" i="2" s="1"/>
  <c r="AY190" i="2"/>
  <c r="AW190" i="2" s="1"/>
  <c r="AV190" i="2" s="1"/>
  <c r="AU190" i="2"/>
  <c r="AT190" i="2"/>
  <c r="AS190" i="2"/>
  <c r="AR190" i="2"/>
  <c r="B190" i="2"/>
  <c r="FQ189" i="2"/>
  <c r="FO189" i="2"/>
  <c r="EY189" i="2"/>
  <c r="FR189" i="2" s="1"/>
  <c r="ES189" i="2"/>
  <c r="EL189" i="2"/>
  <c r="EE189" i="2"/>
  <c r="CL189" i="2"/>
  <c r="CC189" i="2"/>
  <c r="CA189" i="2"/>
  <c r="BY189" i="2"/>
  <c r="BV189" i="2"/>
  <c r="BS189" i="2"/>
  <c r="BN189" i="2"/>
  <c r="BK189" i="2"/>
  <c r="BL189" i="2" s="1"/>
  <c r="AY189" i="2"/>
  <c r="AW189" i="2" s="1"/>
  <c r="AV189" i="2" s="1"/>
  <c r="AU189" i="2"/>
  <c r="AT189" i="2"/>
  <c r="AS189" i="2"/>
  <c r="AR189" i="2"/>
  <c r="B189" i="2"/>
  <c r="FQ66" i="2"/>
  <c r="FO66" i="2"/>
  <c r="EY66" i="2"/>
  <c r="FR66" i="2" s="1"/>
  <c r="EL66" i="2"/>
  <c r="CL66" i="2"/>
  <c r="CC66" i="2"/>
  <c r="CA66" i="2"/>
  <c r="BY66" i="2"/>
  <c r="BV66" i="2"/>
  <c r="BS66" i="2"/>
  <c r="BN66" i="2"/>
  <c r="BL66" i="2"/>
  <c r="AY66" i="2"/>
  <c r="AW66" i="2" s="1"/>
  <c r="AV66" i="2" s="1"/>
  <c r="AU66" i="2"/>
  <c r="AT66" i="2"/>
  <c r="AS66" i="2"/>
  <c r="AR66" i="2"/>
  <c r="B66" i="2"/>
  <c r="FQ65" i="2"/>
  <c r="FO65" i="2"/>
  <c r="EY65" i="2"/>
  <c r="ES65" i="2"/>
  <c r="EL65" i="2"/>
  <c r="EE65" i="2"/>
  <c r="CL65" i="2"/>
  <c r="CC65" i="2"/>
  <c r="CA65" i="2"/>
  <c r="BY65" i="2"/>
  <c r="BV65" i="2"/>
  <c r="BS65" i="2"/>
  <c r="BN65" i="2"/>
  <c r="BK65" i="2"/>
  <c r="BL65" i="2" s="1"/>
  <c r="AY65" i="2"/>
  <c r="AW65" i="2" s="1"/>
  <c r="AV65" i="2" s="1"/>
  <c r="AU65" i="2"/>
  <c r="AT65" i="2"/>
  <c r="AS65" i="2"/>
  <c r="AR65" i="2"/>
  <c r="B65" i="2"/>
  <c r="FQ188" i="2"/>
  <c r="FO188" i="2"/>
  <c r="EY188" i="2"/>
  <c r="EZ188" i="2" s="1"/>
  <c r="ES188" i="2"/>
  <c r="EL188" i="2"/>
  <c r="EE188" i="2"/>
  <c r="CL188" i="2"/>
  <c r="CC188" i="2"/>
  <c r="CA188" i="2"/>
  <c r="BY188" i="2"/>
  <c r="BV188" i="2"/>
  <c r="BS188" i="2"/>
  <c r="BN188" i="2"/>
  <c r="BK188" i="2"/>
  <c r="BL188" i="2" s="1"/>
  <c r="AY188" i="2"/>
  <c r="AW188" i="2" s="1"/>
  <c r="AV188" i="2" s="1"/>
  <c r="AU188" i="2"/>
  <c r="AT188" i="2"/>
  <c r="AS188" i="2"/>
  <c r="AR188" i="2"/>
  <c r="B188" i="2"/>
  <c r="FQ64" i="2"/>
  <c r="FO64" i="2"/>
  <c r="EY64" i="2"/>
  <c r="ES64" i="2"/>
  <c r="EL64" i="2"/>
  <c r="EE64" i="2"/>
  <c r="CL64" i="2"/>
  <c r="CC64" i="2"/>
  <c r="CA64" i="2"/>
  <c r="BY64" i="2"/>
  <c r="BV64" i="2"/>
  <c r="BS64" i="2"/>
  <c r="BN64" i="2"/>
  <c r="BK64" i="2"/>
  <c r="BL64" i="2" s="1"/>
  <c r="AY64" i="2"/>
  <c r="AW64" i="2" s="1"/>
  <c r="AV64" i="2" s="1"/>
  <c r="AU64" i="2"/>
  <c r="AT64" i="2"/>
  <c r="AS64" i="2"/>
  <c r="AR64" i="2"/>
  <c r="B64" i="2"/>
  <c r="FQ63" i="2"/>
  <c r="FO63" i="2"/>
  <c r="EY63" i="2"/>
  <c r="ES63" i="2"/>
  <c r="EL63" i="2"/>
  <c r="EE63" i="2"/>
  <c r="CL63" i="2"/>
  <c r="CC63" i="2"/>
  <c r="CA63" i="2"/>
  <c r="BY63" i="2"/>
  <c r="BV63" i="2"/>
  <c r="BS63" i="2"/>
  <c r="BN63" i="2"/>
  <c r="BK63" i="2"/>
  <c r="BL63" i="2" s="1"/>
  <c r="AY63" i="2"/>
  <c r="AW63" i="2" s="1"/>
  <c r="AV63" i="2" s="1"/>
  <c r="AU63" i="2"/>
  <c r="AT63" i="2"/>
  <c r="AS63" i="2"/>
  <c r="AR63" i="2"/>
  <c r="B63" i="2"/>
  <c r="FQ62" i="2"/>
  <c r="FO62" i="2"/>
  <c r="EY62" i="2"/>
  <c r="FS62" i="2" s="1"/>
  <c r="EL62" i="2"/>
  <c r="CL62" i="2"/>
  <c r="CC62" i="2"/>
  <c r="CA62" i="2"/>
  <c r="BY62" i="2"/>
  <c r="BV62" i="2"/>
  <c r="BS62" i="2"/>
  <c r="BN62" i="2"/>
  <c r="BL62" i="2"/>
  <c r="AY62" i="2"/>
  <c r="AW62" i="2" s="1"/>
  <c r="AV62" i="2" s="1"/>
  <c r="AU62" i="2"/>
  <c r="AT62" i="2"/>
  <c r="AS62" i="2"/>
  <c r="AR62" i="2"/>
  <c r="B62" i="2"/>
  <c r="FQ187" i="2"/>
  <c r="FO187" i="2"/>
  <c r="EY187" i="2"/>
  <c r="FR187" i="2" s="1"/>
  <c r="EL187" i="2"/>
  <c r="CL187" i="2"/>
  <c r="CC187" i="2"/>
  <c r="CA187" i="2"/>
  <c r="BY187" i="2"/>
  <c r="BV187" i="2"/>
  <c r="BS187" i="2"/>
  <c r="BN187" i="2"/>
  <c r="BL187" i="2"/>
  <c r="AW187" i="2"/>
  <c r="AU187" i="2"/>
  <c r="AT187" i="2"/>
  <c r="AS187" i="2"/>
  <c r="AR187" i="2"/>
  <c r="B187" i="2"/>
  <c r="B61" i="2"/>
  <c r="FQ60" i="2"/>
  <c r="FO60" i="2"/>
  <c r="EY60" i="2"/>
  <c r="ES60" i="2"/>
  <c r="EE60" i="2"/>
  <c r="CL60" i="2"/>
  <c r="CC60" i="2"/>
  <c r="CA60" i="2"/>
  <c r="BY60" i="2"/>
  <c r="BV60" i="2"/>
  <c r="BS60" i="2"/>
  <c r="BN60" i="2"/>
  <c r="BK60" i="2"/>
  <c r="BL60" i="2" s="1"/>
  <c r="AY60" i="2"/>
  <c r="AW60" i="2" s="1"/>
  <c r="AV60" i="2" s="1"/>
  <c r="AU60" i="2"/>
  <c r="AT60" i="2"/>
  <c r="AS60" i="2"/>
  <c r="AR60" i="2"/>
  <c r="B60" i="2"/>
  <c r="FQ186" i="2"/>
  <c r="FO186" i="2"/>
  <c r="EY186" i="2"/>
  <c r="FR186" i="2" s="1"/>
  <c r="EL186" i="2"/>
  <c r="CL186" i="2"/>
  <c r="CC186" i="2"/>
  <c r="CA186" i="2"/>
  <c r="BY186" i="2"/>
  <c r="BV186" i="2"/>
  <c r="BS186" i="2"/>
  <c r="BN186" i="2"/>
  <c r="BK186" i="2"/>
  <c r="BL186" i="2" s="1"/>
  <c r="AY186" i="2"/>
  <c r="AW186" i="2" s="1"/>
  <c r="AV186" i="2" s="1"/>
  <c r="AU186" i="2"/>
  <c r="AT186" i="2"/>
  <c r="AS186" i="2"/>
  <c r="AR186" i="2"/>
  <c r="B186" i="2"/>
  <c r="FQ185" i="2"/>
  <c r="FO185" i="2"/>
  <c r="EY185" i="2"/>
  <c r="EZ185" i="2" s="1"/>
  <c r="EL185" i="2"/>
  <c r="CL185" i="2"/>
  <c r="CC185" i="2"/>
  <c r="CA185" i="2"/>
  <c r="BY185" i="2"/>
  <c r="BV185" i="2"/>
  <c r="BS185" i="2"/>
  <c r="BN185" i="2"/>
  <c r="BL185" i="2"/>
  <c r="AY185" i="2"/>
  <c r="AW185" i="2" s="1"/>
  <c r="AV185" i="2" s="1"/>
  <c r="AU185" i="2"/>
  <c r="AT185" i="2"/>
  <c r="AS185" i="2"/>
  <c r="AR185" i="2"/>
  <c r="B185" i="2"/>
  <c r="FQ184" i="2"/>
  <c r="FO184" i="2"/>
  <c r="EY184" i="2"/>
  <c r="FS184" i="2" s="1"/>
  <c r="EL184" i="2"/>
  <c r="CL184" i="2"/>
  <c r="CC184" i="2"/>
  <c r="CA184" i="2"/>
  <c r="BY184" i="2"/>
  <c r="BV184" i="2"/>
  <c r="BS184" i="2"/>
  <c r="BN184" i="2"/>
  <c r="BL184" i="2"/>
  <c r="AW184" i="2"/>
  <c r="AU184" i="2"/>
  <c r="AT184" i="2"/>
  <c r="AS184" i="2"/>
  <c r="AR184" i="2"/>
  <c r="B184" i="2"/>
  <c r="FQ183" i="2"/>
  <c r="FO183" i="2"/>
  <c r="EY183" i="2"/>
  <c r="FR183" i="2" s="1"/>
  <c r="EL183" i="2"/>
  <c r="CL183" i="2"/>
  <c r="CC183" i="2"/>
  <c r="CA183" i="2"/>
  <c r="BY183" i="2"/>
  <c r="BV183" i="2"/>
  <c r="BS183" i="2"/>
  <c r="BN183" i="2"/>
  <c r="BL183" i="2"/>
  <c r="AW183" i="2"/>
  <c r="AU183" i="2"/>
  <c r="AT183" i="2"/>
  <c r="AS183" i="2"/>
  <c r="AR183" i="2"/>
  <c r="B183" i="2"/>
  <c r="FQ59" i="2"/>
  <c r="FO59" i="2"/>
  <c r="EY59" i="2"/>
  <c r="EZ59" i="2" s="1"/>
  <c r="ES59" i="2"/>
  <c r="EL59" i="2"/>
  <c r="EE59" i="2"/>
  <c r="CL59" i="2"/>
  <c r="CC59" i="2"/>
  <c r="CA59" i="2"/>
  <c r="BY59" i="2"/>
  <c r="BV59" i="2"/>
  <c r="BS59" i="2"/>
  <c r="BN59" i="2"/>
  <c r="BK59" i="2"/>
  <c r="BL59" i="2" s="1"/>
  <c r="AY59" i="2"/>
  <c r="AW59" i="2" s="1"/>
  <c r="AV59" i="2" s="1"/>
  <c r="AU59" i="2"/>
  <c r="AT59" i="2"/>
  <c r="AS59" i="2"/>
  <c r="AR59" i="2"/>
  <c r="B59" i="2"/>
  <c r="FQ182" i="2"/>
  <c r="FO182" i="2"/>
  <c r="EY182" i="2"/>
  <c r="FS182" i="2" s="1"/>
  <c r="EL182" i="2"/>
  <c r="CL182" i="2"/>
  <c r="CC182" i="2"/>
  <c r="CA182" i="2"/>
  <c r="BY182" i="2"/>
  <c r="BV182" i="2"/>
  <c r="BS182" i="2"/>
  <c r="BN182" i="2"/>
  <c r="BL182" i="2"/>
  <c r="AY182" i="2"/>
  <c r="AW182" i="2" s="1"/>
  <c r="AV182" i="2" s="1"/>
  <c r="AU182" i="2"/>
  <c r="AT182" i="2"/>
  <c r="AS182" i="2"/>
  <c r="AR182" i="2"/>
  <c r="B182" i="2"/>
  <c r="FQ181" i="2"/>
  <c r="FO181" i="2"/>
  <c r="EY181" i="2"/>
  <c r="FR181" i="2" s="1"/>
  <c r="ES181" i="2"/>
  <c r="EL181" i="2"/>
  <c r="EE181" i="2"/>
  <c r="CL181" i="2"/>
  <c r="CC181" i="2"/>
  <c r="CA181" i="2"/>
  <c r="BY181" i="2"/>
  <c r="BV181" i="2"/>
  <c r="BS181" i="2"/>
  <c r="BN181" i="2"/>
  <c r="BK181" i="2"/>
  <c r="BL181" i="2" s="1"/>
  <c r="AY181" i="2"/>
  <c r="AW181" i="2" s="1"/>
  <c r="AV181" i="2" s="1"/>
  <c r="AU181" i="2"/>
  <c r="AT181" i="2"/>
  <c r="AS181" i="2"/>
  <c r="AR181" i="2"/>
  <c r="B181" i="2"/>
  <c r="FQ180" i="2"/>
  <c r="FO180" i="2"/>
  <c r="EY180" i="2"/>
  <c r="EZ180" i="2" s="1"/>
  <c r="ES180" i="2"/>
  <c r="EL180" i="2"/>
  <c r="EE180" i="2"/>
  <c r="CL180" i="2"/>
  <c r="CC180" i="2"/>
  <c r="CA180" i="2"/>
  <c r="BY180" i="2"/>
  <c r="BV180" i="2"/>
  <c r="BS180" i="2"/>
  <c r="BN180" i="2"/>
  <c r="BK180" i="2"/>
  <c r="BL180" i="2" s="1"/>
  <c r="AY180" i="2"/>
  <c r="AW180" i="2" s="1"/>
  <c r="AV180" i="2" s="1"/>
  <c r="AU180" i="2"/>
  <c r="AT180" i="2"/>
  <c r="AS180" i="2"/>
  <c r="AR180" i="2"/>
  <c r="B180" i="2"/>
  <c r="EL179" i="2"/>
  <c r="B179" i="2"/>
  <c r="FQ178" i="2"/>
  <c r="FO178" i="2"/>
  <c r="EY178" i="2"/>
  <c r="FR178" i="2" s="1"/>
  <c r="ES178" i="2"/>
  <c r="EL178" i="2"/>
  <c r="EE178" i="2"/>
  <c r="CL178" i="2"/>
  <c r="CC178" i="2"/>
  <c r="CA178" i="2"/>
  <c r="BY178" i="2"/>
  <c r="BV178" i="2"/>
  <c r="BS178" i="2"/>
  <c r="BN178" i="2"/>
  <c r="BK178" i="2"/>
  <c r="BL178" i="2" s="1"/>
  <c r="AY178" i="2"/>
  <c r="AW178" i="2" s="1"/>
  <c r="AV178" i="2" s="1"/>
  <c r="AU178" i="2"/>
  <c r="AT178" i="2"/>
  <c r="AS178" i="2"/>
  <c r="AR178" i="2"/>
  <c r="B178" i="2"/>
  <c r="FQ177" i="2"/>
  <c r="FO177" i="2"/>
  <c r="EY177" i="2"/>
  <c r="EZ177" i="2" s="1"/>
  <c r="EL177" i="2"/>
  <c r="CL177" i="2"/>
  <c r="CC177" i="2"/>
  <c r="CA177" i="2"/>
  <c r="BY177" i="2"/>
  <c r="BV177" i="2"/>
  <c r="BS177" i="2"/>
  <c r="BN177" i="2"/>
  <c r="BL177" i="2"/>
  <c r="AY177" i="2"/>
  <c r="AW177" i="2" s="1"/>
  <c r="AV177" i="2" s="1"/>
  <c r="AU177" i="2"/>
  <c r="AT177" i="2"/>
  <c r="AS177" i="2"/>
  <c r="AR177" i="2"/>
  <c r="B177" i="2"/>
  <c r="FQ176" i="2"/>
  <c r="FO176" i="2"/>
  <c r="EY176" i="2"/>
  <c r="FS176" i="2" s="1"/>
  <c r="EL176" i="2"/>
  <c r="CL176" i="2"/>
  <c r="CC176" i="2"/>
  <c r="CA176" i="2"/>
  <c r="BY176" i="2"/>
  <c r="BV176" i="2"/>
  <c r="BS176" i="2"/>
  <c r="BN176" i="2"/>
  <c r="BL176" i="2"/>
  <c r="AW176" i="2"/>
  <c r="AV176" i="2" s="1"/>
  <c r="AU176" i="2"/>
  <c r="AT176" i="2"/>
  <c r="AS176" i="2"/>
  <c r="AR176" i="2"/>
  <c r="B176" i="2"/>
  <c r="FQ175" i="2"/>
  <c r="FO175" i="2"/>
  <c r="EY175" i="2"/>
  <c r="FR175" i="2" s="1"/>
  <c r="EL175" i="2"/>
  <c r="CL175" i="2"/>
  <c r="CC175" i="2"/>
  <c r="CA175" i="2"/>
  <c r="BY175" i="2"/>
  <c r="BV175" i="2"/>
  <c r="BS175" i="2"/>
  <c r="BN175" i="2"/>
  <c r="BL175" i="2"/>
  <c r="AW175" i="2"/>
  <c r="AU175" i="2"/>
  <c r="AT175" i="2"/>
  <c r="AS175" i="2"/>
  <c r="AR175" i="2"/>
  <c r="B175" i="2"/>
  <c r="FQ174" i="2"/>
  <c r="FO174" i="2"/>
  <c r="EY174" i="2"/>
  <c r="FR174" i="2" s="1"/>
  <c r="ES174" i="2"/>
  <c r="EL174" i="2"/>
  <c r="EE174" i="2"/>
  <c r="CL174" i="2"/>
  <c r="CC174" i="2"/>
  <c r="CA174" i="2"/>
  <c r="BY174" i="2"/>
  <c r="BV174" i="2"/>
  <c r="BS174" i="2"/>
  <c r="BN174" i="2"/>
  <c r="BK174" i="2"/>
  <c r="BL174" i="2" s="1"/>
  <c r="AY174" i="2"/>
  <c r="AW174" i="2" s="1"/>
  <c r="AV174" i="2" s="1"/>
  <c r="AU174" i="2"/>
  <c r="AT174" i="2"/>
  <c r="AS174" i="2"/>
  <c r="AR174" i="2"/>
  <c r="B174" i="2"/>
  <c r="IA173" i="2"/>
  <c r="FQ173" i="2"/>
  <c r="FO173" i="2"/>
  <c r="EY173" i="2"/>
  <c r="FR173" i="2" s="1"/>
  <c r="KE173" i="2" s="1"/>
  <c r="EL173" i="2"/>
  <c r="CL173" i="2"/>
  <c r="CC173" i="2"/>
  <c r="CA173" i="2"/>
  <c r="BY173" i="2"/>
  <c r="BV173" i="2"/>
  <c r="BS173" i="2"/>
  <c r="BN173" i="2"/>
  <c r="BL173" i="2"/>
  <c r="AY173" i="2"/>
  <c r="AW173" i="2" s="1"/>
  <c r="AV173" i="2" s="1"/>
  <c r="AU173" i="2"/>
  <c r="AT173" i="2"/>
  <c r="AS173" i="2"/>
  <c r="AR173" i="2"/>
  <c r="B173" i="2"/>
  <c r="FQ58" i="2"/>
  <c r="FO58" i="2"/>
  <c r="EY58" i="2"/>
  <c r="ES58" i="2"/>
  <c r="EE58" i="2"/>
  <c r="CL58" i="2"/>
  <c r="CC58" i="2"/>
  <c r="CA58" i="2"/>
  <c r="BY58" i="2"/>
  <c r="BV58" i="2"/>
  <c r="BS58" i="2"/>
  <c r="BN58" i="2"/>
  <c r="BK58" i="2"/>
  <c r="BL58" i="2" s="1"/>
  <c r="AY58" i="2"/>
  <c r="AW58" i="2" s="1"/>
  <c r="AV58" i="2" s="1"/>
  <c r="AU58" i="2"/>
  <c r="AT58" i="2"/>
  <c r="AS58" i="2"/>
  <c r="AR58" i="2"/>
  <c r="B58" i="2"/>
  <c r="IA172" i="2"/>
  <c r="FQ172" i="2"/>
  <c r="FO172" i="2"/>
  <c r="EY172" i="2"/>
  <c r="EZ172" i="2" s="1"/>
  <c r="EL172" i="2"/>
  <c r="EE172" i="2"/>
  <c r="CL172" i="2"/>
  <c r="CC172" i="2"/>
  <c r="CA172" i="2"/>
  <c r="BY172" i="2"/>
  <c r="BV172" i="2"/>
  <c r="BS172" i="2"/>
  <c r="BN172" i="2"/>
  <c r="BK172" i="2"/>
  <c r="BL172" i="2" s="1"/>
  <c r="AY172" i="2"/>
  <c r="AW172" i="2" s="1"/>
  <c r="AV172" i="2" s="1"/>
  <c r="AU172" i="2"/>
  <c r="AT172" i="2"/>
  <c r="AS172" i="2"/>
  <c r="AR172" i="2"/>
  <c r="B172" i="2"/>
  <c r="IA57" i="2"/>
  <c r="FQ57" i="2"/>
  <c r="FO57" i="2"/>
  <c r="EY57" i="2"/>
  <c r="EZ57" i="2" s="1"/>
  <c r="EL57" i="2"/>
  <c r="CL57" i="2"/>
  <c r="CC57" i="2"/>
  <c r="CA57" i="2"/>
  <c r="BY57" i="2"/>
  <c r="BV57" i="2"/>
  <c r="BS57" i="2"/>
  <c r="BN57" i="2"/>
  <c r="BL57" i="2"/>
  <c r="AY57" i="2"/>
  <c r="AW57" i="2" s="1"/>
  <c r="AV57" i="2" s="1"/>
  <c r="AU57" i="2"/>
  <c r="AT57" i="2"/>
  <c r="AS57" i="2"/>
  <c r="AR57" i="2"/>
  <c r="B57" i="2"/>
  <c r="FQ171" i="2"/>
  <c r="FO171" i="2"/>
  <c r="EY171" i="2"/>
  <c r="EZ171" i="2" s="1"/>
  <c r="ES171" i="2"/>
  <c r="EL171" i="2"/>
  <c r="EE171" i="2"/>
  <c r="CL171" i="2"/>
  <c r="CC171" i="2"/>
  <c r="CA171" i="2"/>
  <c r="BY171" i="2"/>
  <c r="BV171" i="2"/>
  <c r="BS171" i="2"/>
  <c r="BN171" i="2"/>
  <c r="BK171" i="2"/>
  <c r="BL171" i="2" s="1"/>
  <c r="AY171" i="2"/>
  <c r="AW171" i="2" s="1"/>
  <c r="AV171" i="2" s="1"/>
  <c r="AU171" i="2"/>
  <c r="AT171" i="2"/>
  <c r="AS171" i="2"/>
  <c r="AR171" i="2"/>
  <c r="B171" i="2"/>
  <c r="FQ170" i="2"/>
  <c r="FO170" i="2"/>
  <c r="EY170" i="2"/>
  <c r="FR170" i="2" s="1"/>
  <c r="ES170" i="2"/>
  <c r="EL170" i="2"/>
  <c r="EE170" i="2"/>
  <c r="CL170" i="2"/>
  <c r="CC170" i="2"/>
  <c r="CA170" i="2"/>
  <c r="BY170" i="2"/>
  <c r="BV170" i="2"/>
  <c r="BS170" i="2"/>
  <c r="BN170" i="2"/>
  <c r="BK170" i="2"/>
  <c r="BL170" i="2" s="1"/>
  <c r="AY170" i="2"/>
  <c r="AW170" i="2" s="1"/>
  <c r="AV170" i="2" s="1"/>
  <c r="AU170" i="2"/>
  <c r="AT170" i="2"/>
  <c r="AS170" i="2"/>
  <c r="AR170" i="2"/>
  <c r="B170" i="2"/>
  <c r="FQ169" i="2"/>
  <c r="FO169" i="2"/>
  <c r="EY169" i="2"/>
  <c r="FR169" i="2" s="1"/>
  <c r="ES169" i="2"/>
  <c r="EL169" i="2"/>
  <c r="EE169" i="2"/>
  <c r="CL169" i="2"/>
  <c r="CC169" i="2"/>
  <c r="CA169" i="2"/>
  <c r="BY169" i="2"/>
  <c r="BV169" i="2"/>
  <c r="BS169" i="2"/>
  <c r="BN169" i="2"/>
  <c r="BK169" i="2"/>
  <c r="BL169" i="2" s="1"/>
  <c r="AY169" i="2"/>
  <c r="AW169" i="2" s="1"/>
  <c r="AV169" i="2" s="1"/>
  <c r="AU169" i="2"/>
  <c r="AT169" i="2"/>
  <c r="AS169" i="2"/>
  <c r="AR169" i="2"/>
  <c r="B169" i="2"/>
  <c r="FQ168" i="2"/>
  <c r="FO168" i="2"/>
  <c r="EY168" i="2"/>
  <c r="FR168" i="2" s="1"/>
  <c r="EL168" i="2"/>
  <c r="CL168" i="2"/>
  <c r="CC168" i="2"/>
  <c r="CA168" i="2"/>
  <c r="BY168" i="2"/>
  <c r="BV168" i="2"/>
  <c r="BS168" i="2"/>
  <c r="BN168" i="2"/>
  <c r="BL168" i="2"/>
  <c r="AW168" i="2"/>
  <c r="AU168" i="2"/>
  <c r="AT168" i="2"/>
  <c r="AS168" i="2"/>
  <c r="AR168" i="2"/>
  <c r="B168" i="2"/>
  <c r="EL167" i="2"/>
  <c r="B167" i="2"/>
  <c r="FQ166" i="2"/>
  <c r="FO166" i="2"/>
  <c r="EY166" i="2"/>
  <c r="FR166" i="2" s="1"/>
  <c r="ES166" i="2"/>
  <c r="EL166" i="2"/>
  <c r="EE166" i="2"/>
  <c r="CL166" i="2"/>
  <c r="CC166" i="2"/>
  <c r="CA166" i="2"/>
  <c r="BY166" i="2"/>
  <c r="BV166" i="2"/>
  <c r="BS166" i="2"/>
  <c r="BN166" i="2"/>
  <c r="BK166" i="2"/>
  <c r="BL166" i="2" s="1"/>
  <c r="AY166" i="2"/>
  <c r="AW166" i="2" s="1"/>
  <c r="AV166" i="2" s="1"/>
  <c r="AU166" i="2"/>
  <c r="AT166" i="2"/>
  <c r="AS166" i="2"/>
  <c r="AR166" i="2"/>
  <c r="B166" i="2"/>
  <c r="FQ165" i="2"/>
  <c r="FO165" i="2"/>
  <c r="EY165" i="2"/>
  <c r="EZ165" i="2" s="1"/>
  <c r="ES165" i="2"/>
  <c r="EL165" i="2"/>
  <c r="EE165" i="2"/>
  <c r="CL165" i="2"/>
  <c r="CC165" i="2"/>
  <c r="CA165" i="2"/>
  <c r="BY165" i="2"/>
  <c r="BV165" i="2"/>
  <c r="BS165" i="2"/>
  <c r="BN165" i="2"/>
  <c r="BK165" i="2"/>
  <c r="BL165" i="2" s="1"/>
  <c r="AY165" i="2"/>
  <c r="AW165" i="2" s="1"/>
  <c r="AV165" i="2" s="1"/>
  <c r="AU165" i="2"/>
  <c r="AT165" i="2"/>
  <c r="AS165" i="2"/>
  <c r="AR165" i="2"/>
  <c r="B165" i="2"/>
  <c r="EL164" i="2"/>
  <c r="B164" i="2"/>
  <c r="FQ163" i="2"/>
  <c r="FO163" i="2"/>
  <c r="EY163" i="2"/>
  <c r="FR163" i="2" s="1"/>
  <c r="KG163" i="2" s="1"/>
  <c r="ES163" i="2"/>
  <c r="EL163" i="2"/>
  <c r="EE163" i="2"/>
  <c r="CL163" i="2"/>
  <c r="CC163" i="2"/>
  <c r="CA163" i="2"/>
  <c r="BY163" i="2"/>
  <c r="BV163" i="2"/>
  <c r="BS163" i="2"/>
  <c r="BN163" i="2"/>
  <c r="BK163" i="2"/>
  <c r="BL163" i="2" s="1"/>
  <c r="AY163" i="2"/>
  <c r="AW163" i="2" s="1"/>
  <c r="AV163" i="2" s="1"/>
  <c r="AU163" i="2"/>
  <c r="AT163" i="2"/>
  <c r="AS163" i="2"/>
  <c r="AR163" i="2"/>
  <c r="B163" i="2"/>
  <c r="FQ162" i="2"/>
  <c r="FO162" i="2"/>
  <c r="EY162" i="2"/>
  <c r="FR162" i="2" s="1"/>
  <c r="ES162" i="2"/>
  <c r="EL162" i="2"/>
  <c r="EE162" i="2"/>
  <c r="CL162" i="2"/>
  <c r="CC162" i="2"/>
  <c r="CA162" i="2"/>
  <c r="BY162" i="2"/>
  <c r="BV162" i="2"/>
  <c r="BS162" i="2"/>
  <c r="BN162" i="2"/>
  <c r="BK162" i="2"/>
  <c r="BL162" i="2" s="1"/>
  <c r="AY162" i="2"/>
  <c r="AW162" i="2" s="1"/>
  <c r="AV162" i="2" s="1"/>
  <c r="AU162" i="2"/>
  <c r="AT162" i="2"/>
  <c r="AS162" i="2"/>
  <c r="AR162" i="2"/>
  <c r="B162" i="2"/>
  <c r="EL161" i="2"/>
  <c r="B161" i="2"/>
  <c r="EL160" i="2"/>
  <c r="B160" i="2"/>
  <c r="FQ56" i="2"/>
  <c r="FO56" i="2"/>
  <c r="EY56" i="2"/>
  <c r="FR56" i="2" s="1"/>
  <c r="ES56" i="2"/>
  <c r="EE56" i="2"/>
  <c r="CL56" i="2"/>
  <c r="CC56" i="2"/>
  <c r="CA56" i="2"/>
  <c r="BY56" i="2"/>
  <c r="BV56" i="2"/>
  <c r="BS56" i="2"/>
  <c r="BN56" i="2"/>
  <c r="BK56" i="2"/>
  <c r="BL56" i="2" s="1"/>
  <c r="AY56" i="2"/>
  <c r="AW56" i="2" s="1"/>
  <c r="AV56" i="2" s="1"/>
  <c r="AU56" i="2"/>
  <c r="AT56" i="2"/>
  <c r="AS56" i="2"/>
  <c r="AR56" i="2"/>
  <c r="B56" i="2"/>
  <c r="FQ55" i="2"/>
  <c r="FO55" i="2"/>
  <c r="EY55" i="2"/>
  <c r="FS55" i="2" s="1"/>
  <c r="EL55" i="2"/>
  <c r="CL55" i="2"/>
  <c r="CC55" i="2"/>
  <c r="CA55" i="2"/>
  <c r="BY55" i="2"/>
  <c r="BV55" i="2"/>
  <c r="BS55" i="2"/>
  <c r="BN55" i="2"/>
  <c r="BL55" i="2"/>
  <c r="AY55" i="2"/>
  <c r="AW55" i="2" s="1"/>
  <c r="AV55" i="2" s="1"/>
  <c r="AU55" i="2"/>
  <c r="AT55" i="2"/>
  <c r="AS55" i="2"/>
  <c r="AR55" i="2"/>
  <c r="B55" i="2"/>
  <c r="EL159" i="2"/>
  <c r="B159" i="2"/>
  <c r="FQ54" i="2"/>
  <c r="FO54" i="2"/>
  <c r="EY54" i="2"/>
  <c r="FR54" i="2" s="1"/>
  <c r="KG54" i="2" s="1"/>
  <c r="ES54" i="2"/>
  <c r="EL54" i="2"/>
  <c r="EE54" i="2"/>
  <c r="CL54" i="2"/>
  <c r="CC54" i="2"/>
  <c r="CA54" i="2"/>
  <c r="BY54" i="2"/>
  <c r="BV54" i="2"/>
  <c r="BS54" i="2"/>
  <c r="BN54" i="2"/>
  <c r="BK54" i="2"/>
  <c r="BL54" i="2" s="1"/>
  <c r="AY54" i="2"/>
  <c r="AW54" i="2" s="1"/>
  <c r="AV54" i="2" s="1"/>
  <c r="AU54" i="2"/>
  <c r="AT54" i="2"/>
  <c r="AS54" i="2"/>
  <c r="AR54" i="2"/>
  <c r="B54" i="2"/>
  <c r="FQ158" i="2"/>
  <c r="FO158" i="2"/>
  <c r="EY158" i="2"/>
  <c r="FR158" i="2" s="1"/>
  <c r="ES158" i="2"/>
  <c r="EL158" i="2"/>
  <c r="EE158" i="2"/>
  <c r="CL158" i="2"/>
  <c r="CC158" i="2"/>
  <c r="CA158" i="2"/>
  <c r="BY158" i="2"/>
  <c r="BV158" i="2"/>
  <c r="BS158" i="2"/>
  <c r="BN158" i="2"/>
  <c r="BK158" i="2"/>
  <c r="BL158" i="2" s="1"/>
  <c r="AY158" i="2"/>
  <c r="AW158" i="2" s="1"/>
  <c r="AV158" i="2" s="1"/>
  <c r="AU158" i="2"/>
  <c r="AT158" i="2"/>
  <c r="AS158" i="2"/>
  <c r="AR158" i="2"/>
  <c r="B158" i="2"/>
  <c r="FQ157" i="2"/>
  <c r="FO157" i="2"/>
  <c r="EY157" i="2"/>
  <c r="EZ157" i="2" s="1"/>
  <c r="EL157" i="2"/>
  <c r="CL157" i="2"/>
  <c r="CC157" i="2"/>
  <c r="CA157" i="2"/>
  <c r="BY157" i="2"/>
  <c r="BV157" i="2"/>
  <c r="BS157" i="2"/>
  <c r="BN157" i="2"/>
  <c r="BL157" i="2"/>
  <c r="AW157" i="2"/>
  <c r="AU157" i="2"/>
  <c r="AT157" i="2"/>
  <c r="AS157" i="2"/>
  <c r="AR157" i="2"/>
  <c r="B157" i="2"/>
  <c r="FQ156" i="2"/>
  <c r="FO156" i="2"/>
  <c r="EY156" i="2"/>
  <c r="FR156" i="2" s="1"/>
  <c r="EL156" i="2"/>
  <c r="CL156" i="2"/>
  <c r="CC156" i="2"/>
  <c r="CA156" i="2"/>
  <c r="BY156" i="2"/>
  <c r="BV156" i="2"/>
  <c r="BS156" i="2"/>
  <c r="BN156" i="2"/>
  <c r="BL156" i="2"/>
  <c r="AW156" i="2"/>
  <c r="AU156" i="2"/>
  <c r="AT156" i="2"/>
  <c r="AS156" i="2"/>
  <c r="AR156" i="2"/>
  <c r="B156" i="2"/>
  <c r="FQ53" i="2"/>
  <c r="FO53" i="2"/>
  <c r="EY53" i="2"/>
  <c r="EZ53" i="2" s="1"/>
  <c r="ES53" i="2"/>
  <c r="EL53" i="2"/>
  <c r="EE53" i="2"/>
  <c r="CL53" i="2"/>
  <c r="CC53" i="2"/>
  <c r="CA53" i="2"/>
  <c r="BY53" i="2"/>
  <c r="BV53" i="2"/>
  <c r="BS53" i="2"/>
  <c r="BN53" i="2"/>
  <c r="BK53" i="2"/>
  <c r="BL53" i="2" s="1"/>
  <c r="AY53" i="2"/>
  <c r="AW53" i="2" s="1"/>
  <c r="AV53" i="2" s="1"/>
  <c r="AU53" i="2"/>
  <c r="AT53" i="2"/>
  <c r="AS53" i="2"/>
  <c r="AR53" i="2"/>
  <c r="B53" i="2"/>
  <c r="FQ155" i="2"/>
  <c r="FO155" i="2"/>
  <c r="EY155" i="2"/>
  <c r="EZ155" i="2" s="1"/>
  <c r="ES155" i="2"/>
  <c r="EL155" i="2"/>
  <c r="EE155" i="2"/>
  <c r="CL155" i="2"/>
  <c r="CC155" i="2"/>
  <c r="CA155" i="2"/>
  <c r="BY155" i="2"/>
  <c r="BV155" i="2"/>
  <c r="BS155" i="2"/>
  <c r="BN155" i="2"/>
  <c r="BK155" i="2"/>
  <c r="BL155" i="2" s="1"/>
  <c r="AY155" i="2"/>
  <c r="AW155" i="2" s="1"/>
  <c r="AV155" i="2" s="1"/>
  <c r="AU155" i="2"/>
  <c r="AT155" i="2"/>
  <c r="AS155" i="2"/>
  <c r="AR155" i="2"/>
  <c r="B155" i="2"/>
  <c r="FQ154" i="2"/>
  <c r="FO154" i="2"/>
  <c r="EY154" i="2"/>
  <c r="EZ154" i="2" s="1"/>
  <c r="EL154" i="2"/>
  <c r="EE154" i="2"/>
  <c r="CL154" i="2"/>
  <c r="CC154" i="2"/>
  <c r="CA154" i="2"/>
  <c r="BY154" i="2"/>
  <c r="BV154" i="2"/>
  <c r="BS154" i="2"/>
  <c r="BN154" i="2"/>
  <c r="BK154" i="2"/>
  <c r="BL154" i="2" s="1"/>
  <c r="AY154" i="2"/>
  <c r="AW154" i="2" s="1"/>
  <c r="AV154" i="2" s="1"/>
  <c r="AU154" i="2"/>
  <c r="AT154" i="2"/>
  <c r="AS154" i="2"/>
  <c r="AR154" i="2"/>
  <c r="B154" i="2"/>
  <c r="FQ153" i="2"/>
  <c r="FO153" i="2"/>
  <c r="EY153" i="2"/>
  <c r="EZ153" i="2" s="1"/>
  <c r="EL153" i="2"/>
  <c r="EE153" i="2"/>
  <c r="CL153" i="2"/>
  <c r="CC153" i="2"/>
  <c r="CA153" i="2"/>
  <c r="BY153" i="2"/>
  <c r="BV153" i="2"/>
  <c r="BS153" i="2"/>
  <c r="BN153" i="2"/>
  <c r="BK153" i="2"/>
  <c r="BL153" i="2" s="1"/>
  <c r="AY153" i="2"/>
  <c r="AW153" i="2" s="1"/>
  <c r="AV153" i="2" s="1"/>
  <c r="AU153" i="2"/>
  <c r="AT153" i="2"/>
  <c r="AS153" i="2"/>
  <c r="AR153" i="2"/>
  <c r="B153" i="2"/>
  <c r="KI307" i="2"/>
  <c r="KH307" i="2"/>
  <c r="KG307" i="2"/>
  <c r="KF307" i="2"/>
  <c r="KE307" i="2"/>
  <c r="GQ307" i="2"/>
  <c r="FO307" i="2"/>
  <c r="EL307" i="2"/>
  <c r="EE307" i="2"/>
  <c r="CL307" i="2"/>
  <c r="CC307" i="2"/>
  <c r="KL307" i="2" s="1"/>
  <c r="CA307" i="2"/>
  <c r="KK307" i="2" s="1"/>
  <c r="BY307" i="2"/>
  <c r="KJ307" i="2" s="1"/>
  <c r="BV307" i="2"/>
  <c r="BS307" i="2"/>
  <c r="BN307" i="2"/>
  <c r="BL307" i="2"/>
  <c r="AY307" i="2"/>
  <c r="AW307" i="2" s="1"/>
  <c r="AV307" i="2" s="1"/>
  <c r="AU307" i="2"/>
  <c r="AT307" i="2"/>
  <c r="AS307" i="2"/>
  <c r="AR307" i="2"/>
  <c r="B307" i="2"/>
  <c r="FQ306" i="2"/>
  <c r="FO306" i="2"/>
  <c r="EY306" i="2"/>
  <c r="EZ306" i="2" s="1"/>
  <c r="EL306" i="2"/>
  <c r="CL306" i="2"/>
  <c r="CC306" i="2"/>
  <c r="CA306" i="2"/>
  <c r="BY306" i="2"/>
  <c r="BV306" i="2"/>
  <c r="BS306" i="2"/>
  <c r="BN306" i="2"/>
  <c r="BL306" i="2"/>
  <c r="AY306" i="2"/>
  <c r="AW306" i="2" s="1"/>
  <c r="AV306" i="2" s="1"/>
  <c r="AU306" i="2"/>
  <c r="AT306" i="2"/>
  <c r="AS306" i="2"/>
  <c r="AR306" i="2"/>
  <c r="B306" i="2"/>
  <c r="FQ152" i="2"/>
  <c r="FO152" i="2"/>
  <c r="EY152" i="2"/>
  <c r="ES152" i="2"/>
  <c r="EL152" i="2"/>
  <c r="EE152" i="2"/>
  <c r="CL152" i="2"/>
  <c r="CC152" i="2"/>
  <c r="CA152" i="2"/>
  <c r="BY152" i="2"/>
  <c r="BV152" i="2"/>
  <c r="BS152" i="2"/>
  <c r="BN152" i="2"/>
  <c r="BK152" i="2"/>
  <c r="BL152" i="2" s="1"/>
  <c r="AY152" i="2"/>
  <c r="AW152" i="2" s="1"/>
  <c r="AV152" i="2" s="1"/>
  <c r="AU152" i="2"/>
  <c r="AT152" i="2"/>
  <c r="AS152" i="2"/>
  <c r="AR152" i="2"/>
  <c r="B152" i="2"/>
  <c r="EL151" i="2"/>
  <c r="B151" i="2"/>
  <c r="FQ52" i="2"/>
  <c r="FO52" i="2"/>
  <c r="EY52" i="2"/>
  <c r="EZ52" i="2" s="1"/>
  <c r="ES52" i="2"/>
  <c r="EL52" i="2"/>
  <c r="EE52" i="2"/>
  <c r="CL52" i="2"/>
  <c r="CC52" i="2"/>
  <c r="CA52" i="2"/>
  <c r="BY52" i="2"/>
  <c r="BV52" i="2"/>
  <c r="BS52" i="2"/>
  <c r="BN52" i="2"/>
  <c r="BK52" i="2"/>
  <c r="BL52" i="2" s="1"/>
  <c r="AY52" i="2"/>
  <c r="AW52" i="2" s="1"/>
  <c r="AV52" i="2" s="1"/>
  <c r="AU52" i="2"/>
  <c r="AT52" i="2"/>
  <c r="AS52" i="2"/>
  <c r="AR52" i="2"/>
  <c r="B52" i="2"/>
  <c r="FQ305" i="2"/>
  <c r="FO305" i="2"/>
  <c r="EY305" i="2"/>
  <c r="FR305" i="2" s="1"/>
  <c r="CL305" i="2"/>
  <c r="CC305" i="2"/>
  <c r="CA305" i="2"/>
  <c r="BY305" i="2"/>
  <c r="BV305" i="2"/>
  <c r="BS305" i="2"/>
  <c r="BN305" i="2"/>
  <c r="BL305" i="2"/>
  <c r="AY305" i="2"/>
  <c r="AW305" i="2" s="1"/>
  <c r="AV305" i="2" s="1"/>
  <c r="AU305" i="2"/>
  <c r="AT305" i="2"/>
  <c r="AS305" i="2"/>
  <c r="AR305" i="2"/>
  <c r="B305" i="2"/>
  <c r="FQ304" i="2"/>
  <c r="FO304" i="2"/>
  <c r="EY304" i="2"/>
  <c r="CL304" i="2"/>
  <c r="CC304" i="2"/>
  <c r="CA304" i="2"/>
  <c r="BY304" i="2"/>
  <c r="BV304" i="2"/>
  <c r="BS304" i="2"/>
  <c r="BN304" i="2"/>
  <c r="BL304" i="2"/>
  <c r="AY304" i="2"/>
  <c r="AW304" i="2" s="1"/>
  <c r="AV304" i="2" s="1"/>
  <c r="AU304" i="2"/>
  <c r="AT304" i="2"/>
  <c r="AS304" i="2"/>
  <c r="AR304" i="2"/>
  <c r="B304" i="2"/>
  <c r="FQ51" i="2"/>
  <c r="FO51" i="2"/>
  <c r="EY51" i="2"/>
  <c r="EZ51" i="2" s="1"/>
  <c r="CL51" i="2"/>
  <c r="CC51" i="2"/>
  <c r="CA51" i="2"/>
  <c r="BY51" i="2"/>
  <c r="BV51" i="2"/>
  <c r="BS51" i="2"/>
  <c r="BN51" i="2"/>
  <c r="BL51" i="2"/>
  <c r="AW51" i="2"/>
  <c r="AV51" i="2" s="1"/>
  <c r="AU51" i="2"/>
  <c r="AT51" i="2"/>
  <c r="AS51" i="2"/>
  <c r="AR51" i="2"/>
  <c r="B51" i="2"/>
  <c r="FQ50" i="2"/>
  <c r="FO50" i="2"/>
  <c r="EY50" i="2"/>
  <c r="FR50" i="2" s="1"/>
  <c r="KG50" i="2" s="1"/>
  <c r="CL50" i="2"/>
  <c r="CC50" i="2"/>
  <c r="CA50" i="2"/>
  <c r="BY50" i="2"/>
  <c r="BV50" i="2"/>
  <c r="BS50" i="2"/>
  <c r="BN50" i="2"/>
  <c r="BL50" i="2"/>
  <c r="AW50" i="2"/>
  <c r="AU50" i="2"/>
  <c r="AT50" i="2"/>
  <c r="AS50" i="2"/>
  <c r="AR50" i="2"/>
  <c r="B50" i="2"/>
  <c r="FQ49" i="2"/>
  <c r="FO49" i="2"/>
  <c r="EY49" i="2"/>
  <c r="FR49" i="2" s="1"/>
  <c r="EE49" i="2"/>
  <c r="CL49" i="2"/>
  <c r="CC49" i="2"/>
  <c r="CA49" i="2"/>
  <c r="BY49" i="2"/>
  <c r="BV49" i="2"/>
  <c r="BS49" i="2"/>
  <c r="BN49" i="2"/>
  <c r="BK49" i="2"/>
  <c r="BL49" i="2" s="1"/>
  <c r="AY49" i="2"/>
  <c r="AW49" i="2" s="1"/>
  <c r="AV49" i="2" s="1"/>
  <c r="AU49" i="2"/>
  <c r="AT49" i="2"/>
  <c r="AS49" i="2"/>
  <c r="AR49" i="2"/>
  <c r="B49" i="2"/>
  <c r="FQ150" i="2"/>
  <c r="FO150" i="2"/>
  <c r="EY150" i="2"/>
  <c r="EZ150" i="2" s="1"/>
  <c r="ES150" i="2"/>
  <c r="EL150" i="2"/>
  <c r="EE150" i="2"/>
  <c r="CL150" i="2"/>
  <c r="CC150" i="2"/>
  <c r="CA150" i="2"/>
  <c r="BY150" i="2"/>
  <c r="BV150" i="2"/>
  <c r="BS150" i="2"/>
  <c r="BN150" i="2"/>
  <c r="BK150" i="2"/>
  <c r="BL150" i="2" s="1"/>
  <c r="AY150" i="2"/>
  <c r="AW150" i="2" s="1"/>
  <c r="AV150" i="2" s="1"/>
  <c r="AU150" i="2"/>
  <c r="AT150" i="2"/>
  <c r="AS150" i="2"/>
  <c r="AR150" i="2"/>
  <c r="B150" i="2"/>
  <c r="FQ149" i="2"/>
  <c r="FO149" i="2"/>
  <c r="EY149" i="2"/>
  <c r="FR149" i="2" s="1"/>
  <c r="ES149" i="2"/>
  <c r="EL149" i="2"/>
  <c r="EE149" i="2"/>
  <c r="CL149" i="2"/>
  <c r="CC149" i="2"/>
  <c r="CA149" i="2"/>
  <c r="BY149" i="2"/>
  <c r="BV149" i="2"/>
  <c r="BS149" i="2"/>
  <c r="BN149" i="2"/>
  <c r="BK149" i="2"/>
  <c r="BL149" i="2" s="1"/>
  <c r="AY149" i="2"/>
  <c r="AW149" i="2" s="1"/>
  <c r="AV149" i="2" s="1"/>
  <c r="AU149" i="2"/>
  <c r="AT149" i="2"/>
  <c r="AS149" i="2"/>
  <c r="AR149" i="2"/>
  <c r="B149" i="2"/>
  <c r="FQ48" i="2"/>
  <c r="FO48" i="2"/>
  <c r="EY48" i="2"/>
  <c r="FR48" i="2" s="1"/>
  <c r="ES48" i="2"/>
  <c r="EL48" i="2"/>
  <c r="EE48" i="2"/>
  <c r="CL48" i="2"/>
  <c r="CC48" i="2"/>
  <c r="CA48" i="2"/>
  <c r="BY48" i="2"/>
  <c r="BV48" i="2"/>
  <c r="BS48" i="2"/>
  <c r="BN48" i="2"/>
  <c r="BK48" i="2"/>
  <c r="BL48" i="2" s="1"/>
  <c r="AY48" i="2"/>
  <c r="AW48" i="2" s="1"/>
  <c r="AV48" i="2" s="1"/>
  <c r="AU48" i="2"/>
  <c r="AT48" i="2"/>
  <c r="AS48" i="2"/>
  <c r="AR48" i="2"/>
  <c r="B48" i="2"/>
  <c r="FQ148" i="2"/>
  <c r="FO148" i="2"/>
  <c r="EY148" i="2"/>
  <c r="FR148" i="2" s="1"/>
  <c r="ES148" i="2"/>
  <c r="EL148" i="2"/>
  <c r="EE148" i="2"/>
  <c r="CL148" i="2"/>
  <c r="CC148" i="2"/>
  <c r="CA148" i="2"/>
  <c r="BY148" i="2"/>
  <c r="BV148" i="2"/>
  <c r="BS148" i="2"/>
  <c r="BN148" i="2"/>
  <c r="BK148" i="2"/>
  <c r="BL148" i="2" s="1"/>
  <c r="AY148" i="2"/>
  <c r="AW148" i="2" s="1"/>
  <c r="AV148" i="2" s="1"/>
  <c r="AU148" i="2"/>
  <c r="AT148" i="2"/>
  <c r="AS148" i="2"/>
  <c r="AR148" i="2"/>
  <c r="B148" i="2"/>
  <c r="FQ147" i="2"/>
  <c r="FO147" i="2"/>
  <c r="EY147" i="2"/>
  <c r="FR147" i="2" s="1"/>
  <c r="ES147" i="2"/>
  <c r="EL147" i="2"/>
  <c r="EE147" i="2"/>
  <c r="CL147" i="2"/>
  <c r="CC147" i="2"/>
  <c r="CA147" i="2"/>
  <c r="BY147" i="2"/>
  <c r="BV147" i="2"/>
  <c r="BS147" i="2"/>
  <c r="BN147" i="2"/>
  <c r="BK147" i="2"/>
  <c r="BL147" i="2" s="1"/>
  <c r="AY147" i="2"/>
  <c r="AW147" i="2" s="1"/>
  <c r="AV147" i="2" s="1"/>
  <c r="AU147" i="2"/>
  <c r="AT147" i="2"/>
  <c r="AS147" i="2"/>
  <c r="AR147" i="2"/>
  <c r="B147" i="2"/>
  <c r="IA47" i="2"/>
  <c r="FQ47" i="2"/>
  <c r="FO47" i="2"/>
  <c r="EY47" i="2"/>
  <c r="FR47" i="2" s="1"/>
  <c r="EL47" i="2"/>
  <c r="EE47" i="2"/>
  <c r="CL47" i="2"/>
  <c r="CC47" i="2"/>
  <c r="CA47" i="2"/>
  <c r="BY47" i="2"/>
  <c r="BV47" i="2"/>
  <c r="BS47" i="2"/>
  <c r="BN47" i="2"/>
  <c r="BK47" i="2"/>
  <c r="BL47" i="2" s="1"/>
  <c r="AY47" i="2"/>
  <c r="AW47" i="2" s="1"/>
  <c r="AV47" i="2" s="1"/>
  <c r="AU47" i="2"/>
  <c r="AT47" i="2"/>
  <c r="AS47" i="2"/>
  <c r="AR47" i="2"/>
  <c r="B47" i="2"/>
  <c r="FQ46" i="2"/>
  <c r="FO46" i="2"/>
  <c r="EY46" i="2"/>
  <c r="FR46" i="2" s="1"/>
  <c r="KG46" i="2" s="1"/>
  <c r="EL46" i="2"/>
  <c r="CL46" i="2"/>
  <c r="CC46" i="2"/>
  <c r="CA46" i="2"/>
  <c r="BY46" i="2"/>
  <c r="BV46" i="2"/>
  <c r="BS46" i="2"/>
  <c r="BN46" i="2"/>
  <c r="BL46" i="2"/>
  <c r="AY46" i="2"/>
  <c r="AW46" i="2" s="1"/>
  <c r="AV46" i="2" s="1"/>
  <c r="AU46" i="2"/>
  <c r="AT46" i="2"/>
  <c r="AS46" i="2"/>
  <c r="AR46" i="2"/>
  <c r="B46" i="2"/>
  <c r="FQ146" i="2"/>
  <c r="FO146" i="2"/>
  <c r="EY146" i="2"/>
  <c r="EL146" i="2"/>
  <c r="CL146" i="2"/>
  <c r="CC146" i="2"/>
  <c r="CA146" i="2"/>
  <c r="BY146" i="2"/>
  <c r="BV146" i="2"/>
  <c r="BS146" i="2"/>
  <c r="BN146" i="2"/>
  <c r="BL146" i="2"/>
  <c r="AY146" i="2"/>
  <c r="AW146" i="2" s="1"/>
  <c r="AV146" i="2" s="1"/>
  <c r="AU146" i="2"/>
  <c r="AT146" i="2"/>
  <c r="AS146" i="2"/>
  <c r="AR146" i="2"/>
  <c r="B146" i="2"/>
  <c r="CL145" i="2"/>
  <c r="CC145" i="2"/>
  <c r="CA145" i="2"/>
  <c r="BY145" i="2"/>
  <c r="BV145" i="2"/>
  <c r="BS145" i="2"/>
  <c r="BN145" i="2"/>
  <c r="BL145" i="2"/>
  <c r="AW145" i="2"/>
  <c r="AU145" i="2"/>
  <c r="AT145" i="2"/>
  <c r="AS145" i="2"/>
  <c r="AR145" i="2"/>
  <c r="B145" i="2"/>
  <c r="EE45" i="2"/>
  <c r="CL45" i="2"/>
  <c r="CC45" i="2"/>
  <c r="CA45" i="2"/>
  <c r="BY45" i="2"/>
  <c r="BV45" i="2"/>
  <c r="BS45" i="2"/>
  <c r="BN45" i="2"/>
  <c r="BK45" i="2"/>
  <c r="BL45" i="2" s="1"/>
  <c r="AY45" i="2"/>
  <c r="AW45" i="2" s="1"/>
  <c r="AV45" i="2" s="1"/>
  <c r="AU45" i="2"/>
  <c r="AT45" i="2"/>
  <c r="AS45" i="2"/>
  <c r="AR45" i="2"/>
  <c r="B45" i="2"/>
  <c r="EE44" i="2"/>
  <c r="CL44" i="2"/>
  <c r="CC44" i="2"/>
  <c r="CA44" i="2"/>
  <c r="BY44" i="2"/>
  <c r="BV44" i="2"/>
  <c r="BS44" i="2"/>
  <c r="BN44" i="2"/>
  <c r="BK44" i="2"/>
  <c r="BL44" i="2" s="1"/>
  <c r="AY44" i="2"/>
  <c r="AW44" i="2" s="1"/>
  <c r="AV44" i="2" s="1"/>
  <c r="AU44" i="2"/>
  <c r="AT44" i="2"/>
  <c r="AS44" i="2"/>
  <c r="AR44" i="2"/>
  <c r="B44" i="2"/>
  <c r="FQ303" i="2"/>
  <c r="FO303" i="2"/>
  <c r="EY303" i="2"/>
  <c r="EZ303" i="2" s="1"/>
  <c r="EL303" i="2"/>
  <c r="CL303" i="2"/>
  <c r="CC303" i="2"/>
  <c r="CA303" i="2"/>
  <c r="BY303" i="2"/>
  <c r="BV303" i="2"/>
  <c r="BS303" i="2"/>
  <c r="BN303" i="2"/>
  <c r="BL303" i="2"/>
  <c r="AY303" i="2"/>
  <c r="AW303" i="2" s="1"/>
  <c r="AV303" i="2" s="1"/>
  <c r="AU303" i="2"/>
  <c r="AT303" i="2"/>
  <c r="AS303" i="2"/>
  <c r="AR303" i="2"/>
  <c r="B303" i="2"/>
  <c r="CL144" i="2"/>
  <c r="CC144" i="2"/>
  <c r="CA144" i="2"/>
  <c r="BY144" i="2"/>
  <c r="BV144" i="2"/>
  <c r="BS144" i="2"/>
  <c r="BN144" i="2"/>
  <c r="BL144" i="2"/>
  <c r="AY144" i="2"/>
  <c r="AW144" i="2" s="1"/>
  <c r="AV144" i="2" s="1"/>
  <c r="AU144" i="2"/>
  <c r="AT144" i="2"/>
  <c r="AS144" i="2"/>
  <c r="AR144" i="2"/>
  <c r="B144" i="2"/>
  <c r="EE143" i="2"/>
  <c r="CL143" i="2"/>
  <c r="CC143" i="2"/>
  <c r="CA143" i="2"/>
  <c r="BY143" i="2"/>
  <c r="BV143" i="2"/>
  <c r="BS143" i="2"/>
  <c r="BN143" i="2"/>
  <c r="BL143" i="2"/>
  <c r="AY143" i="2"/>
  <c r="AW143" i="2" s="1"/>
  <c r="AV143" i="2" s="1"/>
  <c r="AU143" i="2"/>
  <c r="AT143" i="2"/>
  <c r="AS143" i="2"/>
  <c r="AR143" i="2"/>
  <c r="B143" i="2"/>
  <c r="EE43" i="2"/>
  <c r="CL43" i="2"/>
  <c r="CC43" i="2"/>
  <c r="CA43" i="2"/>
  <c r="BY43" i="2"/>
  <c r="BV43" i="2"/>
  <c r="BS43" i="2"/>
  <c r="BN43" i="2"/>
  <c r="BK43" i="2"/>
  <c r="BL43" i="2" s="1"/>
  <c r="AY43" i="2"/>
  <c r="AW43" i="2" s="1"/>
  <c r="AV43" i="2" s="1"/>
  <c r="AU43" i="2"/>
  <c r="AT43" i="2"/>
  <c r="AS43" i="2"/>
  <c r="AR43" i="2"/>
  <c r="B43" i="2"/>
  <c r="CL42" i="2"/>
  <c r="CC42" i="2"/>
  <c r="CA42" i="2"/>
  <c r="BY42" i="2"/>
  <c r="BV42" i="2"/>
  <c r="BS42" i="2"/>
  <c r="BN42" i="2"/>
  <c r="BL42" i="2"/>
  <c r="AY42" i="2"/>
  <c r="AW42" i="2" s="1"/>
  <c r="AV42" i="2" s="1"/>
  <c r="AU42" i="2"/>
  <c r="AT42" i="2"/>
  <c r="AS42" i="2"/>
  <c r="AR42" i="2"/>
  <c r="B42" i="2"/>
  <c r="B142" i="2"/>
  <c r="CL41" i="2"/>
  <c r="CC41" i="2"/>
  <c r="CA41" i="2"/>
  <c r="BY41" i="2"/>
  <c r="BV41" i="2"/>
  <c r="BS41" i="2"/>
  <c r="BN41" i="2"/>
  <c r="BL41" i="2"/>
  <c r="AW41" i="2"/>
  <c r="AU41" i="2"/>
  <c r="AT41" i="2"/>
  <c r="AS41" i="2"/>
  <c r="AR41" i="2"/>
  <c r="B41" i="2"/>
  <c r="CL40" i="2"/>
  <c r="CC40" i="2"/>
  <c r="CA40" i="2"/>
  <c r="BY40" i="2"/>
  <c r="BV40" i="2"/>
  <c r="BS40" i="2"/>
  <c r="BN40" i="2"/>
  <c r="BL40" i="2"/>
  <c r="AW40" i="2"/>
  <c r="AU40" i="2"/>
  <c r="AT40" i="2"/>
  <c r="AS40" i="2"/>
  <c r="AR40" i="2"/>
  <c r="B40" i="2"/>
  <c r="CL39" i="2"/>
  <c r="CC39" i="2"/>
  <c r="CA39" i="2"/>
  <c r="BY39" i="2"/>
  <c r="BV39" i="2"/>
  <c r="BS39" i="2"/>
  <c r="BN39" i="2"/>
  <c r="BL39" i="2"/>
  <c r="AW39" i="2"/>
  <c r="AU39" i="2"/>
  <c r="AT39" i="2"/>
  <c r="AS39" i="2"/>
  <c r="AR39" i="2"/>
  <c r="B39" i="2"/>
  <c r="CL38" i="2"/>
  <c r="CC38" i="2"/>
  <c r="CA38" i="2"/>
  <c r="BY38" i="2"/>
  <c r="BV38" i="2"/>
  <c r="BS38" i="2"/>
  <c r="BN38" i="2"/>
  <c r="BL38" i="2"/>
  <c r="AW38" i="2"/>
  <c r="AU38" i="2"/>
  <c r="AT38" i="2"/>
  <c r="AS38" i="2"/>
  <c r="AR38" i="2"/>
  <c r="B38" i="2"/>
  <c r="EE37" i="2"/>
  <c r="CL37" i="2"/>
  <c r="CC37" i="2"/>
  <c r="CA37" i="2"/>
  <c r="BY37" i="2"/>
  <c r="BV37" i="2"/>
  <c r="BS37" i="2"/>
  <c r="BN37" i="2"/>
  <c r="BK37" i="2"/>
  <c r="BL37" i="2" s="1"/>
  <c r="AY37" i="2"/>
  <c r="AW37" i="2" s="1"/>
  <c r="AV37" i="2" s="1"/>
  <c r="AU37" i="2"/>
  <c r="AT37" i="2"/>
  <c r="AS37" i="2"/>
  <c r="AR37" i="2"/>
  <c r="B37" i="2"/>
  <c r="EE141" i="2"/>
  <c r="CL141" i="2"/>
  <c r="CC141" i="2"/>
  <c r="CA141" i="2"/>
  <c r="BY141" i="2"/>
  <c r="BV141" i="2"/>
  <c r="BS141" i="2"/>
  <c r="BN141" i="2"/>
  <c r="BK141" i="2"/>
  <c r="BL141" i="2" s="1"/>
  <c r="AY141" i="2"/>
  <c r="AW141" i="2" s="1"/>
  <c r="AV141" i="2" s="1"/>
  <c r="AU141" i="2"/>
  <c r="AT141" i="2"/>
  <c r="AS141" i="2"/>
  <c r="AR141" i="2"/>
  <c r="B141" i="2"/>
  <c r="EE140" i="2"/>
  <c r="CL140" i="2"/>
  <c r="CC140" i="2"/>
  <c r="CA140" i="2"/>
  <c r="BY140" i="2"/>
  <c r="BV140" i="2"/>
  <c r="BS140" i="2"/>
  <c r="BN140" i="2"/>
  <c r="BK140" i="2"/>
  <c r="BL140" i="2" s="1"/>
  <c r="AY140" i="2"/>
  <c r="AW140" i="2" s="1"/>
  <c r="AV140" i="2" s="1"/>
  <c r="AU140" i="2"/>
  <c r="AT140" i="2"/>
  <c r="AS140" i="2"/>
  <c r="AR140" i="2"/>
  <c r="B140" i="2"/>
  <c r="EE36" i="2"/>
  <c r="CL36" i="2"/>
  <c r="CC36" i="2"/>
  <c r="CA36" i="2"/>
  <c r="BY36" i="2"/>
  <c r="BV36" i="2"/>
  <c r="BS36" i="2"/>
  <c r="BN36" i="2"/>
  <c r="BK36" i="2"/>
  <c r="BL36" i="2" s="1"/>
  <c r="AY36" i="2"/>
  <c r="AW36" i="2" s="1"/>
  <c r="AV36" i="2" s="1"/>
  <c r="AU36" i="2"/>
  <c r="AT36" i="2"/>
  <c r="AS36" i="2"/>
  <c r="AR36" i="2"/>
  <c r="B36" i="2"/>
  <c r="EE35" i="2"/>
  <c r="CL35" i="2"/>
  <c r="CC35" i="2"/>
  <c r="CA35" i="2"/>
  <c r="BY35" i="2"/>
  <c r="BV35" i="2"/>
  <c r="BS35" i="2"/>
  <c r="BN35" i="2"/>
  <c r="BK35" i="2"/>
  <c r="BL35" i="2" s="1"/>
  <c r="AY35" i="2"/>
  <c r="AW35" i="2" s="1"/>
  <c r="AV35" i="2" s="1"/>
  <c r="AU35" i="2"/>
  <c r="AT35" i="2"/>
  <c r="AS35" i="2"/>
  <c r="AR35" i="2"/>
  <c r="B35" i="2"/>
  <c r="CL34" i="2"/>
  <c r="CC34" i="2"/>
  <c r="CA34" i="2"/>
  <c r="BY34" i="2"/>
  <c r="BV34" i="2"/>
  <c r="BS34" i="2"/>
  <c r="BN34" i="2"/>
  <c r="BL34" i="2"/>
  <c r="AY34" i="2"/>
  <c r="AW34" i="2" s="1"/>
  <c r="AV34" i="2" s="1"/>
  <c r="AU34" i="2"/>
  <c r="AT34" i="2"/>
  <c r="AS34" i="2"/>
  <c r="AR34" i="2"/>
  <c r="B34" i="2"/>
  <c r="EE139" i="2"/>
  <c r="CL139" i="2"/>
  <c r="CC139" i="2"/>
  <c r="CA139" i="2"/>
  <c r="BY139" i="2"/>
  <c r="BV139" i="2"/>
  <c r="BS139" i="2"/>
  <c r="BN139" i="2"/>
  <c r="BK139" i="2"/>
  <c r="BL139" i="2" s="1"/>
  <c r="AY139" i="2"/>
  <c r="AW139" i="2" s="1"/>
  <c r="AV139" i="2" s="1"/>
  <c r="AU139" i="2"/>
  <c r="AT139" i="2"/>
  <c r="AS139" i="2"/>
  <c r="AR139" i="2"/>
  <c r="B139" i="2"/>
  <c r="B138" i="2"/>
  <c r="EE33" i="2"/>
  <c r="CL33" i="2"/>
  <c r="CC33" i="2"/>
  <c r="CA33" i="2"/>
  <c r="BY33" i="2"/>
  <c r="BV33" i="2"/>
  <c r="BS33" i="2"/>
  <c r="BN33" i="2"/>
  <c r="BK33" i="2"/>
  <c r="BL33" i="2" s="1"/>
  <c r="AY33" i="2"/>
  <c r="AW33" i="2" s="1"/>
  <c r="AV33" i="2" s="1"/>
  <c r="AU33" i="2"/>
  <c r="AT33" i="2"/>
  <c r="AS33" i="2"/>
  <c r="AR33" i="2"/>
  <c r="B33" i="2"/>
  <c r="EE137" i="2"/>
  <c r="CL137" i="2"/>
  <c r="CC137" i="2"/>
  <c r="CA137" i="2"/>
  <c r="BY137" i="2"/>
  <c r="BV137" i="2"/>
  <c r="BS137" i="2"/>
  <c r="BN137" i="2"/>
  <c r="BK137" i="2"/>
  <c r="BL137" i="2" s="1"/>
  <c r="AY137" i="2"/>
  <c r="AW137" i="2" s="1"/>
  <c r="AV137" i="2" s="1"/>
  <c r="AU137" i="2"/>
  <c r="AT137" i="2"/>
  <c r="AS137" i="2"/>
  <c r="AR137" i="2"/>
  <c r="B137" i="2"/>
  <c r="EE136" i="2"/>
  <c r="CL136" i="2"/>
  <c r="CC136" i="2"/>
  <c r="CA136" i="2"/>
  <c r="BY136" i="2"/>
  <c r="BV136" i="2"/>
  <c r="BS136" i="2"/>
  <c r="BN136" i="2"/>
  <c r="BK136" i="2"/>
  <c r="BL136" i="2" s="1"/>
  <c r="AY136" i="2"/>
  <c r="AW136" i="2" s="1"/>
  <c r="AV136" i="2" s="1"/>
  <c r="AU136" i="2"/>
  <c r="AT136" i="2"/>
  <c r="AS136" i="2"/>
  <c r="AR136" i="2"/>
  <c r="B136" i="2"/>
  <c r="EE135" i="2"/>
  <c r="CL135" i="2"/>
  <c r="CC135" i="2"/>
  <c r="CA135" i="2"/>
  <c r="BY135" i="2"/>
  <c r="BV135" i="2"/>
  <c r="BS135" i="2"/>
  <c r="BN135" i="2"/>
  <c r="BK135" i="2"/>
  <c r="BL135" i="2" s="1"/>
  <c r="AY135" i="2"/>
  <c r="AW135" i="2" s="1"/>
  <c r="AV135" i="2" s="1"/>
  <c r="AU135" i="2"/>
  <c r="AT135" i="2"/>
  <c r="AS135" i="2"/>
  <c r="AR135" i="2"/>
  <c r="B135" i="2"/>
  <c r="B134" i="2"/>
  <c r="EE133" i="2"/>
  <c r="CL133" i="2"/>
  <c r="CC133" i="2"/>
  <c r="CA133" i="2"/>
  <c r="BY133" i="2"/>
  <c r="BV133" i="2"/>
  <c r="BS133" i="2"/>
  <c r="BN133" i="2"/>
  <c r="BK133" i="2"/>
  <c r="BL133" i="2" s="1"/>
  <c r="AY133" i="2"/>
  <c r="AW133" i="2" s="1"/>
  <c r="AV133" i="2" s="1"/>
  <c r="AU133" i="2"/>
  <c r="AT133" i="2"/>
  <c r="AS133" i="2"/>
  <c r="AR133" i="2"/>
  <c r="B133" i="2"/>
  <c r="EE32" i="2"/>
  <c r="CL32" i="2"/>
  <c r="CC32" i="2"/>
  <c r="CA32" i="2"/>
  <c r="BY32" i="2"/>
  <c r="BV32" i="2"/>
  <c r="BS32" i="2"/>
  <c r="BN32" i="2"/>
  <c r="BK32" i="2"/>
  <c r="BL32" i="2" s="1"/>
  <c r="AY32" i="2"/>
  <c r="AW32" i="2" s="1"/>
  <c r="AV32" i="2" s="1"/>
  <c r="AU32" i="2"/>
  <c r="AT32" i="2"/>
  <c r="AS32" i="2"/>
  <c r="AR32" i="2"/>
  <c r="B32" i="2"/>
  <c r="EE132" i="2"/>
  <c r="CL132" i="2"/>
  <c r="CC132" i="2"/>
  <c r="CA132" i="2"/>
  <c r="BY132" i="2"/>
  <c r="BV132" i="2"/>
  <c r="BS132" i="2"/>
  <c r="BN132" i="2"/>
  <c r="BK132" i="2"/>
  <c r="BL132" i="2" s="1"/>
  <c r="AY132" i="2"/>
  <c r="AW132" i="2" s="1"/>
  <c r="AV132" i="2" s="1"/>
  <c r="AU132" i="2"/>
  <c r="AT132" i="2"/>
  <c r="AS132" i="2"/>
  <c r="AR132" i="2"/>
  <c r="B132" i="2"/>
  <c r="EE131" i="2"/>
  <c r="CL131" i="2"/>
  <c r="CC131" i="2"/>
  <c r="CA131" i="2"/>
  <c r="BY131" i="2"/>
  <c r="BV131" i="2"/>
  <c r="BS131" i="2"/>
  <c r="BN131" i="2"/>
  <c r="BK131" i="2"/>
  <c r="BL131" i="2" s="1"/>
  <c r="AY131" i="2"/>
  <c r="AW131" i="2" s="1"/>
  <c r="AV131" i="2" s="1"/>
  <c r="AU131" i="2"/>
  <c r="AT131" i="2"/>
  <c r="AS131" i="2"/>
  <c r="AR131" i="2"/>
  <c r="B131" i="2"/>
  <c r="B130" i="2"/>
  <c r="EE129" i="2"/>
  <c r="CL129" i="2"/>
  <c r="CC129" i="2"/>
  <c r="CA129" i="2"/>
  <c r="BY129" i="2"/>
  <c r="BV129" i="2"/>
  <c r="BS129" i="2"/>
  <c r="BN129" i="2"/>
  <c r="BK129" i="2"/>
  <c r="BL129" i="2" s="1"/>
  <c r="AY129" i="2"/>
  <c r="AW129" i="2" s="1"/>
  <c r="AV129" i="2" s="1"/>
  <c r="AU129" i="2"/>
  <c r="AT129" i="2"/>
  <c r="AS129" i="2"/>
  <c r="AR129" i="2"/>
  <c r="B129" i="2"/>
  <c r="EE128" i="2"/>
  <c r="CL128" i="2"/>
  <c r="CC128" i="2"/>
  <c r="CA128" i="2"/>
  <c r="BY128" i="2"/>
  <c r="BV128" i="2"/>
  <c r="BS128" i="2"/>
  <c r="BN128" i="2"/>
  <c r="BK128" i="2"/>
  <c r="BL128" i="2" s="1"/>
  <c r="AY128" i="2"/>
  <c r="AW128" i="2" s="1"/>
  <c r="AV128" i="2" s="1"/>
  <c r="AU128" i="2"/>
  <c r="AT128" i="2"/>
  <c r="AS128" i="2"/>
  <c r="AR128" i="2"/>
  <c r="B128" i="2"/>
  <c r="EE127" i="2"/>
  <c r="CL127" i="2"/>
  <c r="CC127" i="2"/>
  <c r="CA127" i="2"/>
  <c r="BY127" i="2"/>
  <c r="BV127" i="2"/>
  <c r="BS127" i="2"/>
  <c r="BN127" i="2"/>
  <c r="BL127" i="2"/>
  <c r="AY127" i="2"/>
  <c r="AW127" i="2" s="1"/>
  <c r="AV127" i="2" s="1"/>
  <c r="AU127" i="2"/>
  <c r="AT127" i="2"/>
  <c r="AS127" i="2"/>
  <c r="AR127" i="2"/>
  <c r="B127" i="2"/>
  <c r="B126" i="2"/>
  <c r="EE31" i="2"/>
  <c r="CL31" i="2"/>
  <c r="CC31" i="2"/>
  <c r="CA31" i="2"/>
  <c r="BY31" i="2"/>
  <c r="BV31" i="2"/>
  <c r="BS31" i="2"/>
  <c r="BN31" i="2"/>
  <c r="BK31" i="2"/>
  <c r="BL31" i="2" s="1"/>
  <c r="AY31" i="2"/>
  <c r="AW31" i="2" s="1"/>
  <c r="AV31" i="2" s="1"/>
  <c r="AU31" i="2"/>
  <c r="AT31" i="2"/>
  <c r="AS31" i="2"/>
  <c r="AR31" i="2"/>
  <c r="B31" i="2"/>
  <c r="CL30" i="2"/>
  <c r="CC30" i="2"/>
  <c r="CA30" i="2"/>
  <c r="BY30" i="2"/>
  <c r="BV30" i="2"/>
  <c r="BS30" i="2"/>
  <c r="BN30" i="2"/>
  <c r="BK30" i="2"/>
  <c r="BL30" i="2" s="1"/>
  <c r="AY30" i="2"/>
  <c r="AW30" i="2" s="1"/>
  <c r="AV30" i="2" s="1"/>
  <c r="AU30" i="2"/>
  <c r="AT30" i="2"/>
  <c r="AS30" i="2"/>
  <c r="AR30" i="2"/>
  <c r="B30" i="2"/>
  <c r="CL125" i="2"/>
  <c r="CC125" i="2"/>
  <c r="CA125" i="2"/>
  <c r="BY125" i="2"/>
  <c r="BV125" i="2"/>
  <c r="BS125" i="2"/>
  <c r="BN125" i="2"/>
  <c r="BL125" i="2"/>
  <c r="AW125" i="2"/>
  <c r="AU125" i="2"/>
  <c r="AT125" i="2"/>
  <c r="AS125" i="2"/>
  <c r="AR125" i="2"/>
  <c r="B125" i="2"/>
  <c r="CL124" i="2"/>
  <c r="CC124" i="2"/>
  <c r="CA124" i="2"/>
  <c r="BY124" i="2"/>
  <c r="BV124" i="2"/>
  <c r="BS124" i="2"/>
  <c r="BN124" i="2"/>
  <c r="BK124" i="2"/>
  <c r="BL124" i="2" s="1"/>
  <c r="AY124" i="2"/>
  <c r="AW124" i="2" s="1"/>
  <c r="AV124" i="2" s="1"/>
  <c r="AU124" i="2"/>
  <c r="AT124" i="2"/>
  <c r="AS124" i="2"/>
  <c r="AR124" i="2"/>
  <c r="B124" i="2"/>
  <c r="EE29" i="2"/>
  <c r="CL29" i="2"/>
  <c r="CC29" i="2"/>
  <c r="CA29" i="2"/>
  <c r="BY29" i="2"/>
  <c r="BV29" i="2"/>
  <c r="BS29" i="2"/>
  <c r="BN29" i="2"/>
  <c r="BK29" i="2"/>
  <c r="BL29" i="2" s="1"/>
  <c r="AY29" i="2"/>
  <c r="AW29" i="2" s="1"/>
  <c r="AV29" i="2" s="1"/>
  <c r="AU29" i="2"/>
  <c r="AT29" i="2"/>
  <c r="AS29" i="2"/>
  <c r="AR29" i="2"/>
  <c r="B29" i="2"/>
  <c r="B123" i="2"/>
  <c r="CL28" i="2"/>
  <c r="CC28" i="2"/>
  <c r="CA28" i="2"/>
  <c r="BY28" i="2"/>
  <c r="BV28" i="2"/>
  <c r="BS28" i="2"/>
  <c r="BN28" i="2"/>
  <c r="BK28" i="2"/>
  <c r="BL28" i="2" s="1"/>
  <c r="AY28" i="2"/>
  <c r="AW28" i="2" s="1"/>
  <c r="AV28" i="2" s="1"/>
  <c r="AU28" i="2"/>
  <c r="AT28" i="2"/>
  <c r="AS28" i="2"/>
  <c r="AR28" i="2"/>
  <c r="B28" i="2"/>
  <c r="EE122" i="2"/>
  <c r="CL122" i="2"/>
  <c r="CC122" i="2"/>
  <c r="CA122" i="2"/>
  <c r="BY122" i="2"/>
  <c r="BV122" i="2"/>
  <c r="BS122" i="2"/>
  <c r="BN122" i="2"/>
  <c r="BK122" i="2"/>
  <c r="BL122" i="2" s="1"/>
  <c r="AY122" i="2"/>
  <c r="AW122" i="2" s="1"/>
  <c r="AV122" i="2" s="1"/>
  <c r="AU122" i="2"/>
  <c r="AT122" i="2"/>
  <c r="AS122" i="2"/>
  <c r="AR122" i="2"/>
  <c r="B122" i="2"/>
  <c r="B121" i="2"/>
  <c r="EE120" i="2"/>
  <c r="CL120" i="2"/>
  <c r="CC120" i="2"/>
  <c r="CA120" i="2"/>
  <c r="BY120" i="2"/>
  <c r="BV120" i="2"/>
  <c r="BS120" i="2"/>
  <c r="BN120" i="2"/>
  <c r="BK120" i="2"/>
  <c r="BL120" i="2" s="1"/>
  <c r="AY120" i="2"/>
  <c r="AW120" i="2" s="1"/>
  <c r="AV120" i="2" s="1"/>
  <c r="AU120" i="2"/>
  <c r="AT120" i="2"/>
  <c r="AS120" i="2"/>
  <c r="AR120" i="2"/>
  <c r="B120" i="2"/>
  <c r="EE119" i="2"/>
  <c r="CL119" i="2"/>
  <c r="CC119" i="2"/>
  <c r="CA119" i="2"/>
  <c r="BY119" i="2"/>
  <c r="BV119" i="2"/>
  <c r="BS119" i="2"/>
  <c r="BN119" i="2"/>
  <c r="BK119" i="2"/>
  <c r="BL119" i="2" s="1"/>
  <c r="AY119" i="2"/>
  <c r="AW119" i="2" s="1"/>
  <c r="AV119" i="2" s="1"/>
  <c r="AU119" i="2"/>
  <c r="AT119" i="2"/>
  <c r="AS119" i="2"/>
  <c r="AR119" i="2"/>
  <c r="B119" i="2"/>
  <c r="EE27" i="2"/>
  <c r="CL27" i="2"/>
  <c r="CC27" i="2"/>
  <c r="CA27" i="2"/>
  <c r="BY27" i="2"/>
  <c r="BV27" i="2"/>
  <c r="BS27" i="2"/>
  <c r="BN27" i="2"/>
  <c r="BK27" i="2"/>
  <c r="BL27" i="2" s="1"/>
  <c r="AY27" i="2"/>
  <c r="AW27" i="2" s="1"/>
  <c r="AV27" i="2" s="1"/>
  <c r="AU27" i="2"/>
  <c r="AT27" i="2"/>
  <c r="AS27" i="2"/>
  <c r="AR27" i="2"/>
  <c r="B27" i="2"/>
  <c r="EE26" i="2"/>
  <c r="CL26" i="2"/>
  <c r="CC26" i="2"/>
  <c r="CA26" i="2"/>
  <c r="BY26" i="2"/>
  <c r="BV26" i="2"/>
  <c r="BS26" i="2"/>
  <c r="BN26" i="2"/>
  <c r="BK26" i="2"/>
  <c r="BL26" i="2" s="1"/>
  <c r="AY26" i="2"/>
  <c r="AW26" i="2" s="1"/>
  <c r="AV26" i="2" s="1"/>
  <c r="AU26" i="2"/>
  <c r="AT26" i="2"/>
  <c r="AS26" i="2"/>
  <c r="AR26" i="2"/>
  <c r="B26" i="2"/>
  <c r="EE118" i="2"/>
  <c r="CL118" i="2"/>
  <c r="CC118" i="2"/>
  <c r="CA118" i="2"/>
  <c r="BY118" i="2"/>
  <c r="BV118" i="2"/>
  <c r="BS118" i="2"/>
  <c r="BN118" i="2"/>
  <c r="BK118" i="2"/>
  <c r="BL118" i="2" s="1"/>
  <c r="AY118" i="2"/>
  <c r="AW118" i="2" s="1"/>
  <c r="AV118" i="2" s="1"/>
  <c r="AU118" i="2"/>
  <c r="AT118" i="2"/>
  <c r="AS118" i="2"/>
  <c r="AR118" i="2"/>
  <c r="B118" i="2"/>
  <c r="B117" i="2"/>
  <c r="EE116" i="2"/>
  <c r="CL116" i="2"/>
  <c r="CC116" i="2"/>
  <c r="CA116" i="2"/>
  <c r="BY116" i="2"/>
  <c r="BV116" i="2"/>
  <c r="BS116" i="2"/>
  <c r="BN116" i="2"/>
  <c r="BK116" i="2"/>
  <c r="BL116" i="2" s="1"/>
  <c r="AY116" i="2"/>
  <c r="AW116" i="2" s="1"/>
  <c r="AV116" i="2" s="1"/>
  <c r="AU116" i="2"/>
  <c r="AT116" i="2"/>
  <c r="AS116" i="2"/>
  <c r="AR116" i="2"/>
  <c r="B116" i="2"/>
  <c r="CL115" i="2"/>
  <c r="CC115" i="2"/>
  <c r="CA115" i="2"/>
  <c r="BY115" i="2"/>
  <c r="BV115" i="2"/>
  <c r="BS115" i="2"/>
  <c r="BN115" i="2"/>
  <c r="BL115" i="2"/>
  <c r="AY115" i="2"/>
  <c r="AW115" i="2" s="1"/>
  <c r="AV115" i="2" s="1"/>
  <c r="AU115" i="2"/>
  <c r="AT115" i="2"/>
  <c r="AS115" i="2"/>
  <c r="AR115" i="2"/>
  <c r="B115" i="2"/>
  <c r="EE25" i="2"/>
  <c r="CL25" i="2"/>
  <c r="CC25" i="2"/>
  <c r="CA25" i="2"/>
  <c r="BY25" i="2"/>
  <c r="BV25" i="2"/>
  <c r="BS25" i="2"/>
  <c r="BN25" i="2"/>
  <c r="BK25" i="2"/>
  <c r="BL25" i="2" s="1"/>
  <c r="AY25" i="2"/>
  <c r="AW25" i="2" s="1"/>
  <c r="AV25" i="2" s="1"/>
  <c r="AU25" i="2"/>
  <c r="AT25" i="2"/>
  <c r="AS25" i="2"/>
  <c r="AR25" i="2"/>
  <c r="B25" i="2"/>
  <c r="B114" i="2"/>
  <c r="EE24" i="2"/>
  <c r="CL24" i="2"/>
  <c r="CC24" i="2"/>
  <c r="CA24" i="2"/>
  <c r="BY24" i="2"/>
  <c r="BV24" i="2"/>
  <c r="BS24" i="2"/>
  <c r="BN24" i="2"/>
  <c r="BK24" i="2"/>
  <c r="BL24" i="2" s="1"/>
  <c r="AY24" i="2"/>
  <c r="AW24" i="2" s="1"/>
  <c r="AV24" i="2" s="1"/>
  <c r="AU24" i="2"/>
  <c r="AT24" i="2"/>
  <c r="AS24" i="2"/>
  <c r="AR24" i="2"/>
  <c r="B24" i="2"/>
  <c r="FQ302" i="2"/>
  <c r="FO302" i="2"/>
  <c r="EY302" i="2"/>
  <c r="FR302" i="2" s="1"/>
  <c r="EL302" i="2"/>
  <c r="CL302" i="2"/>
  <c r="CC302" i="2"/>
  <c r="CA302" i="2"/>
  <c r="BY302" i="2"/>
  <c r="BV302" i="2"/>
  <c r="BS302" i="2"/>
  <c r="BN302" i="2"/>
  <c r="BL302" i="2"/>
  <c r="AY302" i="2"/>
  <c r="AW302" i="2" s="1"/>
  <c r="AV302" i="2" s="1"/>
  <c r="AU302" i="2"/>
  <c r="AT302" i="2"/>
  <c r="AS302" i="2"/>
  <c r="AR302" i="2"/>
  <c r="B302" i="2"/>
  <c r="EL23" i="2"/>
  <c r="B23" i="2"/>
  <c r="B113" i="2"/>
  <c r="EE112" i="2"/>
  <c r="CL112" i="2"/>
  <c r="CC112" i="2"/>
  <c r="CA112" i="2"/>
  <c r="BY112" i="2"/>
  <c r="BV112" i="2"/>
  <c r="BS112" i="2"/>
  <c r="BN112" i="2"/>
  <c r="BK112" i="2"/>
  <c r="BL112" i="2" s="1"/>
  <c r="AY112" i="2"/>
  <c r="AW112" i="2" s="1"/>
  <c r="AV112" i="2" s="1"/>
  <c r="AU112" i="2"/>
  <c r="AT112" i="2"/>
  <c r="AS112" i="2"/>
  <c r="AR112" i="2"/>
  <c r="B112" i="2"/>
  <c r="CL111" i="2"/>
  <c r="CC111" i="2"/>
  <c r="CA111" i="2"/>
  <c r="BY111" i="2"/>
  <c r="BV111" i="2"/>
  <c r="BS111" i="2"/>
  <c r="BN111" i="2"/>
  <c r="BL111" i="2"/>
  <c r="AY111" i="2"/>
  <c r="AW111" i="2" s="1"/>
  <c r="AV111" i="2" s="1"/>
  <c r="AU111" i="2"/>
  <c r="AT111" i="2"/>
  <c r="AS111" i="2"/>
  <c r="AR111" i="2"/>
  <c r="B111" i="2"/>
  <c r="CL110" i="2"/>
  <c r="CC110" i="2"/>
  <c r="CA110" i="2"/>
  <c r="BY110" i="2"/>
  <c r="BV110" i="2"/>
  <c r="BS110" i="2"/>
  <c r="BN110" i="2"/>
  <c r="BL110" i="2"/>
  <c r="AW110" i="2"/>
  <c r="AU110" i="2"/>
  <c r="AT110" i="2"/>
  <c r="AS110" i="2"/>
  <c r="AR110" i="2"/>
  <c r="B110" i="2"/>
  <c r="EE109" i="2"/>
  <c r="CL109" i="2"/>
  <c r="CC109" i="2"/>
  <c r="CA109" i="2"/>
  <c r="BY109" i="2"/>
  <c r="BV109" i="2"/>
  <c r="BS109" i="2"/>
  <c r="BN109" i="2"/>
  <c r="BL109" i="2"/>
  <c r="AY109" i="2"/>
  <c r="AW109" i="2" s="1"/>
  <c r="AV109" i="2" s="1"/>
  <c r="AU109" i="2"/>
  <c r="AT109" i="2"/>
  <c r="AS109" i="2"/>
  <c r="AR109" i="2"/>
  <c r="B109" i="2"/>
  <c r="CL108" i="2"/>
  <c r="CC108" i="2"/>
  <c r="CA108" i="2"/>
  <c r="BY108" i="2"/>
  <c r="BV108" i="2"/>
  <c r="BS108" i="2"/>
  <c r="BN108" i="2"/>
  <c r="BL108" i="2"/>
  <c r="AW108" i="2"/>
  <c r="AU108" i="2"/>
  <c r="AT108" i="2"/>
  <c r="AS108" i="2"/>
  <c r="AR108" i="2"/>
  <c r="B108" i="2"/>
  <c r="AU107" i="2"/>
  <c r="AT107" i="2"/>
  <c r="AS107" i="2"/>
  <c r="AR107" i="2"/>
  <c r="B107" i="2"/>
  <c r="EE22" i="2"/>
  <c r="CL22" i="2"/>
  <c r="CC22" i="2"/>
  <c r="CA22" i="2"/>
  <c r="BY22" i="2"/>
  <c r="BV22" i="2"/>
  <c r="BS22" i="2"/>
  <c r="BN22" i="2"/>
  <c r="BK22" i="2"/>
  <c r="BL22" i="2" s="1"/>
  <c r="AY22" i="2"/>
  <c r="AW22" i="2" s="1"/>
  <c r="AV22" i="2" s="1"/>
  <c r="AU22" i="2"/>
  <c r="AT22" i="2"/>
  <c r="AS22" i="2"/>
  <c r="AR22" i="2"/>
  <c r="B22" i="2"/>
  <c r="EE21" i="2"/>
  <c r="CL21" i="2"/>
  <c r="CC21" i="2"/>
  <c r="CA21" i="2"/>
  <c r="BY21" i="2"/>
  <c r="BV21" i="2"/>
  <c r="BS21" i="2"/>
  <c r="BN21" i="2"/>
  <c r="BK21" i="2"/>
  <c r="BL21" i="2" s="1"/>
  <c r="AY21" i="2"/>
  <c r="AW21" i="2" s="1"/>
  <c r="AV21" i="2" s="1"/>
  <c r="AU21" i="2"/>
  <c r="AT21" i="2"/>
  <c r="AS21" i="2"/>
  <c r="AR21" i="2"/>
  <c r="B21" i="2"/>
  <c r="CL20" i="2"/>
  <c r="CC20" i="2"/>
  <c r="CA20" i="2"/>
  <c r="BY20" i="2"/>
  <c r="BV20" i="2"/>
  <c r="BS20" i="2"/>
  <c r="BN20" i="2"/>
  <c r="BL20" i="2"/>
  <c r="AW20" i="2"/>
  <c r="AU20" i="2"/>
  <c r="AT20" i="2"/>
  <c r="AS20" i="2"/>
  <c r="AR20" i="2"/>
  <c r="B20" i="2"/>
  <c r="EE19" i="2"/>
  <c r="CL19" i="2"/>
  <c r="CC19" i="2"/>
  <c r="CA19" i="2"/>
  <c r="BY19" i="2"/>
  <c r="BV19" i="2"/>
  <c r="BS19" i="2"/>
  <c r="BN19" i="2"/>
  <c r="BK19" i="2"/>
  <c r="BL19" i="2" s="1"/>
  <c r="AY19" i="2"/>
  <c r="AW19" i="2" s="1"/>
  <c r="AV19" i="2" s="1"/>
  <c r="AU19" i="2"/>
  <c r="AT19" i="2"/>
  <c r="AS19" i="2"/>
  <c r="AR19" i="2"/>
  <c r="B19" i="2"/>
  <c r="EE18" i="2"/>
  <c r="CL18" i="2"/>
  <c r="CC18" i="2"/>
  <c r="CA18" i="2"/>
  <c r="BY18" i="2"/>
  <c r="BV18" i="2"/>
  <c r="BS18" i="2"/>
  <c r="BN18" i="2"/>
  <c r="BK18" i="2"/>
  <c r="BL18" i="2" s="1"/>
  <c r="AY18" i="2"/>
  <c r="AW18" i="2" s="1"/>
  <c r="AV18" i="2" s="1"/>
  <c r="AU18" i="2"/>
  <c r="AT18" i="2"/>
  <c r="AS18" i="2"/>
  <c r="AR18" i="2"/>
  <c r="B18" i="2"/>
  <c r="EE17" i="2"/>
  <c r="CL17" i="2"/>
  <c r="CC17" i="2"/>
  <c r="CA17" i="2"/>
  <c r="BY17" i="2"/>
  <c r="BV17" i="2"/>
  <c r="BS17" i="2"/>
  <c r="BN17" i="2"/>
  <c r="BK17" i="2"/>
  <c r="BL17" i="2" s="1"/>
  <c r="AY17" i="2"/>
  <c r="AW17" i="2" s="1"/>
  <c r="AV17" i="2" s="1"/>
  <c r="AU17" i="2"/>
  <c r="AT17" i="2"/>
  <c r="AS17" i="2"/>
  <c r="AR17" i="2"/>
  <c r="B17" i="2"/>
  <c r="CL16" i="2"/>
  <c r="CC16" i="2"/>
  <c r="CA16" i="2"/>
  <c r="BY16" i="2"/>
  <c r="BV16" i="2"/>
  <c r="BS16" i="2"/>
  <c r="BN16" i="2"/>
  <c r="BL16" i="2"/>
  <c r="AY16" i="2"/>
  <c r="AW16" i="2" s="1"/>
  <c r="AV16" i="2" s="1"/>
  <c r="AU16" i="2"/>
  <c r="AT16" i="2"/>
  <c r="AS16" i="2"/>
  <c r="AR16" i="2"/>
  <c r="B16" i="2"/>
  <c r="CL106" i="2"/>
  <c r="CC106" i="2"/>
  <c r="CA106" i="2"/>
  <c r="BY106" i="2"/>
  <c r="BV106" i="2"/>
  <c r="BS106" i="2"/>
  <c r="BN106" i="2"/>
  <c r="BL106" i="2"/>
  <c r="AW106" i="2"/>
  <c r="AU106" i="2"/>
  <c r="AT106" i="2"/>
  <c r="AS106" i="2"/>
  <c r="AR106" i="2"/>
  <c r="B106" i="2"/>
  <c r="CL105" i="2"/>
  <c r="CC105" i="2"/>
  <c r="CA105" i="2"/>
  <c r="BY105" i="2"/>
  <c r="BV105" i="2"/>
  <c r="BS105" i="2"/>
  <c r="BN105" i="2"/>
  <c r="BL105" i="2"/>
  <c r="AW105" i="2"/>
  <c r="AU105" i="2"/>
  <c r="AT105" i="2"/>
  <c r="AS105" i="2"/>
  <c r="AR105" i="2"/>
  <c r="B105" i="2"/>
  <c r="CL104" i="2"/>
  <c r="CC104" i="2"/>
  <c r="CA104" i="2"/>
  <c r="BY104" i="2"/>
  <c r="BV104" i="2"/>
  <c r="BS104" i="2"/>
  <c r="BN104" i="2"/>
  <c r="BL104" i="2"/>
  <c r="AW104" i="2"/>
  <c r="AU104" i="2"/>
  <c r="AT104" i="2"/>
  <c r="AS104" i="2"/>
  <c r="AR104" i="2"/>
  <c r="B104" i="2"/>
  <c r="EE103" i="2"/>
  <c r="CL103" i="2"/>
  <c r="CC103" i="2"/>
  <c r="CA103" i="2"/>
  <c r="BY103" i="2"/>
  <c r="BV103" i="2"/>
  <c r="BS103" i="2"/>
  <c r="BN103" i="2"/>
  <c r="BK103" i="2"/>
  <c r="BL103" i="2" s="1"/>
  <c r="AY103" i="2"/>
  <c r="AW103" i="2" s="1"/>
  <c r="AV103" i="2" s="1"/>
  <c r="AU103" i="2"/>
  <c r="AT103" i="2"/>
  <c r="AS103" i="2"/>
  <c r="AR103" i="2"/>
  <c r="B103" i="2"/>
  <c r="EE102" i="2"/>
  <c r="CL102" i="2"/>
  <c r="CC102" i="2"/>
  <c r="CA102" i="2"/>
  <c r="BY102" i="2"/>
  <c r="BV102" i="2"/>
  <c r="BS102" i="2"/>
  <c r="BN102" i="2"/>
  <c r="BK102" i="2"/>
  <c r="BL102" i="2" s="1"/>
  <c r="AY102" i="2"/>
  <c r="AW102" i="2" s="1"/>
  <c r="AV102" i="2" s="1"/>
  <c r="AU102" i="2"/>
  <c r="AT102" i="2"/>
  <c r="AS102" i="2"/>
  <c r="AR102" i="2"/>
  <c r="B102" i="2"/>
  <c r="EE101" i="2"/>
  <c r="CL101" i="2"/>
  <c r="CC101" i="2"/>
  <c r="CA101" i="2"/>
  <c r="BY101" i="2"/>
  <c r="BV101" i="2"/>
  <c r="BS101" i="2"/>
  <c r="BN101" i="2"/>
  <c r="BK101" i="2"/>
  <c r="BL101" i="2" s="1"/>
  <c r="AY101" i="2"/>
  <c r="AW101" i="2" s="1"/>
  <c r="AV101" i="2" s="1"/>
  <c r="AU101" i="2"/>
  <c r="AT101" i="2"/>
  <c r="AS101" i="2"/>
  <c r="AR101" i="2"/>
  <c r="B101" i="2"/>
  <c r="EE100" i="2"/>
  <c r="CL100" i="2"/>
  <c r="CC100" i="2"/>
  <c r="CA100" i="2"/>
  <c r="BY100" i="2"/>
  <c r="BV100" i="2"/>
  <c r="BS100" i="2"/>
  <c r="BN100" i="2"/>
  <c r="BL100" i="2"/>
  <c r="AY100" i="2"/>
  <c r="AW100" i="2" s="1"/>
  <c r="AV100" i="2" s="1"/>
  <c r="AU100" i="2"/>
  <c r="AT100" i="2"/>
  <c r="AS100" i="2"/>
  <c r="AR100" i="2"/>
  <c r="B100" i="2"/>
  <c r="B99" i="2"/>
  <c r="FQ301" i="2"/>
  <c r="FO301" i="2"/>
  <c r="EY301" i="2"/>
  <c r="FR301" i="2" s="1"/>
  <c r="KH301" i="2" s="1"/>
  <c r="EL301" i="2"/>
  <c r="CL301" i="2"/>
  <c r="CC301" i="2"/>
  <c r="CA301" i="2"/>
  <c r="BY301" i="2"/>
  <c r="BV301" i="2"/>
  <c r="BS301" i="2"/>
  <c r="BN301" i="2"/>
  <c r="BL301" i="2"/>
  <c r="AW301" i="2"/>
  <c r="AU301" i="2"/>
  <c r="AT301" i="2"/>
  <c r="AS301" i="2"/>
  <c r="AR301" i="2"/>
  <c r="B301" i="2"/>
  <c r="IA300" i="2"/>
  <c r="FQ300" i="2"/>
  <c r="FO300" i="2"/>
  <c r="EY300" i="2"/>
  <c r="EL300" i="2"/>
  <c r="CL300" i="2"/>
  <c r="CC300" i="2"/>
  <c r="CA300" i="2"/>
  <c r="BY300" i="2"/>
  <c r="BV300" i="2"/>
  <c r="BS300" i="2"/>
  <c r="BN300" i="2"/>
  <c r="BL300" i="2"/>
  <c r="AW300" i="2"/>
  <c r="AU300" i="2"/>
  <c r="AT300" i="2"/>
  <c r="AS300" i="2"/>
  <c r="AR300" i="2"/>
  <c r="B300" i="2"/>
  <c r="FQ299" i="2"/>
  <c r="FO299" i="2"/>
  <c r="EY299" i="2"/>
  <c r="FR299" i="2" s="1"/>
  <c r="KE299" i="2" s="1"/>
  <c r="ES299" i="2"/>
  <c r="EL299" i="2"/>
  <c r="EE299" i="2"/>
  <c r="CL299" i="2"/>
  <c r="CC299" i="2"/>
  <c r="CA299" i="2"/>
  <c r="BY299" i="2"/>
  <c r="BV299" i="2"/>
  <c r="BS299" i="2"/>
  <c r="BN299" i="2"/>
  <c r="BK299" i="2"/>
  <c r="BL299" i="2" s="1"/>
  <c r="AY299" i="2"/>
  <c r="AW299" i="2" s="1"/>
  <c r="AV299" i="2" s="1"/>
  <c r="AU299" i="2"/>
  <c r="AT299" i="2"/>
  <c r="AS299" i="2"/>
  <c r="AR299" i="2"/>
  <c r="B299" i="2"/>
  <c r="FQ298" i="2"/>
  <c r="FO298" i="2"/>
  <c r="EY298" i="2"/>
  <c r="EZ298" i="2" s="1"/>
  <c r="EL298" i="2"/>
  <c r="CL298" i="2"/>
  <c r="CC298" i="2"/>
  <c r="CA298" i="2"/>
  <c r="BY298" i="2"/>
  <c r="BV298" i="2"/>
  <c r="BS298" i="2"/>
  <c r="BN298" i="2"/>
  <c r="BL298" i="2"/>
  <c r="AW298" i="2"/>
  <c r="AU298" i="2"/>
  <c r="AT298" i="2"/>
  <c r="AS298" i="2"/>
  <c r="AR298" i="2"/>
  <c r="B298" i="2"/>
  <c r="EL297" i="2"/>
  <c r="B297" i="2"/>
  <c r="FQ296" i="2"/>
  <c r="FO296" i="2"/>
  <c r="EY296" i="2"/>
  <c r="EL296" i="2"/>
  <c r="EE296" i="2"/>
  <c r="CL296" i="2"/>
  <c r="CC296" i="2"/>
  <c r="CA296" i="2"/>
  <c r="BY296" i="2"/>
  <c r="BV296" i="2"/>
  <c r="BS296" i="2"/>
  <c r="BN296" i="2"/>
  <c r="BK296" i="2"/>
  <c r="BL296" i="2" s="1"/>
  <c r="AY296" i="2"/>
  <c r="AW296" i="2" s="1"/>
  <c r="AV296" i="2" s="1"/>
  <c r="AU296" i="2"/>
  <c r="AT296" i="2"/>
  <c r="AS296" i="2"/>
  <c r="AR296" i="2"/>
  <c r="B296" i="2"/>
  <c r="EL295" i="2"/>
  <c r="B295" i="2"/>
  <c r="EL294" i="2"/>
  <c r="B294" i="2"/>
  <c r="FQ293" i="2"/>
  <c r="FO293" i="2"/>
  <c r="EY293" i="2"/>
  <c r="EZ293" i="2" s="1"/>
  <c r="EL293" i="2"/>
  <c r="CL293" i="2"/>
  <c r="CC293" i="2"/>
  <c r="CA293" i="2"/>
  <c r="BY293" i="2"/>
  <c r="BV293" i="2"/>
  <c r="BS293" i="2"/>
  <c r="BN293" i="2"/>
  <c r="BL293" i="2"/>
  <c r="AY293" i="2"/>
  <c r="AW293" i="2" s="1"/>
  <c r="AV293" i="2" s="1"/>
  <c r="AU293" i="2"/>
  <c r="AT293" i="2"/>
  <c r="AS293" i="2"/>
  <c r="AR293" i="2"/>
  <c r="B293" i="2"/>
  <c r="FQ292" i="2"/>
  <c r="FO292" i="2"/>
  <c r="EY292" i="2"/>
  <c r="FR292" i="2" s="1"/>
  <c r="KF292" i="2" s="1"/>
  <c r="ES292" i="2"/>
  <c r="EL292" i="2"/>
  <c r="EE292" i="2"/>
  <c r="CL292" i="2"/>
  <c r="CC292" i="2"/>
  <c r="CA292" i="2"/>
  <c r="BY292" i="2"/>
  <c r="BV292" i="2"/>
  <c r="BS292" i="2"/>
  <c r="BN292" i="2"/>
  <c r="BK292" i="2"/>
  <c r="BL292" i="2" s="1"/>
  <c r="AY292" i="2"/>
  <c r="AW292" i="2" s="1"/>
  <c r="AV292" i="2" s="1"/>
  <c r="AU292" i="2"/>
  <c r="AT292" i="2"/>
  <c r="AS292" i="2"/>
  <c r="AR292" i="2"/>
  <c r="B292" i="2"/>
  <c r="FQ291" i="2"/>
  <c r="FO291" i="2"/>
  <c r="EY291" i="2"/>
  <c r="FR291" i="2" s="1"/>
  <c r="EL291" i="2"/>
  <c r="CL291" i="2"/>
  <c r="CC291" i="2"/>
  <c r="CA291" i="2"/>
  <c r="BY291" i="2"/>
  <c r="BV291" i="2"/>
  <c r="BS291" i="2"/>
  <c r="BN291" i="2"/>
  <c r="BL291" i="2"/>
  <c r="AW291" i="2"/>
  <c r="AU291" i="2"/>
  <c r="AT291" i="2"/>
  <c r="AS291" i="2"/>
  <c r="AR291" i="2"/>
  <c r="B291" i="2"/>
  <c r="FQ290" i="2"/>
  <c r="FO290" i="2"/>
  <c r="EY290" i="2"/>
  <c r="FR290" i="2" s="1"/>
  <c r="KI290" i="2" s="1"/>
  <c r="ES290" i="2"/>
  <c r="EL290" i="2"/>
  <c r="EE290" i="2"/>
  <c r="CL290" i="2"/>
  <c r="CC290" i="2"/>
  <c r="CA290" i="2"/>
  <c r="BY290" i="2"/>
  <c r="BV290" i="2"/>
  <c r="BS290" i="2"/>
  <c r="BN290" i="2"/>
  <c r="BK290" i="2"/>
  <c r="BL290" i="2" s="1"/>
  <c r="AY290" i="2"/>
  <c r="AW290" i="2" s="1"/>
  <c r="AV290" i="2" s="1"/>
  <c r="AU290" i="2"/>
  <c r="AT290" i="2"/>
  <c r="AS290" i="2"/>
  <c r="AR290" i="2"/>
  <c r="B290" i="2"/>
  <c r="FQ289" i="2"/>
  <c r="FO289" i="2"/>
  <c r="EY289" i="2"/>
  <c r="EL289" i="2"/>
  <c r="CL289" i="2"/>
  <c r="CC289" i="2"/>
  <c r="CA289" i="2"/>
  <c r="BY289" i="2"/>
  <c r="BV289" i="2"/>
  <c r="BS289" i="2"/>
  <c r="BN289" i="2"/>
  <c r="BL289" i="2"/>
  <c r="AY289" i="2"/>
  <c r="AW289" i="2" s="1"/>
  <c r="AV289" i="2" s="1"/>
  <c r="AU289" i="2"/>
  <c r="AT289" i="2"/>
  <c r="AS289" i="2"/>
  <c r="AR289" i="2"/>
  <c r="B289" i="2"/>
  <c r="FQ288" i="2"/>
  <c r="FO288" i="2"/>
  <c r="EY288" i="2"/>
  <c r="FR288" i="2" s="1"/>
  <c r="ES288" i="2"/>
  <c r="EL288" i="2"/>
  <c r="EE288" i="2"/>
  <c r="CL288" i="2"/>
  <c r="CC288" i="2"/>
  <c r="CA288" i="2"/>
  <c r="BY288" i="2"/>
  <c r="BV288" i="2"/>
  <c r="BS288" i="2"/>
  <c r="BN288" i="2"/>
  <c r="BK288" i="2"/>
  <c r="BL288" i="2" s="1"/>
  <c r="AY288" i="2"/>
  <c r="AW288" i="2" s="1"/>
  <c r="AV288" i="2" s="1"/>
  <c r="AU288" i="2"/>
  <c r="AT288" i="2"/>
  <c r="AS288" i="2"/>
  <c r="AR288" i="2"/>
  <c r="B288" i="2"/>
  <c r="FQ287" i="2"/>
  <c r="FO287" i="2"/>
  <c r="EY287" i="2"/>
  <c r="EL287" i="2"/>
  <c r="CL287" i="2"/>
  <c r="CC287" i="2"/>
  <c r="CA287" i="2"/>
  <c r="BY287" i="2"/>
  <c r="BV287" i="2"/>
  <c r="BS287" i="2"/>
  <c r="BN287" i="2"/>
  <c r="BL287" i="2"/>
  <c r="AW287" i="2"/>
  <c r="AV287" i="2" s="1"/>
  <c r="AU287" i="2"/>
  <c r="AT287" i="2"/>
  <c r="AS287" i="2"/>
  <c r="AR287" i="2"/>
  <c r="B287" i="2"/>
  <c r="FQ286" i="2"/>
  <c r="FO286" i="2"/>
  <c r="EY286" i="2"/>
  <c r="EZ286" i="2" s="1"/>
  <c r="ES286" i="2"/>
  <c r="EL286" i="2"/>
  <c r="EE286" i="2"/>
  <c r="CL286" i="2"/>
  <c r="CC286" i="2"/>
  <c r="CA286" i="2"/>
  <c r="BY286" i="2"/>
  <c r="BV286" i="2"/>
  <c r="BS286" i="2"/>
  <c r="BN286" i="2"/>
  <c r="BK286" i="2"/>
  <c r="BL286" i="2" s="1"/>
  <c r="AY286" i="2"/>
  <c r="AW286" i="2" s="1"/>
  <c r="AV286" i="2" s="1"/>
  <c r="AU286" i="2"/>
  <c r="AT286" i="2"/>
  <c r="AS286" i="2"/>
  <c r="AR286" i="2"/>
  <c r="B286" i="2"/>
  <c r="FQ285" i="2"/>
  <c r="FO285" i="2"/>
  <c r="EY285" i="2"/>
  <c r="EL285" i="2"/>
  <c r="EE285" i="2"/>
  <c r="CL285" i="2"/>
  <c r="CC285" i="2"/>
  <c r="CA285" i="2"/>
  <c r="BY285" i="2"/>
  <c r="BV285" i="2"/>
  <c r="BS285" i="2"/>
  <c r="BN285" i="2"/>
  <c r="BK285" i="2"/>
  <c r="BL285" i="2" s="1"/>
  <c r="AY285" i="2"/>
  <c r="AW285" i="2" s="1"/>
  <c r="AV285" i="2" s="1"/>
  <c r="AU285" i="2"/>
  <c r="AT285" i="2"/>
  <c r="AS285" i="2"/>
  <c r="AR285" i="2"/>
  <c r="B285" i="2"/>
  <c r="FQ284" i="2"/>
  <c r="FO284" i="2"/>
  <c r="EY284" i="2"/>
  <c r="FR284" i="2" s="1"/>
  <c r="ES284" i="2"/>
  <c r="EL284" i="2"/>
  <c r="EE284" i="2"/>
  <c r="CL284" i="2"/>
  <c r="CC284" i="2"/>
  <c r="CA284" i="2"/>
  <c r="BY284" i="2"/>
  <c r="BV284" i="2"/>
  <c r="BS284" i="2"/>
  <c r="BN284" i="2"/>
  <c r="BK284" i="2"/>
  <c r="BL284" i="2" s="1"/>
  <c r="AY284" i="2"/>
  <c r="AW284" i="2" s="1"/>
  <c r="AV284" i="2" s="1"/>
  <c r="AU284" i="2"/>
  <c r="AT284" i="2"/>
  <c r="AS284" i="2"/>
  <c r="AR284" i="2"/>
  <c r="B284" i="2"/>
  <c r="FQ283" i="2"/>
  <c r="FO283" i="2"/>
  <c r="EY283" i="2"/>
  <c r="FS283" i="2" s="1"/>
  <c r="EL283" i="2"/>
  <c r="CL283" i="2"/>
  <c r="CC283" i="2"/>
  <c r="CA283" i="2"/>
  <c r="BY283" i="2"/>
  <c r="BV283" i="2"/>
  <c r="BS283" i="2"/>
  <c r="BN283" i="2"/>
  <c r="BK283" i="2"/>
  <c r="BL283" i="2" s="1"/>
  <c r="AY283" i="2"/>
  <c r="AW283" i="2" s="1"/>
  <c r="AV283" i="2" s="1"/>
  <c r="AU283" i="2"/>
  <c r="AT283" i="2"/>
  <c r="AS283" i="2"/>
  <c r="AR283" i="2"/>
  <c r="B283" i="2"/>
  <c r="GN282" i="2"/>
  <c r="FQ282" i="2"/>
  <c r="FO282" i="2"/>
  <c r="EY282" i="2"/>
  <c r="EL282" i="2"/>
  <c r="CL282" i="2"/>
  <c r="CC282" i="2"/>
  <c r="CA282" i="2"/>
  <c r="BY282" i="2"/>
  <c r="BV282" i="2"/>
  <c r="BS282" i="2"/>
  <c r="BN282" i="2"/>
  <c r="BL282" i="2"/>
  <c r="AW282" i="2"/>
  <c r="AV282" i="2" s="1"/>
  <c r="AU282" i="2"/>
  <c r="AT282" i="2"/>
  <c r="AS282" i="2"/>
  <c r="AR282" i="2"/>
  <c r="B282" i="2"/>
  <c r="FQ281" i="2"/>
  <c r="FO281" i="2"/>
  <c r="EY281" i="2"/>
  <c r="FR281" i="2" s="1"/>
  <c r="KG281" i="2" s="1"/>
  <c r="ES281" i="2"/>
  <c r="EL281" i="2"/>
  <c r="EE281" i="2"/>
  <c r="CL281" i="2"/>
  <c r="CC281" i="2"/>
  <c r="CA281" i="2"/>
  <c r="BY281" i="2"/>
  <c r="BV281" i="2"/>
  <c r="BS281" i="2"/>
  <c r="BN281" i="2"/>
  <c r="BK281" i="2"/>
  <c r="BL281" i="2" s="1"/>
  <c r="AY281" i="2"/>
  <c r="AW281" i="2" s="1"/>
  <c r="AV281" i="2" s="1"/>
  <c r="AU281" i="2"/>
  <c r="AT281" i="2"/>
  <c r="AS281" i="2"/>
  <c r="AR281" i="2"/>
  <c r="B281" i="2"/>
  <c r="FQ280" i="2"/>
  <c r="FO280" i="2"/>
  <c r="EY280" i="2"/>
  <c r="FR280" i="2" s="1"/>
  <c r="KE280" i="2" s="1"/>
  <c r="ES280" i="2"/>
  <c r="EL280" i="2"/>
  <c r="EE280" i="2"/>
  <c r="CL280" i="2"/>
  <c r="CC280" i="2"/>
  <c r="CA280" i="2"/>
  <c r="BY280" i="2"/>
  <c r="BV280" i="2"/>
  <c r="BS280" i="2"/>
  <c r="BN280" i="2"/>
  <c r="BK280" i="2"/>
  <c r="BL280" i="2" s="1"/>
  <c r="AY280" i="2"/>
  <c r="AW280" i="2" s="1"/>
  <c r="AV280" i="2" s="1"/>
  <c r="AU280" i="2"/>
  <c r="AT280" i="2"/>
  <c r="AS280" i="2"/>
  <c r="AR280" i="2"/>
  <c r="B280" i="2"/>
  <c r="GQ5" i="2"/>
  <c r="FQ5" i="2"/>
  <c r="FO5" i="2"/>
  <c r="EY5" i="2"/>
  <c r="EZ5" i="2" s="1"/>
  <c r="EL5" i="2"/>
  <c r="CL5" i="2"/>
  <c r="CC5" i="2"/>
  <c r="CA5" i="2"/>
  <c r="BY5" i="2"/>
  <c r="BV5" i="2"/>
  <c r="BS5" i="2"/>
  <c r="BN5" i="2"/>
  <c r="BL5" i="2"/>
  <c r="AY5" i="2"/>
  <c r="AW5" i="2" s="1"/>
  <c r="AV5" i="2" s="1"/>
  <c r="AU5" i="2"/>
  <c r="AT5" i="2"/>
  <c r="AS5" i="2"/>
  <c r="AR5" i="2"/>
  <c r="B5" i="2"/>
  <c r="IA279" i="2"/>
  <c r="GQ279" i="2"/>
  <c r="FQ279" i="2"/>
  <c r="FO279" i="2"/>
  <c r="EY279" i="2"/>
  <c r="EL279" i="2"/>
  <c r="CL279" i="2"/>
  <c r="CC279" i="2"/>
  <c r="CA279" i="2"/>
  <c r="BY279" i="2"/>
  <c r="BV279" i="2"/>
  <c r="BS279" i="2"/>
  <c r="BN279" i="2"/>
  <c r="BL279" i="2"/>
  <c r="AW279" i="2"/>
  <c r="AV279" i="2" s="1"/>
  <c r="AU279" i="2"/>
  <c r="AT279" i="2"/>
  <c r="AS279" i="2"/>
  <c r="AR279" i="2"/>
  <c r="B279" i="2"/>
  <c r="FQ278" i="2"/>
  <c r="FO278" i="2"/>
  <c r="EY278" i="2"/>
  <c r="FR278" i="2" s="1"/>
  <c r="KF278" i="2" s="1"/>
  <c r="EL278" i="2"/>
  <c r="CL278" i="2"/>
  <c r="CC278" i="2"/>
  <c r="CA278" i="2"/>
  <c r="BY278" i="2"/>
  <c r="BV278" i="2"/>
  <c r="BS278" i="2"/>
  <c r="BN278" i="2"/>
  <c r="BL278" i="2"/>
  <c r="AW278" i="2"/>
  <c r="AU278" i="2"/>
  <c r="AT278" i="2"/>
  <c r="AS278" i="2"/>
  <c r="AR278" i="2"/>
  <c r="B278" i="2"/>
  <c r="FQ277" i="2"/>
  <c r="FO277" i="2"/>
  <c r="EY277" i="2"/>
  <c r="ES277" i="2"/>
  <c r="EL277" i="2"/>
  <c r="EE277" i="2"/>
  <c r="CL277" i="2"/>
  <c r="CC277" i="2"/>
  <c r="CA277" i="2"/>
  <c r="BY277" i="2"/>
  <c r="BV277" i="2"/>
  <c r="BS277" i="2"/>
  <c r="BN277" i="2"/>
  <c r="BK277" i="2"/>
  <c r="BL277" i="2" s="1"/>
  <c r="AY277" i="2"/>
  <c r="AW277" i="2" s="1"/>
  <c r="AV277" i="2" s="1"/>
  <c r="AU277" i="2"/>
  <c r="AT277" i="2"/>
  <c r="AS277" i="2"/>
  <c r="AR277" i="2"/>
  <c r="B277" i="2"/>
  <c r="EL276" i="2"/>
  <c r="B276" i="2"/>
  <c r="FQ275" i="2"/>
  <c r="FO275" i="2"/>
  <c r="EY275" i="2"/>
  <c r="EZ275" i="2" s="1"/>
  <c r="ES275" i="2"/>
  <c r="EL275" i="2"/>
  <c r="EE275" i="2"/>
  <c r="CL275" i="2"/>
  <c r="CC275" i="2"/>
  <c r="CA275" i="2"/>
  <c r="BY275" i="2"/>
  <c r="BV275" i="2"/>
  <c r="BS275" i="2"/>
  <c r="BN275" i="2"/>
  <c r="BK275" i="2"/>
  <c r="BL275" i="2" s="1"/>
  <c r="AY275" i="2"/>
  <c r="AW275" i="2" s="1"/>
  <c r="AV275" i="2" s="1"/>
  <c r="AU275" i="2"/>
  <c r="AT275" i="2"/>
  <c r="AS275" i="2"/>
  <c r="AR275" i="2"/>
  <c r="B275" i="2"/>
  <c r="FQ274" i="2"/>
  <c r="FO274" i="2"/>
  <c r="EY274" i="2"/>
  <c r="ES274" i="2"/>
  <c r="EL274" i="2"/>
  <c r="EE274" i="2"/>
  <c r="CL274" i="2"/>
  <c r="CC274" i="2"/>
  <c r="CA274" i="2"/>
  <c r="BY274" i="2"/>
  <c r="BV274" i="2"/>
  <c r="BS274" i="2"/>
  <c r="BN274" i="2"/>
  <c r="BK274" i="2"/>
  <c r="BL274" i="2" s="1"/>
  <c r="AY274" i="2"/>
  <c r="AW274" i="2" s="1"/>
  <c r="AV274" i="2" s="1"/>
  <c r="AU274" i="2"/>
  <c r="AT274" i="2"/>
  <c r="AS274" i="2"/>
  <c r="AR274" i="2"/>
  <c r="B274" i="2"/>
  <c r="EL273" i="2"/>
  <c r="B273" i="2"/>
  <c r="FQ272" i="2"/>
  <c r="FO272" i="2"/>
  <c r="EY272" i="2"/>
  <c r="ES272" i="2"/>
  <c r="EL272" i="2"/>
  <c r="EE272" i="2"/>
  <c r="CL272" i="2"/>
  <c r="CC272" i="2"/>
  <c r="CA272" i="2"/>
  <c r="BY272" i="2"/>
  <c r="BV272" i="2"/>
  <c r="BS272" i="2"/>
  <c r="BN272" i="2"/>
  <c r="BK272" i="2"/>
  <c r="BL272" i="2" s="1"/>
  <c r="AY272" i="2"/>
  <c r="AW272" i="2" s="1"/>
  <c r="AV272" i="2" s="1"/>
  <c r="AU272" i="2"/>
  <c r="AT272" i="2"/>
  <c r="AS272" i="2"/>
  <c r="AR272" i="2"/>
  <c r="B272" i="2"/>
  <c r="FQ271" i="2"/>
  <c r="FO271" i="2"/>
  <c r="EY271" i="2"/>
  <c r="ES271" i="2"/>
  <c r="EL271" i="2"/>
  <c r="EE271" i="2"/>
  <c r="CL271" i="2"/>
  <c r="CC271" i="2"/>
  <c r="CA271" i="2"/>
  <c r="BY271" i="2"/>
  <c r="BV271" i="2"/>
  <c r="BS271" i="2"/>
  <c r="BN271" i="2"/>
  <c r="BK271" i="2"/>
  <c r="BL271" i="2" s="1"/>
  <c r="AY271" i="2"/>
  <c r="AW271" i="2" s="1"/>
  <c r="AV271" i="2" s="1"/>
  <c r="AU271" i="2"/>
  <c r="AT271" i="2"/>
  <c r="AS271" i="2"/>
  <c r="AR271" i="2"/>
  <c r="B271" i="2"/>
  <c r="IA270" i="2"/>
  <c r="FQ270" i="2"/>
  <c r="FO270" i="2"/>
  <c r="EY270" i="2"/>
  <c r="EZ270" i="2" s="1"/>
  <c r="EL270" i="2"/>
  <c r="EE270" i="2"/>
  <c r="CL270" i="2"/>
  <c r="CC270" i="2"/>
  <c r="CA270" i="2"/>
  <c r="BY270" i="2"/>
  <c r="BV270" i="2"/>
  <c r="BS270" i="2"/>
  <c r="BN270" i="2"/>
  <c r="BL270" i="2"/>
  <c r="AY270" i="2"/>
  <c r="AW270" i="2" s="1"/>
  <c r="AV270" i="2" s="1"/>
  <c r="AU270" i="2"/>
  <c r="AT270" i="2"/>
  <c r="AS270" i="2"/>
  <c r="AR270" i="2"/>
  <c r="B270" i="2"/>
  <c r="FQ269" i="2"/>
  <c r="FO269" i="2"/>
  <c r="EY269" i="2"/>
  <c r="FR269" i="2" s="1"/>
  <c r="ES269" i="2"/>
  <c r="EL269" i="2"/>
  <c r="EE269" i="2"/>
  <c r="CL269" i="2"/>
  <c r="CC269" i="2"/>
  <c r="CA269" i="2"/>
  <c r="BY269" i="2"/>
  <c r="BV269" i="2"/>
  <c r="BS269" i="2"/>
  <c r="BN269" i="2"/>
  <c r="BK269" i="2"/>
  <c r="BL269" i="2" s="1"/>
  <c r="AY269" i="2"/>
  <c r="AW269" i="2" s="1"/>
  <c r="AV269" i="2" s="1"/>
  <c r="AU269" i="2"/>
  <c r="AT269" i="2"/>
  <c r="AS269" i="2"/>
  <c r="AR269" i="2"/>
  <c r="B269" i="2"/>
  <c r="FQ268" i="2"/>
  <c r="FO268" i="2"/>
  <c r="EY268" i="2"/>
  <c r="FR268" i="2" s="1"/>
  <c r="KE268" i="2" s="1"/>
  <c r="ES268" i="2"/>
  <c r="EL268" i="2"/>
  <c r="EE268" i="2"/>
  <c r="CL268" i="2"/>
  <c r="CC268" i="2"/>
  <c r="CA268" i="2"/>
  <c r="BY268" i="2"/>
  <c r="BV268" i="2"/>
  <c r="BS268" i="2"/>
  <c r="BN268" i="2"/>
  <c r="BK268" i="2"/>
  <c r="BL268" i="2" s="1"/>
  <c r="AY268" i="2"/>
  <c r="AW268" i="2" s="1"/>
  <c r="AV268" i="2" s="1"/>
  <c r="AU268" i="2"/>
  <c r="AT268" i="2"/>
  <c r="AS268" i="2"/>
  <c r="AR268" i="2"/>
  <c r="B268" i="2"/>
  <c r="FQ267" i="2"/>
  <c r="FO267" i="2"/>
  <c r="EY267" i="2"/>
  <c r="FR267" i="2" s="1"/>
  <c r="KH267" i="2" s="1"/>
  <c r="ES267" i="2"/>
  <c r="EL267" i="2"/>
  <c r="EE267" i="2"/>
  <c r="CL267" i="2"/>
  <c r="CC267" i="2"/>
  <c r="CA267" i="2"/>
  <c r="BY267" i="2"/>
  <c r="BV267" i="2"/>
  <c r="BS267" i="2"/>
  <c r="BN267" i="2"/>
  <c r="BK267" i="2"/>
  <c r="BL267" i="2" s="1"/>
  <c r="AY267" i="2"/>
  <c r="AW267" i="2" s="1"/>
  <c r="AV267" i="2" s="1"/>
  <c r="AU267" i="2"/>
  <c r="AT267" i="2"/>
  <c r="AS267" i="2"/>
  <c r="AR267" i="2"/>
  <c r="B267" i="2"/>
  <c r="FQ266" i="2"/>
  <c r="FO266" i="2"/>
  <c r="EY266" i="2"/>
  <c r="EZ266" i="2" s="1"/>
  <c r="ES266" i="2"/>
  <c r="EL266" i="2"/>
  <c r="EE266" i="2"/>
  <c r="CL266" i="2"/>
  <c r="CC266" i="2"/>
  <c r="CA266" i="2"/>
  <c r="BY266" i="2"/>
  <c r="BV266" i="2"/>
  <c r="BS266" i="2"/>
  <c r="BN266" i="2"/>
  <c r="BK266" i="2"/>
  <c r="BL266" i="2" s="1"/>
  <c r="AY266" i="2"/>
  <c r="AW266" i="2" s="1"/>
  <c r="AV266" i="2" s="1"/>
  <c r="AU266" i="2"/>
  <c r="AT266" i="2"/>
  <c r="AS266" i="2"/>
  <c r="AR266" i="2"/>
  <c r="B266" i="2"/>
  <c r="FQ265" i="2"/>
  <c r="FO265" i="2"/>
  <c r="EY265" i="2"/>
  <c r="EZ265" i="2" s="1"/>
  <c r="EL265" i="2"/>
  <c r="CL265" i="2"/>
  <c r="CC265" i="2"/>
  <c r="CA265" i="2"/>
  <c r="BY265" i="2"/>
  <c r="BV265" i="2"/>
  <c r="BS265" i="2"/>
  <c r="BN265" i="2"/>
  <c r="BL265" i="2"/>
  <c r="AW265" i="2"/>
  <c r="AU265" i="2"/>
  <c r="AT265" i="2"/>
  <c r="AS265" i="2"/>
  <c r="AR265" i="2"/>
  <c r="B265" i="2"/>
  <c r="FQ264" i="2"/>
  <c r="FO264" i="2"/>
  <c r="EY264" i="2"/>
  <c r="EZ264" i="2" s="1"/>
  <c r="ES264" i="2"/>
  <c r="EL264" i="2"/>
  <c r="EE264" i="2"/>
  <c r="CL264" i="2"/>
  <c r="CC264" i="2"/>
  <c r="CA264" i="2"/>
  <c r="BY264" i="2"/>
  <c r="BV264" i="2"/>
  <c r="BS264" i="2"/>
  <c r="BN264" i="2"/>
  <c r="BK264" i="2"/>
  <c r="BL264" i="2" s="1"/>
  <c r="AY264" i="2"/>
  <c r="AW264" i="2" s="1"/>
  <c r="AV264" i="2" s="1"/>
  <c r="AU264" i="2"/>
  <c r="AT264" i="2"/>
  <c r="AS264" i="2"/>
  <c r="AR264" i="2"/>
  <c r="B264" i="2"/>
  <c r="FQ263" i="2"/>
  <c r="FO263" i="2"/>
  <c r="EY263" i="2"/>
  <c r="FR263" i="2" s="1"/>
  <c r="EL263" i="2"/>
  <c r="EE263" i="2"/>
  <c r="CL263" i="2"/>
  <c r="CC263" i="2"/>
  <c r="CA263" i="2"/>
  <c r="BY263" i="2"/>
  <c r="BV263" i="2"/>
  <c r="BS263" i="2"/>
  <c r="BN263" i="2"/>
  <c r="BL263" i="2"/>
  <c r="AY263" i="2"/>
  <c r="AW263" i="2" s="1"/>
  <c r="AV263" i="2" s="1"/>
  <c r="AU263" i="2"/>
  <c r="AT263" i="2"/>
  <c r="AS263" i="2"/>
  <c r="AR263" i="2"/>
  <c r="B263" i="2"/>
  <c r="FQ4" i="2"/>
  <c r="FO4" i="2"/>
  <c r="EY4" i="2"/>
  <c r="FR4" i="2" s="1"/>
  <c r="EL4" i="2"/>
  <c r="CL4" i="2"/>
  <c r="CC4" i="2"/>
  <c r="CA4" i="2"/>
  <c r="BY4" i="2"/>
  <c r="BV4" i="2"/>
  <c r="BS4" i="2"/>
  <c r="BN4" i="2"/>
  <c r="BL4" i="2"/>
  <c r="AW4" i="2"/>
  <c r="AV4" i="2" s="1"/>
  <c r="AU4" i="2"/>
  <c r="AT4" i="2"/>
  <c r="AS4" i="2"/>
  <c r="AR4" i="2"/>
  <c r="B4" i="2"/>
  <c r="FQ262" i="2"/>
  <c r="FO262" i="2"/>
  <c r="EY262" i="2"/>
  <c r="EL262" i="2"/>
  <c r="CL262" i="2"/>
  <c r="CC262" i="2"/>
  <c r="CA262" i="2"/>
  <c r="BY262" i="2"/>
  <c r="BV262" i="2"/>
  <c r="BS262" i="2"/>
  <c r="BN262" i="2"/>
  <c r="BL262" i="2"/>
  <c r="AW262" i="2"/>
  <c r="AU262" i="2"/>
  <c r="AT262" i="2"/>
  <c r="AS262" i="2"/>
  <c r="AR262" i="2"/>
  <c r="B262" i="2"/>
  <c r="FQ261" i="2"/>
  <c r="FO261" i="2"/>
  <c r="EY261" i="2"/>
  <c r="ES261" i="2"/>
  <c r="EL261" i="2"/>
  <c r="EE261" i="2"/>
  <c r="CL261" i="2"/>
  <c r="CC261" i="2"/>
  <c r="CA261" i="2"/>
  <c r="BY261" i="2"/>
  <c r="BV261" i="2"/>
  <c r="BS261" i="2"/>
  <c r="BN261" i="2"/>
  <c r="BK261" i="2"/>
  <c r="BL261" i="2" s="1"/>
  <c r="AY261" i="2"/>
  <c r="AW261" i="2" s="1"/>
  <c r="AV261" i="2" s="1"/>
  <c r="AU261" i="2"/>
  <c r="AT261" i="2"/>
  <c r="AS261" i="2"/>
  <c r="AR261" i="2"/>
  <c r="B261" i="2"/>
  <c r="IA260" i="2"/>
  <c r="FQ260" i="2"/>
  <c r="FO260" i="2"/>
  <c r="EY260" i="2"/>
  <c r="FR260" i="2" s="1"/>
  <c r="KG260" i="2" s="1"/>
  <c r="EL260" i="2"/>
  <c r="EE260" i="2"/>
  <c r="CL260" i="2"/>
  <c r="CC260" i="2"/>
  <c r="CA260" i="2"/>
  <c r="BY260" i="2"/>
  <c r="BV260" i="2"/>
  <c r="BS260" i="2"/>
  <c r="BN260" i="2"/>
  <c r="BL260" i="2"/>
  <c r="AY260" i="2"/>
  <c r="AW260" i="2" s="1"/>
  <c r="AV260" i="2" s="1"/>
  <c r="AU260" i="2"/>
  <c r="AT260" i="2"/>
  <c r="AS260" i="2"/>
  <c r="AR260" i="2"/>
  <c r="B260" i="2"/>
  <c r="FQ259" i="2"/>
  <c r="FO259" i="2"/>
  <c r="EY259" i="2"/>
  <c r="FR259" i="2" s="1"/>
  <c r="ES259" i="2"/>
  <c r="EL259" i="2"/>
  <c r="EE259" i="2"/>
  <c r="CL259" i="2"/>
  <c r="CC259" i="2"/>
  <c r="CA259" i="2"/>
  <c r="BY259" i="2"/>
  <c r="BV259" i="2"/>
  <c r="BS259" i="2"/>
  <c r="BN259" i="2"/>
  <c r="BK259" i="2"/>
  <c r="BL259" i="2" s="1"/>
  <c r="AY259" i="2"/>
  <c r="AW259" i="2" s="1"/>
  <c r="AV259" i="2" s="1"/>
  <c r="AU259" i="2"/>
  <c r="AT259" i="2"/>
  <c r="AS259" i="2"/>
  <c r="AR259" i="2"/>
  <c r="B259" i="2"/>
  <c r="FQ258" i="2"/>
  <c r="FO258" i="2"/>
  <c r="EY258" i="2"/>
  <c r="FR258" i="2" s="1"/>
  <c r="EL258" i="2"/>
  <c r="EE258" i="2"/>
  <c r="CL258" i="2"/>
  <c r="CC258" i="2"/>
  <c r="CA258" i="2"/>
  <c r="BY258" i="2"/>
  <c r="BV258" i="2"/>
  <c r="BS258" i="2"/>
  <c r="BN258" i="2"/>
  <c r="BL258" i="2"/>
  <c r="AY258" i="2"/>
  <c r="AW258" i="2" s="1"/>
  <c r="AV258" i="2" s="1"/>
  <c r="AU258" i="2"/>
  <c r="AT258" i="2"/>
  <c r="AS258" i="2"/>
  <c r="AR258" i="2"/>
  <c r="B258" i="2"/>
  <c r="FQ3" i="2"/>
  <c r="FO3" i="2"/>
  <c r="EY3" i="2"/>
  <c r="FR3" i="2" s="1"/>
  <c r="ES3" i="2"/>
  <c r="EL3" i="2"/>
  <c r="EE3" i="2"/>
  <c r="CL3" i="2"/>
  <c r="CC3" i="2"/>
  <c r="CA3" i="2"/>
  <c r="BY3" i="2"/>
  <c r="BV3" i="2"/>
  <c r="BS3" i="2"/>
  <c r="BN3" i="2"/>
  <c r="BK3" i="2"/>
  <c r="BL3" i="2" s="1"/>
  <c r="AY3" i="2"/>
  <c r="AW3" i="2" s="1"/>
  <c r="AV3" i="2" s="1"/>
  <c r="AU3" i="2"/>
  <c r="AT3" i="2"/>
  <c r="AS3" i="2"/>
  <c r="AR3" i="2"/>
  <c r="B3" i="2"/>
  <c r="FQ257" i="2"/>
  <c r="FO257" i="2"/>
  <c r="EY257" i="2"/>
  <c r="FR257" i="2" s="1"/>
  <c r="KH257" i="2" s="1"/>
  <c r="EL257" i="2"/>
  <c r="EE257" i="2"/>
  <c r="CL257" i="2"/>
  <c r="CC257" i="2"/>
  <c r="CA257" i="2"/>
  <c r="BY257" i="2"/>
  <c r="BV257" i="2"/>
  <c r="BS257" i="2"/>
  <c r="BN257" i="2"/>
  <c r="BL257" i="2"/>
  <c r="AY257" i="2"/>
  <c r="AW257" i="2" s="1"/>
  <c r="AV257" i="2" s="1"/>
  <c r="AU257" i="2"/>
  <c r="AT257" i="2"/>
  <c r="AS257" i="2"/>
  <c r="AR257" i="2"/>
  <c r="B257" i="2"/>
  <c r="EL256" i="2"/>
  <c r="B256" i="2"/>
  <c r="FQ255" i="2"/>
  <c r="FO255" i="2"/>
  <c r="EY255" i="2"/>
  <c r="EZ255" i="2" s="1"/>
  <c r="CL255" i="2"/>
  <c r="CC255" i="2"/>
  <c r="CA255" i="2"/>
  <c r="BY255" i="2"/>
  <c r="BV255" i="2"/>
  <c r="BS255" i="2"/>
  <c r="BN255" i="2"/>
  <c r="BL255" i="2"/>
  <c r="AY255" i="2"/>
  <c r="AW255" i="2" s="1"/>
  <c r="AV255" i="2" s="1"/>
  <c r="AU255" i="2"/>
  <c r="AT255" i="2"/>
  <c r="AS255" i="2"/>
  <c r="AR255" i="2"/>
  <c r="B255" i="2"/>
  <c r="FQ254" i="2"/>
  <c r="FO254" i="2"/>
  <c r="EY254" i="2"/>
  <c r="FR254" i="2" s="1"/>
  <c r="EL254" i="2"/>
  <c r="CL254" i="2"/>
  <c r="CC254" i="2"/>
  <c r="CA254" i="2"/>
  <c r="BY254" i="2"/>
  <c r="BV254" i="2"/>
  <c r="BS254" i="2"/>
  <c r="BN254" i="2"/>
  <c r="BL254" i="2"/>
  <c r="AW254" i="2"/>
  <c r="AU254" i="2"/>
  <c r="AT254" i="2"/>
  <c r="AS254" i="2"/>
  <c r="AR254" i="2"/>
  <c r="B254" i="2"/>
  <c r="EL253" i="2"/>
  <c r="B253" i="2"/>
  <c r="GN252" i="2"/>
  <c r="FQ252" i="2"/>
  <c r="FO252" i="2"/>
  <c r="EY252" i="2"/>
  <c r="EZ252" i="2" s="1"/>
  <c r="EL252" i="2"/>
  <c r="CL252" i="2"/>
  <c r="CC252" i="2"/>
  <c r="CA252" i="2"/>
  <c r="BY252" i="2"/>
  <c r="BV252" i="2"/>
  <c r="BS252" i="2"/>
  <c r="BN252" i="2"/>
  <c r="BL252" i="2"/>
  <c r="AW252" i="2"/>
  <c r="AU252" i="2"/>
  <c r="AT252" i="2"/>
  <c r="AS252" i="2"/>
  <c r="AR252" i="2"/>
  <c r="B252" i="2"/>
  <c r="FQ251" i="2"/>
  <c r="FO251" i="2"/>
  <c r="EY251" i="2"/>
  <c r="EZ251" i="2" s="1"/>
  <c r="CL251" i="2"/>
  <c r="CC251" i="2"/>
  <c r="CA251" i="2"/>
  <c r="BY251" i="2"/>
  <c r="BV251" i="2"/>
  <c r="BS251" i="2"/>
  <c r="BN251" i="2"/>
  <c r="BL251" i="2"/>
  <c r="AW251" i="2"/>
  <c r="AU251" i="2"/>
  <c r="AT251" i="2"/>
  <c r="AS251" i="2"/>
  <c r="AR251" i="2"/>
  <c r="B251" i="2"/>
  <c r="FQ250" i="2"/>
  <c r="FO250" i="2"/>
  <c r="EY250" i="2"/>
  <c r="FR250" i="2" s="1"/>
  <c r="KI250" i="2" s="1"/>
  <c r="ES250" i="2"/>
  <c r="EL250" i="2"/>
  <c r="EE250" i="2"/>
  <c r="CL250" i="2"/>
  <c r="CC250" i="2"/>
  <c r="CA250" i="2"/>
  <c r="BY250" i="2"/>
  <c r="BV250" i="2"/>
  <c r="BS250" i="2"/>
  <c r="BN250" i="2"/>
  <c r="BK250" i="2"/>
  <c r="BL250" i="2" s="1"/>
  <c r="AY250" i="2"/>
  <c r="AW250" i="2" s="1"/>
  <c r="AV250" i="2" s="1"/>
  <c r="AU250" i="2"/>
  <c r="AT250" i="2"/>
  <c r="AS250" i="2"/>
  <c r="AR250" i="2"/>
  <c r="B250" i="2"/>
  <c r="FQ249" i="2"/>
  <c r="FO249" i="2"/>
  <c r="EY249" i="2"/>
  <c r="FR249" i="2" s="1"/>
  <c r="ES249" i="2"/>
  <c r="EE249" i="2"/>
  <c r="CL249" i="2"/>
  <c r="CC249" i="2"/>
  <c r="CA249" i="2"/>
  <c r="BY249" i="2"/>
  <c r="BV249" i="2"/>
  <c r="BS249" i="2"/>
  <c r="BN249" i="2"/>
  <c r="BK249" i="2"/>
  <c r="BL249" i="2" s="1"/>
  <c r="AY249" i="2"/>
  <c r="AW249" i="2" s="1"/>
  <c r="AV249" i="2" s="1"/>
  <c r="AU249" i="2"/>
  <c r="AT249" i="2"/>
  <c r="AS249" i="2"/>
  <c r="AR249" i="2"/>
  <c r="B249" i="2"/>
  <c r="FQ248" i="2"/>
  <c r="FO248" i="2"/>
  <c r="EY248" i="2"/>
  <c r="EZ248" i="2" s="1"/>
  <c r="EL248" i="2"/>
  <c r="CL248" i="2"/>
  <c r="CC248" i="2"/>
  <c r="CA248" i="2"/>
  <c r="BY248" i="2"/>
  <c r="BV248" i="2"/>
  <c r="BS248" i="2"/>
  <c r="BN248" i="2"/>
  <c r="BL248" i="2"/>
  <c r="AY248" i="2"/>
  <c r="AW248" i="2" s="1"/>
  <c r="AV248" i="2" s="1"/>
  <c r="AU248" i="2"/>
  <c r="AT248" i="2"/>
  <c r="AS248" i="2"/>
  <c r="AR248" i="2"/>
  <c r="B248" i="2"/>
  <c r="FQ247" i="2"/>
  <c r="FO247" i="2"/>
  <c r="EY247" i="2"/>
  <c r="FR247" i="2" s="1"/>
  <c r="ES247" i="2"/>
  <c r="EL247" i="2"/>
  <c r="EE247" i="2"/>
  <c r="CL247" i="2"/>
  <c r="CC247" i="2"/>
  <c r="CA247" i="2"/>
  <c r="BY247" i="2"/>
  <c r="BV247" i="2"/>
  <c r="BS247" i="2"/>
  <c r="BN247" i="2"/>
  <c r="BK247" i="2"/>
  <c r="BL247" i="2" s="1"/>
  <c r="AY247" i="2"/>
  <c r="AW247" i="2" s="1"/>
  <c r="AV247" i="2" s="1"/>
  <c r="AU247" i="2"/>
  <c r="AT247" i="2"/>
  <c r="AS247" i="2"/>
  <c r="AR247" i="2"/>
  <c r="B247" i="2"/>
  <c r="FQ246" i="2"/>
  <c r="FO246" i="2"/>
  <c r="EY246" i="2"/>
  <c r="FR246" i="2" s="1"/>
  <c r="KG246" i="2" s="1"/>
  <c r="ES246" i="2"/>
  <c r="EL246" i="2"/>
  <c r="EE246" i="2"/>
  <c r="CL246" i="2"/>
  <c r="CC246" i="2"/>
  <c r="CA246" i="2"/>
  <c r="BY246" i="2"/>
  <c r="BV246" i="2"/>
  <c r="BS246" i="2"/>
  <c r="BN246" i="2"/>
  <c r="BK246" i="2"/>
  <c r="BL246" i="2" s="1"/>
  <c r="AY246" i="2"/>
  <c r="AW246" i="2" s="1"/>
  <c r="AV246" i="2" s="1"/>
  <c r="AU246" i="2"/>
  <c r="AT246" i="2"/>
  <c r="AS246" i="2"/>
  <c r="AR246" i="2"/>
  <c r="B246" i="2"/>
  <c r="FQ245" i="2"/>
  <c r="FO245" i="2"/>
  <c r="EY245" i="2"/>
  <c r="FR245" i="2" s="1"/>
  <c r="ES245" i="2"/>
  <c r="EL245" i="2"/>
  <c r="EE245" i="2"/>
  <c r="CL245" i="2"/>
  <c r="CC245" i="2"/>
  <c r="CA245" i="2"/>
  <c r="BY245" i="2"/>
  <c r="BV245" i="2"/>
  <c r="BS245" i="2"/>
  <c r="BN245" i="2"/>
  <c r="BK245" i="2"/>
  <c r="BL245" i="2" s="1"/>
  <c r="AY245" i="2"/>
  <c r="AW245" i="2" s="1"/>
  <c r="AV245" i="2" s="1"/>
  <c r="AU245" i="2"/>
  <c r="AT245" i="2"/>
  <c r="AS245" i="2"/>
  <c r="AR245" i="2"/>
  <c r="B245" i="2"/>
  <c r="FQ244" i="2"/>
  <c r="FO244" i="2"/>
  <c r="EY244" i="2"/>
  <c r="FR244" i="2" s="1"/>
  <c r="EL244" i="2"/>
  <c r="CL244" i="2"/>
  <c r="CC244" i="2"/>
  <c r="CA244" i="2"/>
  <c r="BY244" i="2"/>
  <c r="BV244" i="2"/>
  <c r="BS244" i="2"/>
  <c r="AW244" i="2"/>
  <c r="AV244" i="2" s="1"/>
  <c r="AU244" i="2"/>
  <c r="AT244" i="2"/>
  <c r="AS244" i="2"/>
  <c r="AR244" i="2"/>
  <c r="B244" i="2"/>
  <c r="KK131" i="2" l="1"/>
  <c r="KG131" i="2"/>
  <c r="KJ131" i="2"/>
  <c r="KF131" i="2"/>
  <c r="KI131" i="2"/>
  <c r="KE131" i="2"/>
  <c r="KL131" i="2"/>
  <c r="KH131" i="2"/>
  <c r="KL124" i="2"/>
  <c r="KH124" i="2"/>
  <c r="KG124" i="2"/>
  <c r="KK124" i="2"/>
  <c r="KJ124" i="2"/>
  <c r="KF124" i="2"/>
  <c r="KI124" i="2"/>
  <c r="KE124" i="2"/>
  <c r="KK115" i="2"/>
  <c r="KG115" i="2"/>
  <c r="KJ115" i="2"/>
  <c r="KF115" i="2"/>
  <c r="KH115" i="2"/>
  <c r="KI115" i="2"/>
  <c r="KE115" i="2"/>
  <c r="KL115" i="2"/>
  <c r="KK44" i="2"/>
  <c r="KG44" i="2"/>
  <c r="KJ44" i="2"/>
  <c r="KF44" i="2"/>
  <c r="KI44" i="2"/>
  <c r="KE44" i="2"/>
  <c r="KL44" i="2"/>
  <c r="KH44" i="2"/>
  <c r="KK42" i="2"/>
  <c r="KG42" i="2"/>
  <c r="KJ42" i="2"/>
  <c r="KF42" i="2"/>
  <c r="KH42" i="2"/>
  <c r="KI42" i="2"/>
  <c r="KE42" i="2"/>
  <c r="KL42" i="2"/>
  <c r="KL34" i="2"/>
  <c r="KH34" i="2"/>
  <c r="KF34" i="2"/>
  <c r="KE34" i="2"/>
  <c r="KK34" i="2"/>
  <c r="KG34" i="2"/>
  <c r="KJ34" i="2"/>
  <c r="KI34" i="2"/>
  <c r="KL28" i="2"/>
  <c r="KH28" i="2"/>
  <c r="KK28" i="2"/>
  <c r="KG28" i="2"/>
  <c r="KJ28" i="2"/>
  <c r="KF28" i="2"/>
  <c r="KI28" i="2"/>
  <c r="KE28" i="2"/>
  <c r="KK111" i="2"/>
  <c r="KG111" i="2"/>
  <c r="KJ111" i="2"/>
  <c r="KF111" i="2"/>
  <c r="KI111" i="2"/>
  <c r="KE111" i="2"/>
  <c r="KL111" i="2"/>
  <c r="KH111" i="2"/>
  <c r="KL109" i="2"/>
  <c r="KH109" i="2"/>
  <c r="KG109" i="2"/>
  <c r="KJ109" i="2"/>
  <c r="KF109" i="2"/>
  <c r="KK109" i="2"/>
  <c r="KI109" i="2"/>
  <c r="KE109" i="2"/>
  <c r="KG107" i="2"/>
  <c r="KF107" i="2"/>
  <c r="KE107" i="2"/>
  <c r="KJ104" i="2"/>
  <c r="KF104" i="2"/>
  <c r="KL104" i="2"/>
  <c r="KK104" i="2"/>
  <c r="KI104" i="2"/>
  <c r="KE104" i="2"/>
  <c r="KH104" i="2"/>
  <c r="KG104" i="2"/>
  <c r="KJ20" i="2"/>
  <c r="KF20" i="2"/>
  <c r="KI20" i="2"/>
  <c r="KE20" i="2"/>
  <c r="KL20" i="2"/>
  <c r="KH20" i="2"/>
  <c r="KK20" i="2"/>
  <c r="KG20" i="2"/>
  <c r="KI16" i="2"/>
  <c r="KE16" i="2"/>
  <c r="KG16" i="2"/>
  <c r="KF16" i="2"/>
  <c r="KL16" i="2"/>
  <c r="KH16" i="2"/>
  <c r="KK16" i="2"/>
  <c r="KJ16" i="2"/>
  <c r="KJ17" i="2"/>
  <c r="KF17" i="2"/>
  <c r="KI17" i="2"/>
  <c r="KE17" i="2"/>
  <c r="KK17" i="2"/>
  <c r="KL17" i="2"/>
  <c r="KH17" i="2"/>
  <c r="KG17" i="2"/>
  <c r="KK18" i="2"/>
  <c r="KG18" i="2"/>
  <c r="KH18" i="2"/>
  <c r="KJ18" i="2"/>
  <c r="KF18" i="2"/>
  <c r="KI18" i="2"/>
  <c r="KE18" i="2"/>
  <c r="KL18" i="2"/>
  <c r="EZ697" i="2"/>
  <c r="EZ80" i="2"/>
  <c r="EZ550" i="2"/>
  <c r="KK599" i="2"/>
  <c r="KL510" i="2"/>
  <c r="KF521" i="2"/>
  <c r="KL386" i="2"/>
  <c r="FS592" i="2"/>
  <c r="KK443" i="2"/>
  <c r="FR445" i="2"/>
  <c r="KJ445" i="2" s="1"/>
  <c r="KE599" i="2"/>
  <c r="BW456" i="2"/>
  <c r="FR396" i="2"/>
  <c r="KI396" i="2" s="1"/>
  <c r="KE278" i="2"/>
  <c r="EZ549" i="2"/>
  <c r="FR619" i="2"/>
  <c r="BW471" i="2"/>
  <c r="BW590" i="2"/>
  <c r="BW715" i="2"/>
  <c r="KH280" i="2"/>
  <c r="KK291" i="2"/>
  <c r="BW101" i="2"/>
  <c r="KK95" i="2"/>
  <c r="KI230" i="2"/>
  <c r="FR565" i="2"/>
  <c r="KE565" i="2" s="1"/>
  <c r="EZ607" i="2"/>
  <c r="EZ517" i="2"/>
  <c r="FR526" i="2"/>
  <c r="KF526" i="2" s="1"/>
  <c r="FS556" i="2"/>
  <c r="FR303" i="2"/>
  <c r="KF303" i="2" s="1"/>
  <c r="BW543" i="2"/>
  <c r="BW317" i="2"/>
  <c r="FS700" i="2"/>
  <c r="EZ342" i="2"/>
  <c r="FR376" i="2"/>
  <c r="KL376" i="2" s="1"/>
  <c r="BW464" i="2"/>
  <c r="EZ495" i="2"/>
  <c r="KL7" i="2"/>
  <c r="EZ570" i="2"/>
  <c r="KK687" i="2"/>
  <c r="BW8" i="2"/>
  <c r="BW371" i="2"/>
  <c r="EZ488" i="2"/>
  <c r="KL602" i="2"/>
  <c r="EZ422" i="2"/>
  <c r="KE510" i="2"/>
  <c r="BW525" i="2"/>
  <c r="FR609" i="2"/>
  <c r="KJ609" i="2" s="1"/>
  <c r="KF299" i="2"/>
  <c r="FR252" i="2"/>
  <c r="KL252" i="2" s="1"/>
  <c r="KI510" i="2"/>
  <c r="FS93" i="2"/>
  <c r="EZ340" i="2"/>
  <c r="FR390" i="2"/>
  <c r="BW407" i="2"/>
  <c r="EZ556" i="2"/>
  <c r="FR624" i="2"/>
  <c r="KF624" i="2" s="1"/>
  <c r="KL260" i="2"/>
  <c r="EZ47" i="2"/>
  <c r="KG386" i="2"/>
  <c r="FR155" i="2"/>
  <c r="KK155" i="2" s="1"/>
  <c r="EZ212" i="2"/>
  <c r="BW352" i="2"/>
  <c r="FR492" i="2"/>
  <c r="KH492" i="2" s="1"/>
  <c r="FS498" i="2"/>
  <c r="KE524" i="2"/>
  <c r="EZ605" i="2"/>
  <c r="FR650" i="2"/>
  <c r="KL516" i="2"/>
  <c r="FR661" i="2"/>
  <c r="KI661" i="2" s="1"/>
  <c r="BW688" i="2"/>
  <c r="BW157" i="2"/>
  <c r="KL6" i="2"/>
  <c r="FR324" i="2"/>
  <c r="KE324" i="2" s="1"/>
  <c r="BW492" i="2"/>
  <c r="KG605" i="2"/>
  <c r="BW682" i="2"/>
  <c r="BW95" i="2"/>
  <c r="FR387" i="2"/>
  <c r="KI387" i="2" s="1"/>
  <c r="FR391" i="2"/>
  <c r="KJ391" i="2" s="1"/>
  <c r="KL438" i="2"/>
  <c r="FR476" i="2"/>
  <c r="KL476" i="2" s="1"/>
  <c r="BW501" i="2"/>
  <c r="KJ550" i="2"/>
  <c r="KK658" i="2"/>
  <c r="FR702" i="2"/>
  <c r="KL702" i="2" s="1"/>
  <c r="KJ263" i="2"/>
  <c r="BW384" i="2"/>
  <c r="FR405" i="2"/>
  <c r="KF405" i="2" s="1"/>
  <c r="FR439" i="2"/>
  <c r="KK439" i="2" s="1"/>
  <c r="BW463" i="2"/>
  <c r="BW481" i="2"/>
  <c r="BW506" i="2"/>
  <c r="KG599" i="2"/>
  <c r="BW406" i="2"/>
  <c r="BW546" i="2"/>
  <c r="BW636" i="2"/>
  <c r="EZ646" i="2"/>
  <c r="BW661" i="2"/>
  <c r="EZ700" i="2"/>
  <c r="KJ284" i="2"/>
  <c r="FR298" i="2"/>
  <c r="KH298" i="2" s="1"/>
  <c r="KJ332" i="2"/>
  <c r="FR373" i="2"/>
  <c r="KL373" i="2" s="1"/>
  <c r="BW416" i="2"/>
  <c r="BW460" i="2"/>
  <c r="FS533" i="2"/>
  <c r="BW695" i="2"/>
  <c r="KJ230" i="2"/>
  <c r="KL98" i="2"/>
  <c r="BW18" i="2"/>
  <c r="BW56" i="2"/>
  <c r="KL54" i="2"/>
  <c r="KL48" i="2"/>
  <c r="FR207" i="2"/>
  <c r="KF207" i="2" s="1"/>
  <c r="KL181" i="2"/>
  <c r="BW195" i="2"/>
  <c r="EZ235" i="2"/>
  <c r="KJ183" i="2"/>
  <c r="EZ95" i="2"/>
  <c r="KK187" i="2"/>
  <c r="KK163" i="2"/>
  <c r="EZ94" i="2"/>
  <c r="KH230" i="2"/>
  <c r="KI462" i="2"/>
  <c r="KF462" i="2"/>
  <c r="KL280" i="2"/>
  <c r="BW281" i="2"/>
  <c r="BW282" i="2"/>
  <c r="BW118" i="2"/>
  <c r="BW181" i="2"/>
  <c r="BW184" i="2"/>
  <c r="BW186" i="2"/>
  <c r="KE230" i="2"/>
  <c r="KH98" i="2"/>
  <c r="BW6" i="2"/>
  <c r="EZ331" i="2"/>
  <c r="EZ345" i="2"/>
  <c r="BW353" i="2"/>
  <c r="BW444" i="2"/>
  <c r="BW451" i="2"/>
  <c r="EZ462" i="2"/>
  <c r="BW476" i="2"/>
  <c r="KJ567" i="2"/>
  <c r="KK596" i="2"/>
  <c r="FR615" i="2"/>
  <c r="KL615" i="2" s="1"/>
  <c r="BW616" i="2"/>
  <c r="EZ660" i="2"/>
  <c r="FS702" i="2"/>
  <c r="BW246" i="2"/>
  <c r="EZ263" i="2"/>
  <c r="FR248" i="2"/>
  <c r="KI248" i="2" s="1"/>
  <c r="BW259" i="2"/>
  <c r="FR180" i="2"/>
  <c r="KE180" i="2" s="1"/>
  <c r="BW222" i="2"/>
  <c r="KI98" i="2"/>
  <c r="BW564" i="2"/>
  <c r="KL640" i="2"/>
  <c r="BW168" i="2"/>
  <c r="FS187" i="2"/>
  <c r="FS195" i="2"/>
  <c r="BW324" i="2"/>
  <c r="EZ337" i="2"/>
  <c r="EZ373" i="2"/>
  <c r="EZ10" i="2"/>
  <c r="KE508" i="2"/>
  <c r="KJ524" i="2"/>
  <c r="EZ533" i="2"/>
  <c r="EZ537" i="2"/>
  <c r="BW548" i="2"/>
  <c r="FS565" i="2"/>
  <c r="KK614" i="2"/>
  <c r="EZ617" i="2"/>
  <c r="FR629" i="2"/>
  <c r="KK629" i="2" s="1"/>
  <c r="EZ640" i="2"/>
  <c r="KH658" i="2"/>
  <c r="EZ704" i="2"/>
  <c r="FR707" i="2"/>
  <c r="KH707" i="2" s="1"/>
  <c r="EZ269" i="2"/>
  <c r="BW277" i="2"/>
  <c r="BW45" i="2"/>
  <c r="KL47" i="2"/>
  <c r="EZ147" i="2"/>
  <c r="BW183" i="2"/>
  <c r="KI187" i="2"/>
  <c r="BW200" i="2"/>
  <c r="EZ207" i="2"/>
  <c r="KK230" i="2"/>
  <c r="KL230" i="2"/>
  <c r="BW418" i="2"/>
  <c r="KK657" i="2"/>
  <c r="BW245" i="2"/>
  <c r="BW132" i="2"/>
  <c r="KL74" i="2"/>
  <c r="BW76" i="2"/>
  <c r="KK81" i="2"/>
  <c r="BW227" i="2"/>
  <c r="KG317" i="2"/>
  <c r="BW318" i="2"/>
  <c r="KE333" i="2"/>
  <c r="KK346" i="2"/>
  <c r="BW358" i="2"/>
  <c r="BW368" i="2"/>
  <c r="KK421" i="2"/>
  <c r="KL458" i="2"/>
  <c r="BW462" i="2"/>
  <c r="FR496" i="2"/>
  <c r="KH496" i="2" s="1"/>
  <c r="FR498" i="2"/>
  <c r="KG498" i="2" s="1"/>
  <c r="FR522" i="2"/>
  <c r="KG522" i="2" s="1"/>
  <c r="BW551" i="2"/>
  <c r="BW554" i="2"/>
  <c r="FR580" i="2"/>
  <c r="KG580" i="2" s="1"/>
  <c r="KK603" i="2"/>
  <c r="BW609" i="2"/>
  <c r="FR644" i="2"/>
  <c r="KK644" i="2" s="1"/>
  <c r="BW248" i="2"/>
  <c r="BW290" i="2"/>
  <c r="BW29" i="2"/>
  <c r="BW148" i="2"/>
  <c r="KK50" i="2"/>
  <c r="KH163" i="2"/>
  <c r="BW171" i="2"/>
  <c r="KL173" i="2"/>
  <c r="KI198" i="2"/>
  <c r="BW202" i="2"/>
  <c r="EZ86" i="2"/>
  <c r="BW310" i="2"/>
  <c r="KH317" i="2"/>
  <c r="BW409" i="2"/>
  <c r="BW433" i="2"/>
  <c r="KK495" i="2"/>
  <c r="BW596" i="2"/>
  <c r="KL646" i="2"/>
  <c r="EZ674" i="2"/>
  <c r="BW685" i="2"/>
  <c r="BW692" i="2"/>
  <c r="KJ174" i="2"/>
  <c r="EZ257" i="2"/>
  <c r="EZ73" i="2"/>
  <c r="FR309" i="2"/>
  <c r="KI309" i="2" s="1"/>
  <c r="BW218" i="2"/>
  <c r="BW87" i="2"/>
  <c r="BW338" i="2"/>
  <c r="EZ380" i="2"/>
  <c r="EZ436" i="2"/>
  <c r="KK479" i="2"/>
  <c r="BW531" i="2"/>
  <c r="EZ662" i="2"/>
  <c r="FR667" i="2"/>
  <c r="KH667" i="2" s="1"/>
  <c r="KK670" i="2"/>
  <c r="BW707" i="2"/>
  <c r="EZ281" i="2"/>
  <c r="BW147" i="2"/>
  <c r="EZ54" i="2"/>
  <c r="FR313" i="2"/>
  <c r="KG313" i="2" s="1"/>
  <c r="BW337" i="2"/>
  <c r="BW498" i="2"/>
  <c r="FS667" i="2"/>
  <c r="KL15" i="2"/>
  <c r="BW254" i="2"/>
  <c r="BW279" i="2"/>
  <c r="BW283" i="2"/>
  <c r="BW50" i="2"/>
  <c r="EZ158" i="2"/>
  <c r="KL163" i="2"/>
  <c r="EZ183" i="2"/>
  <c r="FR221" i="2"/>
  <c r="KI221" i="2" s="1"/>
  <c r="FR233" i="2"/>
  <c r="KH233" i="2" s="1"/>
  <c r="FR236" i="2"/>
  <c r="KJ236" i="2" s="1"/>
  <c r="EZ98" i="2"/>
  <c r="FR325" i="2"/>
  <c r="KF325" i="2" s="1"/>
  <c r="KJ360" i="2"/>
  <c r="BW373" i="2"/>
  <c r="FR385" i="2"/>
  <c r="KE385" i="2" s="1"/>
  <c r="FR506" i="2"/>
  <c r="FR539" i="2"/>
  <c r="KE539" i="2" s="1"/>
  <c r="FR585" i="2"/>
  <c r="KE585" i="2" s="1"/>
  <c r="EZ597" i="2"/>
  <c r="EZ615" i="2"/>
  <c r="BW669" i="2"/>
  <c r="BW684" i="2"/>
  <c r="BW700" i="2"/>
  <c r="BW39" i="2"/>
  <c r="BW69" i="2"/>
  <c r="FS236" i="2"/>
  <c r="KL469" i="2"/>
  <c r="BW473" i="2"/>
  <c r="BW495" i="2"/>
  <c r="EZ513" i="2"/>
  <c r="EZ524" i="2"/>
  <c r="KL554" i="2"/>
  <c r="FS585" i="2"/>
  <c r="BW654" i="2"/>
  <c r="BW663" i="2"/>
  <c r="BW674" i="2"/>
  <c r="BW298" i="2"/>
  <c r="EZ250" i="2"/>
  <c r="EZ261" i="2"/>
  <c r="FR261" i="2"/>
  <c r="KI261" i="2" s="1"/>
  <c r="EZ267" i="2"/>
  <c r="BW264" i="2"/>
  <c r="EZ288" i="2"/>
  <c r="FR265" i="2"/>
  <c r="KI265" i="2" s="1"/>
  <c r="FS265" i="2"/>
  <c r="EZ277" i="2"/>
  <c r="FR277" i="2"/>
  <c r="KF277" i="2" s="1"/>
  <c r="EZ291" i="2"/>
  <c r="EZ299" i="2"/>
  <c r="BW19" i="2"/>
  <c r="KI147" i="2"/>
  <c r="KG147" i="2"/>
  <c r="BW244" i="2"/>
  <c r="BW263" i="2"/>
  <c r="KH635" i="2"/>
  <c r="KG635" i="2"/>
  <c r="KF635" i="2"/>
  <c r="BW247" i="2"/>
  <c r="BW3" i="2"/>
  <c r="BW261" i="2"/>
  <c r="BW266" i="2"/>
  <c r="KJ278" i="2"/>
  <c r="BW278" i="2"/>
  <c r="BW280" i="2"/>
  <c r="FR279" i="2"/>
  <c r="KE279" i="2" s="1"/>
  <c r="FS279" i="2"/>
  <c r="KJ612" i="2"/>
  <c r="KI612" i="2"/>
  <c r="BW285" i="2"/>
  <c r="BW17" i="2"/>
  <c r="KK380" i="2"/>
  <c r="KJ380" i="2"/>
  <c r="KG431" i="2"/>
  <c r="KF431" i="2"/>
  <c r="KG263" i="2"/>
  <c r="KI263" i="2"/>
  <c r="KG267" i="2"/>
  <c r="KE267" i="2"/>
  <c r="KL513" i="2"/>
  <c r="KG513" i="2"/>
  <c r="KE513" i="2"/>
  <c r="BW100" i="2"/>
  <c r="KL166" i="2"/>
  <c r="KG166" i="2"/>
  <c r="KK66" i="2"/>
  <c r="FR193" i="2"/>
  <c r="KE193" i="2" s="1"/>
  <c r="FR87" i="2"/>
  <c r="KH87" i="2" s="1"/>
  <c r="KE237" i="2"/>
  <c r="FS351" i="2"/>
  <c r="BW400" i="2"/>
  <c r="BW474" i="2"/>
  <c r="BW514" i="2"/>
  <c r="BW529" i="2"/>
  <c r="BW614" i="2"/>
  <c r="BW631" i="2"/>
  <c r="FR655" i="2"/>
  <c r="KK655" i="2" s="1"/>
  <c r="BW675" i="2"/>
  <c r="FR676" i="2"/>
  <c r="KE676" i="2" s="1"/>
  <c r="FR685" i="2"/>
  <c r="KK685" i="2" s="1"/>
  <c r="EZ689" i="2"/>
  <c r="FS704" i="2"/>
  <c r="FR709" i="2"/>
  <c r="KL709" i="2" s="1"/>
  <c r="EZ48" i="2"/>
  <c r="BW150" i="2"/>
  <c r="BW305" i="2"/>
  <c r="EZ184" i="2"/>
  <c r="FR185" i="2"/>
  <c r="KL185" i="2" s="1"/>
  <c r="EZ66" i="2"/>
  <c r="BW190" i="2"/>
  <c r="FR212" i="2"/>
  <c r="KK212" i="2" s="1"/>
  <c r="KF237" i="2"/>
  <c r="BW355" i="2"/>
  <c r="FR374" i="2"/>
  <c r="KL374" i="2" s="1"/>
  <c r="BW382" i="2"/>
  <c r="FS404" i="2"/>
  <c r="BW412" i="2"/>
  <c r="EZ503" i="2"/>
  <c r="EZ516" i="2"/>
  <c r="BW532" i="2"/>
  <c r="BW561" i="2"/>
  <c r="BW588" i="2"/>
  <c r="BW618" i="2"/>
  <c r="KK635" i="2"/>
  <c r="EZ688" i="2"/>
  <c r="FR698" i="2"/>
  <c r="KF698" i="2" s="1"/>
  <c r="EZ703" i="2"/>
  <c r="BW708" i="2"/>
  <c r="BW710" i="2"/>
  <c r="BW306" i="2"/>
  <c r="KI54" i="2"/>
  <c r="BW162" i="2"/>
  <c r="BW165" i="2"/>
  <c r="FS185" i="2"/>
  <c r="FS186" i="2"/>
  <c r="BW187" i="2"/>
  <c r="EZ83" i="2"/>
  <c r="BW308" i="2"/>
  <c r="FR96" i="2"/>
  <c r="KI96" i="2" s="1"/>
  <c r="KG237" i="2"/>
  <c r="BW238" i="2"/>
  <c r="BW348" i="2"/>
  <c r="EZ350" i="2"/>
  <c r="BW372" i="2"/>
  <c r="BW385" i="2"/>
  <c r="BW410" i="2"/>
  <c r="EZ431" i="2"/>
  <c r="BW686" i="2"/>
  <c r="BW15" i="2"/>
  <c r="FR157" i="2"/>
  <c r="KF157" i="2" s="1"/>
  <c r="KF181" i="2"/>
  <c r="KH237" i="2"/>
  <c r="KJ419" i="2"/>
  <c r="BW429" i="2"/>
  <c r="FS432" i="2"/>
  <c r="BW439" i="2"/>
  <c r="BW470" i="2"/>
  <c r="BW538" i="2"/>
  <c r="EZ562" i="2"/>
  <c r="BW580" i="2"/>
  <c r="BW595" i="2"/>
  <c r="BW600" i="2"/>
  <c r="BW634" i="2"/>
  <c r="KL657" i="2"/>
  <c r="BW124" i="2"/>
  <c r="BW133" i="2"/>
  <c r="BW182" i="2"/>
  <c r="FR184" i="2"/>
  <c r="KG184" i="2" s="1"/>
  <c r="FS66" i="2"/>
  <c r="BW189" i="2"/>
  <c r="BW81" i="2"/>
  <c r="BW205" i="2"/>
  <c r="BW96" i="2"/>
  <c r="KJ237" i="2"/>
  <c r="BW97" i="2"/>
  <c r="BW311" i="2"/>
  <c r="EZ335" i="2"/>
  <c r="BW342" i="2"/>
  <c r="FR394" i="2"/>
  <c r="KE394" i="2" s="1"/>
  <c r="BW426" i="2"/>
  <c r="KJ443" i="2"/>
  <c r="KL462" i="2"/>
  <c r="KK472" i="2"/>
  <c r="FR483" i="2"/>
  <c r="BW490" i="2"/>
  <c r="BW499" i="2"/>
  <c r="KE516" i="2"/>
  <c r="BW521" i="2"/>
  <c r="FR564" i="2"/>
  <c r="KJ564" i="2" s="1"/>
  <c r="EZ11" i="2"/>
  <c r="BW570" i="2"/>
  <c r="BW584" i="2"/>
  <c r="KL586" i="2"/>
  <c r="BW642" i="2"/>
  <c r="BW676" i="2"/>
  <c r="BW289" i="2"/>
  <c r="BW296" i="2"/>
  <c r="KK237" i="2"/>
  <c r="EZ241" i="2"/>
  <c r="EZ7" i="2"/>
  <c r="KK360" i="2"/>
  <c r="BW365" i="2"/>
  <c r="BW395" i="2"/>
  <c r="KJ450" i="2"/>
  <c r="FR493" i="2"/>
  <c r="KG493" i="2" s="1"/>
  <c r="BW496" i="2"/>
  <c r="FR515" i="2"/>
  <c r="KF515" i="2" s="1"/>
  <c r="FR548" i="2"/>
  <c r="KG548" i="2" s="1"/>
  <c r="BW573" i="2"/>
  <c r="BW592" i="2"/>
  <c r="KL603" i="2"/>
  <c r="FR616" i="2"/>
  <c r="KJ616" i="2" s="1"/>
  <c r="EZ623" i="2"/>
  <c r="BW288" i="2"/>
  <c r="BW267" i="2"/>
  <c r="BW302" i="2"/>
  <c r="EZ46" i="2"/>
  <c r="BW154" i="2"/>
  <c r="EZ166" i="2"/>
  <c r="BW170" i="2"/>
  <c r="EZ67" i="2"/>
  <c r="EZ74" i="2"/>
  <c r="FR220" i="2"/>
  <c r="KL220" i="2" s="1"/>
  <c r="KH93" i="2"/>
  <c r="FR232" i="2"/>
  <c r="KH232" i="2" s="1"/>
  <c r="KL332" i="2"/>
  <c r="BW354" i="2"/>
  <c r="EZ361" i="2"/>
  <c r="FR397" i="2"/>
  <c r="KK397" i="2" s="1"/>
  <c r="BW404" i="2"/>
  <c r="EZ406" i="2"/>
  <c r="BW420" i="2"/>
  <c r="FS548" i="2"/>
  <c r="FR562" i="2"/>
  <c r="KJ562" i="2" s="1"/>
  <c r="KG602" i="2"/>
  <c r="BW678" i="2"/>
  <c r="BW681" i="2"/>
  <c r="FR692" i="2"/>
  <c r="KF692" i="2" s="1"/>
  <c r="BW703" i="2"/>
  <c r="BW21" i="2"/>
  <c r="BW115" i="2"/>
  <c r="BW304" i="2"/>
  <c r="BW58" i="2"/>
  <c r="BW221" i="2"/>
  <c r="BW236" i="2"/>
  <c r="KF317" i="2"/>
  <c r="BW333" i="2"/>
  <c r="FR335" i="2"/>
  <c r="KL335" i="2" s="1"/>
  <c r="BW345" i="2"/>
  <c r="BW359" i="2"/>
  <c r="BW438" i="2"/>
  <c r="BW443" i="2"/>
  <c r="EZ507" i="2"/>
  <c r="KF508" i="2"/>
  <c r="BW509" i="2"/>
  <c r="BW549" i="2"/>
  <c r="FS11" i="2"/>
  <c r="KJ602" i="2"/>
  <c r="EZ612" i="2"/>
  <c r="BW698" i="2"/>
  <c r="FR57" i="2"/>
  <c r="KK57" i="2" s="1"/>
  <c r="BW93" i="2"/>
  <c r="KL418" i="2"/>
  <c r="KJ434" i="2"/>
  <c r="BW483" i="2"/>
  <c r="BW582" i="2"/>
  <c r="EZ614" i="2"/>
  <c r="BW619" i="2"/>
  <c r="EZ634" i="2"/>
  <c r="EZ635" i="2"/>
  <c r="FR643" i="2"/>
  <c r="KJ643" i="2" s="1"/>
  <c r="BW645" i="2"/>
  <c r="EZ648" i="2"/>
  <c r="EZ656" i="2"/>
  <c r="KI658" i="2"/>
  <c r="FR674" i="2"/>
  <c r="KJ674" i="2" s="1"/>
  <c r="BW687" i="2"/>
  <c r="BW697" i="2"/>
  <c r="BW712" i="2"/>
  <c r="KH278" i="2"/>
  <c r="BW111" i="2"/>
  <c r="BW47" i="2"/>
  <c r="KE360" i="2"/>
  <c r="KK369" i="2"/>
  <c r="KE386" i="2"/>
  <c r="BW397" i="2"/>
  <c r="BW430" i="2"/>
  <c r="EZ439" i="2"/>
  <c r="KL472" i="2"/>
  <c r="EZ476" i="2"/>
  <c r="FR543" i="2"/>
  <c r="KK543" i="2" s="1"/>
  <c r="BW569" i="2"/>
  <c r="KK586" i="2"/>
  <c r="EZ592" i="2"/>
  <c r="EZ599" i="2"/>
  <c r="FR600" i="2"/>
  <c r="KL600" i="2" s="1"/>
  <c r="KL617" i="2"/>
  <c r="BW624" i="2"/>
  <c r="KE657" i="2"/>
  <c r="KL658" i="2"/>
  <c r="KL664" i="2"/>
  <c r="BW696" i="2"/>
  <c r="FR699" i="2"/>
  <c r="KG699" i="2" s="1"/>
  <c r="BW265" i="2"/>
  <c r="BW104" i="2"/>
  <c r="EZ301" i="2"/>
  <c r="BW20" i="2"/>
  <c r="FR306" i="2"/>
  <c r="KJ306" i="2" s="1"/>
  <c r="FR53" i="2"/>
  <c r="KG53" i="2" s="1"/>
  <c r="BW172" i="2"/>
  <c r="BW196" i="2"/>
  <c r="KK74" i="2"/>
  <c r="BW241" i="2"/>
  <c r="KK317" i="2"/>
  <c r="KI317" i="2"/>
  <c r="KH360" i="2"/>
  <c r="BW520" i="2"/>
  <c r="BW262" i="2"/>
  <c r="KK4" i="2"/>
  <c r="BW287" i="2"/>
  <c r="BW102" i="2"/>
  <c r="BW25" i="2"/>
  <c r="BW41" i="2"/>
  <c r="BW153" i="2"/>
  <c r="BW156" i="2"/>
  <c r="EZ186" i="2"/>
  <c r="FR225" i="2"/>
  <c r="KE225" i="2" s="1"/>
  <c r="BW314" i="2"/>
  <c r="BW361" i="2"/>
  <c r="KJ386" i="2"/>
  <c r="BW387" i="2"/>
  <c r="FR426" i="2"/>
  <c r="KK426" i="2" s="1"/>
  <c r="BW458" i="2"/>
  <c r="EZ463" i="2"/>
  <c r="FR481" i="2"/>
  <c r="KG481" i="2" s="1"/>
  <c r="EZ496" i="2"/>
  <c r="KL524" i="2"/>
  <c r="EZ538" i="2"/>
  <c r="BW11" i="2"/>
  <c r="BW567" i="2"/>
  <c r="BW585" i="2"/>
  <c r="KF595" i="2"/>
  <c r="FS656" i="2"/>
  <c r="BW662" i="2"/>
  <c r="KI259" i="2"/>
  <c r="KH259" i="2"/>
  <c r="KK259" i="2"/>
  <c r="KG170" i="2"/>
  <c r="KE170" i="2"/>
  <c r="KJ170" i="2"/>
  <c r="KI170" i="2"/>
  <c r="KH170" i="2"/>
  <c r="KL258" i="2"/>
  <c r="KI258" i="2"/>
  <c r="KG258" i="2"/>
  <c r="KF258" i="2"/>
  <c r="KE258" i="2"/>
  <c r="KJ175" i="2"/>
  <c r="KI175" i="2"/>
  <c r="KF175" i="2"/>
  <c r="KF191" i="2"/>
  <c r="KE191" i="2"/>
  <c r="KL191" i="2"/>
  <c r="KI191" i="2"/>
  <c r="KH191" i="2"/>
  <c r="KG191" i="2"/>
  <c r="KI196" i="2"/>
  <c r="KF196" i="2"/>
  <c r="KJ196" i="2"/>
  <c r="KH196" i="2"/>
  <c r="KK168" i="2"/>
  <c r="KH168" i="2"/>
  <c r="KJ67" i="2"/>
  <c r="KE67" i="2"/>
  <c r="KL254" i="2"/>
  <c r="KK254" i="2"/>
  <c r="KI254" i="2"/>
  <c r="KG254" i="2"/>
  <c r="KF254" i="2"/>
  <c r="KE254" i="2"/>
  <c r="KK56" i="2"/>
  <c r="KJ56" i="2"/>
  <c r="KG56" i="2"/>
  <c r="KK269" i="2"/>
  <c r="KH269" i="2"/>
  <c r="KF269" i="2"/>
  <c r="KL302" i="2"/>
  <c r="KJ302" i="2"/>
  <c r="KE158" i="2"/>
  <c r="KL158" i="2"/>
  <c r="KJ158" i="2"/>
  <c r="KI158" i="2"/>
  <c r="KH158" i="2"/>
  <c r="KG158" i="2"/>
  <c r="KL189" i="2"/>
  <c r="KI189" i="2"/>
  <c r="KE189" i="2"/>
  <c r="KH48" i="2"/>
  <c r="FS51" i="2"/>
  <c r="EZ162" i="2"/>
  <c r="BW169" i="2"/>
  <c r="FR172" i="2"/>
  <c r="KG172" i="2" s="1"/>
  <c r="KG173" i="2"/>
  <c r="KK175" i="2"/>
  <c r="BW177" i="2"/>
  <c r="FR60" i="2"/>
  <c r="KE60" i="2" s="1"/>
  <c r="EZ60" i="2"/>
  <c r="BW65" i="2"/>
  <c r="FR199" i="2"/>
  <c r="KE199" i="2" s="1"/>
  <c r="EZ199" i="2"/>
  <c r="FR70" i="2"/>
  <c r="KF70" i="2" s="1"/>
  <c r="KK364" i="2"/>
  <c r="KF364" i="2"/>
  <c r="KL384" i="2"/>
  <c r="KK384" i="2"/>
  <c r="KJ384" i="2"/>
  <c r="KI384" i="2"/>
  <c r="KH384" i="2"/>
  <c r="KG384" i="2"/>
  <c r="KF384" i="2"/>
  <c r="KE384" i="2"/>
  <c r="KJ413" i="2"/>
  <c r="KI413" i="2"/>
  <c r="KH413" i="2"/>
  <c r="KG413" i="2"/>
  <c r="KF413" i="2"/>
  <c r="KE413" i="2"/>
  <c r="KK417" i="2"/>
  <c r="KJ417" i="2"/>
  <c r="KI417" i="2"/>
  <c r="KG417" i="2"/>
  <c r="KF417" i="2"/>
  <c r="KE417" i="2"/>
  <c r="KI432" i="2"/>
  <c r="KH432" i="2"/>
  <c r="KG432" i="2"/>
  <c r="KF432" i="2"/>
  <c r="KE432" i="2"/>
  <c r="EZ246" i="2"/>
  <c r="BW255" i="2"/>
  <c r="EZ258" i="2"/>
  <c r="EZ268" i="2"/>
  <c r="BW271" i="2"/>
  <c r="EZ292" i="2"/>
  <c r="KI299" i="2"/>
  <c r="BW300" i="2"/>
  <c r="BW103" i="2"/>
  <c r="BW22" i="2"/>
  <c r="EZ302" i="2"/>
  <c r="BW116" i="2"/>
  <c r="BW122" i="2"/>
  <c r="BW127" i="2"/>
  <c r="BW129" i="2"/>
  <c r="BW137" i="2"/>
  <c r="BW33" i="2"/>
  <c r="EZ305" i="2"/>
  <c r="BW174" i="2"/>
  <c r="FR62" i="2"/>
  <c r="KL62" i="2" s="1"/>
  <c r="FS200" i="2"/>
  <c r="EZ200" i="2"/>
  <c r="FR308" i="2"/>
  <c r="KK308" i="2" s="1"/>
  <c r="EZ308" i="2"/>
  <c r="FR215" i="2"/>
  <c r="KK215" i="2" s="1"/>
  <c r="EZ215" i="2"/>
  <c r="KH451" i="2"/>
  <c r="KE451" i="2"/>
  <c r="KK451" i="2"/>
  <c r="BW108" i="2"/>
  <c r="BW120" i="2"/>
  <c r="BW136" i="2"/>
  <c r="BW36" i="2"/>
  <c r="BW141" i="2"/>
  <c r="BW144" i="2"/>
  <c r="BW49" i="2"/>
  <c r="FR52" i="2"/>
  <c r="KJ52" i="2" s="1"/>
  <c r="FR154" i="2"/>
  <c r="KJ154" i="2" s="1"/>
  <c r="KE163" i="2"/>
  <c r="BW68" i="2"/>
  <c r="BW193" i="2"/>
  <c r="FR195" i="2"/>
  <c r="KL195" i="2" s="1"/>
  <c r="EZ196" i="2"/>
  <c r="BW70" i="2"/>
  <c r="BW216" i="2"/>
  <c r="KL235" i="2"/>
  <c r="KI235" i="2"/>
  <c r="BW28" i="2"/>
  <c r="BW128" i="2"/>
  <c r="BW34" i="2"/>
  <c r="BW146" i="2"/>
  <c r="BW52" i="2"/>
  <c r="BW158" i="2"/>
  <c r="BW163" i="2"/>
  <c r="KF163" i="2"/>
  <c r="KK173" i="2"/>
  <c r="KJ74" i="2"/>
  <c r="KG74" i="2"/>
  <c r="KK241" i="2"/>
  <c r="KG241" i="2"/>
  <c r="BW249" i="2"/>
  <c r="EZ254" i="2"/>
  <c r="BW252" i="2"/>
  <c r="KE257" i="2"/>
  <c r="KK260" i="2"/>
  <c r="BW268" i="2"/>
  <c r="KG268" i="2"/>
  <c r="BW5" i="2"/>
  <c r="BW286" i="2"/>
  <c r="EZ290" i="2"/>
  <c r="KJ292" i="2"/>
  <c r="BW139" i="2"/>
  <c r="BW149" i="2"/>
  <c r="BW51" i="2"/>
  <c r="EZ56" i="2"/>
  <c r="KI163" i="2"/>
  <c r="EZ168" i="2"/>
  <c r="EZ175" i="2"/>
  <c r="EZ176" i="2"/>
  <c r="KI180" i="2"/>
  <c r="BW63" i="2"/>
  <c r="EZ189" i="2"/>
  <c r="EZ191" i="2"/>
  <c r="FR234" i="2"/>
  <c r="KF234" i="2" s="1"/>
  <c r="EZ234" i="2"/>
  <c r="FR238" i="2"/>
  <c r="KL238" i="2" s="1"/>
  <c r="EZ238" i="2"/>
  <c r="KI468" i="2"/>
  <c r="KJ468" i="2"/>
  <c r="KG257" i="2"/>
  <c r="EZ259" i="2"/>
  <c r="EZ260" i="2"/>
  <c r="KI268" i="2"/>
  <c r="FR270" i="2"/>
  <c r="KI270" i="2" s="1"/>
  <c r="KF284" i="2"/>
  <c r="BW293" i="2"/>
  <c r="BW106" i="2"/>
  <c r="BW24" i="2"/>
  <c r="BW38" i="2"/>
  <c r="BW53" i="2"/>
  <c r="KH54" i="2"/>
  <c r="KJ163" i="2"/>
  <c r="EZ170" i="2"/>
  <c r="BW194" i="2"/>
  <c r="KL198" i="2"/>
  <c r="BW199" i="2"/>
  <c r="KI73" i="2"/>
  <c r="KH73" i="2"/>
  <c r="BW79" i="2"/>
  <c r="EZ84" i="2"/>
  <c r="KG207" i="2"/>
  <c r="FR210" i="2"/>
  <c r="KE210" i="2" s="1"/>
  <c r="BW309" i="2"/>
  <c r="BW90" i="2"/>
  <c r="KJ235" i="2"/>
  <c r="BW239" i="2"/>
  <c r="KK258" i="2"/>
  <c r="BW269" i="2"/>
  <c r="BW275" i="2"/>
  <c r="BW105" i="2"/>
  <c r="BW125" i="2"/>
  <c r="BW43" i="2"/>
  <c r="BW145" i="2"/>
  <c r="BW155" i="2"/>
  <c r="BW67" i="2"/>
  <c r="BW197" i="2"/>
  <c r="FR72" i="2"/>
  <c r="KH72" i="2" s="1"/>
  <c r="BW83" i="2"/>
  <c r="BW92" i="2"/>
  <c r="KF319" i="2"/>
  <c r="KJ319" i="2"/>
  <c r="KI319" i="2"/>
  <c r="KG319" i="2"/>
  <c r="KG519" i="2"/>
  <c r="KF519" i="2"/>
  <c r="KI519" i="2"/>
  <c r="KK519" i="2"/>
  <c r="KH519" i="2"/>
  <c r="KE519" i="2"/>
  <c r="KK257" i="2"/>
  <c r="FR176" i="2"/>
  <c r="KG176" i="2" s="1"/>
  <c r="FS202" i="2"/>
  <c r="FR202" i="2"/>
  <c r="KI202" i="2" s="1"/>
  <c r="BW215" i="2"/>
  <c r="KE331" i="2"/>
  <c r="KI331" i="2"/>
  <c r="KH331" i="2"/>
  <c r="KG331" i="2"/>
  <c r="KF331" i="2"/>
  <c r="KL367" i="2"/>
  <c r="KK367" i="2"/>
  <c r="KJ367" i="2"/>
  <c r="KI367" i="2"/>
  <c r="KH367" i="2"/>
  <c r="KG367" i="2"/>
  <c r="KF367" i="2"/>
  <c r="KE367" i="2"/>
  <c r="KK382" i="2"/>
  <c r="KJ382" i="2"/>
  <c r="KI382" i="2"/>
  <c r="KG382" i="2"/>
  <c r="KF382" i="2"/>
  <c r="KE382" i="2"/>
  <c r="FR264" i="2"/>
  <c r="KK264" i="2" s="1"/>
  <c r="EZ249" i="2"/>
  <c r="BW4" i="2"/>
  <c r="BW274" i="2"/>
  <c r="EZ278" i="2"/>
  <c r="BW27" i="2"/>
  <c r="BW46" i="2"/>
  <c r="KF47" i="2"/>
  <c r="BW166" i="2"/>
  <c r="KK166" i="2"/>
  <c r="EZ64" i="2"/>
  <c r="FR64" i="2"/>
  <c r="KJ64" i="2" s="1"/>
  <c r="EZ202" i="2"/>
  <c r="BW78" i="2"/>
  <c r="KI81" i="2"/>
  <c r="KF81" i="2"/>
  <c r="BW85" i="2"/>
  <c r="BW88" i="2"/>
  <c r="BW89" i="2"/>
  <c r="FR97" i="2"/>
  <c r="KE97" i="2" s="1"/>
  <c r="EZ97" i="2"/>
  <c r="KH351" i="2"/>
  <c r="KL351" i="2"/>
  <c r="KF351" i="2"/>
  <c r="KE351" i="2"/>
  <c r="KJ354" i="2"/>
  <c r="KI354" i="2"/>
  <c r="KF354" i="2"/>
  <c r="KK354" i="2"/>
  <c r="EZ3" i="2"/>
  <c r="KL257" i="2"/>
  <c r="BW291" i="2"/>
  <c r="KJ250" i="2"/>
  <c r="KF260" i="2"/>
  <c r="KL267" i="2"/>
  <c r="BW272" i="2"/>
  <c r="EZ279" i="2"/>
  <c r="EZ280" i="2"/>
  <c r="KJ281" i="2"/>
  <c r="BW301" i="2"/>
  <c r="BW44" i="2"/>
  <c r="KI47" i="2"/>
  <c r="KK147" i="2"/>
  <c r="FR150" i="2"/>
  <c r="KJ150" i="2" s="1"/>
  <c r="EZ62" i="2"/>
  <c r="FR192" i="2"/>
  <c r="KL192" i="2" s="1"/>
  <c r="BW75" i="2"/>
  <c r="EZ81" i="2"/>
  <c r="BW212" i="2"/>
  <c r="BW220" i="2"/>
  <c r="KK226" i="2"/>
  <c r="KL226" i="2"/>
  <c r="KJ226" i="2"/>
  <c r="KI226" i="2"/>
  <c r="KH226" i="2"/>
  <c r="KG226" i="2"/>
  <c r="KE226" i="2"/>
  <c r="KH319" i="2"/>
  <c r="KI395" i="2"/>
  <c r="KJ395" i="2"/>
  <c r="KH395" i="2"/>
  <c r="KF395" i="2"/>
  <c r="EZ284" i="2"/>
  <c r="BW109" i="2"/>
  <c r="BW26" i="2"/>
  <c r="BW131" i="2"/>
  <c r="BW140" i="2"/>
  <c r="KJ47" i="2"/>
  <c r="KF147" i="2"/>
  <c r="KG48" i="2"/>
  <c r="BW152" i="2"/>
  <c r="EZ163" i="2"/>
  <c r="KG174" i="2"/>
  <c r="BW176" i="2"/>
  <c r="BW66" i="2"/>
  <c r="KJ198" i="2"/>
  <c r="KG198" i="2"/>
  <c r="BW86" i="2"/>
  <c r="EZ226" i="2"/>
  <c r="KH503" i="2"/>
  <c r="KK503" i="2"/>
  <c r="BW360" i="2"/>
  <c r="EZ384" i="2"/>
  <c r="EZ395" i="2"/>
  <c r="BW403" i="2"/>
  <c r="BW408" i="2"/>
  <c r="KG503" i="2"/>
  <c r="BW524" i="2"/>
  <c r="KK597" i="2"/>
  <c r="KI597" i="2"/>
  <c r="KG597" i="2"/>
  <c r="KF597" i="2"/>
  <c r="KL706" i="2"/>
  <c r="KJ706" i="2"/>
  <c r="KI706" i="2"/>
  <c r="KH706" i="2"/>
  <c r="KG706" i="2"/>
  <c r="KF706" i="2"/>
  <c r="KE706" i="2"/>
  <c r="FR318" i="2"/>
  <c r="KL318" i="2" s="1"/>
  <c r="BW325" i="2"/>
  <c r="EZ334" i="2"/>
  <c r="BW347" i="2"/>
  <c r="BW351" i="2"/>
  <c r="BW379" i="2"/>
  <c r="BW390" i="2"/>
  <c r="FR399" i="2"/>
  <c r="KJ399" i="2" s="1"/>
  <c r="FR414" i="2"/>
  <c r="KK414" i="2" s="1"/>
  <c r="BW417" i="2"/>
  <c r="BW423" i="2"/>
  <c r="BW432" i="2"/>
  <c r="EZ435" i="2"/>
  <c r="KE443" i="2"/>
  <c r="EZ444" i="2"/>
  <c r="FR447" i="2"/>
  <c r="KL447" i="2" s="1"/>
  <c r="BW452" i="2"/>
  <c r="EZ454" i="2"/>
  <c r="FR454" i="2"/>
  <c r="KJ454" i="2" s="1"/>
  <c r="EZ468" i="2"/>
  <c r="BW10" i="2"/>
  <c r="BW507" i="2"/>
  <c r="BW510" i="2"/>
  <c r="BW516" i="2"/>
  <c r="EZ519" i="2"/>
  <c r="FR536" i="2"/>
  <c r="KL536" i="2" s="1"/>
  <c r="EZ536" i="2"/>
  <c r="BW539" i="2"/>
  <c r="KL675" i="2"/>
  <c r="KF675" i="2"/>
  <c r="KJ675" i="2"/>
  <c r="KH675" i="2"/>
  <c r="KG675" i="2"/>
  <c r="BW240" i="2"/>
  <c r="KK319" i="2"/>
  <c r="EZ364" i="2"/>
  <c r="BW367" i="2"/>
  <c r="EZ369" i="2"/>
  <c r="FR383" i="2"/>
  <c r="KE383" i="2" s="1"/>
  <c r="KK413" i="2"/>
  <c r="KF418" i="2"/>
  <c r="KK432" i="2"/>
  <c r="KI469" i="2"/>
  <c r="KK492" i="2"/>
  <c r="BW503" i="2"/>
  <c r="EZ520" i="2"/>
  <c r="FR545" i="2"/>
  <c r="EZ545" i="2"/>
  <c r="FR561" i="2"/>
  <c r="KF561" i="2" s="1"/>
  <c r="EZ561" i="2"/>
  <c r="KE98" i="2"/>
  <c r="FR327" i="2"/>
  <c r="KK327" i="2" s="1"/>
  <c r="FR337" i="2"/>
  <c r="KH337" i="2" s="1"/>
  <c r="KG340" i="2"/>
  <c r="BW376" i="2"/>
  <c r="BW389" i="2"/>
  <c r="BW402" i="2"/>
  <c r="EZ410" i="2"/>
  <c r="KF411" i="2"/>
  <c r="KG418" i="2"/>
  <c r="BW422" i="2"/>
  <c r="KL432" i="2"/>
  <c r="BW459" i="2"/>
  <c r="FR559" i="2"/>
  <c r="KG559" i="2" s="1"/>
  <c r="EZ559" i="2"/>
  <c r="KL623" i="2"/>
  <c r="KF623" i="2"/>
  <c r="KE623" i="2"/>
  <c r="KI623" i="2"/>
  <c r="KG623" i="2"/>
  <c r="KL665" i="2"/>
  <c r="KG665" i="2"/>
  <c r="KE665" i="2"/>
  <c r="BW225" i="2"/>
  <c r="BW237" i="2"/>
  <c r="BW98" i="2"/>
  <c r="BW313" i="2"/>
  <c r="BW323" i="2"/>
  <c r="KI339" i="2"/>
  <c r="KH340" i="2"/>
  <c r="BW343" i="2"/>
  <c r="BW344" i="2"/>
  <c r="EZ354" i="2"/>
  <c r="KF360" i="2"/>
  <c r="FR368" i="2"/>
  <c r="KI368" i="2" s="1"/>
  <c r="BW377" i="2"/>
  <c r="BW391" i="2"/>
  <c r="KH411" i="2"/>
  <c r="KK418" i="2"/>
  <c r="KG438" i="2"/>
  <c r="KI438" i="2"/>
  <c r="EZ450" i="2"/>
  <c r="FR471" i="2"/>
  <c r="KL471" i="2" s="1"/>
  <c r="EZ471" i="2"/>
  <c r="BW488" i="2"/>
  <c r="FR489" i="2"/>
  <c r="KL489" i="2" s="1"/>
  <c r="FR544" i="2"/>
  <c r="KJ544" i="2" s="1"/>
  <c r="KG607" i="2"/>
  <c r="KI607" i="2"/>
  <c r="KH607" i="2"/>
  <c r="FR338" i="2"/>
  <c r="KE338" i="2" s="1"/>
  <c r="BW340" i="2"/>
  <c r="KJ340" i="2"/>
  <c r="BW350" i="2"/>
  <c r="KG360" i="2"/>
  <c r="FR365" i="2"/>
  <c r="KF365" i="2" s="1"/>
  <c r="KF369" i="2"/>
  <c r="FS372" i="2"/>
  <c r="BW383" i="2"/>
  <c r="BW388" i="2"/>
  <c r="BW399" i="2"/>
  <c r="BW401" i="2"/>
  <c r="KI411" i="2"/>
  <c r="EZ423" i="2"/>
  <c r="BW425" i="2"/>
  <c r="BW434" i="2"/>
  <c r="BW436" i="2"/>
  <c r="EZ438" i="2"/>
  <c r="EZ451" i="2"/>
  <c r="FR456" i="2"/>
  <c r="KH456" i="2" s="1"/>
  <c r="BW457" i="2"/>
  <c r="EZ479" i="2"/>
  <c r="BW484" i="2"/>
  <c r="KL10" i="2"/>
  <c r="KG516" i="2"/>
  <c r="KI516" i="2"/>
  <c r="FR520" i="2"/>
  <c r="KL520" i="2" s="1"/>
  <c r="EZ531" i="2"/>
  <c r="FR531" i="2"/>
  <c r="KL531" i="2" s="1"/>
  <c r="KK98" i="2"/>
  <c r="KF333" i="2"/>
  <c r="KK340" i="2"/>
  <c r="KH369" i="2"/>
  <c r="KF380" i="2"/>
  <c r="KK411" i="2"/>
  <c r="FR466" i="2"/>
  <c r="KL466" i="2" s="1"/>
  <c r="EZ466" i="2"/>
  <c r="KG510" i="2"/>
  <c r="KF510" i="2"/>
  <c r="KH601" i="2"/>
  <c r="KI601" i="2"/>
  <c r="KG601" i="2"/>
  <c r="KF601" i="2"/>
  <c r="BW84" i="2"/>
  <c r="KK218" i="2"/>
  <c r="EZ93" i="2"/>
  <c r="FR227" i="2"/>
  <c r="KG227" i="2" s="1"/>
  <c r="BW234" i="2"/>
  <c r="BW235" i="2"/>
  <c r="KL237" i="2"/>
  <c r="EZ319" i="2"/>
  <c r="BW327" i="2"/>
  <c r="KK7" i="2"/>
  <c r="KH333" i="2"/>
  <c r="BW335" i="2"/>
  <c r="EZ351" i="2"/>
  <c r="KI360" i="2"/>
  <c r="BW364" i="2"/>
  <c r="EZ367" i="2"/>
  <c r="KI369" i="2"/>
  <c r="BW375" i="2"/>
  <c r="KG380" i="2"/>
  <c r="EZ382" i="2"/>
  <c r="KK395" i="2"/>
  <c r="BW405" i="2"/>
  <c r="FR408" i="2"/>
  <c r="KH408" i="2" s="1"/>
  <c r="FR409" i="2"/>
  <c r="KL409" i="2" s="1"/>
  <c r="EZ413" i="2"/>
  <c r="EZ417" i="2"/>
  <c r="EZ430" i="2"/>
  <c r="EZ432" i="2"/>
  <c r="KE450" i="2"/>
  <c r="FR453" i="2"/>
  <c r="KG453" i="2" s="1"/>
  <c r="EZ472" i="2"/>
  <c r="EZ473" i="2"/>
  <c r="EZ510" i="2"/>
  <c r="KJ554" i="2"/>
  <c r="KK642" i="2"/>
  <c r="KL642" i="2"/>
  <c r="KJ642" i="2"/>
  <c r="KI642" i="2"/>
  <c r="KG642" i="2"/>
  <c r="KE642" i="2"/>
  <c r="KL691" i="2"/>
  <c r="KK691" i="2"/>
  <c r="KJ691" i="2"/>
  <c r="KI691" i="2"/>
  <c r="KE691" i="2"/>
  <c r="KL75" i="2"/>
  <c r="BW82" i="2"/>
  <c r="BW210" i="2"/>
  <c r="EZ218" i="2"/>
  <c r="BW232" i="2"/>
  <c r="EZ237" i="2"/>
  <c r="BW242" i="2"/>
  <c r="BW328" i="2"/>
  <c r="BW332" i="2"/>
  <c r="BW7" i="2"/>
  <c r="FR353" i="2"/>
  <c r="KF353" i="2" s="1"/>
  <c r="FR359" i="2"/>
  <c r="KE359" i="2" s="1"/>
  <c r="KJ369" i="2"/>
  <c r="KK371" i="2"/>
  <c r="KI380" i="2"/>
  <c r="EZ386" i="2"/>
  <c r="BW394" i="2"/>
  <c r="BW398" i="2"/>
  <c r="BW411" i="2"/>
  <c r="FS423" i="2"/>
  <c r="FS438" i="2"/>
  <c r="BW450" i="2"/>
  <c r="KH450" i="2"/>
  <c r="EZ459" i="2"/>
  <c r="FR459" i="2"/>
  <c r="KG459" i="2" s="1"/>
  <c r="KJ479" i="2"/>
  <c r="EZ514" i="2"/>
  <c r="FR514" i="2"/>
  <c r="KG514" i="2" s="1"/>
  <c r="BW518" i="2"/>
  <c r="FS534" i="2"/>
  <c r="FR534" i="2"/>
  <c r="KL534" i="2" s="1"/>
  <c r="EZ534" i="2"/>
  <c r="KL587" i="2"/>
  <c r="KI587" i="2"/>
  <c r="KJ361" i="2"/>
  <c r="KK431" i="2"/>
  <c r="KL439" i="2"/>
  <c r="BW479" i="2"/>
  <c r="BW480" i="2"/>
  <c r="EZ484" i="2"/>
  <c r="FR484" i="2"/>
  <c r="KK484" i="2" s="1"/>
  <c r="BW489" i="2"/>
  <c r="KJ513" i="2"/>
  <c r="KI513" i="2"/>
  <c r="FR583" i="2"/>
  <c r="EZ583" i="2"/>
  <c r="BW59" i="2"/>
  <c r="BW74" i="2"/>
  <c r="FR216" i="2"/>
  <c r="KL216" i="2" s="1"/>
  <c r="EZ317" i="2"/>
  <c r="BW334" i="2"/>
  <c r="BW362" i="2"/>
  <c r="KL369" i="2"/>
  <c r="EZ399" i="2"/>
  <c r="KL411" i="2"/>
  <c r="EZ419" i="2"/>
  <c r="BW424" i="2"/>
  <c r="BW431" i="2"/>
  <c r="KE431" i="2"/>
  <c r="KH438" i="2"/>
  <c r="KL450" i="2"/>
  <c r="BW453" i="2"/>
  <c r="KJ458" i="2"/>
  <c r="KE458" i="2"/>
  <c r="EZ483" i="2"/>
  <c r="BW517" i="2"/>
  <c r="KI549" i="2"/>
  <c r="KJ549" i="2"/>
  <c r="KG549" i="2"/>
  <c r="KE549" i="2"/>
  <c r="BW515" i="2"/>
  <c r="BW526" i="2"/>
  <c r="BW533" i="2"/>
  <c r="FR542" i="2"/>
  <c r="KF542" i="2" s="1"/>
  <c r="EZ563" i="2"/>
  <c r="EZ595" i="2"/>
  <c r="KF602" i="2"/>
  <c r="FR610" i="2"/>
  <c r="KK610" i="2" s="1"/>
  <c r="FR625" i="2"/>
  <c r="KJ625" i="2" s="1"/>
  <c r="EZ642" i="2"/>
  <c r="KE658" i="2"/>
  <c r="KK662" i="2"/>
  <c r="FR663" i="2"/>
  <c r="KG664" i="2"/>
  <c r="BW571" i="2"/>
  <c r="BW577" i="2"/>
  <c r="BW607" i="2"/>
  <c r="BW622" i="2"/>
  <c r="BW650" i="2"/>
  <c r="KF658" i="2"/>
  <c r="KI664" i="2"/>
  <c r="EZ679" i="2"/>
  <c r="BW693" i="2"/>
  <c r="FS699" i="2"/>
  <c r="KE702" i="2"/>
  <c r="EZ706" i="2"/>
  <c r="EZ713" i="2"/>
  <c r="BW540" i="2"/>
  <c r="BW542" i="2"/>
  <c r="BW562" i="2"/>
  <c r="BW565" i="2"/>
  <c r="BW566" i="2"/>
  <c r="KL607" i="2"/>
  <c r="KJ636" i="2"/>
  <c r="BW652" i="2"/>
  <c r="BW653" i="2"/>
  <c r="KG658" i="2"/>
  <c r="BW691" i="2"/>
  <c r="BW702" i="2"/>
  <c r="BW705" i="2"/>
  <c r="BW535" i="2"/>
  <c r="EZ587" i="2"/>
  <c r="KE595" i="2"/>
  <c r="EZ596" i="2"/>
  <c r="KH612" i="2"/>
  <c r="BW625" i="2"/>
  <c r="BW658" i="2"/>
  <c r="BW665" i="2"/>
  <c r="BW680" i="2"/>
  <c r="BW699" i="2"/>
  <c r="KJ702" i="2"/>
  <c r="BW419" i="2"/>
  <c r="KJ438" i="2"/>
  <c r="BW508" i="2"/>
  <c r="KI508" i="2"/>
  <c r="BW513" i="2"/>
  <c r="BW547" i="2"/>
  <c r="KK11" i="2"/>
  <c r="BW576" i="2"/>
  <c r="BW581" i="2"/>
  <c r="FR590" i="2"/>
  <c r="KJ590" i="2" s="1"/>
  <c r="KG595" i="2"/>
  <c r="BW605" i="2"/>
  <c r="KL622" i="2"/>
  <c r="BW626" i="2"/>
  <c r="FR631" i="2"/>
  <c r="KL631" i="2" s="1"/>
  <c r="KE640" i="2"/>
  <c r="EZ647" i="2"/>
  <c r="BW655" i="2"/>
  <c r="BW656" i="2"/>
  <c r="EZ683" i="2"/>
  <c r="BW689" i="2"/>
  <c r="FS708" i="2"/>
  <c r="BW477" i="2"/>
  <c r="BW493" i="2"/>
  <c r="KL508" i="2"/>
  <c r="BW574" i="2"/>
  <c r="BW711" i="2"/>
  <c r="FR712" i="2"/>
  <c r="KI712" i="2" s="1"/>
  <c r="KE648" i="2"/>
  <c r="EZ675" i="2"/>
  <c r="BW701" i="2"/>
  <c r="BW709" i="2"/>
  <c r="KL595" i="2"/>
  <c r="KE614" i="2"/>
  <c r="KL634" i="2"/>
  <c r="KF648" i="2"/>
  <c r="EZ652" i="2"/>
  <c r="KE662" i="2"/>
  <c r="EZ665" i="2"/>
  <c r="BW679" i="2"/>
  <c r="EZ691" i="2"/>
  <c r="KK706" i="2"/>
  <c r="BW713" i="2"/>
  <c r="BW714" i="2"/>
  <c r="EZ15" i="2"/>
  <c r="BW504" i="2"/>
  <c r="KK524" i="2"/>
  <c r="EZ567" i="2"/>
  <c r="FR571" i="2"/>
  <c r="KG571" i="2" s="1"/>
  <c r="BW578" i="2"/>
  <c r="BW587" i="2"/>
  <c r="BW12" i="2"/>
  <c r="BW591" i="2"/>
  <c r="KH599" i="2"/>
  <c r="FR608" i="2"/>
  <c r="KH608" i="2" s="1"/>
  <c r="KH614" i="2"/>
  <c r="KG622" i="2"/>
  <c r="BW629" i="2"/>
  <c r="KL635" i="2"/>
  <c r="KH644" i="2"/>
  <c r="KH648" i="2"/>
  <c r="EZ658" i="2"/>
  <c r="KG662" i="2"/>
  <c r="EZ664" i="2"/>
  <c r="EZ693" i="2"/>
  <c r="KI707" i="2"/>
  <c r="BW536" i="2"/>
  <c r="BW537" i="2"/>
  <c r="BW550" i="2"/>
  <c r="BW556" i="2"/>
  <c r="FR606" i="2"/>
  <c r="KH606" i="2" s="1"/>
  <c r="KK622" i="2"/>
  <c r="BW623" i="2"/>
  <c r="BW630" i="2"/>
  <c r="KE635" i="2"/>
  <c r="BW643" i="2"/>
  <c r="BW646" i="2"/>
  <c r="BW647" i="2"/>
  <c r="KL648" i="2"/>
  <c r="KJ656" i="2"/>
  <c r="EZ657" i="2"/>
  <c r="KH662" i="2"/>
  <c r="BW673" i="2"/>
  <c r="FR680" i="2"/>
  <c r="KF680" i="2" s="1"/>
  <c r="BW683" i="2"/>
  <c r="KL685" i="2"/>
  <c r="BW559" i="2"/>
  <c r="KK563" i="2"/>
  <c r="KK623" i="2"/>
  <c r="BW694" i="2"/>
  <c r="KK247" i="2"/>
  <c r="KG247" i="2"/>
  <c r="KJ247" i="2"/>
  <c r="KL247" i="2"/>
  <c r="KI247" i="2"/>
  <c r="KH247" i="2"/>
  <c r="KF247" i="2"/>
  <c r="KE247" i="2"/>
  <c r="KK245" i="2"/>
  <c r="KJ245" i="2"/>
  <c r="KG245" i="2"/>
  <c r="KL245" i="2"/>
  <c r="KI245" i="2"/>
  <c r="KH245" i="2"/>
  <c r="KF245" i="2"/>
  <c r="KE245" i="2"/>
  <c r="KG250" i="2"/>
  <c r="KL4" i="2"/>
  <c r="KE263" i="2"/>
  <c r="FR275" i="2"/>
  <c r="FR289" i="2"/>
  <c r="EZ289" i="2"/>
  <c r="FR296" i="2"/>
  <c r="EZ296" i="2"/>
  <c r="KE301" i="2"/>
  <c r="BW250" i="2"/>
  <c r="FS244" i="2"/>
  <c r="EZ244" i="2"/>
  <c r="KG259" i="2"/>
  <c r="KF259" i="2"/>
  <c r="KE259" i="2"/>
  <c r="KL259" i="2"/>
  <c r="KJ259" i="2"/>
  <c r="KL268" i="2"/>
  <c r="KK268" i="2"/>
  <c r="KH268" i="2"/>
  <c r="KF268" i="2"/>
  <c r="BW270" i="2"/>
  <c r="FR271" i="2"/>
  <c r="EZ271" i="2"/>
  <c r="KL278" i="2"/>
  <c r="KK278" i="2"/>
  <c r="KI278" i="2"/>
  <c r="KG278" i="2"/>
  <c r="BW16" i="2"/>
  <c r="KL3" i="2"/>
  <c r="KK3" i="2"/>
  <c r="KH3" i="2"/>
  <c r="KF3" i="2"/>
  <c r="KG291" i="2"/>
  <c r="KF291" i="2"/>
  <c r="KE291" i="2"/>
  <c r="KL291" i="2"/>
  <c r="KJ291" i="2"/>
  <c r="KI291" i="2"/>
  <c r="KH244" i="2"/>
  <c r="KG244" i="2"/>
  <c r="BW251" i="2"/>
  <c r="KG248" i="2"/>
  <c r="KF248" i="2"/>
  <c r="KJ249" i="2"/>
  <c r="KI249" i="2"/>
  <c r="KF249" i="2"/>
  <c r="BW257" i="2"/>
  <c r="BW260" i="2"/>
  <c r="FR272" i="2"/>
  <c r="EZ272" i="2"/>
  <c r="KE281" i="2"/>
  <c r="BW284" i="2"/>
  <c r="KH291" i="2"/>
  <c r="BW292" i="2"/>
  <c r="KL246" i="2"/>
  <c r="KI246" i="2"/>
  <c r="KE246" i="2"/>
  <c r="KG288" i="2"/>
  <c r="KF288" i="2"/>
  <c r="KE288" i="2"/>
  <c r="KL288" i="2"/>
  <c r="KJ288" i="2"/>
  <c r="KI288" i="2"/>
  <c r="KE244" i="2"/>
  <c r="KF246" i="2"/>
  <c r="KH248" i="2"/>
  <c r="EZ4" i="2"/>
  <c r="KH288" i="2"/>
  <c r="KL290" i="2"/>
  <c r="KK290" i="2"/>
  <c r="KJ290" i="2"/>
  <c r="KH290" i="2"/>
  <c r="KG290" i="2"/>
  <c r="KF290" i="2"/>
  <c r="KE290" i="2"/>
  <c r="BW299" i="2"/>
  <c r="KK299" i="2"/>
  <c r="BW112" i="2"/>
  <c r="BW119" i="2"/>
  <c r="FR262" i="2"/>
  <c r="EZ262" i="2"/>
  <c r="KK288" i="2"/>
  <c r="KJ244" i="2"/>
  <c r="FR255" i="2"/>
  <c r="KG3" i="2"/>
  <c r="KK244" i="2"/>
  <c r="EZ245" i="2"/>
  <c r="KJ246" i="2"/>
  <c r="EZ247" i="2"/>
  <c r="KL248" i="2"/>
  <c r="KG249" i="2"/>
  <c r="KL261" i="2"/>
  <c r="KJ261" i="2"/>
  <c r="KE261" i="2"/>
  <c r="FS4" i="2"/>
  <c r="KL263" i="2"/>
  <c r="KK263" i="2"/>
  <c r="KH263" i="2"/>
  <c r="KF263" i="2"/>
  <c r="KJ268" i="2"/>
  <c r="KL301" i="2"/>
  <c r="KK301" i="2"/>
  <c r="KJ301" i="2"/>
  <c r="KI301" i="2"/>
  <c r="KG301" i="2"/>
  <c r="KF301" i="2"/>
  <c r="BW110" i="2"/>
  <c r="KJ4" i="2"/>
  <c r="KI4" i="2"/>
  <c r="KH4" i="2"/>
  <c r="KE4" i="2"/>
  <c r="KF244" i="2"/>
  <c r="KE3" i="2"/>
  <c r="FR274" i="2"/>
  <c r="EZ274" i="2"/>
  <c r="KI3" i="2"/>
  <c r="KL244" i="2"/>
  <c r="KK246" i="2"/>
  <c r="KH249" i="2"/>
  <c r="FR251" i="2"/>
  <c r="KJ3" i="2"/>
  <c r="BW258" i="2"/>
  <c r="KF261" i="2"/>
  <c r="KF4" i="2"/>
  <c r="FR266" i="2"/>
  <c r="KL269" i="2"/>
  <c r="KJ269" i="2"/>
  <c r="KI269" i="2"/>
  <c r="KG269" i="2"/>
  <c r="KE269" i="2"/>
  <c r="FR152" i="2"/>
  <c r="EZ152" i="2"/>
  <c r="KH246" i="2"/>
  <c r="KE249" i="2"/>
  <c r="KL250" i="2"/>
  <c r="KK250" i="2"/>
  <c r="KH250" i="2"/>
  <c r="KF250" i="2"/>
  <c r="KK249" i="2"/>
  <c r="KJ257" i="2"/>
  <c r="KI257" i="2"/>
  <c r="KF257" i="2"/>
  <c r="KJ260" i="2"/>
  <c r="KI260" i="2"/>
  <c r="KH260" i="2"/>
  <c r="KE260" i="2"/>
  <c r="KG4" i="2"/>
  <c r="KK267" i="2"/>
  <c r="KJ267" i="2"/>
  <c r="KI267" i="2"/>
  <c r="KF267" i="2"/>
  <c r="FR5" i="2"/>
  <c r="KK280" i="2"/>
  <c r="KJ280" i="2"/>
  <c r="KI280" i="2"/>
  <c r="KG280" i="2"/>
  <c r="KF280" i="2"/>
  <c r="KI284" i="2"/>
  <c r="KH284" i="2"/>
  <c r="KG284" i="2"/>
  <c r="KE284" i="2"/>
  <c r="KL284" i="2"/>
  <c r="KK284" i="2"/>
  <c r="FS287" i="2"/>
  <c r="FR287" i="2"/>
  <c r="EZ287" i="2"/>
  <c r="KI292" i="2"/>
  <c r="KH292" i="2"/>
  <c r="KG292" i="2"/>
  <c r="KE292" i="2"/>
  <c r="KL292" i="2"/>
  <c r="KK292" i="2"/>
  <c r="FR300" i="2"/>
  <c r="EZ300" i="2"/>
  <c r="KL249" i="2"/>
  <c r="KE250" i="2"/>
  <c r="KL281" i="2"/>
  <c r="KK281" i="2"/>
  <c r="KI281" i="2"/>
  <c r="KH281" i="2"/>
  <c r="KF281" i="2"/>
  <c r="FR282" i="2"/>
  <c r="EZ282" i="2"/>
  <c r="FR283" i="2"/>
  <c r="EZ283" i="2"/>
  <c r="FR285" i="2"/>
  <c r="EZ285" i="2"/>
  <c r="KG299" i="2"/>
  <c r="KK302" i="2"/>
  <c r="BW31" i="2"/>
  <c r="KH254" i="2"/>
  <c r="KH258" i="2"/>
  <c r="FR286" i="2"/>
  <c r="FR293" i="2"/>
  <c r="KH299" i="2"/>
  <c r="KI49" i="2"/>
  <c r="KL49" i="2"/>
  <c r="KK49" i="2"/>
  <c r="KJ49" i="2"/>
  <c r="KH49" i="2"/>
  <c r="KG49" i="2"/>
  <c r="KF49" i="2"/>
  <c r="KE49" i="2"/>
  <c r="KK148" i="2"/>
  <c r="KJ148" i="2"/>
  <c r="KI148" i="2"/>
  <c r="KH148" i="2"/>
  <c r="KG148" i="2"/>
  <c r="KF148" i="2"/>
  <c r="KE148" i="2"/>
  <c r="KL148" i="2"/>
  <c r="KJ254" i="2"/>
  <c r="KJ258" i="2"/>
  <c r="KJ299" i="2"/>
  <c r="BW135" i="2"/>
  <c r="BW35" i="2"/>
  <c r="BW143" i="2"/>
  <c r="KE149" i="2"/>
  <c r="KL149" i="2"/>
  <c r="KK149" i="2"/>
  <c r="KJ149" i="2"/>
  <c r="KH149" i="2"/>
  <c r="KG149" i="2"/>
  <c r="KF149" i="2"/>
  <c r="KL178" i="2"/>
  <c r="KH178" i="2"/>
  <c r="KG178" i="2"/>
  <c r="KK178" i="2"/>
  <c r="KJ178" i="2"/>
  <c r="KI178" i="2"/>
  <c r="KF178" i="2"/>
  <c r="KE178" i="2"/>
  <c r="KL299" i="2"/>
  <c r="KF156" i="2"/>
  <c r="KI156" i="2"/>
  <c r="KL156" i="2"/>
  <c r="KK156" i="2"/>
  <c r="KJ156" i="2"/>
  <c r="KH156" i="2"/>
  <c r="KG156" i="2"/>
  <c r="KE156" i="2"/>
  <c r="KJ169" i="2"/>
  <c r="KL169" i="2"/>
  <c r="KG169" i="2"/>
  <c r="KK169" i="2"/>
  <c r="KH169" i="2"/>
  <c r="KF169" i="2"/>
  <c r="KE169" i="2"/>
  <c r="BW40" i="2"/>
  <c r="BW42" i="2"/>
  <c r="KI149" i="2"/>
  <c r="KE305" i="2"/>
  <c r="KH305" i="2"/>
  <c r="KL305" i="2"/>
  <c r="KK305" i="2"/>
  <c r="KJ305" i="2"/>
  <c r="KI305" i="2"/>
  <c r="KF305" i="2"/>
  <c r="KE302" i="2"/>
  <c r="KG302" i="2"/>
  <c r="KJ180" i="2"/>
  <c r="BW180" i="2"/>
  <c r="KF302" i="2"/>
  <c r="BW32" i="2"/>
  <c r="KF162" i="2"/>
  <c r="KJ162" i="2"/>
  <c r="KI162" i="2"/>
  <c r="KH162" i="2"/>
  <c r="KG162" i="2"/>
  <c r="KE162" i="2"/>
  <c r="KL162" i="2"/>
  <c r="KK162" i="2"/>
  <c r="KI169" i="2"/>
  <c r="KH302" i="2"/>
  <c r="BW30" i="2"/>
  <c r="BW37" i="2"/>
  <c r="KI57" i="2"/>
  <c r="KF57" i="2"/>
  <c r="KL57" i="2"/>
  <c r="KJ57" i="2"/>
  <c r="KG57" i="2"/>
  <c r="KI302" i="2"/>
  <c r="FS146" i="2"/>
  <c r="FR146" i="2"/>
  <c r="EZ146" i="2"/>
  <c r="KJ46" i="2"/>
  <c r="KL46" i="2"/>
  <c r="KK46" i="2"/>
  <c r="KI46" i="2"/>
  <c r="KH46" i="2"/>
  <c r="KF46" i="2"/>
  <c r="KE46" i="2"/>
  <c r="KG305" i="2"/>
  <c r="KH50" i="2"/>
  <c r="KI183" i="2"/>
  <c r="KF183" i="2"/>
  <c r="KE183" i="2"/>
  <c r="KL183" i="2"/>
  <c r="KK186" i="2"/>
  <c r="KI186" i="2"/>
  <c r="KH186" i="2"/>
  <c r="KG186" i="2"/>
  <c r="KE186" i="2"/>
  <c r="FR65" i="2"/>
  <c r="EZ65" i="2"/>
  <c r="KK191" i="2"/>
  <c r="FR222" i="2"/>
  <c r="EZ222" i="2"/>
  <c r="BW303" i="2"/>
  <c r="KH303" i="2"/>
  <c r="KG47" i="2"/>
  <c r="KJ147" i="2"/>
  <c r="EZ148" i="2"/>
  <c r="KE48" i="2"/>
  <c r="EZ49" i="2"/>
  <c r="KI50" i="2"/>
  <c r="EZ156" i="2"/>
  <c r="KE54" i="2"/>
  <c r="KI166" i="2"/>
  <c r="KJ173" i="2"/>
  <c r="KF173" i="2"/>
  <c r="KI173" i="2"/>
  <c r="KI174" i="2"/>
  <c r="KG181" i="2"/>
  <c r="KK181" i="2"/>
  <c r="KJ181" i="2"/>
  <c r="FR59" i="2"/>
  <c r="KG183" i="2"/>
  <c r="KI200" i="2"/>
  <c r="KG200" i="2"/>
  <c r="KF200" i="2"/>
  <c r="KL200" i="2"/>
  <c r="KK200" i="2"/>
  <c r="KJ200" i="2"/>
  <c r="KE200" i="2"/>
  <c r="KI303" i="2"/>
  <c r="KH47" i="2"/>
  <c r="BW48" i="2"/>
  <c r="KF48" i="2"/>
  <c r="KJ50" i="2"/>
  <c r="FR51" i="2"/>
  <c r="FR153" i="2"/>
  <c r="KF53" i="2"/>
  <c r="BW54" i="2"/>
  <c r="KF54" i="2"/>
  <c r="FR165" i="2"/>
  <c r="KJ166" i="2"/>
  <c r="EZ173" i="2"/>
  <c r="BW175" i="2"/>
  <c r="KL180" i="2"/>
  <c r="KK180" i="2"/>
  <c r="KG180" i="2"/>
  <c r="KF180" i="2"/>
  <c r="EZ181" i="2"/>
  <c r="KH183" i="2"/>
  <c r="KF60" i="2"/>
  <c r="KG66" i="2"/>
  <c r="KF66" i="2"/>
  <c r="KL66" i="2"/>
  <c r="KJ66" i="2"/>
  <c r="KH66" i="2"/>
  <c r="KE66" i="2"/>
  <c r="BW191" i="2"/>
  <c r="FR68" i="2"/>
  <c r="EZ68" i="2"/>
  <c r="KH200" i="2"/>
  <c r="KL50" i="2"/>
  <c r="EZ304" i="2"/>
  <c r="FR304" i="2"/>
  <c r="KI168" i="2"/>
  <c r="KE168" i="2"/>
  <c r="KL168" i="2"/>
  <c r="FR177" i="2"/>
  <c r="KK183" i="2"/>
  <c r="BW185" i="2"/>
  <c r="KF187" i="2"/>
  <c r="KL187" i="2"/>
  <c r="KJ187" i="2"/>
  <c r="KH187" i="2"/>
  <c r="KG187" i="2"/>
  <c r="BW188" i="2"/>
  <c r="KI66" i="2"/>
  <c r="KL303" i="2"/>
  <c r="KI48" i="2"/>
  <c r="EZ50" i="2"/>
  <c r="KI53" i="2"/>
  <c r="KJ54" i="2"/>
  <c r="EZ55" i="2"/>
  <c r="KF56" i="2"/>
  <c r="KI56" i="2"/>
  <c r="KF168" i="2"/>
  <c r="KL170" i="2"/>
  <c r="KK170" i="2"/>
  <c r="KF170" i="2"/>
  <c r="KE181" i="2"/>
  <c r="EZ182" i="2"/>
  <c r="KF186" i="2"/>
  <c r="FR190" i="2"/>
  <c r="EZ190" i="2"/>
  <c r="KJ48" i="2"/>
  <c r="KF158" i="2"/>
  <c r="KK54" i="2"/>
  <c r="KE56" i="2"/>
  <c r="KG168" i="2"/>
  <c r="KJ186" i="2"/>
  <c r="KL147" i="2"/>
  <c r="KK48" i="2"/>
  <c r="FS304" i="2"/>
  <c r="BW57" i="2"/>
  <c r="BW173" i="2"/>
  <c r="KK174" i="2"/>
  <c r="KH174" i="2"/>
  <c r="KE174" i="2"/>
  <c r="KL174" i="2"/>
  <c r="KH181" i="2"/>
  <c r="KL186" i="2"/>
  <c r="BW60" i="2"/>
  <c r="FR63" i="2"/>
  <c r="EZ63" i="2"/>
  <c r="BW192" i="2"/>
  <c r="KI83" i="2"/>
  <c r="KK83" i="2"/>
  <c r="KH83" i="2"/>
  <c r="KG83" i="2"/>
  <c r="KE83" i="2"/>
  <c r="KJ83" i="2"/>
  <c r="KF83" i="2"/>
  <c r="KE147" i="2"/>
  <c r="EZ149" i="2"/>
  <c r="FS50" i="2"/>
  <c r="FR55" i="2"/>
  <c r="KH56" i="2"/>
  <c r="KJ168" i="2"/>
  <c r="EZ169" i="2"/>
  <c r="KH173" i="2"/>
  <c r="EZ174" i="2"/>
  <c r="BW178" i="2"/>
  <c r="KI181" i="2"/>
  <c r="FR182" i="2"/>
  <c r="KK60" i="2"/>
  <c r="KE187" i="2"/>
  <c r="KJ189" i="2"/>
  <c r="KL308" i="2"/>
  <c r="KK47" i="2"/>
  <c r="KE50" i="2"/>
  <c r="BW307" i="2"/>
  <c r="KL67" i="2"/>
  <c r="KK67" i="2"/>
  <c r="KI67" i="2"/>
  <c r="KG67" i="2"/>
  <c r="KF67" i="2"/>
  <c r="FR69" i="2"/>
  <c r="EZ69" i="2"/>
  <c r="KF50" i="2"/>
  <c r="KE166" i="2"/>
  <c r="KH166" i="2"/>
  <c r="BW62" i="2"/>
  <c r="FR194" i="2"/>
  <c r="EZ194" i="2"/>
  <c r="BW72" i="2"/>
  <c r="KJ80" i="2"/>
  <c r="KG80" i="2"/>
  <c r="KE80" i="2"/>
  <c r="KL80" i="2"/>
  <c r="KK80" i="2"/>
  <c r="KH80" i="2"/>
  <c r="KF80" i="2"/>
  <c r="KE303" i="2"/>
  <c r="KE47" i="2"/>
  <c r="KH147" i="2"/>
  <c r="KG157" i="2"/>
  <c r="KK158" i="2"/>
  <c r="BW55" i="2"/>
  <c r="KL56" i="2"/>
  <c r="KF166" i="2"/>
  <c r="FR171" i="2"/>
  <c r="EZ58" i="2"/>
  <c r="FR58" i="2"/>
  <c r="KF174" i="2"/>
  <c r="KE175" i="2"/>
  <c r="KL175" i="2"/>
  <c r="KH175" i="2"/>
  <c r="KG175" i="2"/>
  <c r="BW64" i="2"/>
  <c r="KH67" i="2"/>
  <c r="BW73" i="2"/>
  <c r="KL83" i="2"/>
  <c r="KK189" i="2"/>
  <c r="KJ191" i="2"/>
  <c r="KF198" i="2"/>
  <c r="KK198" i="2"/>
  <c r="EZ75" i="2"/>
  <c r="FR78" i="2"/>
  <c r="FR205" i="2"/>
  <c r="FR206" i="2"/>
  <c r="EZ206" i="2"/>
  <c r="FR209" i="2"/>
  <c r="EZ209" i="2"/>
  <c r="KF212" i="2"/>
  <c r="FR85" i="2"/>
  <c r="FR224" i="2"/>
  <c r="EZ224" i="2"/>
  <c r="KJ96" i="2"/>
  <c r="KG232" i="2"/>
  <c r="FR242" i="2"/>
  <c r="EZ242" i="2"/>
  <c r="KH412" i="2"/>
  <c r="KL412" i="2"/>
  <c r="KJ412" i="2"/>
  <c r="KG412" i="2"/>
  <c r="KF412" i="2"/>
  <c r="KE412" i="2"/>
  <c r="KK412" i="2"/>
  <c r="KI412" i="2"/>
  <c r="EZ198" i="2"/>
  <c r="FS205" i="2"/>
  <c r="KL215" i="2"/>
  <c r="FR91" i="2"/>
  <c r="FS91" i="2"/>
  <c r="EZ91" i="2"/>
  <c r="KE75" i="2"/>
  <c r="KF84" i="2"/>
  <c r="KJ84" i="2"/>
  <c r="KH84" i="2"/>
  <c r="KG84" i="2"/>
  <c r="EZ90" i="2"/>
  <c r="FR90" i="2"/>
  <c r="KJ95" i="2"/>
  <c r="KI95" i="2"/>
  <c r="KH95" i="2"/>
  <c r="KG95" i="2"/>
  <c r="KE95" i="2"/>
  <c r="KL95" i="2"/>
  <c r="KG398" i="2"/>
  <c r="KE398" i="2"/>
  <c r="KJ398" i="2"/>
  <c r="KL398" i="2"/>
  <c r="KK398" i="2"/>
  <c r="KI398" i="2"/>
  <c r="KH398" i="2"/>
  <c r="KF398" i="2"/>
  <c r="KE217" i="2"/>
  <c r="KI217" i="2"/>
  <c r="KG217" i="2"/>
  <c r="KF217" i="2"/>
  <c r="KL86" i="2"/>
  <c r="KK86" i="2"/>
  <c r="KI86" i="2"/>
  <c r="KH86" i="2"/>
  <c r="KG86" i="2"/>
  <c r="KF86" i="2"/>
  <c r="KI89" i="2"/>
  <c r="KK89" i="2"/>
  <c r="KJ89" i="2"/>
  <c r="KH89" i="2"/>
  <c r="KF89" i="2"/>
  <c r="KE89" i="2"/>
  <c r="KL196" i="2"/>
  <c r="KK196" i="2"/>
  <c r="KG196" i="2"/>
  <c r="BW198" i="2"/>
  <c r="KE73" i="2"/>
  <c r="KL73" i="2"/>
  <c r="KJ73" i="2"/>
  <c r="KK75" i="2"/>
  <c r="BW209" i="2"/>
  <c r="KG88" i="2"/>
  <c r="KF88" i="2"/>
  <c r="KE88" i="2"/>
  <c r="KL88" i="2"/>
  <c r="KJ88" i="2"/>
  <c r="KI88" i="2"/>
  <c r="KI94" i="2"/>
  <c r="KG94" i="2"/>
  <c r="KF94" i="2"/>
  <c r="KE94" i="2"/>
  <c r="KK94" i="2"/>
  <c r="KJ94" i="2"/>
  <c r="EZ178" i="2"/>
  <c r="EZ187" i="2"/>
  <c r="FR188" i="2"/>
  <c r="KE196" i="2"/>
  <c r="FR197" i="2"/>
  <c r="EZ197" i="2"/>
  <c r="KH198" i="2"/>
  <c r="KG199" i="2"/>
  <c r="KF73" i="2"/>
  <c r="KE74" i="2"/>
  <c r="KH74" i="2"/>
  <c r="KF74" i="2"/>
  <c r="FR76" i="2"/>
  <c r="KH309" i="2"/>
  <c r="KE309" i="2"/>
  <c r="KK309" i="2"/>
  <c r="KH94" i="2"/>
  <c r="KH189" i="2"/>
  <c r="KG189" i="2"/>
  <c r="BW80" i="2"/>
  <c r="BW206" i="2"/>
  <c r="KE84" i="2"/>
  <c r="KH217" i="2"/>
  <c r="KG218" i="2"/>
  <c r="KL218" i="2"/>
  <c r="KJ218" i="2"/>
  <c r="KI218" i="2"/>
  <c r="KH218" i="2"/>
  <c r="KF218" i="2"/>
  <c r="KG89" i="2"/>
  <c r="BW94" i="2"/>
  <c r="KL94" i="2"/>
  <c r="KF95" i="2"/>
  <c r="KK6" i="2"/>
  <c r="KJ6" i="2"/>
  <c r="KH6" i="2"/>
  <c r="KG6" i="2"/>
  <c r="KE6" i="2"/>
  <c r="KI6" i="2"/>
  <c r="KF6" i="2"/>
  <c r="KJ217" i="2"/>
  <c r="KE86" i="2"/>
  <c r="KL89" i="2"/>
  <c r="BW91" i="2"/>
  <c r="KF189" i="2"/>
  <c r="KH70" i="2"/>
  <c r="FR82" i="2"/>
  <c r="EZ82" i="2"/>
  <c r="KK84" i="2"/>
  <c r="KK217" i="2"/>
  <c r="KJ86" i="2"/>
  <c r="KL87" i="2"/>
  <c r="KK87" i="2"/>
  <c r="KG87" i="2"/>
  <c r="KK88" i="2"/>
  <c r="FR311" i="2"/>
  <c r="EZ311" i="2"/>
  <c r="KE70" i="2"/>
  <c r="KK73" i="2"/>
  <c r="KL81" i="2"/>
  <c r="KJ81" i="2"/>
  <c r="KH81" i="2"/>
  <c r="KG81" i="2"/>
  <c r="KE81" i="2"/>
  <c r="KL84" i="2"/>
  <c r="BW207" i="2"/>
  <c r="KJ309" i="2"/>
  <c r="KL217" i="2"/>
  <c r="KF75" i="2"/>
  <c r="KJ75" i="2"/>
  <c r="KH75" i="2"/>
  <c r="KG75" i="2"/>
  <c r="FR79" i="2"/>
  <c r="EZ79" i="2"/>
  <c r="KI212" i="2"/>
  <c r="KE212" i="2"/>
  <c r="KL234" i="2"/>
  <c r="KK234" i="2"/>
  <c r="KJ234" i="2"/>
  <c r="KE234" i="2"/>
  <c r="KE93" i="2"/>
  <c r="KK235" i="2"/>
  <c r="KJ98" i="2"/>
  <c r="KH241" i="2"/>
  <c r="BW346" i="2"/>
  <c r="KG361" i="2"/>
  <c r="KH361" i="2"/>
  <c r="KF361" i="2"/>
  <c r="KE361" i="2"/>
  <c r="KL361" i="2"/>
  <c r="KK361" i="2"/>
  <c r="KI361" i="2"/>
  <c r="EZ217" i="2"/>
  <c r="EZ89" i="2"/>
  <c r="FR92" i="2"/>
  <c r="KF93" i="2"/>
  <c r="KL96" i="2"/>
  <c r="EZ230" i="2"/>
  <c r="FR239" i="2"/>
  <c r="FS240" i="2"/>
  <c r="FR240" i="2"/>
  <c r="EZ240" i="2"/>
  <c r="KI241" i="2"/>
  <c r="BW319" i="2"/>
  <c r="FR321" i="2"/>
  <c r="EZ321" i="2"/>
  <c r="FS239" i="2"/>
  <c r="KJ241" i="2"/>
  <c r="KL313" i="2"/>
  <c r="KK313" i="2"/>
  <c r="KI313" i="2"/>
  <c r="KH313" i="2"/>
  <c r="KF313" i="2"/>
  <c r="KH332" i="2"/>
  <c r="KG332" i="2"/>
  <c r="KF332" i="2"/>
  <c r="KE332" i="2"/>
  <c r="KF339" i="2"/>
  <c r="FS349" i="2"/>
  <c r="FR349" i="2"/>
  <c r="EZ349" i="2"/>
  <c r="KE350" i="2"/>
  <c r="KK350" i="2"/>
  <c r="KJ350" i="2"/>
  <c r="KI350" i="2"/>
  <c r="KH350" i="2"/>
  <c r="KG350" i="2"/>
  <c r="KF350" i="2"/>
  <c r="FR352" i="2"/>
  <c r="EZ352" i="2"/>
  <c r="KI93" i="2"/>
  <c r="KE313" i="2"/>
  <c r="FS328" i="2"/>
  <c r="FR328" i="2"/>
  <c r="EZ328" i="2"/>
  <c r="BW331" i="2"/>
  <c r="EZ332" i="2"/>
  <c r="BW369" i="2"/>
  <c r="FR377" i="2"/>
  <c r="EZ377" i="2"/>
  <c r="KL221" i="2"/>
  <c r="KJ93" i="2"/>
  <c r="FS323" i="2"/>
  <c r="FR323" i="2"/>
  <c r="KJ341" i="2"/>
  <c r="KI341" i="2"/>
  <c r="KH341" i="2"/>
  <c r="KG341" i="2"/>
  <c r="KF341" i="2"/>
  <c r="KE341" i="2"/>
  <c r="KL341" i="2"/>
  <c r="KJ8" i="2"/>
  <c r="KE8" i="2"/>
  <c r="KL8" i="2"/>
  <c r="KK8" i="2"/>
  <c r="KG8" i="2"/>
  <c r="EZ343" i="2"/>
  <c r="FR343" i="2"/>
  <c r="BW380" i="2"/>
  <c r="EZ88" i="2"/>
  <c r="BW224" i="2"/>
  <c r="KK93" i="2"/>
  <c r="KH96" i="2"/>
  <c r="BW230" i="2"/>
  <c r="KF230" i="2"/>
  <c r="FS237" i="2"/>
  <c r="KG98" i="2"/>
  <c r="KF98" i="2"/>
  <c r="EZ6" i="2"/>
  <c r="KJ313" i="2"/>
  <c r="EZ323" i="2"/>
  <c r="KL333" i="2"/>
  <c r="KK333" i="2"/>
  <c r="KJ333" i="2"/>
  <c r="KG333" i="2"/>
  <c r="BW339" i="2"/>
  <c r="EZ341" i="2"/>
  <c r="KF346" i="2"/>
  <c r="KG346" i="2"/>
  <c r="KE346" i="2"/>
  <c r="KL346" i="2"/>
  <c r="KI346" i="2"/>
  <c r="EZ355" i="2"/>
  <c r="FR355" i="2"/>
  <c r="BW217" i="2"/>
  <c r="KE221" i="2"/>
  <c r="KL93" i="2"/>
  <c r="BW233" i="2"/>
  <c r="KL317" i="2"/>
  <c r="KJ317" i="2"/>
  <c r="BW326" i="2"/>
  <c r="KJ331" i="2"/>
  <c r="KI332" i="2"/>
  <c r="KJ7" i="2"/>
  <c r="KI7" i="2"/>
  <c r="KH7" i="2"/>
  <c r="KG7" i="2"/>
  <c r="KF7" i="2"/>
  <c r="KE7" i="2"/>
  <c r="KL350" i="2"/>
  <c r="KK410" i="2"/>
  <c r="KJ410" i="2"/>
  <c r="KH410" i="2"/>
  <c r="KG410" i="2"/>
  <c r="KF410" i="2"/>
  <c r="KL410" i="2"/>
  <c r="KI410" i="2"/>
  <c r="KE410" i="2"/>
  <c r="KG235" i="2"/>
  <c r="KF235" i="2"/>
  <c r="FR310" i="2"/>
  <c r="EZ310" i="2"/>
  <c r="FR347" i="2"/>
  <c r="EZ347" i="2"/>
  <c r="KK207" i="2"/>
  <c r="KG221" i="2"/>
  <c r="BW226" i="2"/>
  <c r="KE235" i="2"/>
  <c r="KK332" i="2"/>
  <c r="KK341" i="2"/>
  <c r="KH8" i="2"/>
  <c r="KK388" i="2"/>
  <c r="KI388" i="2"/>
  <c r="KG388" i="2"/>
  <c r="KF388" i="2"/>
  <c r="KL388" i="2"/>
  <c r="KJ388" i="2"/>
  <c r="KH388" i="2"/>
  <c r="KE388" i="2"/>
  <c r="KJ406" i="2"/>
  <c r="KH406" i="2"/>
  <c r="KF406" i="2"/>
  <c r="KE406" i="2"/>
  <c r="KL406" i="2"/>
  <c r="KK406" i="2"/>
  <c r="KI406" i="2"/>
  <c r="KG406" i="2"/>
  <c r="KH235" i="2"/>
  <c r="FR314" i="2"/>
  <c r="EZ314" i="2"/>
  <c r="BW321" i="2"/>
  <c r="KL324" i="2"/>
  <c r="KK324" i="2"/>
  <c r="KJ324" i="2"/>
  <c r="KI324" i="2"/>
  <c r="KH324" i="2"/>
  <c r="KG324" i="2"/>
  <c r="KF342" i="2"/>
  <c r="KL342" i="2"/>
  <c r="KK342" i="2"/>
  <c r="KJ342" i="2"/>
  <c r="KI342" i="2"/>
  <c r="KH342" i="2"/>
  <c r="KG342" i="2"/>
  <c r="KE342" i="2"/>
  <c r="KI8" i="2"/>
  <c r="FR344" i="2"/>
  <c r="KL345" i="2"/>
  <c r="KK345" i="2"/>
  <c r="KJ345" i="2"/>
  <c r="KI345" i="2"/>
  <c r="KH345" i="2"/>
  <c r="KG345" i="2"/>
  <c r="KF345" i="2"/>
  <c r="KJ346" i="2"/>
  <c r="KJ362" i="2"/>
  <c r="KF362" i="2"/>
  <c r="KL362" i="2"/>
  <c r="KK362" i="2"/>
  <c r="KI362" i="2"/>
  <c r="KH362" i="2"/>
  <c r="KG362" i="2"/>
  <c r="KE362" i="2"/>
  <c r="KF241" i="2"/>
  <c r="KE241" i="2"/>
  <c r="KL241" i="2"/>
  <c r="KE339" i="2"/>
  <c r="KL339" i="2"/>
  <c r="KK339" i="2"/>
  <c r="KJ339" i="2"/>
  <c r="KG339" i="2"/>
  <c r="FS338" i="2"/>
  <c r="KI340" i="2"/>
  <c r="KL360" i="2"/>
  <c r="EZ362" i="2"/>
  <c r="KE364" i="2"/>
  <c r="KL371" i="2"/>
  <c r="EZ379" i="2"/>
  <c r="KJ387" i="2"/>
  <c r="KH387" i="2"/>
  <c r="KF387" i="2"/>
  <c r="KE387" i="2"/>
  <c r="KK390" i="2"/>
  <c r="KI390" i="2"/>
  <c r="KH390" i="2"/>
  <c r="KG405" i="2"/>
  <c r="KE405" i="2"/>
  <c r="KJ405" i="2"/>
  <c r="BW421" i="2"/>
  <c r="KL422" i="2"/>
  <c r="KK422" i="2"/>
  <c r="KJ422" i="2"/>
  <c r="KI422" i="2"/>
  <c r="KH422" i="2"/>
  <c r="KG422" i="2"/>
  <c r="KE422" i="2"/>
  <c r="EZ412" i="2"/>
  <c r="BW437" i="2"/>
  <c r="KG364" i="2"/>
  <c r="FR375" i="2"/>
  <c r="KE390" i="2"/>
  <c r="KH402" i="2"/>
  <c r="KF402" i="2"/>
  <c r="KK402" i="2"/>
  <c r="FR429" i="2"/>
  <c r="EZ429" i="2"/>
  <c r="KJ444" i="2"/>
  <c r="KF444" i="2"/>
  <c r="KL444" i="2"/>
  <c r="KK444" i="2"/>
  <c r="KI444" i="2"/>
  <c r="KH444" i="2"/>
  <c r="KG444" i="2"/>
  <c r="KE444" i="2"/>
  <c r="KL319" i="2"/>
  <c r="KK331" i="2"/>
  <c r="KL340" i="2"/>
  <c r="KG351" i="2"/>
  <c r="KI364" i="2"/>
  <c r="EZ371" i="2"/>
  <c r="KE379" i="2"/>
  <c r="KK387" i="2"/>
  <c r="EZ388" i="2"/>
  <c r="KF390" i="2"/>
  <c r="EZ398" i="2"/>
  <c r="FR401" i="2"/>
  <c r="EZ402" i="2"/>
  <c r="KI405" i="2"/>
  <c r="EZ407" i="2"/>
  <c r="FR407" i="2"/>
  <c r="KH421" i="2"/>
  <c r="KI421" i="2"/>
  <c r="KG421" i="2"/>
  <c r="KF421" i="2"/>
  <c r="KL421" i="2"/>
  <c r="KJ421" i="2"/>
  <c r="KL331" i="2"/>
  <c r="FR334" i="2"/>
  <c r="KI351" i="2"/>
  <c r="KJ364" i="2"/>
  <c r="KF379" i="2"/>
  <c r="KL382" i="2"/>
  <c r="KH382" i="2"/>
  <c r="KG385" i="2"/>
  <c r="KH386" i="2"/>
  <c r="KF386" i="2"/>
  <c r="KK386" i="2"/>
  <c r="KL387" i="2"/>
  <c r="KG390" i="2"/>
  <c r="KK405" i="2"/>
  <c r="KF422" i="2"/>
  <c r="KJ430" i="2"/>
  <c r="KF430" i="2"/>
  <c r="KL430" i="2"/>
  <c r="KK430" i="2"/>
  <c r="KI430" i="2"/>
  <c r="KH430" i="2"/>
  <c r="KG430" i="2"/>
  <c r="KE430" i="2"/>
  <c r="KJ463" i="2"/>
  <c r="KG463" i="2"/>
  <c r="KK463" i="2"/>
  <c r="KI463" i="2"/>
  <c r="KH463" i="2"/>
  <c r="KF463" i="2"/>
  <c r="KE463" i="2"/>
  <c r="KL463" i="2"/>
  <c r="EZ339" i="2"/>
  <c r="EZ346" i="2"/>
  <c r="KJ351" i="2"/>
  <c r="KL354" i="2"/>
  <c r="KG379" i="2"/>
  <c r="KH385" i="2"/>
  <c r="KJ390" i="2"/>
  <c r="KL405" i="2"/>
  <c r="FR420" i="2"/>
  <c r="EZ420" i="2"/>
  <c r="FS420" i="2"/>
  <c r="KF434" i="2"/>
  <c r="KH434" i="2"/>
  <c r="KG434" i="2"/>
  <c r="KE434" i="2"/>
  <c r="KL434" i="2"/>
  <c r="KK434" i="2"/>
  <c r="KI434" i="2"/>
  <c r="KJ437" i="2"/>
  <c r="KG437" i="2"/>
  <c r="KF437" i="2"/>
  <c r="KE437" i="2"/>
  <c r="KL437" i="2"/>
  <c r="KK437" i="2"/>
  <c r="KH437" i="2"/>
  <c r="EZ333" i="2"/>
  <c r="BW341" i="2"/>
  <c r="EZ8" i="2"/>
  <c r="BW349" i="2"/>
  <c r="KK351" i="2"/>
  <c r="KE354" i="2"/>
  <c r="KE371" i="2"/>
  <c r="KI379" i="2"/>
  <c r="EZ389" i="2"/>
  <c r="FR389" i="2"/>
  <c r="KL390" i="2"/>
  <c r="KE402" i="2"/>
  <c r="FR403" i="2"/>
  <c r="EZ403" i="2"/>
  <c r="BW413" i="2"/>
  <c r="EZ416" i="2"/>
  <c r="FR416" i="2"/>
  <c r="KE421" i="2"/>
  <c r="BW445" i="2"/>
  <c r="KF371" i="2"/>
  <c r="KJ379" i="2"/>
  <c r="KE414" i="2"/>
  <c r="KL414" i="2"/>
  <c r="KJ414" i="2"/>
  <c r="KH414" i="2"/>
  <c r="KG414" i="2"/>
  <c r="KI419" i="2"/>
  <c r="KG419" i="2"/>
  <c r="KF419" i="2"/>
  <c r="KE419" i="2"/>
  <c r="KL419" i="2"/>
  <c r="KK419" i="2"/>
  <c r="KH419" i="2"/>
  <c r="FR482" i="2"/>
  <c r="EZ482" i="2"/>
  <c r="KE319" i="2"/>
  <c r="KE340" i="2"/>
  <c r="KG354" i="2"/>
  <c r="EZ358" i="2"/>
  <c r="FS369" i="2"/>
  <c r="KG371" i="2"/>
  <c r="KI374" i="2"/>
  <c r="KE374" i="2"/>
  <c r="KK379" i="2"/>
  <c r="KL380" i="2"/>
  <c r="KH380" i="2"/>
  <c r="KI402" i="2"/>
  <c r="FR424" i="2"/>
  <c r="EZ424" i="2"/>
  <c r="FR474" i="2"/>
  <c r="EZ474" i="2"/>
  <c r="KH354" i="2"/>
  <c r="KE369" i="2"/>
  <c r="KI371" i="2"/>
  <c r="FR372" i="2"/>
  <c r="KL379" i="2"/>
  <c r="KE380" i="2"/>
  <c r="BW386" i="2"/>
  <c r="BW396" i="2"/>
  <c r="EZ400" i="2"/>
  <c r="FR400" i="2"/>
  <c r="KJ402" i="2"/>
  <c r="FR404" i="2"/>
  <c r="KE423" i="2"/>
  <c r="KG423" i="2"/>
  <c r="KF423" i="2"/>
  <c r="KL423" i="2"/>
  <c r="KK423" i="2"/>
  <c r="KJ423" i="2"/>
  <c r="KH423" i="2"/>
  <c r="KF435" i="2"/>
  <c r="KE435" i="2"/>
  <c r="KI435" i="2"/>
  <c r="KG435" i="2"/>
  <c r="KJ519" i="2"/>
  <c r="BW519" i="2"/>
  <c r="FR348" i="2"/>
  <c r="KJ371" i="2"/>
  <c r="KJ373" i="2"/>
  <c r="KL402" i="2"/>
  <c r="KL364" i="2"/>
  <c r="KH364" i="2"/>
  <c r="BW374" i="2"/>
  <c r="KK376" i="2"/>
  <c r="KE473" i="2"/>
  <c r="KJ473" i="2"/>
  <c r="KH473" i="2"/>
  <c r="KG473" i="2"/>
  <c r="KF473" i="2"/>
  <c r="KL473" i="2"/>
  <c r="KK473" i="2"/>
  <c r="KI473" i="2"/>
  <c r="KJ517" i="2"/>
  <c r="KG517" i="2"/>
  <c r="KL517" i="2"/>
  <c r="KK517" i="2"/>
  <c r="KI517" i="2"/>
  <c r="KF517" i="2"/>
  <c r="KE517" i="2"/>
  <c r="KH517" i="2"/>
  <c r="KJ431" i="2"/>
  <c r="KJ432" i="2"/>
  <c r="FR433" i="2"/>
  <c r="FR452" i="2"/>
  <c r="FR457" i="2"/>
  <c r="KG469" i="2"/>
  <c r="FR490" i="2"/>
  <c r="EZ490" i="2"/>
  <c r="FR504" i="2"/>
  <c r="EZ504" i="2"/>
  <c r="KL507" i="2"/>
  <c r="KK507" i="2"/>
  <c r="KJ507" i="2"/>
  <c r="KI507" i="2"/>
  <c r="KG507" i="2"/>
  <c r="KF507" i="2"/>
  <c r="KL395" i="2"/>
  <c r="KJ411" i="2"/>
  <c r="KE418" i="2"/>
  <c r="FR425" i="2"/>
  <c r="KE438" i="2"/>
  <c r="KL443" i="2"/>
  <c r="KG466" i="2"/>
  <c r="BW469" i="2"/>
  <c r="KJ469" i="2"/>
  <c r="FR480" i="2"/>
  <c r="KL481" i="2"/>
  <c r="FR485" i="2"/>
  <c r="EZ485" i="2"/>
  <c r="FR499" i="2"/>
  <c r="EZ499" i="2"/>
  <c r="FR500" i="2"/>
  <c r="EZ500" i="2"/>
  <c r="BW449" i="2"/>
  <c r="KF451" i="2"/>
  <c r="KI451" i="2"/>
  <c r="EZ460" i="2"/>
  <c r="FR460" i="2"/>
  <c r="KG462" i="2"/>
  <c r="KK462" i="2"/>
  <c r="KE462" i="2"/>
  <c r="EZ421" i="2"/>
  <c r="KE436" i="2"/>
  <c r="KH458" i="2"/>
  <c r="KK458" i="2"/>
  <c r="EZ475" i="2"/>
  <c r="FR475" i="2"/>
  <c r="KJ483" i="2"/>
  <c r="KL483" i="2"/>
  <c r="KK483" i="2"/>
  <c r="KI483" i="2"/>
  <c r="KG483" i="2"/>
  <c r="KF483" i="2"/>
  <c r="KK506" i="2"/>
  <c r="KL506" i="2"/>
  <c r="KJ506" i="2"/>
  <c r="KI506" i="2"/>
  <c r="KH506" i="2"/>
  <c r="KG506" i="2"/>
  <c r="KF506" i="2"/>
  <c r="KE506" i="2"/>
  <c r="KE507" i="2"/>
  <c r="KL580" i="2"/>
  <c r="KJ580" i="2"/>
  <c r="KH580" i="2"/>
  <c r="KH418" i="2"/>
  <c r="EZ426" i="2"/>
  <c r="EZ434" i="2"/>
  <c r="KF436" i="2"/>
  <c r="EZ437" i="2"/>
  <c r="EZ443" i="2"/>
  <c r="KG451" i="2"/>
  <c r="EZ458" i="2"/>
  <c r="KH462" i="2"/>
  <c r="KG472" i="2"/>
  <c r="KE472" i="2"/>
  <c r="KJ472" i="2"/>
  <c r="FR9" i="2"/>
  <c r="EZ9" i="2"/>
  <c r="EZ411" i="2"/>
  <c r="BW414" i="2"/>
  <c r="KI418" i="2"/>
  <c r="KG436" i="2"/>
  <c r="KJ439" i="2"/>
  <c r="KF439" i="2"/>
  <c r="BW447" i="2"/>
  <c r="FR477" i="2"/>
  <c r="EZ477" i="2"/>
  <c r="KK496" i="2"/>
  <c r="FR540" i="2"/>
  <c r="EZ540" i="2"/>
  <c r="KE395" i="2"/>
  <c r="KL417" i="2"/>
  <c r="KJ418" i="2"/>
  <c r="KL431" i="2"/>
  <c r="KH431" i="2"/>
  <c r="KI436" i="2"/>
  <c r="KK438" i="2"/>
  <c r="KJ451" i="2"/>
  <c r="KJ462" i="2"/>
  <c r="EZ464" i="2"/>
  <c r="FR464" i="2"/>
  <c r="BW466" i="2"/>
  <c r="KF466" i="2"/>
  <c r="FR467" i="2"/>
  <c r="KH495" i="2"/>
  <c r="KJ495" i="2"/>
  <c r="KI495" i="2"/>
  <c r="KG495" i="2"/>
  <c r="KF495" i="2"/>
  <c r="KE495" i="2"/>
  <c r="KL495" i="2"/>
  <c r="KJ436" i="2"/>
  <c r="KL468" i="2"/>
  <c r="KK468" i="2"/>
  <c r="KF468" i="2"/>
  <c r="KE469" i="2"/>
  <c r="KH469" i="2"/>
  <c r="KF469" i="2"/>
  <c r="KK469" i="2"/>
  <c r="KF488" i="2"/>
  <c r="KL488" i="2"/>
  <c r="KK488" i="2"/>
  <c r="KJ488" i="2"/>
  <c r="KI488" i="2"/>
  <c r="KG488" i="2"/>
  <c r="KE488" i="2"/>
  <c r="KK10" i="2"/>
  <c r="FS532" i="2"/>
  <c r="FR532" i="2"/>
  <c r="EZ532" i="2"/>
  <c r="KF570" i="2"/>
  <c r="KL570" i="2"/>
  <c r="KK570" i="2"/>
  <c r="KJ570" i="2"/>
  <c r="KI570" i="2"/>
  <c r="KH570" i="2"/>
  <c r="KG570" i="2"/>
  <c r="KE570" i="2"/>
  <c r="KG395" i="2"/>
  <c r="KE411" i="2"/>
  <c r="KK436" i="2"/>
  <c r="KE439" i="2"/>
  <c r="KF443" i="2"/>
  <c r="KK450" i="2"/>
  <c r="KF450" i="2"/>
  <c r="KL451" i="2"/>
  <c r="KF458" i="2"/>
  <c r="KE468" i="2"/>
  <c r="EZ469" i="2"/>
  <c r="EZ470" i="2"/>
  <c r="FR470" i="2"/>
  <c r="KF472" i="2"/>
  <c r="BW475" i="2"/>
  <c r="KI479" i="2"/>
  <c r="KH479" i="2"/>
  <c r="KG479" i="2"/>
  <c r="KF479" i="2"/>
  <c r="KE479" i="2"/>
  <c r="KL479" i="2"/>
  <c r="BW482" i="2"/>
  <c r="KH488" i="2"/>
  <c r="BW534" i="2"/>
  <c r="KJ534" i="2"/>
  <c r="KF538" i="2"/>
  <c r="KL538" i="2"/>
  <c r="KK538" i="2"/>
  <c r="KJ538" i="2"/>
  <c r="KI538" i="2"/>
  <c r="KH538" i="2"/>
  <c r="KG538" i="2"/>
  <c r="KE538" i="2"/>
  <c r="KL436" i="2"/>
  <c r="KG439" i="2"/>
  <c r="KG443" i="2"/>
  <c r="KL445" i="2"/>
  <c r="KH445" i="2"/>
  <c r="EZ449" i="2"/>
  <c r="FR449" i="2"/>
  <c r="KJ453" i="2"/>
  <c r="KG458" i="2"/>
  <c r="KG468" i="2"/>
  <c r="KK521" i="2"/>
  <c r="KE521" i="2"/>
  <c r="KL521" i="2"/>
  <c r="KJ521" i="2"/>
  <c r="KH521" i="2"/>
  <c r="KG521" i="2"/>
  <c r="KL413" i="2"/>
  <c r="KH417" i="2"/>
  <c r="EZ418" i="2"/>
  <c r="KI431" i="2"/>
  <c r="KH439" i="2"/>
  <c r="KI443" i="2"/>
  <c r="KG450" i="2"/>
  <c r="BW454" i="2"/>
  <c r="KH454" i="2"/>
  <c r="KI458" i="2"/>
  <c r="KK466" i="2"/>
  <c r="BW467" i="2"/>
  <c r="BW468" i="2"/>
  <c r="KH468" i="2"/>
  <c r="BW472" i="2"/>
  <c r="KI472" i="2"/>
  <c r="BW9" i="2"/>
  <c r="FR501" i="2"/>
  <c r="EZ501" i="2"/>
  <c r="KI10" i="2"/>
  <c r="KI493" i="2"/>
  <c r="KI503" i="2"/>
  <c r="KJ508" i="2"/>
  <c r="FR509" i="2"/>
  <c r="FR512" i="2"/>
  <c r="KL519" i="2"/>
  <c r="FR525" i="2"/>
  <c r="KH563" i="2"/>
  <c r="KI571" i="2"/>
  <c r="KH577" i="2"/>
  <c r="KF577" i="2"/>
  <c r="KL577" i="2"/>
  <c r="KK577" i="2"/>
  <c r="KJ577" i="2"/>
  <c r="KI577" i="2"/>
  <c r="KE577" i="2"/>
  <c r="KJ588" i="2"/>
  <c r="KH588" i="2"/>
  <c r="KL588" i="2"/>
  <c r="KK588" i="2"/>
  <c r="KG588" i="2"/>
  <c r="KF588" i="2"/>
  <c r="KE588" i="2"/>
  <c r="KJ10" i="2"/>
  <c r="KJ493" i="2"/>
  <c r="KJ503" i="2"/>
  <c r="KK508" i="2"/>
  <c r="KE556" i="2"/>
  <c r="KL556" i="2"/>
  <c r="KK556" i="2"/>
  <c r="KJ556" i="2"/>
  <c r="KI556" i="2"/>
  <c r="KH556" i="2"/>
  <c r="KG556" i="2"/>
  <c r="BW572" i="2"/>
  <c r="FR618" i="2"/>
  <c r="EZ618" i="2"/>
  <c r="KL493" i="2"/>
  <c r="KL503" i="2"/>
  <c r="BW512" i="2"/>
  <c r="BW523" i="2"/>
  <c r="KL526" i="2"/>
  <c r="KJ526" i="2"/>
  <c r="KI526" i="2"/>
  <c r="KF556" i="2"/>
  <c r="BW563" i="2"/>
  <c r="KI588" i="2"/>
  <c r="KL492" i="2"/>
  <c r="BW500" i="2"/>
  <c r="EZ508" i="2"/>
  <c r="FR518" i="2"/>
  <c r="KG524" i="2"/>
  <c r="KF524" i="2"/>
  <c r="FS529" i="2"/>
  <c r="FR529" i="2"/>
  <c r="EZ529" i="2"/>
  <c r="BW530" i="2"/>
  <c r="KJ537" i="2"/>
  <c r="KI537" i="2"/>
  <c r="KH537" i="2"/>
  <c r="KG537" i="2"/>
  <c r="KF537" i="2"/>
  <c r="KF543" i="2"/>
  <c r="KL550" i="2"/>
  <c r="KI550" i="2"/>
  <c r="KG550" i="2"/>
  <c r="KF550" i="2"/>
  <c r="KE550" i="2"/>
  <c r="FR598" i="2"/>
  <c r="EZ598" i="2"/>
  <c r="KI520" i="2"/>
  <c r="KH520" i="2"/>
  <c r="KE520" i="2"/>
  <c r="KK551" i="2"/>
  <c r="KI551" i="2"/>
  <c r="KH551" i="2"/>
  <c r="KG551" i="2"/>
  <c r="KF551" i="2"/>
  <c r="KE551" i="2"/>
  <c r="KL11" i="2"/>
  <c r="KJ11" i="2"/>
  <c r="KI11" i="2"/>
  <c r="KG11" i="2"/>
  <c r="KF11" i="2"/>
  <c r="KE11" i="2"/>
  <c r="FR574" i="2"/>
  <c r="EZ574" i="2"/>
  <c r="EZ576" i="2"/>
  <c r="FR576" i="2"/>
  <c r="FR582" i="2"/>
  <c r="EZ582" i="2"/>
  <c r="KH584" i="2"/>
  <c r="KF584" i="2"/>
  <c r="KL584" i="2"/>
  <c r="KK584" i="2"/>
  <c r="KI584" i="2"/>
  <c r="KG584" i="2"/>
  <c r="KE584" i="2"/>
  <c r="BW485" i="2"/>
  <c r="KF492" i="2"/>
  <c r="KF516" i="2"/>
  <c r="EZ521" i="2"/>
  <c r="BW522" i="2"/>
  <c r="EZ551" i="2"/>
  <c r="KK566" i="2"/>
  <c r="KI566" i="2"/>
  <c r="KH566" i="2"/>
  <c r="KF566" i="2"/>
  <c r="KE566" i="2"/>
  <c r="KL566" i="2"/>
  <c r="FR573" i="2"/>
  <c r="EZ573" i="2"/>
  <c r="FS573" i="2"/>
  <c r="BW597" i="2"/>
  <c r="KK513" i="2"/>
  <c r="KH513" i="2"/>
  <c r="KK514" i="2"/>
  <c r="KH516" i="2"/>
  <c r="KF520" i="2"/>
  <c r="KE533" i="2"/>
  <c r="KK533" i="2"/>
  <c r="KJ533" i="2"/>
  <c r="KI533" i="2"/>
  <c r="KH533" i="2"/>
  <c r="KG533" i="2"/>
  <c r="BW544" i="2"/>
  <c r="FR546" i="2"/>
  <c r="EZ546" i="2"/>
  <c r="KH561" i="2"/>
  <c r="EZ572" i="2"/>
  <c r="FS572" i="2"/>
  <c r="FR572" i="2"/>
  <c r="KE10" i="2"/>
  <c r="KG520" i="2"/>
  <c r="KL563" i="2"/>
  <c r="KJ563" i="2"/>
  <c r="KI563" i="2"/>
  <c r="KG563" i="2"/>
  <c r="KF563" i="2"/>
  <c r="KE563" i="2"/>
  <c r="KJ584" i="2"/>
  <c r="KF10" i="2"/>
  <c r="KI492" i="2"/>
  <c r="KE493" i="2"/>
  <c r="KK498" i="2"/>
  <c r="KE503" i="2"/>
  <c r="KG508" i="2"/>
  <c r="KJ510" i="2"/>
  <c r="KJ516" i="2"/>
  <c r="KJ520" i="2"/>
  <c r="KK537" i="2"/>
  <c r="KJ551" i="2"/>
  <c r="KK554" i="2"/>
  <c r="KI554" i="2"/>
  <c r="KH554" i="2"/>
  <c r="KG554" i="2"/>
  <c r="KF554" i="2"/>
  <c r="KE554" i="2"/>
  <c r="KL567" i="2"/>
  <c r="KK567" i="2"/>
  <c r="KI567" i="2"/>
  <c r="KH567" i="2"/>
  <c r="KG567" i="2"/>
  <c r="KF567" i="2"/>
  <c r="KE567" i="2"/>
  <c r="KG592" i="2"/>
  <c r="KE592" i="2"/>
  <c r="KF592" i="2"/>
  <c r="KL592" i="2"/>
  <c r="KK592" i="2"/>
  <c r="KJ592" i="2"/>
  <c r="KI592" i="2"/>
  <c r="KH592" i="2"/>
  <c r="KG10" i="2"/>
  <c r="KJ492" i="2"/>
  <c r="KF493" i="2"/>
  <c r="KF503" i="2"/>
  <c r="KK510" i="2"/>
  <c r="KF513" i="2"/>
  <c r="KK516" i="2"/>
  <c r="KK520" i="2"/>
  <c r="FR523" i="2"/>
  <c r="EZ523" i="2"/>
  <c r="KI524" i="2"/>
  <c r="KL533" i="2"/>
  <c r="EZ535" i="2"/>
  <c r="FR535" i="2"/>
  <c r="KL537" i="2"/>
  <c r="FS546" i="2"/>
  <c r="FR547" i="2"/>
  <c r="EZ547" i="2"/>
  <c r="KK550" i="2"/>
  <c r="KL551" i="2"/>
  <c r="EZ554" i="2"/>
  <c r="KJ566" i="2"/>
  <c r="FR569" i="2"/>
  <c r="FR578" i="2"/>
  <c r="FR581" i="2"/>
  <c r="EZ584" i="2"/>
  <c r="KJ585" i="2"/>
  <c r="KE586" i="2"/>
  <c r="KJ587" i="2"/>
  <c r="EZ588" i="2"/>
  <c r="KE596" i="2"/>
  <c r="BW598" i="2"/>
  <c r="KI608" i="2"/>
  <c r="KG608" i="2"/>
  <c r="KE608" i="2"/>
  <c r="KH617" i="2"/>
  <c r="KF619" i="2"/>
  <c r="KL619" i="2"/>
  <c r="KJ619" i="2"/>
  <c r="KI619" i="2"/>
  <c r="KG619" i="2"/>
  <c r="KE619" i="2"/>
  <c r="KG650" i="2"/>
  <c r="KK650" i="2"/>
  <c r="KI650" i="2"/>
  <c r="KH650" i="2"/>
  <c r="KF650" i="2"/>
  <c r="KE650" i="2"/>
  <c r="KH548" i="2"/>
  <c r="KK549" i="2"/>
  <c r="FS564" i="2"/>
  <c r="EZ566" i="2"/>
  <c r="EZ577" i="2"/>
  <c r="KK583" i="2"/>
  <c r="KK585" i="2"/>
  <c r="KG586" i="2"/>
  <c r="KK587" i="2"/>
  <c r="KJ595" i="2"/>
  <c r="KH595" i="2"/>
  <c r="KG596" i="2"/>
  <c r="KF599" i="2"/>
  <c r="KL599" i="2"/>
  <c r="EZ601" i="2"/>
  <c r="FS601" i="2"/>
  <c r="KF608" i="2"/>
  <c r="KL614" i="2"/>
  <c r="KJ614" i="2"/>
  <c r="KG614" i="2"/>
  <c r="KF614" i="2"/>
  <c r="BW617" i="2"/>
  <c r="KH619" i="2"/>
  <c r="KJ650" i="2"/>
  <c r="KI548" i="2"/>
  <c r="KL549" i="2"/>
  <c r="KE564" i="2"/>
  <c r="KH586" i="2"/>
  <c r="FR591" i="2"/>
  <c r="KH596" i="2"/>
  <c r="KE602" i="2"/>
  <c r="KI602" i="2"/>
  <c r="KE603" i="2"/>
  <c r="KK619" i="2"/>
  <c r="BW644" i="2"/>
  <c r="KG646" i="2"/>
  <c r="KJ646" i="2"/>
  <c r="KI646" i="2"/>
  <c r="KH646" i="2"/>
  <c r="KF646" i="2"/>
  <c r="KL650" i="2"/>
  <c r="KJ548" i="2"/>
  <c r="BW586" i="2"/>
  <c r="KI586" i="2"/>
  <c r="KI596" i="2"/>
  <c r="EZ602" i="2"/>
  <c r="BW603" i="2"/>
  <c r="KG603" i="2"/>
  <c r="KH605" i="2"/>
  <c r="KF605" i="2"/>
  <c r="KL605" i="2"/>
  <c r="BW608" i="2"/>
  <c r="KJ608" i="2"/>
  <c r="KG612" i="2"/>
  <c r="KE612" i="2"/>
  <c r="KL612" i="2"/>
  <c r="KK612" i="2"/>
  <c r="BW635" i="2"/>
  <c r="KF645" i="2"/>
  <c r="KH645" i="2"/>
  <c r="KG645" i="2"/>
  <c r="KE645" i="2"/>
  <c r="KL645" i="2"/>
  <c r="KK645" i="2"/>
  <c r="KE647" i="2"/>
  <c r="KI647" i="2"/>
  <c r="KL647" i="2"/>
  <c r="KJ647" i="2"/>
  <c r="KH647" i="2"/>
  <c r="KG647" i="2"/>
  <c r="KF647" i="2"/>
  <c r="KE683" i="2"/>
  <c r="KL683" i="2"/>
  <c r="KI683" i="2"/>
  <c r="KH683" i="2"/>
  <c r="KG683" i="2"/>
  <c r="KK683" i="2"/>
  <c r="KJ683" i="2"/>
  <c r="KF683" i="2"/>
  <c r="KK548" i="2"/>
  <c r="KG564" i="2"/>
  <c r="KJ565" i="2"/>
  <c r="KJ586" i="2"/>
  <c r="KL597" i="2"/>
  <c r="KH597" i="2"/>
  <c r="KH603" i="2"/>
  <c r="KK608" i="2"/>
  <c r="KF612" i="2"/>
  <c r="KI614" i="2"/>
  <c r="BW621" i="2"/>
  <c r="FS626" i="2"/>
  <c r="FR626" i="2"/>
  <c r="FR630" i="2"/>
  <c r="EZ630" i="2"/>
  <c r="KL548" i="2"/>
  <c r="KE597" i="2"/>
  <c r="KE601" i="2"/>
  <c r="KI603" i="2"/>
  <c r="BW612" i="2"/>
  <c r="EZ626" i="2"/>
  <c r="KF629" i="2"/>
  <c r="KH629" i="2"/>
  <c r="KG629" i="2"/>
  <c r="KE629" i="2"/>
  <c r="KL629" i="2"/>
  <c r="BW599" i="2"/>
  <c r="KK606" i="2"/>
  <c r="BW615" i="2"/>
  <c r="KI645" i="2"/>
  <c r="KE646" i="2"/>
  <c r="KK665" i="2"/>
  <c r="KF704" i="2"/>
  <c r="KE704" i="2"/>
  <c r="KL704" i="2"/>
  <c r="KK704" i="2"/>
  <c r="KJ704" i="2"/>
  <c r="KI704" i="2"/>
  <c r="KH704" i="2"/>
  <c r="KG704" i="2"/>
  <c r="KE624" i="2"/>
  <c r="KK624" i="2"/>
  <c r="KJ624" i="2"/>
  <c r="KI624" i="2"/>
  <c r="KH624" i="2"/>
  <c r="KG624" i="2"/>
  <c r="KJ645" i="2"/>
  <c r="KK646" i="2"/>
  <c r="KK647" i="2"/>
  <c r="BW648" i="2"/>
  <c r="EZ682" i="2"/>
  <c r="FR682" i="2"/>
  <c r="KE545" i="2"/>
  <c r="KF549" i="2"/>
  <c r="KF585" i="2"/>
  <c r="KH587" i="2"/>
  <c r="KF587" i="2"/>
  <c r="BW613" i="2"/>
  <c r="KJ622" i="2"/>
  <c r="KI622" i="2"/>
  <c r="KH622" i="2"/>
  <c r="KF622" i="2"/>
  <c r="KE622" i="2"/>
  <c r="KI631" i="2"/>
  <c r="EZ581" i="2"/>
  <c r="BW583" i="2"/>
  <c r="KG583" i="2"/>
  <c r="KG585" i="2"/>
  <c r="EZ586" i="2"/>
  <c r="KE587" i="2"/>
  <c r="FR12" i="2"/>
  <c r="KK595" i="2"/>
  <c r="KJ597" i="2"/>
  <c r="KJ599" i="2"/>
  <c r="BW602" i="2"/>
  <c r="KH602" i="2"/>
  <c r="KI605" i="2"/>
  <c r="KF607" i="2"/>
  <c r="KK607" i="2"/>
  <c r="KJ607" i="2"/>
  <c r="BW610" i="2"/>
  <c r="FR621" i="2"/>
  <c r="EZ621" i="2"/>
  <c r="EZ622" i="2"/>
  <c r="KL624" i="2"/>
  <c r="KF640" i="2"/>
  <c r="KK640" i="2"/>
  <c r="KJ640" i="2"/>
  <c r="KI640" i="2"/>
  <c r="KH640" i="2"/>
  <c r="KG640" i="2"/>
  <c r="FR654" i="2"/>
  <c r="EZ654" i="2"/>
  <c r="FS12" i="2"/>
  <c r="KF603" i="2"/>
  <c r="KJ603" i="2"/>
  <c r="KJ605" i="2"/>
  <c r="KI617" i="2"/>
  <c r="KK617" i="2"/>
  <c r="KJ617" i="2"/>
  <c r="KG617" i="2"/>
  <c r="KF617" i="2"/>
  <c r="KK660" i="2"/>
  <c r="KE660" i="2"/>
  <c r="KL660" i="2"/>
  <c r="KJ660" i="2"/>
  <c r="KI660" i="2"/>
  <c r="KH660" i="2"/>
  <c r="KG660" i="2"/>
  <c r="KF660" i="2"/>
  <c r="KH670" i="2"/>
  <c r="KG670" i="2"/>
  <c r="KF670" i="2"/>
  <c r="KJ670" i="2"/>
  <c r="KI670" i="2"/>
  <c r="KE670" i="2"/>
  <c r="KL670" i="2"/>
  <c r="KL596" i="2"/>
  <c r="KJ596" i="2"/>
  <c r="KF596" i="2"/>
  <c r="KK602" i="2"/>
  <c r="EZ603" i="2"/>
  <c r="KK605" i="2"/>
  <c r="BW606" i="2"/>
  <c r="KE607" i="2"/>
  <c r="KE617" i="2"/>
  <c r="KI634" i="2"/>
  <c r="KK634" i="2"/>
  <c r="KJ634" i="2"/>
  <c r="KH634" i="2"/>
  <c r="KG634" i="2"/>
  <c r="KF634" i="2"/>
  <c r="KE643" i="2"/>
  <c r="KF663" i="2"/>
  <c r="KK664" i="2"/>
  <c r="KE664" i="2"/>
  <c r="KH684" i="2"/>
  <c r="KG684" i="2"/>
  <c r="KF684" i="2"/>
  <c r="KL684" i="2"/>
  <c r="KK684" i="2"/>
  <c r="KJ684" i="2"/>
  <c r="FS701" i="2"/>
  <c r="FR701" i="2"/>
  <c r="EZ701" i="2"/>
  <c r="KI635" i="2"/>
  <c r="BW640" i="2"/>
  <c r="KJ648" i="2"/>
  <c r="KE656" i="2"/>
  <c r="KJ657" i="2"/>
  <c r="KH657" i="2"/>
  <c r="KG663" i="2"/>
  <c r="KE687" i="2"/>
  <c r="KL687" i="2"/>
  <c r="KJ687" i="2"/>
  <c r="KI687" i="2"/>
  <c r="KH687" i="2"/>
  <c r="KG687" i="2"/>
  <c r="KH688" i="2"/>
  <c r="KG688" i="2"/>
  <c r="KF688" i="2"/>
  <c r="KL688" i="2"/>
  <c r="KK688" i="2"/>
  <c r="KJ688" i="2"/>
  <c r="KG700" i="2"/>
  <c r="KF700" i="2"/>
  <c r="KE700" i="2"/>
  <c r="KL700" i="2"/>
  <c r="KK700" i="2"/>
  <c r="KJ700" i="2"/>
  <c r="KI700" i="2"/>
  <c r="KH652" i="2"/>
  <c r="KL652" i="2"/>
  <c r="KF656" i="2"/>
  <c r="KI663" i="2"/>
  <c r="KH693" i="2"/>
  <c r="KG693" i="2"/>
  <c r="KF693" i="2"/>
  <c r="KL693" i="2"/>
  <c r="KK693" i="2"/>
  <c r="KJ693" i="2"/>
  <c r="KG697" i="2"/>
  <c r="KF697" i="2"/>
  <c r="KE697" i="2"/>
  <c r="KL697" i="2"/>
  <c r="KK697" i="2"/>
  <c r="KJ697" i="2"/>
  <c r="KI697" i="2"/>
  <c r="KL703" i="2"/>
  <c r="KK703" i="2"/>
  <c r="KJ703" i="2"/>
  <c r="KI703" i="2"/>
  <c r="KH703" i="2"/>
  <c r="KG703" i="2"/>
  <c r="KF703" i="2"/>
  <c r="EZ645" i="2"/>
  <c r="KE652" i="2"/>
  <c r="EZ653" i="2"/>
  <c r="KG656" i="2"/>
  <c r="KF662" i="2"/>
  <c r="KL662" i="2"/>
  <c r="KJ662" i="2"/>
  <c r="KJ663" i="2"/>
  <c r="BW667" i="2"/>
  <c r="EZ670" i="2"/>
  <c r="FR695" i="2"/>
  <c r="KH697" i="2"/>
  <c r="KH623" i="2"/>
  <c r="KF652" i="2"/>
  <c r="KH656" i="2"/>
  <c r="KJ658" i="2"/>
  <c r="KF664" i="2"/>
  <c r="KE684" i="2"/>
  <c r="KF687" i="2"/>
  <c r="KJ689" i="2"/>
  <c r="KI689" i="2"/>
  <c r="KH689" i="2"/>
  <c r="KF689" i="2"/>
  <c r="KE689" i="2"/>
  <c r="KL689" i="2"/>
  <c r="KJ711" i="2"/>
  <c r="KI711" i="2"/>
  <c r="KH711" i="2"/>
  <c r="KG711" i="2"/>
  <c r="KF711" i="2"/>
  <c r="KE711" i="2"/>
  <c r="KL711" i="2"/>
  <c r="KJ623" i="2"/>
  <c r="KF642" i="2"/>
  <c r="KI652" i="2"/>
  <c r="FR653" i="2"/>
  <c r="KK656" i="2"/>
  <c r="KF657" i="2"/>
  <c r="BW660" i="2"/>
  <c r="BW664" i="2"/>
  <c r="KH664" i="2"/>
  <c r="KI688" i="2"/>
  <c r="KG689" i="2"/>
  <c r="KE693" i="2"/>
  <c r="KH700" i="2"/>
  <c r="KE703" i="2"/>
  <c r="BW704" i="2"/>
  <c r="KJ652" i="2"/>
  <c r="KL656" i="2"/>
  <c r="BW657" i="2"/>
  <c r="KJ665" i="2"/>
  <c r="KI665" i="2"/>
  <c r="KH665" i="2"/>
  <c r="KK689" i="2"/>
  <c r="KI693" i="2"/>
  <c r="KF710" i="2"/>
  <c r="KE710" i="2"/>
  <c r="KL710" i="2"/>
  <c r="KK710" i="2"/>
  <c r="KJ710" i="2"/>
  <c r="KI710" i="2"/>
  <c r="KH710" i="2"/>
  <c r="FR715" i="2"/>
  <c r="EZ715" i="2"/>
  <c r="KJ635" i="2"/>
  <c r="KH642" i="2"/>
  <c r="KG648" i="2"/>
  <c r="KK648" i="2"/>
  <c r="KK652" i="2"/>
  <c r="KI657" i="2"/>
  <c r="KJ664" i="2"/>
  <c r="KK711" i="2"/>
  <c r="KJ680" i="2"/>
  <c r="KI680" i="2"/>
  <c r="KH680" i="2"/>
  <c r="KG713" i="2"/>
  <c r="KF713" i="2"/>
  <c r="KE713" i="2"/>
  <c r="KL713" i="2"/>
  <c r="KK713" i="2"/>
  <c r="KJ713" i="2"/>
  <c r="KI713" i="2"/>
  <c r="KH663" i="2"/>
  <c r="KL663" i="2"/>
  <c r="KF665" i="2"/>
  <c r="FS669" i="2"/>
  <c r="FR669" i="2"/>
  <c r="BW670" i="2"/>
  <c r="FS673" i="2"/>
  <c r="FR673" i="2"/>
  <c r="FR679" i="2"/>
  <c r="KE696" i="2"/>
  <c r="KL696" i="2"/>
  <c r="KK696" i="2"/>
  <c r="KJ696" i="2"/>
  <c r="KI696" i="2"/>
  <c r="KH696" i="2"/>
  <c r="KG696" i="2"/>
  <c r="KG710" i="2"/>
  <c r="KH674" i="2"/>
  <c r="FR681" i="2"/>
  <c r="FR686" i="2"/>
  <c r="KF691" i="2"/>
  <c r="FR694" i="2"/>
  <c r="BW706" i="2"/>
  <c r="KJ707" i="2"/>
  <c r="FS681" i="2"/>
  <c r="KG691" i="2"/>
  <c r="FS694" i="2"/>
  <c r="FR705" i="2"/>
  <c r="EZ707" i="2"/>
  <c r="KK707" i="2"/>
  <c r="FR708" i="2"/>
  <c r="KG709" i="2"/>
  <c r="EZ711" i="2"/>
  <c r="EZ714" i="2"/>
  <c r="KE675" i="2"/>
  <c r="EZ684" i="2"/>
  <c r="KH691" i="2"/>
  <c r="KI709" i="2"/>
  <c r="KE15" i="2"/>
  <c r="KG702" i="2"/>
  <c r="FR714" i="2"/>
  <c r="KF15" i="2"/>
  <c r="KK709" i="2"/>
  <c r="EZ710" i="2"/>
  <c r="KG15" i="2"/>
  <c r="KI675" i="2"/>
  <c r="EZ678" i="2"/>
  <c r="KG685" i="2"/>
  <c r="EZ687" i="2"/>
  <c r="EZ696" i="2"/>
  <c r="KH698" i="2"/>
  <c r="KI702" i="2"/>
  <c r="EZ709" i="2"/>
  <c r="KH15" i="2"/>
  <c r="KI15" i="2"/>
  <c r="KK675" i="2"/>
  <c r="KJ698" i="2"/>
  <c r="KK702" i="2"/>
  <c r="KF707" i="2"/>
  <c r="KJ15" i="2"/>
  <c r="FR678" i="2"/>
  <c r="KJ685" i="2"/>
  <c r="KK698" i="2"/>
  <c r="KG707" i="2"/>
  <c r="KK15" i="2"/>
  <c r="KK97" i="2" l="1"/>
  <c r="KI234" i="2"/>
  <c r="KL199" i="2"/>
  <c r="KI308" i="2"/>
  <c r="KL306" i="2"/>
  <c r="KI306" i="2"/>
  <c r="KE492" i="2"/>
  <c r="KF454" i="2"/>
  <c r="KE454" i="2"/>
  <c r="KK454" i="2"/>
  <c r="KG454" i="2"/>
  <c r="KI454" i="2"/>
  <c r="KL353" i="2"/>
  <c r="KI157" i="2"/>
  <c r="KI414" i="2"/>
  <c r="KF210" i="2"/>
  <c r="KH306" i="2"/>
  <c r="KJ248" i="2"/>
  <c r="KK248" i="2"/>
  <c r="KG97" i="2"/>
  <c r="KE306" i="2"/>
  <c r="KE353" i="2"/>
  <c r="KJ60" i="2"/>
  <c r="KF445" i="2"/>
  <c r="KL60" i="2"/>
  <c r="KH522" i="2"/>
  <c r="KG60" i="2"/>
  <c r="KE57" i="2"/>
  <c r="KK261" i="2"/>
  <c r="KF643" i="2"/>
  <c r="KG643" i="2"/>
  <c r="KE615" i="2"/>
  <c r="KJ571" i="2"/>
  <c r="KG394" i="2"/>
  <c r="KG185" i="2"/>
  <c r="KH318" i="2"/>
  <c r="KE712" i="2"/>
  <c r="KK571" i="2"/>
  <c r="KI394" i="2"/>
  <c r="KG692" i="2"/>
  <c r="KF712" i="2"/>
  <c r="KI643" i="2"/>
  <c r="KL667" i="2"/>
  <c r="KJ615" i="2"/>
  <c r="KE571" i="2"/>
  <c r="KE445" i="2"/>
  <c r="KG376" i="2"/>
  <c r="KJ394" i="2"/>
  <c r="KK62" i="2"/>
  <c r="KH615" i="2"/>
  <c r="KE631" i="2"/>
  <c r="KG615" i="2"/>
  <c r="KK615" i="2"/>
  <c r="KH571" i="2"/>
  <c r="KI409" i="2"/>
  <c r="KK394" i="2"/>
  <c r="KF236" i="2"/>
  <c r="KE232" i="2"/>
  <c r="KJ185" i="2"/>
  <c r="KI615" i="2"/>
  <c r="KG445" i="2"/>
  <c r="KH712" i="2"/>
  <c r="KL643" i="2"/>
  <c r="KK631" i="2"/>
  <c r="KF631" i="2"/>
  <c r="KF615" i="2"/>
  <c r="KI580" i="2"/>
  <c r="KE409" i="2"/>
  <c r="KE376" i="2"/>
  <c r="KH394" i="2"/>
  <c r="KI232" i="2"/>
  <c r="KL265" i="2"/>
  <c r="KF394" i="2"/>
  <c r="KG712" i="2"/>
  <c r="KK643" i="2"/>
  <c r="KJ712" i="2"/>
  <c r="KG631" i="2"/>
  <c r="KK544" i="2"/>
  <c r="KK580" i="2"/>
  <c r="KH391" i="2"/>
  <c r="KH376" i="2"/>
  <c r="KL394" i="2"/>
  <c r="KJ232" i="2"/>
  <c r="KJ376" i="2"/>
  <c r="KL680" i="2"/>
  <c r="KK712" i="2"/>
  <c r="KH631" i="2"/>
  <c r="KG489" i="2"/>
  <c r="KE580" i="2"/>
  <c r="KI445" i="2"/>
  <c r="KL391" i="2"/>
  <c r="KJ409" i="2"/>
  <c r="KK325" i="2"/>
  <c r="KK232" i="2"/>
  <c r="KH643" i="2"/>
  <c r="KE680" i="2"/>
  <c r="KL712" i="2"/>
  <c r="KJ631" i="2"/>
  <c r="KF580" i="2"/>
  <c r="KK445" i="2"/>
  <c r="KE391" i="2"/>
  <c r="KI376" i="2"/>
  <c r="KL236" i="2"/>
  <c r="KL232" i="2"/>
  <c r="KF232" i="2"/>
  <c r="KF376" i="2"/>
  <c r="KI335" i="2"/>
  <c r="KJ62" i="2"/>
  <c r="KG261" i="2"/>
  <c r="KH265" i="2"/>
  <c r="KK522" i="2"/>
  <c r="KH338" i="2"/>
  <c r="KI698" i="2"/>
  <c r="KF498" i="2"/>
  <c r="KG492" i="2"/>
  <c r="KH277" i="2"/>
  <c r="KG265" i="2"/>
  <c r="KJ195" i="2"/>
  <c r="KE655" i="2"/>
  <c r="KK236" i="2"/>
  <c r="KK195" i="2"/>
  <c r="KI236" i="2"/>
  <c r="KL655" i="2"/>
  <c r="KH655" i="2"/>
  <c r="KJ655" i="2"/>
  <c r="KE536" i="2"/>
  <c r="KH236" i="2"/>
  <c r="KG536" i="2"/>
  <c r="KE236" i="2"/>
  <c r="KF536" i="2"/>
  <c r="KH536" i="2"/>
  <c r="KG236" i="2"/>
  <c r="KJ536" i="2"/>
  <c r="KI536" i="2"/>
  <c r="KK536" i="2"/>
  <c r="KF531" i="2"/>
  <c r="KF195" i="2"/>
  <c r="KH157" i="2"/>
  <c r="KE184" i="2"/>
  <c r="KK184" i="2"/>
  <c r="KE172" i="2"/>
  <c r="KH676" i="2"/>
  <c r="KF514" i="2"/>
  <c r="KH397" i="2"/>
  <c r="KG373" i="2"/>
  <c r="KK383" i="2"/>
  <c r="KF385" i="2"/>
  <c r="KL184" i="2"/>
  <c r="KH279" i="2"/>
  <c r="KG279" i="2"/>
  <c r="KL397" i="2"/>
  <c r="KH373" i="2"/>
  <c r="KH184" i="2"/>
  <c r="KI385" i="2"/>
  <c r="KE397" i="2"/>
  <c r="KL368" i="2"/>
  <c r="KJ385" i="2"/>
  <c r="KH368" i="2"/>
  <c r="KJ676" i="2"/>
  <c r="KL515" i="2"/>
  <c r="KJ531" i="2"/>
  <c r="KE373" i="2"/>
  <c r="KJ184" i="2"/>
  <c r="KK531" i="2"/>
  <c r="KL459" i="2"/>
  <c r="KF373" i="2"/>
  <c r="KJ368" i="2"/>
  <c r="KE335" i="2"/>
  <c r="KF335" i="2"/>
  <c r="KG325" i="2"/>
  <c r="KG531" i="2"/>
  <c r="KF676" i="2"/>
  <c r="KF456" i="2"/>
  <c r="KK459" i="2"/>
  <c r="KK368" i="2"/>
  <c r="KJ397" i="2"/>
  <c r="KG335" i="2"/>
  <c r="KI325" i="2"/>
  <c r="KH193" i="2"/>
  <c r="KJ279" i="2"/>
  <c r="KE459" i="2"/>
  <c r="KL385" i="2"/>
  <c r="KF397" i="2"/>
  <c r="KH335" i="2"/>
  <c r="KJ325" i="2"/>
  <c r="KI373" i="2"/>
  <c r="KI397" i="2"/>
  <c r="KJ335" i="2"/>
  <c r="KL325" i="2"/>
  <c r="KK193" i="2"/>
  <c r="KF184" i="2"/>
  <c r="KK385" i="2"/>
  <c r="KG193" i="2"/>
  <c r="KH172" i="2"/>
  <c r="KI184" i="2"/>
  <c r="KF279" i="2"/>
  <c r="KK373" i="2"/>
  <c r="KG270" i="2"/>
  <c r="KL454" i="2"/>
  <c r="KF409" i="2"/>
  <c r="KG216" i="2"/>
  <c r="KH60" i="2"/>
  <c r="KI70" i="2"/>
  <c r="KL264" i="2"/>
  <c r="KE707" i="2"/>
  <c r="KG698" i="2"/>
  <c r="KF308" i="2"/>
  <c r="KI585" i="2"/>
  <c r="KK96" i="2"/>
  <c r="KF338" i="2"/>
  <c r="KF318" i="2"/>
  <c r="KL207" i="2"/>
  <c r="KG543" i="2"/>
  <c r="KL564" i="2"/>
  <c r="KH543" i="2"/>
  <c r="KJ476" i="2"/>
  <c r="KK220" i="2"/>
  <c r="KI543" i="2"/>
  <c r="KK564" i="2"/>
  <c r="KF564" i="2"/>
  <c r="KG542" i="2"/>
  <c r="KJ543" i="2"/>
  <c r="KE365" i="2"/>
  <c r="KH542" i="2"/>
  <c r="KJ489" i="2"/>
  <c r="KL543" i="2"/>
  <c r="KH327" i="2"/>
  <c r="KJ220" i="2"/>
  <c r="KI542" i="2"/>
  <c r="KI327" i="2"/>
  <c r="KJ542" i="2"/>
  <c r="KL327" i="2"/>
  <c r="KH220" i="2"/>
  <c r="KE220" i="2"/>
  <c r="KH564" i="2"/>
  <c r="KK542" i="2"/>
  <c r="KI564" i="2"/>
  <c r="KL542" i="2"/>
  <c r="KF481" i="2"/>
  <c r="KE542" i="2"/>
  <c r="KI481" i="2"/>
  <c r="KG215" i="2"/>
  <c r="KJ221" i="2"/>
  <c r="KE543" i="2"/>
  <c r="KK481" i="2"/>
  <c r="KI215" i="2"/>
  <c r="KF699" i="2"/>
  <c r="KI353" i="2"/>
  <c r="KE337" i="2"/>
  <c r="KH221" i="2"/>
  <c r="KI207" i="2"/>
  <c r="KE72" i="2"/>
  <c r="KL279" i="2"/>
  <c r="KH207" i="2"/>
  <c r="KF548" i="2"/>
  <c r="KK185" i="2"/>
  <c r="KF616" i="2"/>
  <c r="KI616" i="2"/>
  <c r="KI544" i="2"/>
  <c r="KE484" i="2"/>
  <c r="KK476" i="2"/>
  <c r="KH238" i="2"/>
  <c r="KJ699" i="2"/>
  <c r="KH590" i="2"/>
  <c r="KF606" i="2"/>
  <c r="KL590" i="2"/>
  <c r="KF476" i="2"/>
  <c r="KE661" i="2"/>
  <c r="KH616" i="2"/>
  <c r="KL661" i="2"/>
  <c r="KG661" i="2"/>
  <c r="KL606" i="2"/>
  <c r="KF590" i="2"/>
  <c r="KH661" i="2"/>
  <c r="KG590" i="2"/>
  <c r="KL484" i="2"/>
  <c r="KG64" i="2"/>
  <c r="KK661" i="2"/>
  <c r="KE522" i="2"/>
  <c r="KF661" i="2"/>
  <c r="KH526" i="2"/>
  <c r="KJ661" i="2"/>
  <c r="KL562" i="2"/>
  <c r="KL426" i="2"/>
  <c r="KL399" i="2"/>
  <c r="KI609" i="2"/>
  <c r="KE399" i="2"/>
  <c r="KE238" i="2"/>
  <c r="KI298" i="2"/>
  <c r="KK616" i="2"/>
  <c r="KL544" i="2"/>
  <c r="KI484" i="2"/>
  <c r="KG399" i="2"/>
  <c r="KF609" i="2"/>
  <c r="KE476" i="2"/>
  <c r="KI399" i="2"/>
  <c r="KF238" i="2"/>
  <c r="KI606" i="2"/>
  <c r="KG238" i="2"/>
  <c r="KE616" i="2"/>
  <c r="KG476" i="2"/>
  <c r="KH609" i="2"/>
  <c r="KG616" i="2"/>
  <c r="KG606" i="2"/>
  <c r="KH476" i="2"/>
  <c r="KI238" i="2"/>
  <c r="KL616" i="2"/>
  <c r="KI476" i="2"/>
  <c r="KJ238" i="2"/>
  <c r="KG609" i="2"/>
  <c r="KK609" i="2"/>
  <c r="KK338" i="2"/>
  <c r="KG337" i="2"/>
  <c r="KI192" i="2"/>
  <c r="KI279" i="2"/>
  <c r="KL699" i="2"/>
  <c r="KH515" i="2"/>
  <c r="KI498" i="2"/>
  <c r="KF374" i="2"/>
  <c r="KF522" i="2"/>
  <c r="KG309" i="2"/>
  <c r="KE248" i="2"/>
  <c r="KK526" i="2"/>
  <c r="KE207" i="2"/>
  <c r="KJ337" i="2"/>
  <c r="KK279" i="2"/>
  <c r="KH481" i="2"/>
  <c r="KK303" i="2"/>
  <c r="KI667" i="2"/>
  <c r="KJ667" i="2"/>
  <c r="KL233" i="2"/>
  <c r="KG155" i="2"/>
  <c r="KG526" i="2"/>
  <c r="KH600" i="2"/>
  <c r="KK667" i="2"/>
  <c r="KI225" i="2"/>
  <c r="KE155" i="2"/>
  <c r="KE667" i="2"/>
  <c r="KJ644" i="2"/>
  <c r="KH565" i="2"/>
  <c r="KJ225" i="2"/>
  <c r="KK202" i="2"/>
  <c r="KI644" i="2"/>
  <c r="KF644" i="2"/>
  <c r="KG396" i="2"/>
  <c r="KL155" i="2"/>
  <c r="KF233" i="2"/>
  <c r="KI565" i="2"/>
  <c r="KL610" i="2"/>
  <c r="KE396" i="2"/>
  <c r="KG233" i="2"/>
  <c r="KE600" i="2"/>
  <c r="KJ600" i="2"/>
  <c r="KH471" i="2"/>
  <c r="KG610" i="2"/>
  <c r="KL396" i="2"/>
  <c r="KF396" i="2"/>
  <c r="KI600" i="2"/>
  <c r="KK565" i="2"/>
  <c r="KG565" i="2"/>
  <c r="KE471" i="2"/>
  <c r="KJ610" i="2"/>
  <c r="KF600" i="2"/>
  <c r="KF667" i="2"/>
  <c r="KK600" i="2"/>
  <c r="KF610" i="2"/>
  <c r="KE233" i="2"/>
  <c r="KG667" i="2"/>
  <c r="KJ155" i="2"/>
  <c r="KE96" i="2"/>
  <c r="KG96" i="2"/>
  <c r="KG387" i="2"/>
  <c r="KF324" i="2"/>
  <c r="KH702" i="2"/>
  <c r="KH405" i="2"/>
  <c r="KE526" i="2"/>
  <c r="KK409" i="2"/>
  <c r="KG62" i="2"/>
  <c r="KG195" i="2"/>
  <c r="KI60" i="2"/>
  <c r="KG644" i="2"/>
  <c r="KI655" i="2"/>
  <c r="KG303" i="2"/>
  <c r="KH610" i="2"/>
  <c r="KK238" i="2"/>
  <c r="KG338" i="2"/>
  <c r="KF215" i="2"/>
  <c r="KJ265" i="2"/>
  <c r="KG674" i="2"/>
  <c r="KH585" i="2"/>
  <c r="KE609" i="2"/>
  <c r="KK396" i="2"/>
  <c r="KJ522" i="2"/>
  <c r="KI522" i="2"/>
  <c r="KL522" i="2"/>
  <c r="KE227" i="2"/>
  <c r="KJ396" i="2"/>
  <c r="KI318" i="2"/>
  <c r="KH498" i="2"/>
  <c r="KF221" i="2"/>
  <c r="KJ303" i="2"/>
  <c r="KH212" i="2"/>
  <c r="KI629" i="2"/>
  <c r="KL609" i="2"/>
  <c r="KJ353" i="2"/>
  <c r="KG308" i="2"/>
  <c r="KL707" i="2"/>
  <c r="KE698" i="2"/>
  <c r="KL698" i="2"/>
  <c r="KH374" i="2"/>
  <c r="KK157" i="2"/>
  <c r="KJ157" i="2"/>
  <c r="KH353" i="2"/>
  <c r="KH64" i="2"/>
  <c r="KH396" i="2"/>
  <c r="KK265" i="2"/>
  <c r="KE674" i="2"/>
  <c r="KF185" i="2"/>
  <c r="KF565" i="2"/>
  <c r="KF571" i="2"/>
  <c r="KE265" i="2"/>
  <c r="KJ298" i="2"/>
  <c r="KF265" i="2"/>
  <c r="KF685" i="2"/>
  <c r="KL565" i="2"/>
  <c r="KF391" i="2"/>
  <c r="KF337" i="2"/>
  <c r="KH57" i="2"/>
  <c r="KJ629" i="2"/>
  <c r="KJ374" i="2"/>
  <c r="KH180" i="2"/>
  <c r="KE610" i="2"/>
  <c r="KF414" i="2"/>
  <c r="KG353" i="2"/>
  <c r="KI337" i="2"/>
  <c r="KH685" i="2"/>
  <c r="KE685" i="2"/>
  <c r="KL277" i="2"/>
  <c r="KI277" i="2"/>
  <c r="KI252" i="2"/>
  <c r="KI561" i="2"/>
  <c r="KL383" i="2"/>
  <c r="KJ561" i="2"/>
  <c r="KE456" i="2"/>
  <c r="KH383" i="2"/>
  <c r="KJ318" i="2"/>
  <c r="KH308" i="2"/>
  <c r="KJ277" i="2"/>
  <c r="KK298" i="2"/>
  <c r="KF252" i="2"/>
  <c r="KH325" i="2"/>
  <c r="KE252" i="2"/>
  <c r="KK561" i="2"/>
  <c r="KI456" i="2"/>
  <c r="KF453" i="2"/>
  <c r="KJ227" i="2"/>
  <c r="KJ308" i="2"/>
  <c r="KK176" i="2"/>
  <c r="KG298" i="2"/>
  <c r="KH252" i="2"/>
  <c r="KJ207" i="2"/>
  <c r="KG252" i="2"/>
  <c r="KL561" i="2"/>
  <c r="KJ447" i="2"/>
  <c r="KK277" i="2"/>
  <c r="KK252" i="2"/>
  <c r="KJ252" i="2"/>
  <c r="KG539" i="2"/>
  <c r="KH539" i="2"/>
  <c r="KI692" i="2"/>
  <c r="KK456" i="2"/>
  <c r="KJ539" i="2"/>
  <c r="KJ456" i="2"/>
  <c r="KL453" i="2"/>
  <c r="KJ53" i="2"/>
  <c r="KI52" i="2"/>
  <c r="KG600" i="2"/>
  <c r="KH261" i="2"/>
  <c r="KF702" i="2"/>
  <c r="KJ692" i="2"/>
  <c r="KK692" i="2"/>
  <c r="KE453" i="2"/>
  <c r="KI97" i="2"/>
  <c r="KG225" i="2"/>
  <c r="KI155" i="2"/>
  <c r="KH155" i="2"/>
  <c r="KK53" i="2"/>
  <c r="KF155" i="2"/>
  <c r="KI176" i="2"/>
  <c r="KK335" i="2"/>
  <c r="KH225" i="2"/>
  <c r="KL539" i="2"/>
  <c r="KI453" i="2"/>
  <c r="KH53" i="2"/>
  <c r="KL53" i="2"/>
  <c r="KL298" i="2"/>
  <c r="KE298" i="2"/>
  <c r="KE561" i="2"/>
  <c r="KL692" i="2"/>
  <c r="KE692" i="2"/>
  <c r="KK453" i="2"/>
  <c r="KH453" i="2"/>
  <c r="KI383" i="2"/>
  <c r="KJ383" i="2"/>
  <c r="KG52" i="2"/>
  <c r="KG277" i="2"/>
  <c r="KE277" i="2"/>
  <c r="KF298" i="2"/>
  <c r="KH692" i="2"/>
  <c r="KG561" i="2"/>
  <c r="KG306" i="2"/>
  <c r="KI391" i="2"/>
  <c r="KK391" i="2"/>
  <c r="KG391" i="2"/>
  <c r="KE325" i="2"/>
  <c r="KG264" i="2"/>
  <c r="KF264" i="2"/>
  <c r="KK233" i="2"/>
  <c r="KF539" i="2"/>
  <c r="KK221" i="2"/>
  <c r="KI439" i="2"/>
  <c r="KI227" i="2"/>
  <c r="KJ212" i="2"/>
  <c r="KI87" i="2"/>
  <c r="KJ70" i="2"/>
  <c r="KF97" i="2"/>
  <c r="KF225" i="2"/>
  <c r="KL212" i="2"/>
  <c r="KJ87" i="2"/>
  <c r="KK70" i="2"/>
  <c r="KF306" i="2"/>
  <c r="KE53" i="2"/>
  <c r="KK225" i="2"/>
  <c r="KH97" i="2"/>
  <c r="KG234" i="2"/>
  <c r="KE87" i="2"/>
  <c r="KJ215" i="2"/>
  <c r="KH215" i="2"/>
  <c r="KF52" i="2"/>
  <c r="KF176" i="2"/>
  <c r="KJ233" i="2"/>
  <c r="KI233" i="2"/>
  <c r="KL193" i="2"/>
  <c r="KL97" i="2"/>
  <c r="KJ97" i="2"/>
  <c r="KG212" i="2"/>
  <c r="KF87" i="2"/>
  <c r="KF193" i="2"/>
  <c r="KK306" i="2"/>
  <c r="KJ176" i="2"/>
  <c r="KL496" i="2"/>
  <c r="KH426" i="2"/>
  <c r="KL359" i="2"/>
  <c r="KK359" i="2"/>
  <c r="KF72" i="2"/>
  <c r="KJ515" i="2"/>
  <c r="KL585" i="2"/>
  <c r="KL674" i="2"/>
  <c r="KL498" i="2"/>
  <c r="KJ498" i="2"/>
  <c r="KE498" i="2"/>
  <c r="KI539" i="2"/>
  <c r="KJ496" i="2"/>
  <c r="KJ359" i="2"/>
  <c r="KJ72" i="2"/>
  <c r="KH176" i="2"/>
  <c r="KK493" i="2"/>
  <c r="KF96" i="2"/>
  <c r="KL72" i="2"/>
  <c r="KL309" i="2"/>
  <c r="KF309" i="2"/>
  <c r="KL559" i="2"/>
  <c r="KH559" i="2"/>
  <c r="KE644" i="2"/>
  <c r="KL644" i="2"/>
  <c r="KK559" i="2"/>
  <c r="KI559" i="2"/>
  <c r="KE496" i="2"/>
  <c r="KL154" i="2"/>
  <c r="KF426" i="2"/>
  <c r="KF408" i="2"/>
  <c r="KH359" i="2"/>
  <c r="KH192" i="2"/>
  <c r="KI154" i="2"/>
  <c r="KE625" i="2"/>
  <c r="KE408" i="2"/>
  <c r="KJ408" i="2"/>
  <c r="KE192" i="2"/>
  <c r="KG154" i="2"/>
  <c r="KH264" i="2"/>
  <c r="KK539" i="2"/>
  <c r="KK625" i="2"/>
  <c r="KG426" i="2"/>
  <c r="KK408" i="2"/>
  <c r="KF192" i="2"/>
  <c r="KF496" i="2"/>
  <c r="KJ426" i="2"/>
  <c r="KJ559" i="2"/>
  <c r="KG496" i="2"/>
  <c r="KI496" i="2"/>
  <c r="KL608" i="2"/>
  <c r="KL225" i="2"/>
  <c r="KK374" i="2"/>
  <c r="KG374" i="2"/>
  <c r="KE548" i="2"/>
  <c r="KK515" i="2"/>
  <c r="KE426" i="2"/>
  <c r="KI426" i="2"/>
  <c r="KF709" i="2"/>
  <c r="KE709" i="2"/>
  <c r="KF674" i="2"/>
  <c r="KL676" i="2"/>
  <c r="KE515" i="2"/>
  <c r="KG397" i="2"/>
  <c r="KK353" i="2"/>
  <c r="KI685" i="2"/>
  <c r="KK674" i="2"/>
  <c r="KI674" i="2"/>
  <c r="KI185" i="2"/>
  <c r="KH185" i="2"/>
  <c r="KE185" i="2"/>
  <c r="KI515" i="2"/>
  <c r="KG515" i="2"/>
  <c r="KK676" i="2"/>
  <c r="KI676" i="2"/>
  <c r="KG676" i="2"/>
  <c r="KH483" i="2"/>
  <c r="KE483" i="2"/>
  <c r="KK562" i="2"/>
  <c r="KG562" i="2"/>
  <c r="KF562" i="2"/>
  <c r="KE562" i="2"/>
  <c r="KI562" i="2"/>
  <c r="KH562" i="2"/>
  <c r="KG220" i="2"/>
  <c r="KF220" i="2"/>
  <c r="KG655" i="2"/>
  <c r="KF655" i="2"/>
  <c r="KJ216" i="2"/>
  <c r="KK318" i="2"/>
  <c r="KI150" i="2"/>
  <c r="KL176" i="2"/>
  <c r="KH709" i="2"/>
  <c r="KH493" i="2"/>
  <c r="KJ193" i="2"/>
  <c r="KI193" i="2"/>
  <c r="KI338" i="2"/>
  <c r="KK216" i="2"/>
  <c r="KE176" i="2"/>
  <c r="KI220" i="2"/>
  <c r="KJ481" i="2"/>
  <c r="KE481" i="2"/>
  <c r="KK699" i="2"/>
  <c r="KH699" i="2"/>
  <c r="KE699" i="2"/>
  <c r="KI699" i="2"/>
  <c r="KJ709" i="2"/>
  <c r="KL157" i="2"/>
  <c r="KE157" i="2"/>
  <c r="KI408" i="2"/>
  <c r="KI359" i="2"/>
  <c r="KL338" i="2"/>
  <c r="KH216" i="2"/>
  <c r="KE308" i="2"/>
  <c r="KJ365" i="2"/>
  <c r="KL365" i="2"/>
  <c r="KK365" i="2"/>
  <c r="KI365" i="2"/>
  <c r="KH365" i="2"/>
  <c r="KG365" i="2"/>
  <c r="KE489" i="2"/>
  <c r="KK489" i="2"/>
  <c r="KI489" i="2"/>
  <c r="KH489" i="2"/>
  <c r="KF489" i="2"/>
  <c r="KK52" i="2"/>
  <c r="KL52" i="2"/>
  <c r="KH52" i="2"/>
  <c r="KE52" i="2"/>
  <c r="KI62" i="2"/>
  <c r="KH62" i="2"/>
  <c r="KF62" i="2"/>
  <c r="KE62" i="2"/>
  <c r="KL70" i="2"/>
  <c r="KG70" i="2"/>
  <c r="KE559" i="2"/>
  <c r="KF559" i="2"/>
  <c r="KI447" i="2"/>
  <c r="KK447" i="2"/>
  <c r="KH447" i="2"/>
  <c r="KG447" i="2"/>
  <c r="KF447" i="2"/>
  <c r="KE447" i="2"/>
  <c r="KL210" i="2"/>
  <c r="KI210" i="2"/>
  <c r="KG210" i="2"/>
  <c r="KJ210" i="2"/>
  <c r="KJ270" i="2"/>
  <c r="KH270" i="2"/>
  <c r="KF270" i="2"/>
  <c r="KE270" i="2"/>
  <c r="KL270" i="2"/>
  <c r="KL202" i="2"/>
  <c r="KH202" i="2"/>
  <c r="KG202" i="2"/>
  <c r="KF202" i="2"/>
  <c r="KE202" i="2"/>
  <c r="KL150" i="2"/>
  <c r="KK199" i="2"/>
  <c r="KJ199" i="2"/>
  <c r="KI199" i="2"/>
  <c r="KH199" i="2"/>
  <c r="KF199" i="2"/>
  <c r="KJ327" i="2"/>
  <c r="KE215" i="2"/>
  <c r="KE318" i="2"/>
  <c r="KK72" i="2"/>
  <c r="KG72" i="2"/>
  <c r="KI72" i="2"/>
  <c r="KJ264" i="2"/>
  <c r="KE606" i="2"/>
  <c r="KJ606" i="2"/>
  <c r="KJ471" i="2"/>
  <c r="KI471" i="2"/>
  <c r="KG471" i="2"/>
  <c r="KF471" i="2"/>
  <c r="KK471" i="2"/>
  <c r="KE368" i="2"/>
  <c r="KG368" i="2"/>
  <c r="KF368" i="2"/>
  <c r="KL64" i="2"/>
  <c r="KK64" i="2"/>
  <c r="KI64" i="2"/>
  <c r="KF64" i="2"/>
  <c r="KE64" i="2"/>
  <c r="KH195" i="2"/>
  <c r="KI195" i="2"/>
  <c r="KE195" i="2"/>
  <c r="KI610" i="2"/>
  <c r="KJ202" i="2"/>
  <c r="KG318" i="2"/>
  <c r="KG150" i="2"/>
  <c r="KK270" i="2"/>
  <c r="KK663" i="2"/>
  <c r="KE663" i="2"/>
  <c r="KK534" i="2"/>
  <c r="KE534" i="2"/>
  <c r="KI534" i="2"/>
  <c r="KG534" i="2"/>
  <c r="KH534" i="2"/>
  <c r="KF534" i="2"/>
  <c r="KL337" i="2"/>
  <c r="KK337" i="2"/>
  <c r="KK192" i="2"/>
  <c r="KG192" i="2"/>
  <c r="KJ192" i="2"/>
  <c r="KI216" i="2"/>
  <c r="KF216" i="2"/>
  <c r="KE216" i="2"/>
  <c r="KE264" i="2"/>
  <c r="KI264" i="2"/>
  <c r="KF484" i="2"/>
  <c r="KJ484" i="2"/>
  <c r="KH484" i="2"/>
  <c r="KG484" i="2"/>
  <c r="KG327" i="2"/>
  <c r="KF327" i="2"/>
  <c r="KE327" i="2"/>
  <c r="KF150" i="2"/>
  <c r="KE150" i="2"/>
  <c r="KK150" i="2"/>
  <c r="KH150" i="2"/>
  <c r="KJ514" i="2"/>
  <c r="KL514" i="2"/>
  <c r="KE514" i="2"/>
  <c r="KI514" i="2"/>
  <c r="KH514" i="2"/>
  <c r="KK590" i="2"/>
  <c r="KE590" i="2"/>
  <c r="KI590" i="2"/>
  <c r="KG625" i="2"/>
  <c r="KL625" i="2"/>
  <c r="KI625" i="2"/>
  <c r="KH625" i="2"/>
  <c r="KF625" i="2"/>
  <c r="KI531" i="2"/>
  <c r="KH531" i="2"/>
  <c r="KE531" i="2"/>
  <c r="KL456" i="2"/>
  <c r="KG456" i="2"/>
  <c r="KF583" i="2"/>
  <c r="KE583" i="2"/>
  <c r="KJ583" i="2"/>
  <c r="KI583" i="2"/>
  <c r="KH583" i="2"/>
  <c r="KF227" i="2"/>
  <c r="KL227" i="2"/>
  <c r="KK227" i="2"/>
  <c r="KH227" i="2"/>
  <c r="KG544" i="2"/>
  <c r="KH544" i="2"/>
  <c r="KE544" i="2"/>
  <c r="KF544" i="2"/>
  <c r="KK399" i="2"/>
  <c r="KH399" i="2"/>
  <c r="KF399" i="2"/>
  <c r="KJ172" i="2"/>
  <c r="KL172" i="2"/>
  <c r="KF172" i="2"/>
  <c r="KL571" i="2"/>
  <c r="KJ338" i="2"/>
  <c r="KH234" i="2"/>
  <c r="KH210" i="2"/>
  <c r="KK172" i="2"/>
  <c r="KI172" i="2"/>
  <c r="KL583" i="2"/>
  <c r="KF459" i="2"/>
  <c r="KJ459" i="2"/>
  <c r="KI459" i="2"/>
  <c r="KH459" i="2"/>
  <c r="KH409" i="2"/>
  <c r="KG409" i="2"/>
  <c r="KH466" i="2"/>
  <c r="KE466" i="2"/>
  <c r="KJ466" i="2"/>
  <c r="KI466" i="2"/>
  <c r="KK210" i="2"/>
  <c r="KK680" i="2"/>
  <c r="KG680" i="2"/>
  <c r="KG359" i="2"/>
  <c r="KF359" i="2"/>
  <c r="KL408" i="2"/>
  <c r="KG408" i="2"/>
  <c r="KH545" i="2"/>
  <c r="KG545" i="2"/>
  <c r="KF545" i="2"/>
  <c r="KG383" i="2"/>
  <c r="KF383" i="2"/>
  <c r="KK154" i="2"/>
  <c r="KH154" i="2"/>
  <c r="KF154" i="2"/>
  <c r="KE154" i="2"/>
  <c r="KL500" i="2"/>
  <c r="KK500" i="2"/>
  <c r="KJ500" i="2"/>
  <c r="KI500" i="2"/>
  <c r="KH500" i="2"/>
  <c r="KF500" i="2"/>
  <c r="KE500" i="2"/>
  <c r="KG500" i="2"/>
  <c r="KK433" i="2"/>
  <c r="KL433" i="2"/>
  <c r="KJ433" i="2"/>
  <c r="KI433" i="2"/>
  <c r="KH433" i="2"/>
  <c r="KG433" i="2"/>
  <c r="KF433" i="2"/>
  <c r="KE433" i="2"/>
  <c r="KL372" i="2"/>
  <c r="KH372" i="2"/>
  <c r="KE372" i="2"/>
  <c r="KK372" i="2"/>
  <c r="KJ372" i="2"/>
  <c r="KI372" i="2"/>
  <c r="KF372" i="2"/>
  <c r="KG372" i="2"/>
  <c r="KH429" i="2"/>
  <c r="KL429" i="2"/>
  <c r="KK429" i="2"/>
  <c r="KJ429" i="2"/>
  <c r="KI429" i="2"/>
  <c r="KG429" i="2"/>
  <c r="KF429" i="2"/>
  <c r="KE429" i="2"/>
  <c r="KG347" i="2"/>
  <c r="KI347" i="2"/>
  <c r="KH347" i="2"/>
  <c r="KF347" i="2"/>
  <c r="KE347" i="2"/>
  <c r="KK347" i="2"/>
  <c r="KJ347" i="2"/>
  <c r="KL347" i="2"/>
  <c r="KI349" i="2"/>
  <c r="KH349" i="2"/>
  <c r="KG349" i="2"/>
  <c r="KF349" i="2"/>
  <c r="KE349" i="2"/>
  <c r="KK349" i="2"/>
  <c r="KL349" i="2"/>
  <c r="KJ349" i="2"/>
  <c r="KL240" i="2"/>
  <c r="KJ240" i="2"/>
  <c r="KK240" i="2"/>
  <c r="KI240" i="2"/>
  <c r="KH240" i="2"/>
  <c r="KG240" i="2"/>
  <c r="KF240" i="2"/>
  <c r="KE240" i="2"/>
  <c r="KK209" i="2"/>
  <c r="KL209" i="2"/>
  <c r="KI209" i="2"/>
  <c r="KJ209" i="2"/>
  <c r="KH209" i="2"/>
  <c r="KG209" i="2"/>
  <c r="KF209" i="2"/>
  <c r="KE209" i="2"/>
  <c r="KJ190" i="2"/>
  <c r="KI190" i="2"/>
  <c r="KL190" i="2"/>
  <c r="KH190" i="2"/>
  <c r="KG190" i="2"/>
  <c r="KF190" i="2"/>
  <c r="KK190" i="2"/>
  <c r="KE190" i="2"/>
  <c r="KH51" i="2"/>
  <c r="KL51" i="2"/>
  <c r="KK51" i="2"/>
  <c r="KJ51" i="2"/>
  <c r="KI51" i="2"/>
  <c r="KG51" i="2"/>
  <c r="KF51" i="2"/>
  <c r="KE51" i="2"/>
  <c r="KI59" i="2"/>
  <c r="KL59" i="2"/>
  <c r="KK59" i="2"/>
  <c r="KH59" i="2"/>
  <c r="KF59" i="2"/>
  <c r="KE59" i="2"/>
  <c r="KG59" i="2"/>
  <c r="KJ59" i="2"/>
  <c r="KE287" i="2"/>
  <c r="KL287" i="2"/>
  <c r="KJ287" i="2"/>
  <c r="KH287" i="2"/>
  <c r="KG287" i="2"/>
  <c r="KK287" i="2"/>
  <c r="KI287" i="2"/>
  <c r="KF287" i="2"/>
  <c r="KF152" i="2"/>
  <c r="KI152" i="2"/>
  <c r="KJ152" i="2"/>
  <c r="KH152" i="2"/>
  <c r="KG152" i="2"/>
  <c r="KE152" i="2"/>
  <c r="KL152" i="2"/>
  <c r="KK152" i="2"/>
  <c r="KJ669" i="2"/>
  <c r="KL669" i="2"/>
  <c r="KK669" i="2"/>
  <c r="KI669" i="2"/>
  <c r="KH669" i="2"/>
  <c r="KG669" i="2"/>
  <c r="KF669" i="2"/>
  <c r="KE669" i="2"/>
  <c r="KL529" i="2"/>
  <c r="KK529" i="2"/>
  <c r="KG529" i="2"/>
  <c r="KF529" i="2"/>
  <c r="KE529" i="2"/>
  <c r="KJ529" i="2"/>
  <c r="KI529" i="2"/>
  <c r="KH529" i="2"/>
  <c r="KK400" i="2"/>
  <c r="KI400" i="2"/>
  <c r="KH400" i="2"/>
  <c r="KG400" i="2"/>
  <c r="KL400" i="2"/>
  <c r="KJ400" i="2"/>
  <c r="KE400" i="2"/>
  <c r="KF400" i="2"/>
  <c r="KL344" i="2"/>
  <c r="KK344" i="2"/>
  <c r="KJ344" i="2"/>
  <c r="KI344" i="2"/>
  <c r="KH344" i="2"/>
  <c r="KG344" i="2"/>
  <c r="KF344" i="2"/>
  <c r="KE344" i="2"/>
  <c r="KI5" i="2"/>
  <c r="KH5" i="2"/>
  <c r="KG5" i="2"/>
  <c r="KE5" i="2"/>
  <c r="KL5" i="2"/>
  <c r="KK5" i="2"/>
  <c r="KJ5" i="2"/>
  <c r="KF5" i="2"/>
  <c r="KK296" i="2"/>
  <c r="KJ296" i="2"/>
  <c r="KI296" i="2"/>
  <c r="KG296" i="2"/>
  <c r="KF296" i="2"/>
  <c r="KE296" i="2"/>
  <c r="KL296" i="2"/>
  <c r="KH296" i="2"/>
  <c r="KE582" i="2"/>
  <c r="KL582" i="2"/>
  <c r="KK582" i="2"/>
  <c r="KJ582" i="2"/>
  <c r="KI582" i="2"/>
  <c r="KH582" i="2"/>
  <c r="KG582" i="2"/>
  <c r="KF582" i="2"/>
  <c r="KE576" i="2"/>
  <c r="KL576" i="2"/>
  <c r="KK576" i="2"/>
  <c r="KJ576" i="2"/>
  <c r="KI576" i="2"/>
  <c r="KH576" i="2"/>
  <c r="KG576" i="2"/>
  <c r="KF576" i="2"/>
  <c r="KH618" i="2"/>
  <c r="KF618" i="2"/>
  <c r="KL618" i="2"/>
  <c r="KE618" i="2"/>
  <c r="KK618" i="2"/>
  <c r="KJ618" i="2"/>
  <c r="KI618" i="2"/>
  <c r="KG618" i="2"/>
  <c r="KL653" i="2"/>
  <c r="KF653" i="2"/>
  <c r="KE653" i="2"/>
  <c r="KK653" i="2"/>
  <c r="KJ653" i="2"/>
  <c r="KI653" i="2"/>
  <c r="KH653" i="2"/>
  <c r="KG653" i="2"/>
  <c r="KG535" i="2"/>
  <c r="KF535" i="2"/>
  <c r="KE535" i="2"/>
  <c r="KL535" i="2"/>
  <c r="KK535" i="2"/>
  <c r="KJ535" i="2"/>
  <c r="KH535" i="2"/>
  <c r="KI535" i="2"/>
  <c r="KJ598" i="2"/>
  <c r="KE598" i="2"/>
  <c r="KL598" i="2"/>
  <c r="KK598" i="2"/>
  <c r="KI598" i="2"/>
  <c r="KH598" i="2"/>
  <c r="KG598" i="2"/>
  <c r="KF598" i="2"/>
  <c r="KJ525" i="2"/>
  <c r="KI525" i="2"/>
  <c r="KG525" i="2"/>
  <c r="KF525" i="2"/>
  <c r="KL525" i="2"/>
  <c r="KK525" i="2"/>
  <c r="KE525" i="2"/>
  <c r="KH525" i="2"/>
  <c r="KJ467" i="2"/>
  <c r="KK467" i="2"/>
  <c r="KG467" i="2"/>
  <c r="KF467" i="2"/>
  <c r="KL467" i="2"/>
  <c r="KI467" i="2"/>
  <c r="KH467" i="2"/>
  <c r="KE467" i="2"/>
  <c r="KH499" i="2"/>
  <c r="KG499" i="2"/>
  <c r="KF499" i="2"/>
  <c r="KE499" i="2"/>
  <c r="KK499" i="2"/>
  <c r="KJ499" i="2"/>
  <c r="KL499" i="2"/>
  <c r="KI499" i="2"/>
  <c r="KF416" i="2"/>
  <c r="KL416" i="2"/>
  <c r="KJ416" i="2"/>
  <c r="KI416" i="2"/>
  <c r="KH416" i="2"/>
  <c r="KK416" i="2"/>
  <c r="KG416" i="2"/>
  <c r="KE416" i="2"/>
  <c r="KG310" i="2"/>
  <c r="KF310" i="2"/>
  <c r="KE310" i="2"/>
  <c r="KL310" i="2"/>
  <c r="KK310" i="2"/>
  <c r="KJ310" i="2"/>
  <c r="KI310" i="2"/>
  <c r="KH310" i="2"/>
  <c r="KL355" i="2"/>
  <c r="KK355" i="2"/>
  <c r="KJ355" i="2"/>
  <c r="KI355" i="2"/>
  <c r="KH355" i="2"/>
  <c r="KG355" i="2"/>
  <c r="KF355" i="2"/>
  <c r="KE355" i="2"/>
  <c r="KF328" i="2"/>
  <c r="KE328" i="2"/>
  <c r="KL328" i="2"/>
  <c r="KK328" i="2"/>
  <c r="KJ328" i="2"/>
  <c r="KI328" i="2"/>
  <c r="KH328" i="2"/>
  <c r="KG328" i="2"/>
  <c r="KL239" i="2"/>
  <c r="KJ239" i="2"/>
  <c r="KI239" i="2"/>
  <c r="KG239" i="2"/>
  <c r="KK239" i="2"/>
  <c r="KH239" i="2"/>
  <c r="KF239" i="2"/>
  <c r="KE239" i="2"/>
  <c r="KI311" i="2"/>
  <c r="KH311" i="2"/>
  <c r="KF311" i="2"/>
  <c r="KE311" i="2"/>
  <c r="KL311" i="2"/>
  <c r="KK311" i="2"/>
  <c r="KJ311" i="2"/>
  <c r="KG311" i="2"/>
  <c r="KH91" i="2"/>
  <c r="KG91" i="2"/>
  <c r="KF91" i="2"/>
  <c r="KK91" i="2"/>
  <c r="KJ91" i="2"/>
  <c r="KL91" i="2"/>
  <c r="KI91" i="2"/>
  <c r="KE91" i="2"/>
  <c r="KG206" i="2"/>
  <c r="KE206" i="2"/>
  <c r="KL206" i="2"/>
  <c r="KK206" i="2"/>
  <c r="KJ206" i="2"/>
  <c r="KI206" i="2"/>
  <c r="KH206" i="2"/>
  <c r="KF206" i="2"/>
  <c r="KL304" i="2"/>
  <c r="KH304" i="2"/>
  <c r="KG304" i="2"/>
  <c r="KF304" i="2"/>
  <c r="KE304" i="2"/>
  <c r="KK304" i="2"/>
  <c r="KJ304" i="2"/>
  <c r="KI304" i="2"/>
  <c r="KG251" i="2"/>
  <c r="KF251" i="2"/>
  <c r="KK251" i="2"/>
  <c r="KE251" i="2"/>
  <c r="KL251" i="2"/>
  <c r="KJ251" i="2"/>
  <c r="KI251" i="2"/>
  <c r="KH251" i="2"/>
  <c r="KL581" i="2"/>
  <c r="KJ581" i="2"/>
  <c r="KI581" i="2"/>
  <c r="KH581" i="2"/>
  <c r="KG581" i="2"/>
  <c r="KF581" i="2"/>
  <c r="KE581" i="2"/>
  <c r="KK581" i="2"/>
  <c r="KI352" i="2"/>
  <c r="KH352" i="2"/>
  <c r="KG352" i="2"/>
  <c r="KF352" i="2"/>
  <c r="KE352" i="2"/>
  <c r="KK352" i="2"/>
  <c r="KL352" i="2"/>
  <c r="KJ352" i="2"/>
  <c r="KG82" i="2"/>
  <c r="KF82" i="2"/>
  <c r="KL82" i="2"/>
  <c r="KK82" i="2"/>
  <c r="KJ82" i="2"/>
  <c r="KH82" i="2"/>
  <c r="KE82" i="2"/>
  <c r="KI82" i="2"/>
  <c r="KL205" i="2"/>
  <c r="KJ205" i="2"/>
  <c r="KI205" i="2"/>
  <c r="KG205" i="2"/>
  <c r="KE205" i="2"/>
  <c r="KK205" i="2"/>
  <c r="KH205" i="2"/>
  <c r="KF205" i="2"/>
  <c r="KG58" i="2"/>
  <c r="KK58" i="2"/>
  <c r="KJ58" i="2"/>
  <c r="KL58" i="2"/>
  <c r="KI58" i="2"/>
  <c r="KH58" i="2"/>
  <c r="KE58" i="2"/>
  <c r="KF58" i="2"/>
  <c r="KK69" i="2"/>
  <c r="KI69" i="2"/>
  <c r="KH69" i="2"/>
  <c r="KF69" i="2"/>
  <c r="KL69" i="2"/>
  <c r="KG69" i="2"/>
  <c r="KE69" i="2"/>
  <c r="KJ69" i="2"/>
  <c r="KL293" i="2"/>
  <c r="KK293" i="2"/>
  <c r="KI293" i="2"/>
  <c r="KH293" i="2"/>
  <c r="KG293" i="2"/>
  <c r="KF293" i="2"/>
  <c r="KJ293" i="2"/>
  <c r="KE293" i="2"/>
  <c r="KK285" i="2"/>
  <c r="KJ285" i="2"/>
  <c r="KI285" i="2"/>
  <c r="KG285" i="2"/>
  <c r="KF285" i="2"/>
  <c r="KL285" i="2"/>
  <c r="KH285" i="2"/>
  <c r="KE285" i="2"/>
  <c r="KK289" i="2"/>
  <c r="KJ289" i="2"/>
  <c r="KI289" i="2"/>
  <c r="KG289" i="2"/>
  <c r="KF289" i="2"/>
  <c r="KE289" i="2"/>
  <c r="KL289" i="2"/>
  <c r="KH289" i="2"/>
  <c r="KJ578" i="2"/>
  <c r="KH578" i="2"/>
  <c r="KL578" i="2"/>
  <c r="KK578" i="2"/>
  <c r="KI578" i="2"/>
  <c r="KG578" i="2"/>
  <c r="KF578" i="2"/>
  <c r="KE578" i="2"/>
  <c r="KL573" i="2"/>
  <c r="KJ573" i="2"/>
  <c r="KI573" i="2"/>
  <c r="KH573" i="2"/>
  <c r="KG573" i="2"/>
  <c r="KF573" i="2"/>
  <c r="KE573" i="2"/>
  <c r="KK573" i="2"/>
  <c r="KK574" i="2"/>
  <c r="KJ574" i="2"/>
  <c r="KI574" i="2"/>
  <c r="KH574" i="2"/>
  <c r="KG574" i="2"/>
  <c r="KF574" i="2"/>
  <c r="KE574" i="2"/>
  <c r="KL574" i="2"/>
  <c r="KI512" i="2"/>
  <c r="KF512" i="2"/>
  <c r="KL512" i="2"/>
  <c r="KK512" i="2"/>
  <c r="KJ512" i="2"/>
  <c r="KH512" i="2"/>
  <c r="KE512" i="2"/>
  <c r="KG512" i="2"/>
  <c r="KH477" i="2"/>
  <c r="KE477" i="2"/>
  <c r="KL477" i="2"/>
  <c r="KI477" i="2"/>
  <c r="KJ477" i="2"/>
  <c r="KG477" i="2"/>
  <c r="KF477" i="2"/>
  <c r="KK477" i="2"/>
  <c r="KE485" i="2"/>
  <c r="KK485" i="2"/>
  <c r="KJ485" i="2"/>
  <c r="KI485" i="2"/>
  <c r="KH485" i="2"/>
  <c r="KG485" i="2"/>
  <c r="KL485" i="2"/>
  <c r="KF485" i="2"/>
  <c r="KK420" i="2"/>
  <c r="KJ420" i="2"/>
  <c r="KI420" i="2"/>
  <c r="KH420" i="2"/>
  <c r="KG420" i="2"/>
  <c r="KF420" i="2"/>
  <c r="KL420" i="2"/>
  <c r="KE420" i="2"/>
  <c r="KG78" i="2"/>
  <c r="KL78" i="2"/>
  <c r="KK78" i="2"/>
  <c r="KI78" i="2"/>
  <c r="KF78" i="2"/>
  <c r="KJ78" i="2"/>
  <c r="KE78" i="2"/>
  <c r="KH78" i="2"/>
  <c r="KH194" i="2"/>
  <c r="KG194" i="2"/>
  <c r="KL194" i="2"/>
  <c r="KJ194" i="2"/>
  <c r="KI194" i="2"/>
  <c r="KF194" i="2"/>
  <c r="KK194" i="2"/>
  <c r="KE194" i="2"/>
  <c r="KE55" i="2"/>
  <c r="KH55" i="2"/>
  <c r="KG55" i="2"/>
  <c r="KF55" i="2"/>
  <c r="KK55" i="2"/>
  <c r="KJ55" i="2"/>
  <c r="KI55" i="2"/>
  <c r="KL55" i="2"/>
  <c r="KL286" i="2"/>
  <c r="KK286" i="2"/>
  <c r="KI286" i="2"/>
  <c r="KH286" i="2"/>
  <c r="KF286" i="2"/>
  <c r="KJ286" i="2"/>
  <c r="KG286" i="2"/>
  <c r="KE286" i="2"/>
  <c r="KJ300" i="2"/>
  <c r="KI300" i="2"/>
  <c r="KH300" i="2"/>
  <c r="KF300" i="2"/>
  <c r="KE300" i="2"/>
  <c r="KL300" i="2"/>
  <c r="KK300" i="2"/>
  <c r="KG300" i="2"/>
  <c r="KI255" i="2"/>
  <c r="KH255" i="2"/>
  <c r="KE255" i="2"/>
  <c r="KJ255" i="2"/>
  <c r="KG255" i="2"/>
  <c r="KF255" i="2"/>
  <c r="KK255" i="2"/>
  <c r="KL255" i="2"/>
  <c r="KJ275" i="2"/>
  <c r="KI275" i="2"/>
  <c r="KH275" i="2"/>
  <c r="KF275" i="2"/>
  <c r="KE275" i="2"/>
  <c r="KL275" i="2"/>
  <c r="KK275" i="2"/>
  <c r="KG275" i="2"/>
  <c r="KL705" i="2"/>
  <c r="KK705" i="2"/>
  <c r="KJ705" i="2"/>
  <c r="KH705" i="2"/>
  <c r="KG705" i="2"/>
  <c r="KF705" i="2"/>
  <c r="KE705" i="2"/>
  <c r="KI705" i="2"/>
  <c r="KL678" i="2"/>
  <c r="KK678" i="2"/>
  <c r="KH678" i="2"/>
  <c r="KG678" i="2"/>
  <c r="KF678" i="2"/>
  <c r="KI678" i="2"/>
  <c r="KE678" i="2"/>
  <c r="KJ678" i="2"/>
  <c r="KJ621" i="2"/>
  <c r="KF621" i="2"/>
  <c r="KE621" i="2"/>
  <c r="KL621" i="2"/>
  <c r="KK621" i="2"/>
  <c r="KI621" i="2"/>
  <c r="KH621" i="2"/>
  <c r="KG621" i="2"/>
  <c r="KL569" i="2"/>
  <c r="KJ569" i="2"/>
  <c r="KI569" i="2"/>
  <c r="KH569" i="2"/>
  <c r="KG569" i="2"/>
  <c r="KF569" i="2"/>
  <c r="KE569" i="2"/>
  <c r="KK569" i="2"/>
  <c r="KL518" i="2"/>
  <c r="KI518" i="2"/>
  <c r="KJ518" i="2"/>
  <c r="KH518" i="2"/>
  <c r="KG518" i="2"/>
  <c r="KF518" i="2"/>
  <c r="KE518" i="2"/>
  <c r="KK518" i="2"/>
  <c r="KJ509" i="2"/>
  <c r="KL509" i="2"/>
  <c r="KK509" i="2"/>
  <c r="KI509" i="2"/>
  <c r="KH509" i="2"/>
  <c r="KG509" i="2"/>
  <c r="KE509" i="2"/>
  <c r="KF509" i="2"/>
  <c r="KI464" i="2"/>
  <c r="KF464" i="2"/>
  <c r="KE464" i="2"/>
  <c r="KL464" i="2"/>
  <c r="KK464" i="2"/>
  <c r="KJ464" i="2"/>
  <c r="KG464" i="2"/>
  <c r="KH464" i="2"/>
  <c r="KG460" i="2"/>
  <c r="KJ460" i="2"/>
  <c r="KL460" i="2"/>
  <c r="KK460" i="2"/>
  <c r="KI460" i="2"/>
  <c r="KH460" i="2"/>
  <c r="KF460" i="2"/>
  <c r="KE460" i="2"/>
  <c r="KK504" i="2"/>
  <c r="KL504" i="2"/>
  <c r="KJ504" i="2"/>
  <c r="KI504" i="2"/>
  <c r="KH504" i="2"/>
  <c r="KG504" i="2"/>
  <c r="KF504" i="2"/>
  <c r="KE504" i="2"/>
  <c r="KE482" i="2"/>
  <c r="KH482" i="2"/>
  <c r="KG482" i="2"/>
  <c r="KF482" i="2"/>
  <c r="KK482" i="2"/>
  <c r="KL482" i="2"/>
  <c r="KJ482" i="2"/>
  <c r="KI482" i="2"/>
  <c r="KK407" i="2"/>
  <c r="KI407" i="2"/>
  <c r="KH407" i="2"/>
  <c r="KG407" i="2"/>
  <c r="KL407" i="2"/>
  <c r="KJ407" i="2"/>
  <c r="KF407" i="2"/>
  <c r="KE407" i="2"/>
  <c r="KL90" i="2"/>
  <c r="KK90" i="2"/>
  <c r="KJ90" i="2"/>
  <c r="KI90" i="2"/>
  <c r="KH90" i="2"/>
  <c r="KF90" i="2"/>
  <c r="KE90" i="2"/>
  <c r="KG90" i="2"/>
  <c r="KF171" i="2"/>
  <c r="KI171" i="2"/>
  <c r="KL171" i="2"/>
  <c r="KK171" i="2"/>
  <c r="KH171" i="2"/>
  <c r="KG171" i="2"/>
  <c r="KE171" i="2"/>
  <c r="KJ171" i="2"/>
  <c r="KG283" i="2"/>
  <c r="KF283" i="2"/>
  <c r="KE283" i="2"/>
  <c r="KL283" i="2"/>
  <c r="KJ283" i="2"/>
  <c r="KI283" i="2"/>
  <c r="KK283" i="2"/>
  <c r="KH283" i="2"/>
  <c r="KF271" i="2"/>
  <c r="KE271" i="2"/>
  <c r="KK271" i="2"/>
  <c r="KI271" i="2"/>
  <c r="KL271" i="2"/>
  <c r="KJ271" i="2"/>
  <c r="KH271" i="2"/>
  <c r="KG271" i="2"/>
  <c r="KH654" i="2"/>
  <c r="KF654" i="2"/>
  <c r="KL654" i="2"/>
  <c r="KK654" i="2"/>
  <c r="KJ654" i="2"/>
  <c r="KI654" i="2"/>
  <c r="KE654" i="2"/>
  <c r="KG654" i="2"/>
  <c r="KI9" i="2"/>
  <c r="KE9" i="2"/>
  <c r="KL9" i="2"/>
  <c r="KH9" i="2"/>
  <c r="KK9" i="2"/>
  <c r="KJ9" i="2"/>
  <c r="KG9" i="2"/>
  <c r="KF9" i="2"/>
  <c r="KG475" i="2"/>
  <c r="KL475" i="2"/>
  <c r="KK475" i="2"/>
  <c r="KJ475" i="2"/>
  <c r="KH475" i="2"/>
  <c r="KI475" i="2"/>
  <c r="KF475" i="2"/>
  <c r="KE475" i="2"/>
  <c r="KF474" i="2"/>
  <c r="KL474" i="2"/>
  <c r="KJ474" i="2"/>
  <c r="KI474" i="2"/>
  <c r="KH474" i="2"/>
  <c r="KE474" i="2"/>
  <c r="KK474" i="2"/>
  <c r="KG474" i="2"/>
  <c r="KJ403" i="2"/>
  <c r="KH403" i="2"/>
  <c r="KF403" i="2"/>
  <c r="KE403" i="2"/>
  <c r="KK403" i="2"/>
  <c r="KI403" i="2"/>
  <c r="KG403" i="2"/>
  <c r="KL403" i="2"/>
  <c r="KF165" i="2"/>
  <c r="KL165" i="2"/>
  <c r="KK165" i="2"/>
  <c r="KJ165" i="2"/>
  <c r="KI165" i="2"/>
  <c r="KH165" i="2"/>
  <c r="KG165" i="2"/>
  <c r="KE165" i="2"/>
  <c r="KK222" i="2"/>
  <c r="KJ222" i="2"/>
  <c r="KH222" i="2"/>
  <c r="KG222" i="2"/>
  <c r="KF222" i="2"/>
  <c r="KE222" i="2"/>
  <c r="KL222" i="2"/>
  <c r="KI222" i="2"/>
  <c r="KF262" i="2"/>
  <c r="KE262" i="2"/>
  <c r="KK262" i="2"/>
  <c r="KI262" i="2"/>
  <c r="KL262" i="2"/>
  <c r="KJ262" i="2"/>
  <c r="KG262" i="2"/>
  <c r="KH262" i="2"/>
  <c r="KL12" i="2"/>
  <c r="KJ12" i="2"/>
  <c r="KE12" i="2"/>
  <c r="KK12" i="2"/>
  <c r="KI12" i="2"/>
  <c r="KH12" i="2"/>
  <c r="KG12" i="2"/>
  <c r="KF12" i="2"/>
  <c r="KG630" i="2"/>
  <c r="KJ630" i="2"/>
  <c r="KI630" i="2"/>
  <c r="KH630" i="2"/>
  <c r="KE630" i="2"/>
  <c r="KL630" i="2"/>
  <c r="KK630" i="2"/>
  <c r="KF630" i="2"/>
  <c r="KE523" i="2"/>
  <c r="KL523" i="2"/>
  <c r="KK523" i="2"/>
  <c r="KJ523" i="2"/>
  <c r="KI523" i="2"/>
  <c r="KH523" i="2"/>
  <c r="KF523" i="2"/>
  <c r="KG523" i="2"/>
  <c r="KK490" i="2"/>
  <c r="KH490" i="2"/>
  <c r="KG490" i="2"/>
  <c r="KF490" i="2"/>
  <c r="KE490" i="2"/>
  <c r="KL490" i="2"/>
  <c r="KJ490" i="2"/>
  <c r="KI490" i="2"/>
  <c r="KL348" i="2"/>
  <c r="KK348" i="2"/>
  <c r="KJ348" i="2"/>
  <c r="KI348" i="2"/>
  <c r="KH348" i="2"/>
  <c r="KG348" i="2"/>
  <c r="KE348" i="2"/>
  <c r="KF348" i="2"/>
  <c r="KG314" i="2"/>
  <c r="KF314" i="2"/>
  <c r="KL314" i="2"/>
  <c r="KK314" i="2"/>
  <c r="KJ314" i="2"/>
  <c r="KI314" i="2"/>
  <c r="KH314" i="2"/>
  <c r="KE314" i="2"/>
  <c r="KG377" i="2"/>
  <c r="KK377" i="2"/>
  <c r="KJ377" i="2"/>
  <c r="KI377" i="2"/>
  <c r="KH377" i="2"/>
  <c r="KF377" i="2"/>
  <c r="KE377" i="2"/>
  <c r="KL377" i="2"/>
  <c r="KH79" i="2"/>
  <c r="KL79" i="2"/>
  <c r="KJ79" i="2"/>
  <c r="KK79" i="2"/>
  <c r="KI79" i="2"/>
  <c r="KG79" i="2"/>
  <c r="KF79" i="2"/>
  <c r="KE79" i="2"/>
  <c r="KK177" i="2"/>
  <c r="KJ177" i="2"/>
  <c r="KF177" i="2"/>
  <c r="KE177" i="2"/>
  <c r="KL177" i="2"/>
  <c r="KI177" i="2"/>
  <c r="KH177" i="2"/>
  <c r="KG177" i="2"/>
  <c r="KK68" i="2"/>
  <c r="KL68" i="2"/>
  <c r="KI68" i="2"/>
  <c r="KH68" i="2"/>
  <c r="KG68" i="2"/>
  <c r="KE68" i="2"/>
  <c r="KJ68" i="2"/>
  <c r="KF68" i="2"/>
  <c r="KE282" i="2"/>
  <c r="KL282" i="2"/>
  <c r="KJ282" i="2"/>
  <c r="KH282" i="2"/>
  <c r="KG282" i="2"/>
  <c r="KK282" i="2"/>
  <c r="KI282" i="2"/>
  <c r="KF282" i="2"/>
  <c r="KK715" i="2"/>
  <c r="KJ715" i="2"/>
  <c r="KI715" i="2"/>
  <c r="KH715" i="2"/>
  <c r="KG715" i="2"/>
  <c r="KF715" i="2"/>
  <c r="KE715" i="2"/>
  <c r="KL715" i="2"/>
  <c r="KK695" i="2"/>
  <c r="KJ695" i="2"/>
  <c r="KI695" i="2"/>
  <c r="KH695" i="2"/>
  <c r="KG695" i="2"/>
  <c r="KF695" i="2"/>
  <c r="KE695" i="2"/>
  <c r="KL695" i="2"/>
  <c r="KL694" i="2"/>
  <c r="KK694" i="2"/>
  <c r="KI694" i="2"/>
  <c r="KH694" i="2"/>
  <c r="KG694" i="2"/>
  <c r="KF694" i="2"/>
  <c r="KE694" i="2"/>
  <c r="KJ694" i="2"/>
  <c r="KI626" i="2"/>
  <c r="KJ626" i="2"/>
  <c r="KH626" i="2"/>
  <c r="KG626" i="2"/>
  <c r="KE626" i="2"/>
  <c r="KL626" i="2"/>
  <c r="KK626" i="2"/>
  <c r="KF626" i="2"/>
  <c r="KL540" i="2"/>
  <c r="KJ540" i="2"/>
  <c r="KI540" i="2"/>
  <c r="KH540" i="2"/>
  <c r="KG540" i="2"/>
  <c r="KF540" i="2"/>
  <c r="KE540" i="2"/>
  <c r="KK540" i="2"/>
  <c r="KH424" i="2"/>
  <c r="KK424" i="2"/>
  <c r="KJ424" i="2"/>
  <c r="KI424" i="2"/>
  <c r="KG424" i="2"/>
  <c r="KF424" i="2"/>
  <c r="KE424" i="2"/>
  <c r="KL424" i="2"/>
  <c r="KG334" i="2"/>
  <c r="KF334" i="2"/>
  <c r="KE334" i="2"/>
  <c r="KJ334" i="2"/>
  <c r="KI334" i="2"/>
  <c r="KH334" i="2"/>
  <c r="KL334" i="2"/>
  <c r="KK334" i="2"/>
  <c r="KL343" i="2"/>
  <c r="KI343" i="2"/>
  <c r="KH343" i="2"/>
  <c r="KG343" i="2"/>
  <c r="KF343" i="2"/>
  <c r="KE343" i="2"/>
  <c r="KK343" i="2"/>
  <c r="KJ343" i="2"/>
  <c r="KF321" i="2"/>
  <c r="KE321" i="2"/>
  <c r="KL321" i="2"/>
  <c r="KK321" i="2"/>
  <c r="KJ321" i="2"/>
  <c r="KI321" i="2"/>
  <c r="KH321" i="2"/>
  <c r="KG321" i="2"/>
  <c r="KF92" i="2"/>
  <c r="KL92" i="2"/>
  <c r="KJ92" i="2"/>
  <c r="KI92" i="2"/>
  <c r="KH92" i="2"/>
  <c r="KG92" i="2"/>
  <c r="KK92" i="2"/>
  <c r="KE92" i="2"/>
  <c r="KI197" i="2"/>
  <c r="KF197" i="2"/>
  <c r="KE197" i="2"/>
  <c r="KL197" i="2"/>
  <c r="KJ197" i="2"/>
  <c r="KH197" i="2"/>
  <c r="KK197" i="2"/>
  <c r="KG197" i="2"/>
  <c r="KE224" i="2"/>
  <c r="KL224" i="2"/>
  <c r="KK224" i="2"/>
  <c r="KJ224" i="2"/>
  <c r="KH224" i="2"/>
  <c r="KG224" i="2"/>
  <c r="KF224" i="2"/>
  <c r="KI224" i="2"/>
  <c r="KG182" i="2"/>
  <c r="KK182" i="2"/>
  <c r="KH182" i="2"/>
  <c r="KF182" i="2"/>
  <c r="KJ182" i="2"/>
  <c r="KI182" i="2"/>
  <c r="KE182" i="2"/>
  <c r="KL182" i="2"/>
  <c r="KK63" i="2"/>
  <c r="KJ63" i="2"/>
  <c r="KL63" i="2"/>
  <c r="KH63" i="2"/>
  <c r="KG63" i="2"/>
  <c r="KF63" i="2"/>
  <c r="KI63" i="2"/>
  <c r="KE63" i="2"/>
  <c r="KJ266" i="2"/>
  <c r="KI266" i="2"/>
  <c r="KH266" i="2"/>
  <c r="KE266" i="2"/>
  <c r="KG266" i="2"/>
  <c r="KF266" i="2"/>
  <c r="KL266" i="2"/>
  <c r="KK266" i="2"/>
  <c r="KL686" i="2"/>
  <c r="KJ686" i="2"/>
  <c r="KI686" i="2"/>
  <c r="KG686" i="2"/>
  <c r="KF686" i="2"/>
  <c r="KE686" i="2"/>
  <c r="KK686" i="2"/>
  <c r="KH686" i="2"/>
  <c r="KF679" i="2"/>
  <c r="KE679" i="2"/>
  <c r="KJ679" i="2"/>
  <c r="KI679" i="2"/>
  <c r="KH679" i="2"/>
  <c r="KL679" i="2"/>
  <c r="KK679" i="2"/>
  <c r="KG679" i="2"/>
  <c r="KJ701" i="2"/>
  <c r="KI701" i="2"/>
  <c r="KH701" i="2"/>
  <c r="KF701" i="2"/>
  <c r="KE701" i="2"/>
  <c r="KL701" i="2"/>
  <c r="KK701" i="2"/>
  <c r="KG701" i="2"/>
  <c r="KK480" i="2"/>
  <c r="KL480" i="2"/>
  <c r="KJ480" i="2"/>
  <c r="KI480" i="2"/>
  <c r="KH480" i="2"/>
  <c r="KG480" i="2"/>
  <c r="KE480" i="2"/>
  <c r="KF480" i="2"/>
  <c r="KF457" i="2"/>
  <c r="KI457" i="2"/>
  <c r="KL457" i="2"/>
  <c r="KK457" i="2"/>
  <c r="KJ457" i="2"/>
  <c r="KH457" i="2"/>
  <c r="KG457" i="2"/>
  <c r="KE457" i="2"/>
  <c r="KL389" i="2"/>
  <c r="KJ389" i="2"/>
  <c r="KH389" i="2"/>
  <c r="KG389" i="2"/>
  <c r="KF389" i="2"/>
  <c r="KE389" i="2"/>
  <c r="KI389" i="2"/>
  <c r="KK389" i="2"/>
  <c r="KK401" i="2"/>
  <c r="KJ401" i="2"/>
  <c r="KI401" i="2"/>
  <c r="KF401" i="2"/>
  <c r="KL401" i="2"/>
  <c r="KH401" i="2"/>
  <c r="KG401" i="2"/>
  <c r="KE401" i="2"/>
  <c r="KI375" i="2"/>
  <c r="KL375" i="2"/>
  <c r="KK375" i="2"/>
  <c r="KJ375" i="2"/>
  <c r="KH375" i="2"/>
  <c r="KG375" i="2"/>
  <c r="KF375" i="2"/>
  <c r="KE375" i="2"/>
  <c r="KH76" i="2"/>
  <c r="KL76" i="2"/>
  <c r="KK76" i="2"/>
  <c r="KI76" i="2"/>
  <c r="KF76" i="2"/>
  <c r="KJ76" i="2"/>
  <c r="KE76" i="2"/>
  <c r="KG76" i="2"/>
  <c r="KI85" i="2"/>
  <c r="KH85" i="2"/>
  <c r="KF85" i="2"/>
  <c r="KE85" i="2"/>
  <c r="KL85" i="2"/>
  <c r="KK85" i="2"/>
  <c r="KG85" i="2"/>
  <c r="KJ85" i="2"/>
  <c r="KK65" i="2"/>
  <c r="KI65" i="2"/>
  <c r="KH65" i="2"/>
  <c r="KG65" i="2"/>
  <c r="KE65" i="2"/>
  <c r="KL65" i="2"/>
  <c r="KJ65" i="2"/>
  <c r="KF65" i="2"/>
  <c r="KH274" i="2"/>
  <c r="KG274" i="2"/>
  <c r="KF274" i="2"/>
  <c r="KK274" i="2"/>
  <c r="KE274" i="2"/>
  <c r="KL274" i="2"/>
  <c r="KI274" i="2"/>
  <c r="KJ274" i="2"/>
  <c r="KL708" i="2"/>
  <c r="KK708" i="2"/>
  <c r="KJ708" i="2"/>
  <c r="KH708" i="2"/>
  <c r="KG708" i="2"/>
  <c r="KF708" i="2"/>
  <c r="KE708" i="2"/>
  <c r="KI708" i="2"/>
  <c r="KL681" i="2"/>
  <c r="KK681" i="2"/>
  <c r="KI681" i="2"/>
  <c r="KH681" i="2"/>
  <c r="KE681" i="2"/>
  <c r="KJ681" i="2"/>
  <c r="KG681" i="2"/>
  <c r="KF681" i="2"/>
  <c r="KI673" i="2"/>
  <c r="KH673" i="2"/>
  <c r="KG673" i="2"/>
  <c r="KL673" i="2"/>
  <c r="KK673" i="2"/>
  <c r="KJ673" i="2"/>
  <c r="KF673" i="2"/>
  <c r="KE673" i="2"/>
  <c r="KK682" i="2"/>
  <c r="KJ682" i="2"/>
  <c r="KG682" i="2"/>
  <c r="KF682" i="2"/>
  <c r="KE682" i="2"/>
  <c r="KL682" i="2"/>
  <c r="KI682" i="2"/>
  <c r="KH682" i="2"/>
  <c r="KK546" i="2"/>
  <c r="KI546" i="2"/>
  <c r="KH546" i="2"/>
  <c r="KG546" i="2"/>
  <c r="KF546" i="2"/>
  <c r="KE546" i="2"/>
  <c r="KL546" i="2"/>
  <c r="KJ546" i="2"/>
  <c r="KI470" i="2"/>
  <c r="KK470" i="2"/>
  <c r="KJ470" i="2"/>
  <c r="KH470" i="2"/>
  <c r="KL470" i="2"/>
  <c r="KG470" i="2"/>
  <c r="KF470" i="2"/>
  <c r="KE470" i="2"/>
  <c r="KI425" i="2"/>
  <c r="KL425" i="2"/>
  <c r="KK425" i="2"/>
  <c r="KJ425" i="2"/>
  <c r="KH425" i="2"/>
  <c r="KG425" i="2"/>
  <c r="KF425" i="2"/>
  <c r="KE425" i="2"/>
  <c r="KI323" i="2"/>
  <c r="KH323" i="2"/>
  <c r="KG323" i="2"/>
  <c r="KF323" i="2"/>
  <c r="KE323" i="2"/>
  <c r="KL323" i="2"/>
  <c r="KK323" i="2"/>
  <c r="KJ323" i="2"/>
  <c r="KG188" i="2"/>
  <c r="KE188" i="2"/>
  <c r="KK188" i="2"/>
  <c r="KJ188" i="2"/>
  <c r="KL188" i="2"/>
  <c r="KI188" i="2"/>
  <c r="KF188" i="2"/>
  <c r="KH188" i="2"/>
  <c r="KH242" i="2"/>
  <c r="KG242" i="2"/>
  <c r="KE242" i="2"/>
  <c r="KL242" i="2"/>
  <c r="KK242" i="2"/>
  <c r="KJ242" i="2"/>
  <c r="KI242" i="2"/>
  <c r="KF242" i="2"/>
  <c r="KF153" i="2"/>
  <c r="KI153" i="2"/>
  <c r="KL153" i="2"/>
  <c r="KK153" i="2"/>
  <c r="KJ153" i="2"/>
  <c r="KH153" i="2"/>
  <c r="KG153" i="2"/>
  <c r="KE153" i="2"/>
  <c r="KF146" i="2"/>
  <c r="KK146" i="2"/>
  <c r="KJ146" i="2"/>
  <c r="KI146" i="2"/>
  <c r="KH146" i="2"/>
  <c r="KG146" i="2"/>
  <c r="KE146" i="2"/>
  <c r="KL146" i="2"/>
  <c r="KH272" i="2"/>
  <c r="KG272" i="2"/>
  <c r="KF272" i="2"/>
  <c r="KK272" i="2"/>
  <c r="KL272" i="2"/>
  <c r="KJ272" i="2"/>
  <c r="KI272" i="2"/>
  <c r="KE272" i="2"/>
  <c r="KI714" i="2"/>
  <c r="KH714" i="2"/>
  <c r="KG714" i="2"/>
  <c r="KF714" i="2"/>
  <c r="KE714" i="2"/>
  <c r="KL714" i="2"/>
  <c r="KK714" i="2"/>
  <c r="KJ714" i="2"/>
  <c r="KL591" i="2"/>
  <c r="KK591" i="2"/>
  <c r="KJ591" i="2"/>
  <c r="KH591" i="2"/>
  <c r="KG591" i="2"/>
  <c r="KF591" i="2"/>
  <c r="KE591" i="2"/>
  <c r="KI591" i="2"/>
  <c r="KK547" i="2"/>
  <c r="KJ547" i="2"/>
  <c r="KI547" i="2"/>
  <c r="KH547" i="2"/>
  <c r="KG547" i="2"/>
  <c r="KF547" i="2"/>
  <c r="KL547" i="2"/>
  <c r="KE547" i="2"/>
  <c r="KK572" i="2"/>
  <c r="KI572" i="2"/>
  <c r="KH572" i="2"/>
  <c r="KF572" i="2"/>
  <c r="KE572" i="2"/>
  <c r="KL572" i="2"/>
  <c r="KJ572" i="2"/>
  <c r="KG572" i="2"/>
  <c r="KI501" i="2"/>
  <c r="KE501" i="2"/>
  <c r="KL501" i="2"/>
  <c r="KK501" i="2"/>
  <c r="KH501" i="2"/>
  <c r="KG501" i="2"/>
  <c r="KJ501" i="2"/>
  <c r="KF501" i="2"/>
  <c r="KI449" i="2"/>
  <c r="KL449" i="2"/>
  <c r="KK449" i="2"/>
  <c r="KJ449" i="2"/>
  <c r="KH449" i="2"/>
  <c r="KG449" i="2"/>
  <c r="KF449" i="2"/>
  <c r="KE449" i="2"/>
  <c r="KG532" i="2"/>
  <c r="KF532" i="2"/>
  <c r="KE532" i="2"/>
  <c r="KL532" i="2"/>
  <c r="KK532" i="2"/>
  <c r="KJ532" i="2"/>
  <c r="KI532" i="2"/>
  <c r="KH532" i="2"/>
  <c r="KG452" i="2"/>
  <c r="KJ452" i="2"/>
  <c r="KL452" i="2"/>
  <c r="KK452" i="2"/>
  <c r="KI452" i="2"/>
  <c r="KH452" i="2"/>
  <c r="KF452" i="2"/>
  <c r="KE452" i="2"/>
  <c r="KK404" i="2"/>
  <c r="KI404" i="2"/>
  <c r="KH404" i="2"/>
  <c r="KG404" i="2"/>
  <c r="KL404" i="2"/>
  <c r="KJ404" i="2"/>
  <c r="KE404" i="2"/>
  <c r="KF40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tc={8F6EF08C-A61D-4510-8212-2CECFF44BB9D}</author>
    <author>Gallo Jiří, prof. MUDr., Ph.D.</author>
    <author>Trajerova Marketa</author>
    <author>tc={54B6047B-07B2-4122-AB15-E1B5D3357A17}</author>
  </authors>
  <commentList>
    <comment ref="M1" authorId="0" shapeId="0" xr:uid="{3D4718C5-D96C-4D3B-A2E5-3F6F954E26E7}">
      <text>
        <r>
          <rPr>
            <sz val="9"/>
            <color indexed="81"/>
            <rFont val="Tahoma"/>
            <family val="2"/>
            <charset val="238"/>
          </rPr>
          <t xml:space="preserve">1 clear, slightly yellow            7 cloudy with cloths        
2 yellow                                  8 orange
3 clear with white clumps       9 bloody
4 clear viscous                       10 bloody with clusters           
5 cloudy                                 11 white sediment
6 cloudy with clumps             12 small particles             13 brown
</t>
        </r>
      </text>
    </comment>
    <comment ref="N1" authorId="1" shapeId="0" xr:uid="{E60BBA53-D523-42B3-AF20-CBBB669B943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4DF640CC-B140-4605-9D8C-3C855B3FC64B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E755CF30-0416-45B3-8C75-3177C7B5C0B9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8FE941B7-F1C5-4A3E-AB71-D787195EBA1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2FADC904-AD21-4444-91D6-2515357C8F86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AX1" authorId="0" shapeId="0" xr:uid="{395C796C-0CFC-4D3F-B0E3-A2F16B0536F6}">
      <text>
        <r>
          <rPr>
            <b/>
            <sz val="9"/>
            <color indexed="81"/>
            <rFont val="Tahoma"/>
            <family val="2"/>
            <charset val="238"/>
          </rPr>
          <t>≥7 red</t>
        </r>
      </text>
    </comment>
    <comment ref="BD1" authorId="0" shapeId="0" xr:uid="{9D6BF1E9-818E-4C3C-8A83-758AD129FFFF}">
      <text>
        <r>
          <rPr>
            <b/>
            <sz val="9"/>
            <color indexed="81"/>
            <rFont val="Tahoma"/>
            <family val="2"/>
            <charset val="238"/>
          </rPr>
          <t>na Th je CD45RO ve 100%!</t>
        </r>
      </text>
    </comment>
    <comment ref="BG1" authorId="0" shapeId="0" xr:uid="{8D598C5E-BD65-4262-A91D-5C8001AAED39}">
      <text>
        <r>
          <rPr>
            <b/>
            <sz val="9"/>
            <color indexed="81"/>
            <rFont val="Tahoma"/>
            <family val="2"/>
            <charset val="238"/>
          </rPr>
          <t xml:space="preserve">6900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H1" authorId="0" shapeId="0" xr:uid="{F02CF8BA-A1B6-4617-BD8A-4E4B5B4AEB3C}">
      <text>
        <r>
          <rPr>
            <b/>
            <sz val="9"/>
            <color indexed="81"/>
            <rFont val="Tahoma"/>
            <family val="2"/>
            <charset val="238"/>
          </rPr>
          <t xml:space="preserve">490
</t>
        </r>
      </text>
    </comment>
    <comment ref="BL1" authorId="0" shapeId="0" xr:uid="{54F0A39F-0CE3-42DF-BBE6-44C708C7470E}">
      <text>
        <r>
          <rPr>
            <sz val="9"/>
            <color indexed="81"/>
            <rFont val="Tahoma"/>
            <family val="2"/>
            <charset val="238"/>
          </rPr>
          <t>0,5≤red≥2,5</t>
        </r>
      </text>
    </comment>
    <comment ref="BP1" authorId="0" shapeId="0" xr:uid="{80BF7D99-C7CE-4AF9-BAAA-911260B1D5B8}">
      <text>
        <r>
          <rPr>
            <b/>
            <sz val="9"/>
            <color indexed="81"/>
            <rFont val="Tahoma"/>
            <family val="2"/>
            <charset val="238"/>
          </rPr>
          <t>37</t>
        </r>
      </text>
    </comment>
    <comment ref="BQ1" authorId="0" shapeId="0" xr:uid="{7F4F73B3-3B96-4017-846F-82A65CE678FF}">
      <text>
        <r>
          <rPr>
            <b/>
            <sz val="9"/>
            <color indexed="81"/>
            <rFont val="Tahoma"/>
            <family val="2"/>
            <charset val="238"/>
          </rPr>
          <t xml:space="preserve">43
</t>
        </r>
      </text>
    </comment>
    <comment ref="BR1" authorId="0" shapeId="0" xr:uid="{C82ECC09-2CD7-469A-913F-DF0D8A490C58}">
      <text>
        <r>
          <rPr>
            <b/>
            <sz val="9"/>
            <color indexed="81"/>
            <rFont val="Tahoma"/>
            <family val="2"/>
            <charset val="238"/>
          </rPr>
          <t>43700</t>
        </r>
      </text>
    </comment>
    <comment ref="BU1" authorId="0" shapeId="0" xr:uid="{17558EB9-381E-4660-96D3-F3D0B26196BA}">
      <text>
        <r>
          <rPr>
            <b/>
            <sz val="9"/>
            <color indexed="81"/>
            <rFont val="Tahoma"/>
            <family val="2"/>
            <charset val="238"/>
          </rPr>
          <t xml:space="preserve">10300
</t>
        </r>
      </text>
    </comment>
    <comment ref="CK1" authorId="0" shapeId="0" xr:uid="{48668563-CD33-4DBF-84E4-C7529286FD0A}">
      <text>
        <r>
          <rPr>
            <b/>
            <sz val="9"/>
            <color indexed="81"/>
            <rFont val="Tahoma"/>
            <family val="2"/>
            <charset val="238"/>
          </rPr>
          <t xml:space="preserve">6930
</t>
        </r>
      </text>
    </comment>
    <comment ref="CL1" authorId="0" shapeId="0" xr:uid="{5F708160-8736-4E48-839A-DB32064AF5A6}">
      <text>
        <r>
          <rPr>
            <b/>
            <sz val="9"/>
            <color indexed="81"/>
            <rFont val="Tahoma"/>
            <family val="2"/>
            <charset val="238"/>
          </rPr>
          <t xml:space="preserve">0,3≤red≥3,0
</t>
        </r>
      </text>
    </comment>
    <comment ref="DA1" authorId="2" shapeId="0" xr:uid="{CD3392C2-9721-4CAE-AB99-9ACCBF51334B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0BE8F26F-6647-4C83-929A-A9F515178637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E0B7BB9B-4205-4DA1-B7F7-61C0640FFC59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
6=others</t>
        </r>
      </text>
    </comment>
    <comment ref="DN1" authorId="1" shapeId="0" xr:uid="{D2CC7207-E576-4A15-A3F5-C06952D0BB1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89610B5D-F021-4FC0-B739-8957C585FF72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FD26BDFC-868F-48ED-9E61-1DD72A66CCA4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DT1" authorId="0" shapeId="0" xr:uid="{095A42AE-A3A1-4477-973E-7D398D8B4C3A}">
      <text>
        <r>
          <rPr>
            <b/>
            <sz val="9"/>
            <color indexed="81"/>
            <rFont val="Tahoma"/>
            <family val="2"/>
            <charset val="238"/>
          </rPr>
          <t>x 10e6/L
=
bb/ uL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A1" authorId="0" shapeId="0" xr:uid="{CC8CE0B2-42B8-4AB7-80B7-A232D9D3DEAE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C1AAB1B7-C3FB-41AD-89A7-BB0BA12C6F2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H1" authorId="0" shapeId="0" xr:uid="{0E19967A-1339-4487-A40D-31909206964F}">
      <text>
        <r>
          <rPr>
            <b/>
            <sz val="9"/>
            <color indexed="81"/>
            <rFont val="Tahoma"/>
            <charset val="1"/>
          </rPr>
          <t>ANO=1
NE=0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I1" authorId="0" shapeId="0" xr:uid="{896DF6D5-E8EC-4E23-9D42-68C4BADC8275}">
      <text>
        <r>
          <rPr>
            <b/>
            <sz val="9"/>
            <color indexed="81"/>
            <rFont val="Tahoma"/>
            <charset val="1"/>
          </rPr>
          <t>Např:
3x2020; 5x2021</t>
        </r>
      </text>
    </comment>
    <comment ref="EM1" authorId="3" shapeId="0" xr:uid="{517285DD-7F10-461F-B9DF-3965527943A0}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</t>
        </r>
      </text>
    </comment>
    <comment ref="EN1" authorId="0" shapeId="0" xr:uid="{393B170C-2F35-4668-A779-0A1DD054AC14}">
      <text>
        <r>
          <rPr>
            <b/>
            <sz val="9"/>
            <color indexed="81"/>
            <rFont val="Tahoma"/>
            <charset val="1"/>
          </rPr>
          <t>Ke dni odběru
ANO=1
NE=0</t>
        </r>
      </text>
    </comment>
    <comment ref="EO1" authorId="0" shapeId="0" xr:uid="{46086B8C-6C5A-448D-B827-4DE4C4B49FB5}">
      <text>
        <r>
          <rPr>
            <b/>
            <sz val="9"/>
            <color indexed="81"/>
            <rFont val="Tahoma"/>
            <charset val="1"/>
          </rPr>
          <t>Ke dni odběru
Kellgren-Lawrence</t>
        </r>
      </text>
    </comment>
    <comment ref="EP1" authorId="0" shapeId="0" xr:uid="{C101DAE0-FD56-484F-8F69-4D7268518939}">
      <text>
        <r>
          <rPr>
            <b/>
            <sz val="9"/>
            <color indexed="81"/>
            <rFont val="Tahoma"/>
            <charset val="1"/>
          </rPr>
          <t>Ke dni odběru
0=velmi časné stadium OA
1-je postižený pouze mediální anebo laterální kompartment
2=postiženy jsou oba kompartmenty</t>
        </r>
      </text>
    </comment>
    <comment ref="EQ1" authorId="0" shapeId="0" xr:uid="{4E88561C-F103-484C-B604-41C120970862}">
      <text>
        <r>
          <rPr>
            <b/>
            <sz val="9"/>
            <color indexed="81"/>
            <rFont val="Tahoma"/>
            <charset val="1"/>
          </rPr>
          <t xml:space="preserve">1 - rpt. MM
2 - rpt. ML
3 - rpt. LCA (plastika)
4 - rpt. LCP (plastika)
5 - chondropatie
6 - infekce (laváž)
7 - osteotomie
8 - TEP
9 - release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X1" authorId="0" shapeId="0" xr:uid="{4D5754C8-540C-43AF-A0D0-D790E5D4C314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K1" authorId="2" shapeId="0" xr:uid="{DFB732A5-AFB7-476A-8447-ADA763C710D3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R1" authorId="0" shapeId="0" xr:uid="{D618A855-7E51-4090-BAE6-A96D7D832704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zeleně = SWCC, když nebylo naše měření</t>
        </r>
      </text>
    </comment>
    <comment ref="FT1" authorId="0" shapeId="0" xr:uid="{1C46FE40-0653-4B2E-8C7B-1A960FCFB13D}">
      <text>
        <r>
          <rPr>
            <b/>
            <sz val="9"/>
            <color indexed="81"/>
            <rFont val="Tahoma"/>
            <family val="2"/>
            <charset val="238"/>
          </rPr>
          <t>Např: 
méně než rok, 
méně než 5 let,
cca 10 let...</t>
        </r>
      </text>
    </comment>
    <comment ref="FU1" authorId="0" shapeId="0" xr:uid="{9CDB0157-C490-49BD-A50C-958312725E38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V1" authorId="0" shapeId="0" xr:uid="{D3A1DC19-3D67-4590-B873-BE6D53420202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W1" authorId="0" shapeId="0" xr:uid="{6B1F49DD-3296-4F07-9BE3-46391EF20316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X1" authorId="0" shapeId="0" xr:uid="{FA978A06-D826-4880-9D89-22D053E09B1A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Y1" authorId="4" shapeId="0" xr:uid="{D0EEC9F4-C660-48A4-AFBC-2672C75ABF67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nezapomínat na NSAIDs, analgetika, nutraceutika
1- NSAID, 2 - jiná analgetika, 3 - nutraceutika, 4 - DEPO, 5 - visko, 6 - st.p. ASK, 7 - jiná operace, 8 - RHB, 0 - žádná
</t>
        </r>
      </text>
    </comment>
    <comment ref="FZ1" authorId="1" shapeId="0" xr:uid="{D58E1F23-6153-4D8E-B2A4-69528CD77EE2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A1" authorId="0" shapeId="0" xr:uid="{9D5AF7A3-B103-487D-808B-0C57E86B5411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D1" authorId="0" shapeId="0" xr:uid="{FC2BEB6E-EFCA-414C-8C51-EEAB70FC5462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E1" authorId="0" shapeId="0" xr:uid="{50D21EBF-8CD2-4244-89AB-282AF5980FF4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
0 - Ne
1 - Ano
N - nevíme</t>
        </r>
      </text>
    </comment>
    <comment ref="GG1" authorId="1" shapeId="0" xr:uid="{0E09AA7E-1174-4DE9-8B1D-02C73B3AB237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I1" authorId="4" shapeId="0" xr:uid="{DA38D55D-A8EB-4896-8AFC-2A0DE1F5A82A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0-žádná, pouze punkce
1-kortikoidy
2-viskosupplementace
3-jiná, jaká (vypište plný název)</t>
        </r>
      </text>
    </comment>
    <comment ref="GK1" authorId="1" shapeId="0" xr:uid="{E4CBAD34-0AB0-4F8D-AEC6-8B5F66AC43E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P1" authorId="0" shapeId="0" xr:uid="{978A8D1F-26A2-4D60-90AF-A1184E9A1BE2}">
      <text>
        <r>
          <rPr>
            <b/>
            <sz val="9"/>
            <color indexed="81"/>
            <rFont val="Tahoma"/>
            <family val="2"/>
            <charset val="238"/>
          </rPr>
          <t>TEP - výpotek z kolene po TEP
TEP-TEP - výpotek z doby reoperace TEP</t>
        </r>
      </text>
    </comment>
    <comment ref="GU1" authorId="0" shapeId="0" xr:uid="{E2A59D56-4162-4E85-968B-3285418DFC4F}">
      <text>
        <r>
          <rPr>
            <b/>
            <sz val="9"/>
            <color indexed="81"/>
            <rFont val="Tahoma"/>
            <family val="2"/>
            <charset val="238"/>
          </rPr>
          <t xml:space="preserve">asi špatná stará data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A1" authorId="5" shapeId="0" xr:uid="{D6A8AC67-2399-4E75-947B-9B4581DFE382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Activates and induces proliiferation, cytotoxicity and cytokine production of NK cells, proliferation of TH cells and cytotoxic lymphocytes.</t>
        </r>
      </text>
    </comment>
    <comment ref="HC1" authorId="5" shapeId="0" xr:uid="{15A998CF-8EF2-4AC1-9D60-875C1A5C78D6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mostly by macrophages in response to microbes. Inhibits TNFa and IL-1 synthesis.Stimulates synthesis of IL-1RA
</t>
        </r>
      </text>
    </comment>
    <comment ref="HI1" authorId="5" shapeId="0" xr:uid="{B816D07C-A5B3-45EC-975D-C63AF2AD8CB9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Naturaly secreted in infalmmatory processes. Production is upregulated by IL-4, IL-6, IL-13.</t>
        </r>
      </text>
    </comment>
    <comment ref="HK1" authorId="5" shapeId="0" xr:uid="{3B0EF5A6-E069-43D6-A8A6-98136C029C51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by activated dendric cells, inducer of IFNg.</t>
        </r>
      </text>
    </comment>
    <comment ref="IG1" authorId="1" shapeId="0" xr:uid="{5D543A1B-6992-4A13-98ED-204AE95B5A0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IH1" authorId="1" shapeId="0" xr:uid="{C70F10BE-8348-4EFC-B101-5DC304A7F54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I1" authorId="1" shapeId="0" xr:uid="{254087C4-221D-4400-AFA4-FA9DE444F15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J1" authorId="1" shapeId="0" xr:uid="{5CA49FF6-BCCD-46E6-914F-526EB9364CC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IK1" authorId="1" shapeId="0" xr:uid="{1EDA8864-6393-4E41-8040-DCB921BEF0F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L1" authorId="1" shapeId="0" xr:uid="{33A589C7-FC7C-484B-97A6-F360C0B38CC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O1" authorId="1" shapeId="0" xr:uid="{1BB4284E-14E1-4E08-A254-E5FFAD3C840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P1" authorId="1" shapeId="0" xr:uid="{295A11FF-566C-41A3-9D77-86BECDD6461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Q1" authorId="1" shapeId="0" xr:uid="{60480A8B-3A2D-4096-9930-97A01A1CFA9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IR1" authorId="1" shapeId="0" xr:uid="{2A303C47-DA2F-49B4-B57F-133BBFE14F0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KR1" authorId="6" shapeId="0" xr:uid="{A7ADA352-197C-4B83-A636-8202E824D748}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Prosím konkrétně - i s dávkami</t>
        </r>
      </text>
    </comment>
    <comment ref="KT1" authorId="0" shapeId="0" xr:uid="{BAFAA61E-D503-4FDD-80BC-48AF7E825C92}">
      <text>
        <r>
          <rPr>
            <b/>
            <sz val="9"/>
            <color indexed="81"/>
            <rFont val="Tahoma"/>
            <charset val="1"/>
          </rPr>
          <t>1 = zlepšen
2 = nezměněn
3 = zhoršen</t>
        </r>
      </text>
    </comment>
    <comment ref="KU1" authorId="0" shapeId="0" xr:uid="{B7859B9F-25FE-4241-BFA2-A0DB9472C15A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KV1" authorId="4" shapeId="0" xr:uid="{FFAE543D-7878-468A-A0DD-7A24459620FA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1 = zlepšen
2 = nezměněn
3 = zhoršen</t>
        </r>
      </text>
    </comment>
    <comment ref="KW1" authorId="4" shapeId="0" xr:uid="{DAFEEAC2-C1AE-4338-ADD0-A7B24916D798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datum</t>
        </r>
      </text>
    </comment>
    <comment ref="KX1" authorId="0" shapeId="0" xr:uid="{436CF656-CBB8-43D6-A39A-02816FAB4B4C}">
      <text>
        <r>
          <rPr>
            <b/>
            <sz val="9"/>
            <color indexed="81"/>
            <rFont val="Tahoma"/>
            <charset val="1"/>
          </rPr>
          <t>1 = zlepšen
2 = nezměněn
3 = zhoršen</t>
        </r>
      </text>
    </comment>
    <comment ref="KY1" authorId="4" shapeId="0" xr:uid="{20BB42AF-26DC-4E6A-9052-CE2661CF8283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0-rozsah pohyb je stejný jako při vstupním vyšetření
1-rozsah pohybu se zhoršil o 30%
2-rozsah pohybu se zhoršil o více než 30 %
3-rozsah pohybu se zlepšíl
4-stp. TEP</t>
        </r>
      </text>
    </comment>
    <comment ref="KZ1" authorId="4" shapeId="0" xr:uid="{9A2F6A4E-F96A-4366-B665-36096FFEFCB8}">
      <text>
        <r>
          <rPr>
            <b/>
            <sz val="9"/>
            <color indexed="81"/>
            <rFont val="Tahoma"/>
            <family val="2"/>
            <charset val="238"/>
          </rPr>
          <t>Gallo Jiří, prof. MUDr., Ph.D.:</t>
        </r>
        <r>
          <rPr>
            <sz val="9"/>
            <color indexed="81"/>
            <rFont val="Tahoma"/>
            <family val="2"/>
            <charset val="238"/>
          </rPr>
          <t xml:space="preserve">
0-pacient se během sledování nezhoršil, udržovací terapie
1-pacient se zhoršil, ujde méně, zhoršesná funkční kapacita, ale TEP není v plánu
2-pacient čeká na TEP
3-pacient se zlepšil (napr. po ASK)
4- stp. TEP
</t>
        </r>
      </text>
    </comment>
  </commentList>
</comments>
</file>

<file path=xl/sharedStrings.xml><?xml version="1.0" encoding="utf-8"?>
<sst xmlns="http://schemas.openxmlformats.org/spreadsheetml/2006/main" count="24050" uniqueCount="3277">
  <si>
    <t>Fluid No.</t>
  </si>
  <si>
    <t>Number</t>
  </si>
  <si>
    <t>Surname</t>
  </si>
  <si>
    <t>Patient number</t>
  </si>
  <si>
    <t>Age</t>
  </si>
  <si>
    <t>Date of removal/ analysis</t>
  </si>
  <si>
    <t>Dg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</si>
  <si>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</si>
  <si>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</si>
  <si>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</si>
  <si>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</si>
  <si>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</si>
  <si>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</si>
  <si>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</si>
  <si>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</si>
  <si>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Backup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</si>
  <si>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</si>
  <si>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</si>
  <si>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</si>
  <si>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</si>
  <si>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</si>
  <si>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</si>
  <si>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</si>
  <si>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</si>
  <si>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</si>
  <si>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</si>
  <si>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t>Počet kryo SF PBMC</t>
  </si>
  <si>
    <t>Buněčnost/kryo SF PBMC v tis.</t>
  </si>
  <si>
    <t>Note1</t>
  </si>
  <si>
    <r>
      <t xml:space="preserve">Note2 / </t>
    </r>
    <r>
      <rPr>
        <b/>
        <sz val="11"/>
        <color rgb="FF7030A0"/>
        <rFont val="Calibri"/>
        <family val="2"/>
        <charset val="238"/>
      </rPr>
      <t>ředění 1% FBS po filtr</t>
    </r>
  </si>
  <si>
    <t>CD45+ %</t>
  </si>
  <si>
    <t xml:space="preserve">MON-Mf / CD55 % </t>
  </si>
  <si>
    <t>CD45+ Singlets %</t>
  </si>
  <si>
    <t>CD45+ Singlets count</t>
  </si>
  <si>
    <t>CD45+ Singlets count per ul</t>
  </si>
  <si>
    <t>No of tubes</t>
  </si>
  <si>
    <t>LYM %</t>
  </si>
  <si>
    <t>MON/Mf %</t>
  </si>
  <si>
    <t>NEU %</t>
  </si>
  <si>
    <t>L+M+N</t>
  </si>
  <si>
    <t>LYM/MON-Mf</t>
  </si>
  <si>
    <t>LYM/MON-Mf*NEU</t>
  </si>
  <si>
    <t>LYM/(MON-Mf+NEU)</t>
  </si>
  <si>
    <t>Singlets / CD3+ %</t>
  </si>
  <si>
    <t>LYM / CD3+ %</t>
  </si>
  <si>
    <t>Singlets / NK cells %</t>
  </si>
  <si>
    <t>LYM / NK cells %</t>
  </si>
  <si>
    <t>NK cells / CD69+</t>
  </si>
  <si>
    <t>NK cells / HLA-DR+</t>
  </si>
  <si>
    <t>Singlets / Mast cells %</t>
  </si>
  <si>
    <t>CD16-CD14-CD15+ EOS</t>
  </si>
  <si>
    <t>Tc / CD45RO+ %</t>
  </si>
  <si>
    <t>Tc / PD-1 %</t>
  </si>
  <si>
    <t>Th / PD-1 %</t>
  </si>
  <si>
    <t>NEU / CD11b MFI</t>
  </si>
  <si>
    <t>NEU / CD64+ MFI peak</t>
  </si>
  <si>
    <t>NEU / CD64+ %</t>
  </si>
  <si>
    <t>CD3+ / Th %</t>
  </si>
  <si>
    <t>CD3+ / Tc %</t>
  </si>
  <si>
    <t>CD4/CD8 Th/Tc</t>
  </si>
  <si>
    <t>Singlets / Tregs %</t>
  </si>
  <si>
    <t>LYM / Tregs %</t>
  </si>
  <si>
    <t>Singlets / B cells</t>
  </si>
  <si>
    <t>CD3+ / Th HLA-DR+ %</t>
  </si>
  <si>
    <t>CD3+ / Tc HLA-DR+ %</t>
  </si>
  <si>
    <t>MON-Mf / CD11b+ / HLA-DR MFI</t>
  </si>
  <si>
    <t>MON-Mf / CD14+ %</t>
  </si>
  <si>
    <t>MON-Mf / CD11b+ %</t>
  </si>
  <si>
    <t>MON-Mf / CD11b+ MFI</t>
  </si>
  <si>
    <t xml:space="preserve">Singlets / MON-Mf-mDC / others (CD14-CD11b-) </t>
  </si>
  <si>
    <t>Singlets / MON-Mf-DC %</t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</si>
  <si>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Macr</t>
    </r>
    <r>
      <rPr>
        <b/>
        <sz val="11"/>
        <rFont val="Calibri"/>
        <family val="2"/>
        <charset val="238"/>
        <scheme val="minor"/>
      </rPr>
      <t xml:space="preserve"> (CD16+CD14+) %</t>
    </r>
  </si>
  <si>
    <r>
      <rPr>
        <b/>
        <sz val="11"/>
        <color rgb="FFFF0000"/>
        <rFont val="Calibri"/>
        <family val="2"/>
        <charset val="238"/>
        <scheme val="minor"/>
      </rPr>
      <t xml:space="preserve">Singlets </t>
    </r>
    <r>
      <rPr>
        <b/>
        <sz val="11"/>
        <rFont val="Calibri"/>
        <family val="2"/>
        <charset val="238"/>
        <scheme val="minor"/>
      </rPr>
      <t xml:space="preserve">/ (CD16+CD14+) </t>
    </r>
    <r>
      <rPr>
        <b/>
        <sz val="11"/>
        <color rgb="FFFF0000"/>
        <rFont val="Calibri"/>
        <family val="2"/>
        <charset val="238"/>
        <scheme val="minor"/>
      </rPr>
      <t>Makrofágy %</t>
    </r>
  </si>
  <si>
    <r>
      <t xml:space="preserve">MON-Mf-mDC/ </t>
    </r>
    <r>
      <rPr>
        <b/>
        <sz val="11"/>
        <color rgb="FFFF0000"/>
        <rFont val="Calibri"/>
        <family val="2"/>
        <charset val="238"/>
        <scheme val="minor"/>
      </rPr>
      <t>MON</t>
    </r>
    <r>
      <rPr>
        <b/>
        <sz val="11"/>
        <rFont val="Calibri"/>
        <family val="2"/>
        <charset val="238"/>
        <scheme val="minor"/>
      </rPr>
      <t xml:space="preserve"> (CD16-CD14+) %</t>
    </r>
  </si>
  <si>
    <r>
      <rPr>
        <b/>
        <sz val="11"/>
        <color rgb="FFFF0000"/>
        <rFont val="Calibri"/>
        <family val="2"/>
        <charset val="238"/>
        <scheme val="minor"/>
      </rPr>
      <t>Singlets</t>
    </r>
    <r>
      <rPr>
        <b/>
        <sz val="11"/>
        <rFont val="Calibri"/>
        <family val="2"/>
        <charset val="238"/>
        <scheme val="minor"/>
      </rPr>
      <t xml:space="preserve"> / (CD16-CD14+) </t>
    </r>
    <r>
      <rPr>
        <b/>
        <sz val="11"/>
        <color rgb="FFFF0000"/>
        <rFont val="Calibri"/>
        <family val="2"/>
        <charset val="238"/>
        <scheme val="minor"/>
      </rPr>
      <t>Monocyty %</t>
    </r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</si>
  <si>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mDC</t>
    </r>
    <r>
      <rPr>
        <b/>
        <sz val="11"/>
        <rFont val="Calibri"/>
        <family val="2"/>
        <charset val="238"/>
        <scheme val="minor"/>
      </rPr>
      <t xml:space="preserve"> %</t>
    </r>
  </si>
  <si>
    <t>Singlets / mDC %</t>
  </si>
  <si>
    <t>Singlets / pDC %</t>
  </si>
  <si>
    <t>MAKR / CD64 %</t>
  </si>
  <si>
    <t>MAKR / CD64 MFI</t>
  </si>
  <si>
    <t>MON / CD64 %</t>
  </si>
  <si>
    <t>MON / CD64 MFI</t>
  </si>
  <si>
    <r>
      <t xml:space="preserve"> </t>
    </r>
    <r>
      <rPr>
        <b/>
        <sz val="11"/>
        <color rgb="FF00B050"/>
        <rFont val="Calibri"/>
        <family val="2"/>
        <charset val="238"/>
      </rPr>
      <t>mDC / CD64 %</t>
    </r>
  </si>
  <si>
    <t>MON-Mf-mDC / CD64 %</t>
  </si>
  <si>
    <t>MON-Mf-mDC / CD64 MFI</t>
  </si>
  <si>
    <t>Mf/MON</t>
  </si>
  <si>
    <t>NK cells / p75 %</t>
  </si>
  <si>
    <t>MON clean / p75 %</t>
  </si>
  <si>
    <t>MACRO clean / p75 %</t>
  </si>
  <si>
    <t>LYM / TCR gd</t>
  </si>
  <si>
    <t>MAKR / CD90</t>
  </si>
  <si>
    <t>CD15+16+NEU/TREM-1 %</t>
  </si>
  <si>
    <t>CD15+16+NEU/TREM-1 MFI</t>
  </si>
  <si>
    <t>MON-Mf-mDC / CD11b+ / CD163 %</t>
  </si>
  <si>
    <t>MON-Mf-mDC / CD11b+ / CD206 %</t>
  </si>
  <si>
    <t>pDC/PD-L1</t>
  </si>
  <si>
    <t>CD3+ T-cells / PD-L1</t>
  </si>
  <si>
    <t>NK cells / PD-L1</t>
  </si>
  <si>
    <t>B cells / PD-L1</t>
  </si>
  <si>
    <t>LYM / B cells</t>
  </si>
  <si>
    <t>Nr of subgroup</t>
  </si>
  <si>
    <t>LYM/(MON+NEU) subgroup</t>
  </si>
  <si>
    <t>note FC</t>
  </si>
  <si>
    <t>max. 120 znaků (typ Tlym od pomětu 0,5 a 2,5 včetně)</t>
  </si>
  <si>
    <t xml:space="preserve">MCP-1 </t>
  </si>
  <si>
    <t>RANTES</t>
  </si>
  <si>
    <t>TNFa</t>
  </si>
  <si>
    <t>IL-17</t>
  </si>
  <si>
    <t>Sex</t>
  </si>
  <si>
    <t>Joint</t>
  </si>
  <si>
    <t>Primary diagnosis</t>
  </si>
  <si>
    <t xml:space="preserve">Current diagnosis </t>
  </si>
  <si>
    <t>Aseptic/Infectious dle ZM</t>
  </si>
  <si>
    <t>Presence of Implant</t>
  </si>
  <si>
    <t>Date of endoprosthesis implantation</t>
  </si>
  <si>
    <t>Cement</t>
  </si>
  <si>
    <t>CRP krev</t>
  </si>
  <si>
    <t>IL-6 krev</t>
  </si>
  <si>
    <t>Leukocyty-BodyFluid(BF) (SWCC)</t>
  </si>
  <si>
    <t>Polymorfonukleáry - BF %</t>
  </si>
  <si>
    <t>Mononukleáry - BF %</t>
  </si>
  <si>
    <t>CRP v punktátu</t>
  </si>
  <si>
    <t>IL-6 v punktátu</t>
  </si>
  <si>
    <t>NGAL v punktátu</t>
  </si>
  <si>
    <t>Laktát v punktátu</t>
  </si>
  <si>
    <t>Mikrobiologie kultivace</t>
  </si>
  <si>
    <t>Mikrobiologie pozn.</t>
  </si>
  <si>
    <t>Patient Subgroup</t>
  </si>
  <si>
    <t>Fluid appearance</t>
  </si>
  <si>
    <t>Fluid volume - obtained (mL)</t>
  </si>
  <si>
    <t>Semiquant. fluid volume</t>
  </si>
  <si>
    <t>BMI</t>
  </si>
  <si>
    <t>Osteoarthritis grade</t>
  </si>
  <si>
    <t>Range of joint damage</t>
  </si>
  <si>
    <t>Změřený objem (korekce na time)</t>
  </si>
  <si>
    <r>
      <rPr>
        <b/>
        <sz val="11"/>
        <color rgb="FFFF0000"/>
        <rFont val="Calibri"/>
        <family val="2"/>
        <charset val="238"/>
      </rPr>
      <t xml:space="preserve">all cells </t>
    </r>
    <r>
      <rPr>
        <b/>
        <sz val="11"/>
        <color rgb="FF000000"/>
        <rFont val="Calibri"/>
        <family val="2"/>
        <charset val="238"/>
      </rPr>
      <t xml:space="preserve">(native) - </t>
    </r>
    <r>
      <rPr>
        <b/>
        <sz val="11"/>
        <color rgb="FFFF0000"/>
        <rFont val="Calibri"/>
        <family val="2"/>
        <charset val="238"/>
      </rPr>
      <t>bez CountBrights!!!</t>
    </r>
  </si>
  <si>
    <r>
      <t xml:space="preserve">dilution / </t>
    </r>
    <r>
      <rPr>
        <b/>
        <sz val="11"/>
        <color rgb="FF7030A0"/>
        <rFont val="Calibri"/>
        <family val="2"/>
        <charset val="238"/>
      </rPr>
      <t>number of Beads</t>
    </r>
  </si>
  <si>
    <r>
      <t>all/ul /</t>
    </r>
    <r>
      <rPr>
        <b/>
        <sz val="11"/>
        <color rgb="FF7030A0"/>
        <rFont val="Calibri"/>
        <family val="2"/>
        <charset val="238"/>
      </rPr>
      <t xml:space="preserve"> number of used Beads</t>
    </r>
  </si>
  <si>
    <t>CD45+ count</t>
  </si>
  <si>
    <t>Počet im. Buněk singlets/ul CD45/ul</t>
  </si>
  <si>
    <t>celkový počet bb v tis</t>
  </si>
  <si>
    <t>all cells singlets</t>
  </si>
  <si>
    <t>dilution celk objem</t>
  </si>
  <si>
    <t>all/ul</t>
  </si>
  <si>
    <t>singlets/ul</t>
  </si>
  <si>
    <t>celkový počet bb po filtraci v tis.</t>
  </si>
  <si>
    <t>native/filtered</t>
  </si>
  <si>
    <t>HOK / filtered</t>
  </si>
  <si>
    <t>HOK / native</t>
  </si>
  <si>
    <t>HOK/45+singlets</t>
  </si>
  <si>
    <t>Note2</t>
  </si>
  <si>
    <t>Zastoupení im. Buněk CD45+ %</t>
  </si>
  <si>
    <t>Počet im. buněk *10e9/L</t>
  </si>
  <si>
    <t>poměr SWCC / naše buněčnost</t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</si>
  <si>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potíže (v měs.)</t>
    </r>
  </si>
  <si>
    <t>dlouhodobá léčba před punkcí (datum punkce-sloupec "H", k danému kloubu-sloupec "DJ")</t>
  </si>
  <si>
    <r>
      <t xml:space="preserve">Podezření na infekci   </t>
    </r>
    <r>
      <rPr>
        <b/>
        <sz val="11"/>
        <color rgb="FFFF00FF"/>
        <rFont val="Calibri"/>
        <family val="2"/>
        <charset val="238"/>
      </rPr>
      <t>ano=1 / ne=0</t>
    </r>
  </si>
  <si>
    <t>Klinika - další poznámky (k datumu punkce - sloupec "H")</t>
  </si>
  <si>
    <r>
      <t xml:space="preserve">Léčba 1 měsíc před punkcí </t>
    </r>
    <r>
      <rPr>
        <b/>
        <sz val="11"/>
        <color rgb="FF7030A0"/>
        <rFont val="Calibri"/>
        <family val="2"/>
        <charset val="238"/>
      </rPr>
      <t>ano=1 / ne=0</t>
    </r>
  </si>
  <si>
    <r>
      <t xml:space="preserve">Léčba po punkci </t>
    </r>
    <r>
      <rPr>
        <b/>
        <sz val="11"/>
        <color rgb="FFFF0000"/>
        <rFont val="Calibri"/>
        <family val="2"/>
        <charset val="238"/>
      </rPr>
      <t>ano=1 / ne=0</t>
    </r>
  </si>
  <si>
    <t>Typ léčby po punkci                                                     (datum punkce - sloupec "H")</t>
  </si>
  <si>
    <t>ATB ano=1 / ne=0</t>
  </si>
  <si>
    <t>Klinika v období po 6 měsících po odběru</t>
  </si>
  <si>
    <t>Doba od TEP operace</t>
  </si>
  <si>
    <t>typ</t>
  </si>
  <si>
    <t>Doba od ASK (v měs.)</t>
  </si>
  <si>
    <t>Studie</t>
  </si>
  <si>
    <t>MMP9 [ng/ml]</t>
  </si>
  <si>
    <r>
      <t xml:space="preserve"> CRP [ug/ml] </t>
    </r>
    <r>
      <rPr>
        <b/>
        <sz val="11"/>
        <color theme="9" tint="-0.249977111117893"/>
        <rFont val="Calibri"/>
        <family val="2"/>
        <charset val="238"/>
      </rPr>
      <t>CRP from biochemistry</t>
    </r>
  </si>
  <si>
    <t>MPO [ng/ml]</t>
  </si>
  <si>
    <t>SIMOA BDNF [pg/ml]</t>
  </si>
  <si>
    <t>SIMOA VEGF [pg/ml]</t>
  </si>
  <si>
    <t>LegendPlex run</t>
  </si>
  <si>
    <t>IL-12p70 (A4) [pg/ml]</t>
  </si>
  <si>
    <t>TNF-α (A5) [pg/ml]</t>
  </si>
  <si>
    <t>IL-6 (A6) [pg/ml]</t>
  </si>
  <si>
    <t>IL-4 (A7) [pg/ml]</t>
  </si>
  <si>
    <t>IL-10 (A8) [pg/ml]</t>
  </si>
  <si>
    <t>IL-1β (A10) [pg/ml]</t>
  </si>
  <si>
    <t>Arginase (B2) [pg/ml]</t>
  </si>
  <si>
    <t>TARC (B3) [pg/ml]</t>
  </si>
  <si>
    <t>IL-1RA (B4) [pg/ml]</t>
  </si>
  <si>
    <t>IL-12p40 (B5) [pg/ml]</t>
  </si>
  <si>
    <t>IL-23 (B6) [pg/ml]</t>
  </si>
  <si>
    <t>IFN-γ (B7) [pg/ml]</t>
  </si>
  <si>
    <t>IP-10 (B9) [pg/ml]</t>
  </si>
  <si>
    <t>VILIP-1 [pg/ml]</t>
  </si>
  <si>
    <t>MCP-1 [pg/ml]</t>
  </si>
  <si>
    <t>sTREM-2  [pg/ml]</t>
  </si>
  <si>
    <t>BDNF  [pg/ml]</t>
  </si>
  <si>
    <t>TGF-B1  [pg/ml]</t>
  </si>
  <si>
    <t>VEGF  [pg/ml]</t>
  </si>
  <si>
    <t>IL-6  [pg/ml]</t>
  </si>
  <si>
    <t>sTREM-1  [pg/ml]</t>
  </si>
  <si>
    <t>B-NGF  [pg/ml]</t>
  </si>
  <si>
    <t>IL-18  [pg/ml]</t>
  </si>
  <si>
    <t>TNF-a  [pg/ml]</t>
  </si>
  <si>
    <t>sRAGE  [pg/ml]</t>
  </si>
  <si>
    <t>CX3CL1  [pg/ml]</t>
  </si>
  <si>
    <t>sTREM1/sTREM2</t>
  </si>
  <si>
    <t>Singlets - MON-MF %</t>
  </si>
  <si>
    <t>MON-MF - fMLP %</t>
  </si>
  <si>
    <t>MON-MF - fMLP MFI</t>
  </si>
  <si>
    <t>Singlets - NEU %</t>
  </si>
  <si>
    <t>NEU - fMLP %</t>
  </si>
  <si>
    <t>NEU - fMLP MFI</t>
  </si>
  <si>
    <t>abs počet NEU fMLP+</t>
  </si>
  <si>
    <t>NEU - DHR123 %</t>
  </si>
  <si>
    <t>NEU - DHR123 MFI</t>
  </si>
  <si>
    <t>ROS delta NEU %</t>
  </si>
  <si>
    <t>delta NEU MFI</t>
  </si>
  <si>
    <t>abs.p FMLP neu</t>
  </si>
  <si>
    <t>abs.p DHR neu</t>
  </si>
  <si>
    <t>delta abs počtov</t>
  </si>
  <si>
    <t>Objem SF</t>
  </si>
  <si>
    <t>abs počet fMLP/1ul</t>
  </si>
  <si>
    <t>abs počet DHR123/1ul</t>
  </si>
  <si>
    <t>abs počet NEU/ul</t>
  </si>
  <si>
    <t>Canto NEU%</t>
  </si>
  <si>
    <t>Canto NEU-CD11b %</t>
  </si>
  <si>
    <t>Canto NEU-CD11b MFI</t>
  </si>
  <si>
    <t>Canto NEU-CD54 %</t>
  </si>
  <si>
    <t>Canto NEU-CD54 MFI</t>
  </si>
  <si>
    <t>Canto NEU-CD62L %</t>
  </si>
  <si>
    <t>Canto NEU-CD62L MFI</t>
  </si>
  <si>
    <t>Canto NEU-CD64 %</t>
  </si>
  <si>
    <t>Canto NEU-CD64 MFI</t>
  </si>
  <si>
    <t>Canto NEU-CXCR1 %</t>
  </si>
  <si>
    <t>Canto NEU-CXCR1 MFI</t>
  </si>
  <si>
    <t>Canto NEU-CXCR2 %</t>
  </si>
  <si>
    <t>Canto NEU-CXCR2 MFI</t>
  </si>
  <si>
    <t>Canto LYM %</t>
  </si>
  <si>
    <t>Canto MON % vyber!!</t>
  </si>
  <si>
    <t xml:space="preserve">Canto MON/CD11b % </t>
  </si>
  <si>
    <t xml:space="preserve">Canto MON/CD11b MFI </t>
  </si>
  <si>
    <t xml:space="preserve">Canto MON/CD54 % </t>
  </si>
  <si>
    <t xml:space="preserve">Canto MON/CD54 MFI </t>
  </si>
  <si>
    <t xml:space="preserve">Canto MON/CD62L % </t>
  </si>
  <si>
    <t xml:space="preserve">Canto MON/CD62L MFI </t>
  </si>
  <si>
    <t xml:space="preserve">Canto MON/CD64 % </t>
  </si>
  <si>
    <t xml:space="preserve">Canto MON/CD64 MFI </t>
  </si>
  <si>
    <t xml:space="preserve">Canto MON/CXCR1 % </t>
  </si>
  <si>
    <t xml:space="preserve">Canto MON/CXCR1 MFI </t>
  </si>
  <si>
    <t xml:space="preserve">Canto MON/CXCR2 % </t>
  </si>
  <si>
    <t xml:space="preserve">Canto MON/CXCR2 MFI </t>
  </si>
  <si>
    <t>Canto MON hlavny %</t>
  </si>
  <si>
    <t>Singlets first/CD45+/Singlets/HLA-DR M-M/CD11b+/mDC clean/CD1c %</t>
  </si>
  <si>
    <t>Singlets first/CD45+/Singlets/HLA-DR M-M/CD11b+/MON clean/CD1c %</t>
  </si>
  <si>
    <t>Singlets first/CD45+/Singlets/HLA-DR M-M/CD11b+/MACRO clean/CD1c %</t>
  </si>
  <si>
    <t>LYM abs.p./ul</t>
  </si>
  <si>
    <t>MON/Mf abs.p./ul</t>
  </si>
  <si>
    <t>NEU abs.p./ul</t>
  </si>
  <si>
    <t>Singlets / NK cells abs.p./ul</t>
  </si>
  <si>
    <t>Singlets / Tregs abs.p./ul</t>
  </si>
  <si>
    <t>MACRO clean  / CXCR4+ %</t>
  </si>
  <si>
    <t>MACRO clean / CCR7+ %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</si>
  <si>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</si>
  <si>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</si>
  <si>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</si>
  <si>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</si>
  <si>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</si>
  <si>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</si>
  <si>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</si>
  <si>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</si>
  <si>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</si>
  <si>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</si>
  <si>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</si>
  <si>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</si>
  <si>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</si>
  <si>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</si>
  <si>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</si>
  <si>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</si>
  <si>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</si>
  <si>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</si>
  <si>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</si>
  <si>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</si>
  <si>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</si>
  <si>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</si>
  <si>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</si>
  <si>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</si>
  <si>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</si>
  <si>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</si>
  <si>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</si>
  <si>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</si>
  <si>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</si>
  <si>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</si>
  <si>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</si>
  <si>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</si>
  <si>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</si>
  <si>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</si>
  <si>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</si>
  <si>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</si>
  <si>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</si>
  <si>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</si>
  <si>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</si>
  <si>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</si>
  <si>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</si>
  <si>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</si>
  <si>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</si>
  <si>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</si>
  <si>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</si>
  <si>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</si>
  <si>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</si>
  <si>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</si>
  <si>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</si>
  <si>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</si>
  <si>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</si>
  <si>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</si>
  <si>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</si>
  <si>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</si>
  <si>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</si>
  <si>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</si>
  <si>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</si>
  <si>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</si>
  <si>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</si>
  <si>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</si>
  <si>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</si>
  <si>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</si>
  <si>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</si>
  <si>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</si>
  <si>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</si>
  <si>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</si>
  <si>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</si>
  <si>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</si>
  <si>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</si>
  <si>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</si>
  <si>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</si>
  <si>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</si>
  <si>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</si>
  <si>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</si>
  <si>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</si>
  <si>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</si>
  <si>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</si>
  <si>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</si>
  <si>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</si>
  <si>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</si>
  <si>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</si>
  <si>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</si>
  <si>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</si>
  <si>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</si>
  <si>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</si>
  <si>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</si>
  <si>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</si>
  <si>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</si>
  <si>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</si>
  <si>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</si>
  <si>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</si>
  <si>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</si>
  <si>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</si>
  <si>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</si>
  <si>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</si>
  <si>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</si>
  <si>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</si>
  <si>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</si>
  <si>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</si>
  <si>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</si>
  <si>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</si>
  <si>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</si>
  <si>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</si>
  <si>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</si>
  <si>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</si>
  <si>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</si>
  <si>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</si>
  <si>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</si>
  <si>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</si>
  <si>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</si>
  <si>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</si>
  <si>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</si>
  <si>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</si>
  <si>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</si>
  <si>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</si>
  <si>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</si>
  <si>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</si>
  <si>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</si>
  <si>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</si>
  <si>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</si>
  <si>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</si>
  <si>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</si>
  <si>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</si>
  <si>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</si>
  <si>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</si>
  <si>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</si>
  <si>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</si>
  <si>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</si>
  <si>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</si>
  <si>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</si>
  <si>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</si>
  <si>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</si>
  <si>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</si>
  <si>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</si>
  <si>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</si>
  <si>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</si>
  <si>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</si>
  <si>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</si>
  <si>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</si>
  <si>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</si>
  <si>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</si>
  <si>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</si>
  <si>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</si>
  <si>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</si>
  <si>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</si>
  <si>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</si>
  <si>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</si>
  <si>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</si>
  <si>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</si>
  <si>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</si>
  <si>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</si>
  <si>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</si>
  <si>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</si>
  <si>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</si>
  <si>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</si>
  <si>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</si>
  <si>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</si>
  <si>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</si>
  <si>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</si>
  <si>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</si>
  <si>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</si>
  <si>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</si>
  <si>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</si>
  <si>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</si>
  <si>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</si>
  <si>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</si>
  <si>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</si>
  <si>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</si>
  <si>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</si>
  <si>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</si>
  <si>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</si>
  <si>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</si>
  <si>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</si>
  <si>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fluid</t>
  </si>
  <si>
    <t>N</t>
  </si>
  <si>
    <t>na</t>
  </si>
  <si>
    <t>M2-NEU</t>
  </si>
  <si>
    <t>M</t>
  </si>
  <si>
    <t>1a</t>
  </si>
  <si>
    <t>F</t>
  </si>
  <si>
    <t>M2322</t>
  </si>
  <si>
    <t>M161</t>
  </si>
  <si>
    <t>&lt;0,6</t>
  </si>
  <si>
    <t>Bělík</t>
  </si>
  <si>
    <t>M1</t>
  </si>
  <si>
    <t>M171</t>
  </si>
  <si>
    <t>?</t>
  </si>
  <si>
    <t>OA-TEP</t>
  </si>
  <si>
    <t>Kubíčková</t>
  </si>
  <si>
    <t>TEP</t>
  </si>
  <si>
    <t>M2</t>
  </si>
  <si>
    <t>Vaňková</t>
  </si>
  <si>
    <t>M0096</t>
  </si>
  <si>
    <t>M2326</t>
  </si>
  <si>
    <t>M2320</t>
  </si>
  <si>
    <t>Jaroslav</t>
  </si>
  <si>
    <t>M-NEU</t>
  </si>
  <si>
    <t>M1316</t>
  </si>
  <si>
    <t>Mojmír</t>
  </si>
  <si>
    <t>S832</t>
  </si>
  <si>
    <t>M170</t>
  </si>
  <si>
    <t>F2-NEU</t>
  </si>
  <si>
    <t>S834</t>
  </si>
  <si>
    <t>S836</t>
  </si>
  <si>
    <t>Burďák</t>
  </si>
  <si>
    <t>M2323</t>
  </si>
  <si>
    <t>Přikrylová</t>
  </si>
  <si>
    <t>F1-NEU</t>
  </si>
  <si>
    <t>koleno</t>
  </si>
  <si>
    <t xml:space="preserve"> </t>
  </si>
  <si>
    <t>0?</t>
  </si>
  <si>
    <t>Antonín</t>
  </si>
  <si>
    <t>Alena</t>
  </si>
  <si>
    <t>1b</t>
  </si>
  <si>
    <t>M2321</t>
  </si>
  <si>
    <t>Horák</t>
  </si>
  <si>
    <t>Křivánková</t>
  </si>
  <si>
    <t>Molík</t>
  </si>
  <si>
    <t>M7126</t>
  </si>
  <si>
    <t>Novák</t>
  </si>
  <si>
    <t>Stanislav</t>
  </si>
  <si>
    <t>Sklářová</t>
  </si>
  <si>
    <t xml:space="preserve">Staphylococcus  warneri </t>
  </si>
  <si>
    <t>Karel</t>
  </si>
  <si>
    <t>Lukešová</t>
  </si>
  <si>
    <t>Irena</t>
  </si>
  <si>
    <t>pravé koleno</t>
  </si>
  <si>
    <t>Coufalová</t>
  </si>
  <si>
    <t>Josef</t>
  </si>
  <si>
    <t>M2350</t>
  </si>
  <si>
    <t>ORT-AMB</t>
  </si>
  <si>
    <t>yes</t>
  </si>
  <si>
    <t>Jiřina</t>
  </si>
  <si>
    <t>Zdeňka</t>
  </si>
  <si>
    <t>levé koleno</t>
  </si>
  <si>
    <t>Miroslav</t>
  </si>
  <si>
    <t>méně než 5 let</t>
  </si>
  <si>
    <t>punkce, obstřik</t>
  </si>
  <si>
    <t>Stejskal</t>
  </si>
  <si>
    <t>Petr</t>
  </si>
  <si>
    <t>Zdeněk</t>
  </si>
  <si>
    <t>Václav</t>
  </si>
  <si>
    <t>Marie</t>
  </si>
  <si>
    <t>M173</t>
  </si>
  <si>
    <t>výpotek</t>
  </si>
  <si>
    <t>František</t>
  </si>
  <si>
    <t>M171, M2326</t>
  </si>
  <si>
    <t>Jiří</t>
  </si>
  <si>
    <t>Král</t>
  </si>
  <si>
    <t>Hana</t>
  </si>
  <si>
    <t>Stehura</t>
  </si>
  <si>
    <t>Evžen</t>
  </si>
  <si>
    <t>Vladimír</t>
  </si>
  <si>
    <t>Miloslav</t>
  </si>
  <si>
    <t>S831</t>
  </si>
  <si>
    <t>Eva</t>
  </si>
  <si>
    <t>Věra</t>
  </si>
  <si>
    <t>-</t>
  </si>
  <si>
    <t>Kolář</t>
  </si>
  <si>
    <t>ORT-29a</t>
  </si>
  <si>
    <t>Dalibor</t>
  </si>
  <si>
    <t>Milan</t>
  </si>
  <si>
    <t>Zelenka</t>
  </si>
  <si>
    <t>Tomáš</t>
  </si>
  <si>
    <t>Pavel</t>
  </si>
  <si>
    <t>Vlastimil</t>
  </si>
  <si>
    <t>ASK</t>
  </si>
  <si>
    <t>Zdenka</t>
  </si>
  <si>
    <t>Konečná</t>
  </si>
  <si>
    <t>Anna</t>
  </si>
  <si>
    <t>M171, M170</t>
  </si>
  <si>
    <t>bez obtíží</t>
  </si>
  <si>
    <t>S835, W0100</t>
  </si>
  <si>
    <t>Ludmila</t>
  </si>
  <si>
    <t>1?</t>
  </si>
  <si>
    <t>Sedláčková</t>
  </si>
  <si>
    <t>Lenka</t>
  </si>
  <si>
    <t>Dana</t>
  </si>
  <si>
    <t>Jana</t>
  </si>
  <si>
    <t>Oldřich</t>
  </si>
  <si>
    <t>M2546</t>
  </si>
  <si>
    <t>Bohumír</t>
  </si>
  <si>
    <t>Jarmila</t>
  </si>
  <si>
    <t>M170, M2147</t>
  </si>
  <si>
    <t>2+5</t>
  </si>
  <si>
    <t>Čecháková</t>
  </si>
  <si>
    <t>Stanislava</t>
  </si>
  <si>
    <t>Otakar</t>
  </si>
  <si>
    <t>Lubomír</t>
  </si>
  <si>
    <t>Vlasta</t>
  </si>
  <si>
    <t>M1-NEU</t>
  </si>
  <si>
    <t>Martina</t>
  </si>
  <si>
    <t xml:space="preserve">Staphylococcus  aureus </t>
  </si>
  <si>
    <t>David</t>
  </si>
  <si>
    <t>Ladislav</t>
  </si>
  <si>
    <t>Ivana</t>
  </si>
  <si>
    <t>Michal</t>
  </si>
  <si>
    <t>Mičkech</t>
  </si>
  <si>
    <t>M171, M161</t>
  </si>
  <si>
    <t>NSA</t>
  </si>
  <si>
    <t>Radek</t>
  </si>
  <si>
    <t>NA</t>
  </si>
  <si>
    <t>Zdražil</t>
  </si>
  <si>
    <t>Navrátil</t>
  </si>
  <si>
    <t>Jan</t>
  </si>
  <si>
    <t>M2556</t>
  </si>
  <si>
    <t>2+3</t>
  </si>
  <si>
    <t>Bez obtíží</t>
  </si>
  <si>
    <t>Roman</t>
  </si>
  <si>
    <t>Kříž</t>
  </si>
  <si>
    <t>1 rok</t>
  </si>
  <si>
    <t>nebyla kontrola</t>
  </si>
  <si>
    <t>Marta</t>
  </si>
  <si>
    <t>levé koleno po TEP</t>
  </si>
  <si>
    <t>Staphylococcus  hominis</t>
  </si>
  <si>
    <t>pravé koleno po TEP</t>
  </si>
  <si>
    <t>Špíšek</t>
  </si>
  <si>
    <t>Z966</t>
  </si>
  <si>
    <t>Jaromír</t>
  </si>
  <si>
    <t>M060</t>
  </si>
  <si>
    <t>T845</t>
  </si>
  <si>
    <t>2+7</t>
  </si>
  <si>
    <t>Helena</t>
  </si>
  <si>
    <t>Renata</t>
  </si>
  <si>
    <t>Látal</t>
  </si>
  <si>
    <t>Janka</t>
  </si>
  <si>
    <t>ORT-29b</t>
  </si>
  <si>
    <t>M2550</t>
  </si>
  <si>
    <t>6+8</t>
  </si>
  <si>
    <t>Dvořák</t>
  </si>
  <si>
    <t>Martin</t>
  </si>
  <si>
    <t>otok, výpotek</t>
  </si>
  <si>
    <t>8+9</t>
  </si>
  <si>
    <t>Stuchlík</t>
  </si>
  <si>
    <t>Jaroslava</t>
  </si>
  <si>
    <t>TEP kolene</t>
  </si>
  <si>
    <t>Spurná</t>
  </si>
  <si>
    <t>M2416</t>
  </si>
  <si>
    <t>Libor</t>
  </si>
  <si>
    <t>indikace k ASK</t>
  </si>
  <si>
    <t>Zavadilová</t>
  </si>
  <si>
    <t>2+12</t>
  </si>
  <si>
    <t>8+6</t>
  </si>
  <si>
    <t>Karla</t>
  </si>
  <si>
    <t>Žůrková</t>
  </si>
  <si>
    <t>Petra</t>
  </si>
  <si>
    <t>Pospíšil</t>
  </si>
  <si>
    <t>Jakub</t>
  </si>
  <si>
    <t>Jindřich</t>
  </si>
  <si>
    <t>Marek</t>
  </si>
  <si>
    <t>M2546, M171</t>
  </si>
  <si>
    <t>méně než rok</t>
  </si>
  <si>
    <t>Kočí</t>
  </si>
  <si>
    <t>Miroslava</t>
  </si>
  <si>
    <t>2+5+12</t>
  </si>
  <si>
    <t>Dostál</t>
  </si>
  <si>
    <t>Dušan</t>
  </si>
  <si>
    <t>Luboš</t>
  </si>
  <si>
    <t>8+3</t>
  </si>
  <si>
    <t>M171, M7126</t>
  </si>
  <si>
    <t>Sedláček</t>
  </si>
  <si>
    <t>Jitka</t>
  </si>
  <si>
    <t>Molíková</t>
  </si>
  <si>
    <t>M160, M170</t>
  </si>
  <si>
    <t>Božena</t>
  </si>
  <si>
    <t>8+12</t>
  </si>
  <si>
    <t>1+2</t>
  </si>
  <si>
    <t>Marcela</t>
  </si>
  <si>
    <t>S832, W0111</t>
  </si>
  <si>
    <t>2+1</t>
  </si>
  <si>
    <t>M2326, M171</t>
  </si>
  <si>
    <t>M2410</t>
  </si>
  <si>
    <t>2+6</t>
  </si>
  <si>
    <t>Dagmar</t>
  </si>
  <si>
    <t>9+12</t>
  </si>
  <si>
    <t>M161, M171</t>
  </si>
  <si>
    <t>Kraetschmer</t>
  </si>
  <si>
    <t>Osvald</t>
  </si>
  <si>
    <t>Kateřina</t>
  </si>
  <si>
    <t>indikace k TEP</t>
  </si>
  <si>
    <t>po TEP spokojena</t>
  </si>
  <si>
    <t>5+9</t>
  </si>
  <si>
    <t>S834, W0101</t>
  </si>
  <si>
    <t>S834, W0101, M2320</t>
  </si>
  <si>
    <t>výpotek, varozita</t>
  </si>
  <si>
    <t>2 měsíce</t>
  </si>
  <si>
    <t>M171, M2322, M2556</t>
  </si>
  <si>
    <t>H</t>
  </si>
  <si>
    <t>L</t>
  </si>
  <si>
    <t>Vycudilík</t>
  </si>
  <si>
    <t>M170, M2546</t>
  </si>
  <si>
    <t>M170, M2326</t>
  </si>
  <si>
    <t>M2322, M171</t>
  </si>
  <si>
    <t>8+5</t>
  </si>
  <si>
    <t>5+12</t>
  </si>
  <si>
    <t>Ondřej</t>
  </si>
  <si>
    <t>Baďura</t>
  </si>
  <si>
    <t>bolest, otok</t>
  </si>
  <si>
    <t>M171, M2322</t>
  </si>
  <si>
    <t>Jančíková</t>
  </si>
  <si>
    <t>Mírné bolesti</t>
  </si>
  <si>
    <t>M2321, S835</t>
  </si>
  <si>
    <t>S832, W0100, M171</t>
  </si>
  <si>
    <t>M0806</t>
  </si>
  <si>
    <t>2+11</t>
  </si>
  <si>
    <t>1+12</t>
  </si>
  <si>
    <t>M170, M160</t>
  </si>
  <si>
    <t>Hála</t>
  </si>
  <si>
    <t>více než 10 let</t>
  </si>
  <si>
    <t>Zdenek</t>
  </si>
  <si>
    <t>&lt;1,5</t>
  </si>
  <si>
    <t>Vašica</t>
  </si>
  <si>
    <t>Staňová</t>
  </si>
  <si>
    <t>Lešingr</t>
  </si>
  <si>
    <t>M171, M2147</t>
  </si>
  <si>
    <t>Iva</t>
  </si>
  <si>
    <t>2 roky</t>
  </si>
  <si>
    <t>Bohumil</t>
  </si>
  <si>
    <t>S832, W0100</t>
  </si>
  <si>
    <t>Spurný</t>
  </si>
  <si>
    <t>Vojtěch</t>
  </si>
  <si>
    <t>Břetislav</t>
  </si>
  <si>
    <t>Rozsíval</t>
  </si>
  <si>
    <t>Daniel</t>
  </si>
  <si>
    <t>Fabiánek</t>
  </si>
  <si>
    <t>Z479, M171</t>
  </si>
  <si>
    <t>Radomír</t>
  </si>
  <si>
    <t>Z478</t>
  </si>
  <si>
    <t>Zuzana</t>
  </si>
  <si>
    <t>bez potíží</t>
  </si>
  <si>
    <t>M2322, M2416, M171</t>
  </si>
  <si>
    <t>2+12+5</t>
  </si>
  <si>
    <t>další kontrola nebyla</t>
  </si>
  <si>
    <t>Bednařík</t>
  </si>
  <si>
    <t>Drahomír</t>
  </si>
  <si>
    <t>9+6</t>
  </si>
  <si>
    <t>Olga</t>
  </si>
  <si>
    <t>Vlach</t>
  </si>
  <si>
    <t>5+10</t>
  </si>
  <si>
    <t>M171, M2546, M171</t>
  </si>
  <si>
    <t>Kohoutek</t>
  </si>
  <si>
    <t>Mádrová</t>
  </si>
  <si>
    <t>M171, M7712</t>
  </si>
  <si>
    <t>5+2</t>
  </si>
  <si>
    <t>Hynek</t>
  </si>
  <si>
    <t>punkce, obstřik,visko</t>
  </si>
  <si>
    <t>Černý</t>
  </si>
  <si>
    <t>Ondrák</t>
  </si>
  <si>
    <t>Nevrlý</t>
  </si>
  <si>
    <t>Bajer</t>
  </si>
  <si>
    <t>Ivan</t>
  </si>
  <si>
    <t>Fojtík</t>
  </si>
  <si>
    <t>Zapletal</t>
  </si>
  <si>
    <t>Miloš</t>
  </si>
  <si>
    <t>Koukal</t>
  </si>
  <si>
    <t>M171, M7666</t>
  </si>
  <si>
    <t>1+2+12</t>
  </si>
  <si>
    <t>M2326, M2546</t>
  </si>
  <si>
    <t>Šmídová</t>
  </si>
  <si>
    <t>Fišer</t>
  </si>
  <si>
    <t>Bronislav</t>
  </si>
  <si>
    <t>čekatel na OWOT</t>
  </si>
  <si>
    <t>8+1</t>
  </si>
  <si>
    <t>Kubíček</t>
  </si>
  <si>
    <t>S832, W0100, M2556</t>
  </si>
  <si>
    <t>Zánětlivý typ s převahou antigenně-specif. imunity (LYM&gt;50%).</t>
  </si>
  <si>
    <t>Marková</t>
  </si>
  <si>
    <t>Michaela</t>
  </si>
  <si>
    <t>Prozánětlivý typ s převahou vrozené imunity - MON-linie (&gt;50%), s vysokým podílem LYM (35%).</t>
  </si>
  <si>
    <t>Staphylococcus  haemolyticus</t>
  </si>
  <si>
    <t>Neutrofilový imunofenotyp s výrazným podílem buněk vrozené imunity (NEU&gt;50%) a vysokou buněčností.</t>
  </si>
  <si>
    <t>M2416, M2351</t>
  </si>
  <si>
    <t>9+5</t>
  </si>
  <si>
    <t>Hruška</t>
  </si>
  <si>
    <t>Věroslav</t>
  </si>
  <si>
    <t>výpotek, omez. Hybnost</t>
  </si>
  <si>
    <t>M2322,M171</t>
  </si>
  <si>
    <t>Spáčil</t>
  </si>
  <si>
    <t>n/a</t>
  </si>
  <si>
    <t>Simona</t>
  </si>
  <si>
    <t>Štefan</t>
  </si>
  <si>
    <t>Prozánětlivý typ s převahou vrozené imunity - MON-linie (&gt;50%).</t>
  </si>
  <si>
    <t>výpotek, med. Men +</t>
  </si>
  <si>
    <t>Mlčoch</t>
  </si>
  <si>
    <t>víc jak 5 let</t>
  </si>
  <si>
    <t>Vitásková</t>
  </si>
  <si>
    <t>Prozánětlivý typ s výraznou převahou vrozené imunity - MON-linie (&gt;75%).</t>
  </si>
  <si>
    <t>1+3</t>
  </si>
  <si>
    <t>Renáta</t>
  </si>
  <si>
    <t>1+6</t>
  </si>
  <si>
    <t>Alžběta</t>
  </si>
  <si>
    <t>Grušková</t>
  </si>
  <si>
    <t>Zdena</t>
  </si>
  <si>
    <t>M171, M2320</t>
  </si>
  <si>
    <t>Hradil</t>
  </si>
  <si>
    <t>indikován k ASK</t>
  </si>
  <si>
    <t>Zaoralová</t>
  </si>
  <si>
    <t>Kurfürstová</t>
  </si>
  <si>
    <t>4 roky</t>
  </si>
  <si>
    <t>Mitášová</t>
  </si>
  <si>
    <t>GG</t>
  </si>
  <si>
    <t>Jarošová</t>
  </si>
  <si>
    <t>Linhart</t>
  </si>
  <si>
    <t>Mádlová</t>
  </si>
  <si>
    <t>MD</t>
  </si>
  <si>
    <t>chemokiny</t>
  </si>
  <si>
    <t>M171, M2546</t>
  </si>
  <si>
    <t>M170, M171</t>
  </si>
  <si>
    <t>Hanák</t>
  </si>
  <si>
    <t>M171, M160</t>
  </si>
  <si>
    <t>Iveta</t>
  </si>
  <si>
    <t>3/16+56/123/127/163/HLA-DR/11b/64/25/45/15/4/14/8</t>
  </si>
  <si>
    <t>OJ</t>
  </si>
  <si>
    <t>Ledvina</t>
  </si>
  <si>
    <t>M171, W0101</t>
  </si>
  <si>
    <t>Zánětlivý typ s převahou antigenně-specif. imunity (LYM&gt;75%).</t>
  </si>
  <si>
    <t>víc jak 2 roky</t>
  </si>
  <si>
    <t>Rozsypal</t>
  </si>
  <si>
    <t xml:space="preserve">S836, W0100 </t>
  </si>
  <si>
    <t>Oral</t>
  </si>
  <si>
    <t>3x (46)</t>
  </si>
  <si>
    <t>ZM</t>
  </si>
  <si>
    <t>nelze hodnotit-viskozní</t>
  </si>
  <si>
    <t>11c/86/123/303/163/HLA-DR/11b/206/64/45/15/16/14/3</t>
  </si>
  <si>
    <t>Špunda</t>
  </si>
  <si>
    <t>Zánětlivý typ s vysokým podílem vrozené imunity (NEU 59%) a antigenně-specif. imunity (LYM 35%) a vysokou buněčností.</t>
  </si>
  <si>
    <t>11c/PD-L1/-/303/163/HLA-DR/11b/206/64/45/15/16/14/3</t>
  </si>
  <si>
    <r>
      <t>3/16+56/-/127/PD-1/HLA-DR/11b/</t>
    </r>
    <r>
      <rPr>
        <b/>
        <sz val="8.5"/>
        <rFont val="Calibri"/>
        <family val="2"/>
        <charset val="238"/>
      </rPr>
      <t>64</t>
    </r>
    <r>
      <rPr>
        <sz val="8.5"/>
        <rFont val="Calibri"/>
        <family val="2"/>
        <charset val="238"/>
      </rPr>
      <t>/25/45/15/4/14/8</t>
    </r>
  </si>
  <si>
    <t>RHB</t>
  </si>
  <si>
    <t>Knopová</t>
  </si>
  <si>
    <t>Zánětlivý typ se shodným podílem antigenně-specif. (LYM 46%) a vrozené imunity (NEU 45%).</t>
  </si>
  <si>
    <t>iso</t>
  </si>
  <si>
    <t>Kořenek</t>
  </si>
  <si>
    <t>Merta</t>
  </si>
  <si>
    <t>M170, M2147, S831</t>
  </si>
  <si>
    <t>Prozánětlivý typ s převahou vrozené imunity - MON-linie (44%), NEU (23%), s vysokým podílem LYM (32%).</t>
  </si>
  <si>
    <t>ústup potíží, další KO nebyla</t>
  </si>
  <si>
    <t>MT</t>
  </si>
  <si>
    <t>Krestýnová</t>
  </si>
  <si>
    <t>M2330, M171</t>
  </si>
  <si>
    <t>Prozánětlivý typ se shodným podílem vrozené imunity (MON 25%, NEU 28%) a antigenně-specif. imunity (LYM 47%).</t>
  </si>
  <si>
    <t>MCh</t>
  </si>
  <si>
    <t>přetrv. Mírná bolest</t>
  </si>
  <si>
    <t>Sedlář</t>
  </si>
  <si>
    <t>M171, M750</t>
  </si>
  <si>
    <t>3/16+56/-/127/PD-1/HLA-DR/11b/64/25/45/15/4/14/8</t>
  </si>
  <si>
    <t>10ml peroperačně při impl.TEP</t>
  </si>
  <si>
    <t>Zelinková</t>
  </si>
  <si>
    <t xml:space="preserve">punkec, obstřik, </t>
  </si>
  <si>
    <t>již se nedostavila</t>
  </si>
  <si>
    <t>trvající bolesti, indikovaná k TEP</t>
  </si>
  <si>
    <t>Vacová</t>
  </si>
  <si>
    <t>3x (47)</t>
  </si>
  <si>
    <t>Vybíralová</t>
  </si>
  <si>
    <t>Vepřeková</t>
  </si>
  <si>
    <t>po operaci - klidné</t>
  </si>
  <si>
    <t>Pilíšek</t>
  </si>
  <si>
    <t>6x (47)</t>
  </si>
  <si>
    <t>Zánětlivý typ s vysokým podílem antigenně-specif. (LYM 50%) a vrozené imunity (NEU 40%,MON 10%), vysoká buněčnost</t>
  </si>
  <si>
    <t>Matěj</t>
  </si>
  <si>
    <t>Venclová</t>
  </si>
  <si>
    <t>Blažena</t>
  </si>
  <si>
    <t>M171, M2546, M751</t>
  </si>
  <si>
    <t>Prozánětlivý typ s převahou vrozené imunity - MON-linie (48%), s vysokým podílem LYM (39%).</t>
  </si>
  <si>
    <t>Staphylococcus  epidermidis   po pomnožení, Streptococcus  mitis   po pomnožení</t>
  </si>
  <si>
    <t>Čecháčková</t>
  </si>
  <si>
    <t>10+5</t>
  </si>
  <si>
    <t>Z479</t>
  </si>
  <si>
    <t>Svobodová</t>
  </si>
  <si>
    <t>Neutrofilový imunofenotyp s výrazným podílem buněk vrozené imunity (NEU 68%), nízká buněčnost.</t>
  </si>
  <si>
    <t>Lučanová</t>
  </si>
  <si>
    <t>varozita, omez. Hybnost</t>
  </si>
  <si>
    <t>M170, M2546, M170</t>
  </si>
  <si>
    <t>Zánětlivý typ s převahou antigenně-specif. imunity (LYM 75%).</t>
  </si>
  <si>
    <t>3x(47)</t>
  </si>
  <si>
    <t>Crha</t>
  </si>
  <si>
    <t>3/16+56/4/163/HLA-DR/14/64/45</t>
  </si>
  <si>
    <t>4/PDL-1/127/PD-1/11b/11c/25/45</t>
  </si>
  <si>
    <t>měřeno na Cantu celé</t>
  </si>
  <si>
    <t>Prozánětlivý typ s vysokým podílem vrozené imunity (NEU 50%, MON 24%).</t>
  </si>
  <si>
    <t>M2380</t>
  </si>
  <si>
    <t>13+5</t>
  </si>
  <si>
    <t>nativka na Cantu</t>
  </si>
  <si>
    <t>Pavlíček</t>
  </si>
  <si>
    <t>Prozánětlivý typ s převahou vrozené imunity - NEU (36%), MON-linie (31%), s vysokým podílem LYM (33%).</t>
  </si>
  <si>
    <t>Mojžíš</t>
  </si>
  <si>
    <t>Prozánětlivý typ se shodným zastoupením vrozené (NEU 27%, MON-linie 25%) a antigenně-specif. (LYM 47%) imunity.</t>
  </si>
  <si>
    <t>Réman</t>
  </si>
  <si>
    <t>Gabriel</t>
  </si>
  <si>
    <t>3x(47/48)</t>
  </si>
  <si>
    <t>Zánětlivý typ s převahou antigenně-specif. imunity (LYM&gt;50%), s vysokým podílem MON-linie (45%).</t>
  </si>
  <si>
    <t>Hederer</t>
  </si>
  <si>
    <t>3x(48)</t>
  </si>
  <si>
    <t>Zánětlivý typ s převahou antigenně-specif. imunity (LYM&gt;50%), s vysokým podílem MON-linie (47%).</t>
  </si>
  <si>
    <t>M1911</t>
  </si>
  <si>
    <t>nativka na Cantu aj Arii - blbla</t>
  </si>
  <si>
    <t>Prozánětlivý typ s převahou vrozené imunity - MON-linie (33%), NEU (24%),  s vysokým podílem LYM (43%).</t>
  </si>
  <si>
    <t>Polzerová</t>
  </si>
  <si>
    <t>S833, W0100</t>
  </si>
  <si>
    <t>Stanovský</t>
  </si>
  <si>
    <t>Labuť</t>
  </si>
  <si>
    <t>M751</t>
  </si>
  <si>
    <r>
      <t>3/16+56/</t>
    </r>
    <r>
      <rPr>
        <b/>
        <sz val="8.5"/>
        <rFont val="Calibri"/>
        <family val="2"/>
        <charset val="238"/>
      </rPr>
      <t>45RO</t>
    </r>
    <r>
      <rPr>
        <sz val="8.5"/>
        <rFont val="Calibri"/>
        <family val="2"/>
        <charset val="238"/>
      </rPr>
      <t>/127/PD-1/HLA-DR/11b/64/25/45/15/4/14/8</t>
    </r>
  </si>
  <si>
    <t>Prozánětlivý typ s převahou vrozené imunity - MON-linie (33%), NEU (26%),  s vysokým podílem LYM (40%).</t>
  </si>
  <si>
    <t>Labuťová</t>
  </si>
  <si>
    <t>Zánětlivý typ s převahou antigenně-specif. imunity (LYM&gt;50%) typu CD8 lymfocytů.</t>
  </si>
  <si>
    <t>Grofková</t>
  </si>
  <si>
    <t>Neutrofilový imunofenotyp s velkým podílem buněk vrozené imunity (NEU 57%, MON-linie 21%), nízká buněčnost.</t>
  </si>
  <si>
    <t>Pospíšilová</t>
  </si>
  <si>
    <t>Prozánětlivý typ s převahou vrozené imunity (MON-linie 50%, NEU 28%).</t>
  </si>
  <si>
    <t>Müller</t>
  </si>
  <si>
    <t>Viktor</t>
  </si>
  <si>
    <t>phrodo</t>
  </si>
  <si>
    <t>Kadlecová</t>
  </si>
  <si>
    <t>Romana</t>
  </si>
  <si>
    <t>M2320, M2416</t>
  </si>
  <si>
    <t>dle MEDEA levé koleno</t>
  </si>
  <si>
    <t>Prozánětlivý typ s převahou vrozené imunity - MON-linie (&gt;50%) s vysokým podílem LYM (40%).</t>
  </si>
  <si>
    <t>Hlaváčová</t>
  </si>
  <si>
    <t>11,5</t>
  </si>
  <si>
    <t>Daňová</t>
  </si>
  <si>
    <t>Milada</t>
  </si>
  <si>
    <t>an</t>
  </si>
  <si>
    <t>malá buněčnost - nehodnotitelné</t>
  </si>
  <si>
    <t>Prozánětlivý typ s převahou vrozené imunity (MON-linie 55%, NEU 38%), subpopulace nehodnotitelné pro nízkou buněčnost</t>
  </si>
  <si>
    <t>Krčková</t>
  </si>
  <si>
    <t>Prozánětlivý typ s převahou vrozené imunity - MON-linie (42%), NEU (18%),  s vysokým podílem LYM (40%).</t>
  </si>
  <si>
    <t>Zacpal</t>
  </si>
  <si>
    <t>M2351, M7787</t>
  </si>
  <si>
    <t>Zánětlivý typ s převahou antigenně-specif. imunity (LYM&gt;50%), typu CD8 lymfocytů.</t>
  </si>
  <si>
    <t>Prozánětlivý typ s převahou vrozené imunity - MON-linie (&gt;50%) s vysokým podílem LYM (41%, převaha CD8).</t>
  </si>
  <si>
    <t>Kresslová</t>
  </si>
  <si>
    <t>Radmila</t>
  </si>
  <si>
    <t>S832, W0101</t>
  </si>
  <si>
    <t>2x (48)</t>
  </si>
  <si>
    <t>Černická</t>
  </si>
  <si>
    <t>3x (48)</t>
  </si>
  <si>
    <t>Zánětlivý typ se shodným podílem vrozené imunity (MON-linie 46 %) a antigenně-specif. imunity (LYM 49 %).</t>
  </si>
  <si>
    <t>3x (49)</t>
  </si>
  <si>
    <t>Blechtová</t>
  </si>
  <si>
    <t>Alenka</t>
  </si>
  <si>
    <t>M171, M5450</t>
  </si>
  <si>
    <t>Škrabálek</t>
  </si>
  <si>
    <t>M1904, M171, M2147</t>
  </si>
  <si>
    <t>Prozánětlivý typ s převahou vrozené imunity - MON-linie (29 %) a NEU (36 %), s vysokým podílem LYM (32 %).</t>
  </si>
  <si>
    <t>výpotek, drásoty, omez. Hybnost</t>
  </si>
  <si>
    <t>návrat bolestí, výpotku</t>
  </si>
  <si>
    <t>Minxová</t>
  </si>
  <si>
    <t>Prozánětlivý typ s převahou vrozené imunity - MON-linie (27 %) a NEU (38 %), s vysokým podílem LYM (33 %).</t>
  </si>
  <si>
    <t>M170, M2540</t>
  </si>
  <si>
    <t>Zánětlivý typ s převahou antigenně-specif. imunity (LYM&gt;50%, převaha CD8) a vysokým podílem MON-linie (33 %).</t>
  </si>
  <si>
    <t>Prozánětlivý typ s převahou vrozené imunity - MON-linie (&gt;50%), s vysokým podílem LYM (37 %).</t>
  </si>
  <si>
    <t>Černá</t>
  </si>
  <si>
    <t>M171, M5312, M750</t>
  </si>
  <si>
    <t>Prozánětlivý typ s převahou vrozené imunity - MON-linie (&gt;50%), s vysokým podílem LYM (36 %).</t>
  </si>
  <si>
    <t>Zánětlivý typ se shodným podílem vrozené (NEU 44 %, MON-linie 7 %) a antigenně-specif. imunity (LYM 48 %).</t>
  </si>
  <si>
    <t>Dušek</t>
  </si>
  <si>
    <t>Drahoš</t>
  </si>
  <si>
    <t>Rendek</t>
  </si>
  <si>
    <t>Kupková</t>
  </si>
  <si>
    <t>2x (49)</t>
  </si>
  <si>
    <t>Prozánětlivý typ s převahou vrozené imunity - MON-linie (35 %), NEU (45 %).</t>
  </si>
  <si>
    <t>Kubálek</t>
  </si>
  <si>
    <t>M171, Z479, Z478</t>
  </si>
  <si>
    <t>Prozánětlivý typ s převahou vrozené imunity - MON-linie (42 %) a NEU (12 %), s vysokým podílem LYM (44 %).</t>
  </si>
  <si>
    <t>Zánětlivý typ s převahou antigenně-specif. imunity (LYM&gt;50%) a vysokým podílem MON-linie (35 %).</t>
  </si>
  <si>
    <t>výpotek, rezistence popliteálně</t>
  </si>
  <si>
    <t>po ASK spokojena, poslední kontrola 1/2020</t>
  </si>
  <si>
    <t>Prozánětlivý typ s převahou vrozené imunity - MON-linie (30 %), NEU (43 %).</t>
  </si>
  <si>
    <t>viskozní-nelze hodnotit</t>
  </si>
  <si>
    <t>M2351, W0119</t>
  </si>
  <si>
    <t>Prozánětlivý typ s převahou vrozené imunity - MON-linie (&gt;50%) a vysokým podílem LYM (38 %).</t>
  </si>
  <si>
    <t>Klimešová</t>
  </si>
  <si>
    <t>Silvia</t>
  </si>
  <si>
    <t>Prozánětlivý typ s převahou vrozené imunity - MON-linie (50 %) a NEU (18 %), s vysokým podílem LYM (32 %).</t>
  </si>
  <si>
    <t>Nosocomiicoccus  massiliensis   po pomnožení</t>
  </si>
  <si>
    <t>Šromová</t>
  </si>
  <si>
    <t>Prozánětlivý typ s převahou vrozené imunity - MON-linie (46 %) a NEU (17 %), s vysokým podílem LYM (36 %).</t>
  </si>
  <si>
    <t>Otava</t>
  </si>
  <si>
    <t>dle MEDEA pravé koleno</t>
  </si>
  <si>
    <t>Prozánětlivý typ s převahou vrozené imunity - MON-linie (&gt;50%), NEU (15%).</t>
  </si>
  <si>
    <t>Staphylococcus  pettenkoferi   po pomnožení</t>
  </si>
  <si>
    <t>Mařák</t>
  </si>
  <si>
    <t>Zbyněk</t>
  </si>
  <si>
    <t>S835, W0130, M5450</t>
  </si>
  <si>
    <t>1x(49), 2x(50)</t>
  </si>
  <si>
    <t>Prozánětlivý typ s převahou vrozené imunity - MON-linie (49 %) a NEU (12 %), s vysokým podílem LYM (39 %).</t>
  </si>
  <si>
    <t>3x(50)</t>
  </si>
  <si>
    <t>Vaško</t>
  </si>
  <si>
    <t>Prozánětlivý typ s převahou vrozené imunity - MON-linie (40 %) a NEU (15 %), s vysokým podílem LYM (45 %).</t>
  </si>
  <si>
    <t>Horváth</t>
  </si>
  <si>
    <t>Fabián</t>
  </si>
  <si>
    <t>M2322, M2556</t>
  </si>
  <si>
    <t>Prozánětlivý typ s převahou vrozené imunity - MON-linie (&gt;50%) a vysokým podílem LYM (30 %).</t>
  </si>
  <si>
    <t>Kubík</t>
  </si>
  <si>
    <t>M170, M1904</t>
  </si>
  <si>
    <t>Zánětlivý typ s převahou antigenně-specif. imunity (LYM&gt;60%), typu CD8 lymfocytů.</t>
  </si>
  <si>
    <t>Robert</t>
  </si>
  <si>
    <t>Zánětlivý typ s převahou antigenně-specif. imunity (LYM&gt;70%), se shodným zastoupením CD4 a CD8 lymfocytů.</t>
  </si>
  <si>
    <t>Prozánětlivý typ s převahou vrozené imunity - MON-linie (&gt;70%).</t>
  </si>
  <si>
    <t>Prozánětlivý typ s převahou vrozené imunity - MON-linie (&gt;60%).</t>
  </si>
  <si>
    <t>Sovová</t>
  </si>
  <si>
    <t>Dittrichová</t>
  </si>
  <si>
    <t>2+</t>
  </si>
  <si>
    <t>Prozánětlivý typ s převahou vrozené imunity - MON-linie (&gt;80%).</t>
  </si>
  <si>
    <t>Vašek</t>
  </si>
  <si>
    <t>Zánětlivý typ se shodným podílem antigenně-specifické (LYM 52%) a vrozené imunity (MON-linie 39%, NEU 9%).</t>
  </si>
  <si>
    <t>Prozánětlivý typ s převahou vrozené imunity - MON-linie (&gt;60%) a vysokým podílem LYM (32 %).</t>
  </si>
  <si>
    <t>Prozánětlivý typ s převahou vrozené imunity - MON-linie (&gt;50%) a vysokým podílem LYM (41 %).</t>
  </si>
  <si>
    <t>Prozánětlivý typ s převahou vrozené imunity - MON-linie (&gt;60%) a vysokým podílem LYM (31 %).</t>
  </si>
  <si>
    <t>Kadlčík</t>
  </si>
  <si>
    <t>Neutrofilový imunofenotyp s převahou vrozené imunity (NEU&gt;60%), s vyšším podílem LYM (25%) a nízkou buněčností.</t>
  </si>
  <si>
    <t>Neutrofilový imunofenotyp s výrazným podílem buněk vrozené imunity (NEU 60%, MON 39%) a vysokou buněčností.</t>
  </si>
  <si>
    <t>Badalová</t>
  </si>
  <si>
    <t>Zánětlivý typ se shodným podílem antigenně-specifické (LYM 51%) a vrozené imunity (MON-linie 47%).</t>
  </si>
  <si>
    <t>Prozánětlivý typ s převahou vrozené imunity - MON-linie (45 %), NEU (43 %).</t>
  </si>
  <si>
    <t>S831, W0191</t>
  </si>
  <si>
    <t>Prozánětlivý typ s převahou vrozené imunity - MON-linie (&gt;50%) a vysokým podílem LYM (40 %).</t>
  </si>
  <si>
    <t>Davidová</t>
  </si>
  <si>
    <t>Arnoštka</t>
  </si>
  <si>
    <t>3x(51)</t>
  </si>
  <si>
    <t>Zánětlivý typ se shodným podílem antigenně-specifické (LYM 52%) a vrozené imunity (MON-linie 40%).</t>
  </si>
  <si>
    <t>Kešelák</t>
  </si>
  <si>
    <t>Staphylococcus  hominis   po pomnožení</t>
  </si>
  <si>
    <t>M2546, M170</t>
  </si>
  <si>
    <t>Všetička</t>
  </si>
  <si>
    <t>Haislar</t>
  </si>
  <si>
    <t>M171, W0199, M2417</t>
  </si>
  <si>
    <t>Zánětlivý typ s převahou antigenně-specif. imunity (LYM&gt;80%), typu CD4 lymfocytů.</t>
  </si>
  <si>
    <t>Prozánětlivý typ s převahou vrozené imunity - MON-linie (&gt;60%); T-LYM převážně typu CD8.</t>
  </si>
  <si>
    <t>Moravec</t>
  </si>
  <si>
    <t>M2546, M2321</t>
  </si>
  <si>
    <t>Pokorný</t>
  </si>
  <si>
    <t>Prozánětlivý typ s převahou vrozené imunity - MON-linie (&gt;70%); T-LYM převážně typu CD8.</t>
  </si>
  <si>
    <t>Zánětlivý typ se shodným podílem antigenně-specifické (LYM 50%) a vrozené imunity (MON-linie 45%).</t>
  </si>
  <si>
    <t>po ASK spokojena, poslední kontrola.</t>
  </si>
  <si>
    <t>Voglová</t>
  </si>
  <si>
    <t>Lada</t>
  </si>
  <si>
    <t>Prozánětlivý typ s převahou vrozené imunity - MON-linie (&gt;50%) a vysokým podílem LYM (39 %).</t>
  </si>
  <si>
    <t>nelze hodnotit</t>
  </si>
  <si>
    <t>CHEMOKINES</t>
  </si>
  <si>
    <t>SORT</t>
  </si>
  <si>
    <t>SORT+cytospins</t>
  </si>
  <si>
    <t>Prozánětlivý typ s převahou vrozené imunity - MON-linie (&gt;50%) a vysokým podílem LYM (31 %).</t>
  </si>
  <si>
    <t>Huťka</t>
  </si>
  <si>
    <t>pHrodo + chem NEU</t>
  </si>
  <si>
    <t>3x(52)</t>
  </si>
  <si>
    <t>Beneš</t>
  </si>
  <si>
    <t>Prozánětlivý typ s převahou vrozené imunity - MON-linie (36 %), NEU (36 %) , T-LYM převážně typu CD8.</t>
  </si>
  <si>
    <t>M0096, M8696</t>
  </si>
  <si>
    <t>Zánětlivý typ s převahou antigenně-specif. imunity (LYM&gt;70%), typu CD8 lymfocytů.</t>
  </si>
  <si>
    <t>aerobní kultivace-Staphylococcus  hominis</t>
  </si>
  <si>
    <t>Stejskalová</t>
  </si>
  <si>
    <t>Kristýna</t>
  </si>
  <si>
    <t>Kalužík</t>
  </si>
  <si>
    <t>Zánětlivý typ s převahou antigenně-specif. imunity (LYM&gt;70%), typu CD8 lymfocytů a vysokým zastoupením NK buněk.</t>
  </si>
  <si>
    <t>Prozánětlivý typ s převahou vrozené imunity - MON-linie (&gt;50%) a vysokým podílem LYM (36%).</t>
  </si>
  <si>
    <t>CCR3/CCR6/-/CCR1/CCR7/CCR5/11b/CXCR5/CXCR4/HLA-DR/15/16/14/45</t>
  </si>
  <si>
    <t>3/16+56/123/127/90/HLA-DR/11b/64/25/45/15/4/14/8</t>
  </si>
  <si>
    <t>výpotek, med. men. +</t>
  </si>
  <si>
    <t>punkce + DEPO</t>
  </si>
  <si>
    <t>režimové opatření</t>
  </si>
  <si>
    <t>ChemRec</t>
  </si>
  <si>
    <t>Zánětlivý typ s převahou antigenně-specif. imunity (LYM&gt;60%).</t>
  </si>
  <si>
    <t>opakované punkce s DEPO</t>
  </si>
  <si>
    <t>výpotek, lat. men. +</t>
  </si>
  <si>
    <t>k ASK gen.l.sin</t>
  </si>
  <si>
    <t>5 let</t>
  </si>
  <si>
    <t>opakované punkce + DEPO</t>
  </si>
  <si>
    <t>6 měsíců</t>
  </si>
  <si>
    <t>Skoupil</t>
  </si>
  <si>
    <t>Zánětlivý typ se shodným podílem antigenně-specifické (LYM 52%) a vrozené imunity (MON-linie 20%, NEU 26%).</t>
  </si>
  <si>
    <t>Zánětlivý typ s převahou antigenně-specif. imunity (LYM&gt;60%) a vysokým podílem MON-linie (34%).</t>
  </si>
  <si>
    <t>méně než 2 roky</t>
  </si>
  <si>
    <t>punkce + DEPO + viscosuplementace</t>
  </si>
  <si>
    <t>k UNI/TEP gen.l.dx.</t>
  </si>
  <si>
    <t>NO</t>
  </si>
  <si>
    <t>Palánek</t>
  </si>
  <si>
    <t>Prozánětlivý typ s převahou vrozené imunity - MON-linie (&gt;50%), vysokým podílem LYM (36 %) a NK buněk.</t>
  </si>
  <si>
    <t>M750</t>
  </si>
  <si>
    <t>3x(53)</t>
  </si>
  <si>
    <t>Zánětlivý typ s převahou antigenně-specif. imunity (LYM&gt;60%) a vysokým podílem MON-linie (30%).</t>
  </si>
  <si>
    <t>víc než 10 let</t>
  </si>
  <si>
    <t>Labonková</t>
  </si>
  <si>
    <t>Zánětlivý typ se shodným podílem antigenně-specifické (LYM 50%) a vrozené imunity (MON-linie 25%, NEU 23%).</t>
  </si>
  <si>
    <t>ad revmatologie- seronegat. RA</t>
  </si>
  <si>
    <t>Absolon</t>
  </si>
  <si>
    <t>Prozánětlivý typ s převahou vrozené imunity (MON-linie 53%, NEU 19%), některé populace nehodnotitelné.</t>
  </si>
  <si>
    <t>M171, M1900</t>
  </si>
  <si>
    <t>Mírné pobolívání</t>
  </si>
  <si>
    <t>Ziegler</t>
  </si>
  <si>
    <t>M171, M5447</t>
  </si>
  <si>
    <t>Prozánětlivý typ s převahou vrozené imunity (MON-linie 42%, NEU 14%) a vysokým podílem LYM (44%).</t>
  </si>
  <si>
    <t>Luža</t>
  </si>
  <si>
    <t>M171, Y792</t>
  </si>
  <si>
    <t>M1914, M6534</t>
  </si>
  <si>
    <t>Zánětlivý typ s převahou antigenně-specif. imunity (LYM 58%) a vysokým podílem MON-linie (35%).</t>
  </si>
  <si>
    <t>Zánětlivý typ se shodným podílem antig.-specifické (LYM 51%, převaha typu CD8 a NK) a vrozené imunity (MON-linie 46%).</t>
  </si>
  <si>
    <t>M2350, M2351</t>
  </si>
  <si>
    <t>Imunofenotyp s převahou NEU (&gt;70%) a nízkou buněčností.</t>
  </si>
  <si>
    <t>Zánětlivý typ s převahou antigenně-specif. imunity (LYM&gt;80%) a vysokou buněčností.</t>
  </si>
  <si>
    <t>Prozánětlivý typ s převahou vrozené imunity (MON-linie&gt;60%).</t>
  </si>
  <si>
    <t>výpotek, med. Kl. Šterbina +</t>
  </si>
  <si>
    <t>Hostaša</t>
  </si>
  <si>
    <t>Prozánětlivý typ s převahou vrozené imunity (MON-linie 42%, NEU 15%) a vysokým podílem LYM (42%).</t>
  </si>
  <si>
    <t>Prozánětlivý typ s převahou vrozené imunity (MON-linie 54%, NEU 5%) a vysokým podílem LYM (40%).</t>
  </si>
  <si>
    <t>týden</t>
  </si>
  <si>
    <t>konzerv. terapie artrózy</t>
  </si>
  <si>
    <t>Rončák</t>
  </si>
  <si>
    <t>Zánětlivý typ s převahou antigenně-specif. imunity (LYM 66%) a vysokým podílem MON-linie (30%).</t>
  </si>
  <si>
    <t>Prozánětlivý typ s převahou vrozené imunity (MON-linie&gt;60%) a vysokým podílem LYM (36%).</t>
  </si>
  <si>
    <t>1x(53, 2x(54)</t>
  </si>
  <si>
    <t>Prozánětlivý typ s příspěvkem vrozené (MON-linie 24%, NEU 32%) a antig.-specif. (LYM 43%) imunity, vysoké NK.</t>
  </si>
  <si>
    <t xml:space="preserve">aerobní kultivace-Staphylococcus  epidermidis </t>
  </si>
  <si>
    <t>bez výpotku, bolesti</t>
  </si>
  <si>
    <t>punkce + DEPO + viskosuplementace</t>
  </si>
  <si>
    <t>punkce + DEPO+ viskosuplementace</t>
  </si>
  <si>
    <t>Smýkal</t>
  </si>
  <si>
    <t>M7046, M2556</t>
  </si>
  <si>
    <t>3x(54)</t>
  </si>
  <si>
    <t>Imunofenotyp s převahou NEU (&gt;50%), vysokou buněčností a T-LYM převážně typu CD4.</t>
  </si>
  <si>
    <t>bez známek výpotku</t>
  </si>
  <si>
    <t>Breburda</t>
  </si>
  <si>
    <t>Prozánětlivý typ s převahou vrozené imunity (MON-linie&gt;50%) a vysokým podílem LYM (33%) a NK buněk.</t>
  </si>
  <si>
    <t>Novotná</t>
  </si>
  <si>
    <t>Danuše</t>
  </si>
  <si>
    <t>Imunofenotyp s převahou NEU (&gt;60%) a nízkou buněčností.</t>
  </si>
  <si>
    <t>výpotek, artrotický vzhled</t>
  </si>
  <si>
    <t>konzervat. Th. Artrózy</t>
  </si>
  <si>
    <t>Prozánětlivý typ s převahou vrozené imunity (MON-linie 43%, NEU 12%) a vysokým podílem LYM (44%).</t>
  </si>
  <si>
    <t>Petřeková</t>
  </si>
  <si>
    <t>M171, M161, M2546</t>
  </si>
  <si>
    <t>Imunofenotyp s převahou NEU (59%) a MON-linie (38%) a vysokou buněčností.</t>
  </si>
  <si>
    <t>M172</t>
  </si>
  <si>
    <t>výpotek, bez proteplení</t>
  </si>
  <si>
    <t>9.2.2020,11.2.2020, 4.3.2020</t>
  </si>
  <si>
    <t>11.2.2020-13.2.2020 Dalacin C 300 tbl.</t>
  </si>
  <si>
    <t>Lošťák</t>
  </si>
  <si>
    <t>Zánětlivý typ s převahou antigenně-specif. imunity (LYM 54%), T-lym převážně typu CD8, vysoký podíl MON-linie (42%).</t>
  </si>
  <si>
    <t>výpotek + artrot. Defigurace</t>
  </si>
  <si>
    <t>konzervat. Th. Artrózy + indikace k TEP gen.l.dx.</t>
  </si>
  <si>
    <t>Bokůvková</t>
  </si>
  <si>
    <t>Prozánětlivý typ s převahou vrozené imunity (MON-linie&gt;50%) a vysokým podílem LYM (31%).</t>
  </si>
  <si>
    <t>konzerv. terapie artrózy, objednán k ASK</t>
  </si>
  <si>
    <t>Bradová</t>
  </si>
  <si>
    <t>Prozánětlivý typ s převahou vrozené imunity (MON-linie&gt;50%) a vysokým podílem LYM (33%).</t>
  </si>
  <si>
    <t>RHB, postupně plná zátěž</t>
  </si>
  <si>
    <t>Prečová</t>
  </si>
  <si>
    <t>2x(54)</t>
  </si>
  <si>
    <t>Prozánětlivý typ s převahou vrozené imunity (MON-linie&gt;50%) a vysokým podílem LYM (43%).</t>
  </si>
  <si>
    <t>3 roky</t>
  </si>
  <si>
    <r>
      <t xml:space="preserve">3/16+56/123/127/TCR </t>
    </r>
    <r>
      <rPr>
        <sz val="8.5"/>
        <rFont val="Calibri"/>
        <family val="2"/>
      </rPr>
      <t>γ-δ</t>
    </r>
    <r>
      <rPr>
        <sz val="8.5"/>
        <rFont val="Calibri"/>
        <family val="2"/>
        <charset val="238"/>
      </rPr>
      <t>/HLA-DR/11b/64/25/45/15/4/14/8</t>
    </r>
  </si>
  <si>
    <t>Prozánětlivý typ s převahou vrozené imunity (MON-linie&gt;70%), T-lym převážně typu CD8.</t>
  </si>
  <si>
    <t>pHrodo + chem NEU, kultivace, sort</t>
  </si>
  <si>
    <t>nelze hodnotit-viskozní,kalný</t>
  </si>
  <si>
    <t>Prozánětlivý typ s převahou vrozené imunity (MON-linie 45%, NEU 29%).</t>
  </si>
  <si>
    <t>viskosuplementace a DEPO od 11.9.2017</t>
  </si>
  <si>
    <t>k TEP gen.l.sin</t>
  </si>
  <si>
    <t>Kadláčková</t>
  </si>
  <si>
    <t>Prozánětlivý typ s převahou vrozené imunity (MON-linie 60%) a vysokým podílem LYM (32%).</t>
  </si>
  <si>
    <t>Schwarzer</t>
  </si>
  <si>
    <t>3x(55)</t>
  </si>
  <si>
    <t>Prozánětlivý typ s převahou vrozené imunity (MON-linie 49%, NEU 22%), T-lym převážně typu CD8.</t>
  </si>
  <si>
    <t>Špirudová</t>
  </si>
  <si>
    <t>M7065, M171</t>
  </si>
  <si>
    <t>2x(55)</t>
  </si>
  <si>
    <t>Prozánětlivý typ s převahou vrozené imunity (MON-linie&gt;60%) a vysokým podílem LYM (33%).</t>
  </si>
  <si>
    <t>Zánětlivý typ s převahou antigenně-specif. imunity (LYM&gt;70%) a vysokou buněčností.</t>
  </si>
  <si>
    <t>M171, W0100</t>
  </si>
  <si>
    <t>Koutský</t>
  </si>
  <si>
    <t>Prozánětlivý typ s převahou vrozené imunity (MON-linie 60%) a vysokým podílem LYM (35%).</t>
  </si>
  <si>
    <t>Mazuchová</t>
  </si>
  <si>
    <t>Zánětlivý typ s převahou antigenně-specif. imunity (LYM&gt;50%) a velkým podílem MON-linie (27%).</t>
  </si>
  <si>
    <t>k HTO</t>
  </si>
  <si>
    <t>Prozánětlivý typ s převahou vrozené imunity (MON-linie&gt;60%) a vysokým podílem LYM (30%).</t>
  </si>
  <si>
    <t>k TEP gen.l.sin.</t>
  </si>
  <si>
    <t>M170, M2322</t>
  </si>
  <si>
    <t>Prozánětlivý typ s převahou vroz. imunity (MON-linie&gt;50%) a vysokým podílem LYM (35%), převážně typu CD8 a NK buněk.</t>
  </si>
  <si>
    <t>Šebesta</t>
  </si>
  <si>
    <t>Eduard</t>
  </si>
  <si>
    <t>M170, M6534</t>
  </si>
  <si>
    <t>Prozánětlivý typ s převahou vrozené imunity (MON-linie&gt;50%) a vysokým podílem LYM (35%), převážně typu CD8.</t>
  </si>
  <si>
    <t>Grulichová</t>
  </si>
  <si>
    <t>Zánětlivý typ s vysokým podílem antigenně-specif. imunity (LYM 49%) a MON-linie (42%), T-lym převážně typu CD8.</t>
  </si>
  <si>
    <t>Forejtová</t>
  </si>
  <si>
    <t>M160, M170, M5447</t>
  </si>
  <si>
    <t>Prozánětlivý typ s převahou vrozené imunity (MON-linie 25%, NEU 27%) a vysokým podílem LYM (47%), převážně typu CD8.</t>
  </si>
  <si>
    <t>výpotek, bolestivé man. na men</t>
  </si>
  <si>
    <t>Chmelík</t>
  </si>
  <si>
    <t>Zánětlivý typ s převahou antigenně-specif. imunity (LYM 53%) a vysokým podílem MON-linie (44%).</t>
  </si>
  <si>
    <t>diskrétny výpotek</t>
  </si>
  <si>
    <t>Prozánětlivý typ s převahou vrozené imunity (MON-linie 29 %, NEU 53%) a nízkou buněčností.</t>
  </si>
  <si>
    <t>Scholaster</t>
  </si>
  <si>
    <t>málo dat</t>
  </si>
  <si>
    <t>Zánětlivý typ s vysokým podílem antigenně-specif. imunity (LYM 64%) a MON-linie (32%). Ostatní populace nehodnoceny - málo materiálu.</t>
  </si>
  <si>
    <t>Vysloužil</t>
  </si>
  <si>
    <t>M171, M2323</t>
  </si>
  <si>
    <t>Prozánětlivý typ s převahou vrozené imunity (MON-linie 76%).</t>
  </si>
  <si>
    <t>part. med. menisektomie, pridieho navrty</t>
  </si>
  <si>
    <t>indikován k ASK gen.l.dx.</t>
  </si>
  <si>
    <t>Sirotek</t>
  </si>
  <si>
    <t>Prozánětlivý typ s převahou vrozené imunity (MON-linie 53%) a vysokým podílem LYM (38%).</t>
  </si>
  <si>
    <t>výpotek, med. men. +, LCA +</t>
  </si>
  <si>
    <t>3/16+56/123/127/TCR γ-δ/HLA-DR/11b/64/25/45/15/4/14/8</t>
  </si>
  <si>
    <t>3x(56)</t>
  </si>
  <si>
    <t>Prozánětlivý typ s převahou vrozené imunity (MON-linie&gt;70%).</t>
  </si>
  <si>
    <t>M170, W0102</t>
  </si>
  <si>
    <t>Prozánětlivý typ s převahou vrozené imunity (MON-linie 46%, NEU 22%) a vysokým podílem LYM (29%), převážně typu CD8.</t>
  </si>
  <si>
    <t>Jakubec</t>
  </si>
  <si>
    <t>M2323, M171</t>
  </si>
  <si>
    <t>Zánětlivý typ se shodným podílem vrozené (MON-linie 46%) a antig.-specif. imunity (LYM 49%), převaha CD8 a NK buněk.</t>
  </si>
  <si>
    <t>Soušek</t>
  </si>
  <si>
    <t>Prozánětlivý typ s převahou vrozené imunity (MON-linie 37%, NEU 26%) a vysokým podílem LYM (37%) a NK buněk.</t>
  </si>
  <si>
    <t>M2321, M171, M161</t>
  </si>
  <si>
    <t>Zánětlivý typ s vysokým podílem antigenně-specif. imunity (LYM 55%) a MON-linie (42%).</t>
  </si>
  <si>
    <t>bez výpotku, med. men. +/-</t>
  </si>
  <si>
    <t>3 týdny</t>
  </si>
  <si>
    <t>Dupalová</t>
  </si>
  <si>
    <t>Zánětlivý typ s vysokým podílem antigenně-specif. imunity (LYM 52%) a MON-linie (43%).</t>
  </si>
  <si>
    <t>Zánětlivý typ s převahou antigenně-specif. imunity (LYM 60%) a vysokým podílem MON-linie (33%).</t>
  </si>
  <si>
    <t>Brachová</t>
  </si>
  <si>
    <t>M171, I159</t>
  </si>
  <si>
    <t>Zánětlivý typ se shodným podílem vrozené (MON-linie 46%) a antig.-specif. imunity (LYM 48%).</t>
  </si>
  <si>
    <t>M2326, M7737</t>
  </si>
  <si>
    <t>Zánětlivý typ se shodným podílem vrozené (MON-linie 49%) a antig.-specif. imunity (LYM 48%).</t>
  </si>
  <si>
    <t>ústup potíží, ASK gen.l.dx.</t>
  </si>
  <si>
    <t>Kučerová</t>
  </si>
  <si>
    <t>S832, W0100, C437</t>
  </si>
  <si>
    <t>Zánětlivý typ s převahou antigenně-specif. imunity (LYM&gt;70%).</t>
  </si>
  <si>
    <t>Hladil</t>
  </si>
  <si>
    <t>Žibrita</t>
  </si>
  <si>
    <t>Prozánětlivý typ s převahou vrozené imunity (MON-linie&gt;90%).</t>
  </si>
  <si>
    <t>bez výpotku, med. men. +</t>
  </si>
  <si>
    <t>M205, M0680, M161</t>
  </si>
  <si>
    <t>Prozánětlivý typ s převahou vrozené imunity (MON-linie&gt;80%) a vysokou buněčností, T-lym převážně typu CD4.</t>
  </si>
  <si>
    <t>M069 (RA)</t>
  </si>
  <si>
    <t>M2564</t>
  </si>
  <si>
    <t>&lt;  5,0</t>
  </si>
  <si>
    <t>Jarmarová</t>
  </si>
  <si>
    <t>M170, lymeská arthritis</t>
  </si>
  <si>
    <t>M2546/A692</t>
  </si>
  <si>
    <t>méňe než rok</t>
  </si>
  <si>
    <t>18.6.2020-14.9.2020</t>
  </si>
  <si>
    <t>24+12</t>
  </si>
  <si>
    <t>Prozánětlivý typ s převahou vrozené imunity (MON-linie 31%, NEU 34%) a vysokým podílem LYM (34%).</t>
  </si>
  <si>
    <t>rpt. Med a lat. Menisku, chondropatie III-IV</t>
  </si>
  <si>
    <t>potvrzená LB-  Inf. Odd. Prostějov</t>
  </si>
  <si>
    <t>Libicher</t>
  </si>
  <si>
    <t>3x(57)</t>
  </si>
  <si>
    <t>Prozánětlivý typ s převahou vrozené imunity (MON-linie&gt;70%), T-lym převážně typu CD4.</t>
  </si>
  <si>
    <t>Matějíčková</t>
  </si>
  <si>
    <t>M2320, M5312</t>
  </si>
  <si>
    <t>Zánětlivý typ s převahou antigenně-specif. imunity (LYM 67%) a vysokým podílem MON-linie (31%), vysoký podíl NK buněk.</t>
  </si>
  <si>
    <t>při potížích HTO</t>
  </si>
  <si>
    <t>Důbrava</t>
  </si>
  <si>
    <t>M2321, M171, M170</t>
  </si>
  <si>
    <t>Zánětlivý typ s převahou antigenně-specif. imunity (LYM 69%).</t>
  </si>
  <si>
    <t xml:space="preserve">méně než 5 let </t>
  </si>
  <si>
    <t>režimové opatření, k TEP gen.l.dx.</t>
  </si>
  <si>
    <t>Šťastná</t>
  </si>
  <si>
    <t>Kolašínová</t>
  </si>
  <si>
    <t>Prozánětlivý typ s převahou vrozené imunity (MON-linie 48%) a vysokým podílem LYM (36%, převážně typu CD8).</t>
  </si>
  <si>
    <t>Dobroslava</t>
  </si>
  <si>
    <t>M2526</t>
  </si>
  <si>
    <t>Prozánětlivý typ s převahou vrozené imunity (MON-linie 45%) a vysokým podílem LYM (38%, převážně typu CD8).</t>
  </si>
  <si>
    <t>M2320, M160</t>
  </si>
  <si>
    <t>Prozánětlivý typ s převahou vrozené imunity (MON-linie 53%) a vysokým podílem LYM (39%).</t>
  </si>
  <si>
    <t>Vymětalík</t>
  </si>
  <si>
    <t>k TEP gen.l.dx.</t>
  </si>
  <si>
    <t>Soldán</t>
  </si>
  <si>
    <t>Prozánětlivý typ s převahou vrozené imunity (MON-linie 46 %, NEU 31%), T-LYM jsou převážně typu CD8.</t>
  </si>
  <si>
    <t>k Ask gen.l.sin</t>
  </si>
  <si>
    <t>Hejtmanová</t>
  </si>
  <si>
    <t>Huvr</t>
  </si>
  <si>
    <t>S834, W0182, M7204</t>
  </si>
  <si>
    <t>Zánětlivý typ s vysokým podílem antigenně-specif. imunity (LYM 54%) a MON-linie (44%). T-LYM převážně typu CD8.</t>
  </si>
  <si>
    <t>výpotek, bolest, med. nestabilita</t>
  </si>
  <si>
    <t>Nechvíle</t>
  </si>
  <si>
    <t>M2331</t>
  </si>
  <si>
    <t xml:space="preserve">Prozánětlivý typ s převahou vrozené imunity (MON-linie 51%) a vysokým podílem LYM (31%, převážně typu CD8). </t>
  </si>
  <si>
    <t>Prouza</t>
  </si>
  <si>
    <t>M2351, W0111</t>
  </si>
  <si>
    <t>SORT+kultivace 11b-;14-16-;14+16-,[14+16+ iCRYO á 1M]</t>
  </si>
  <si>
    <t>asi levé koleno</t>
  </si>
  <si>
    <t>Prozánětlivý typ s převahou vrozené imunity (MON-linie 60%) a vysokou buněčností.</t>
  </si>
  <si>
    <t>Loserová</t>
  </si>
  <si>
    <t>Zánětlivý typ s převahou antigenně-specif. imunity (LYM 68%), vysoký podíl NK buněk.</t>
  </si>
  <si>
    <t>Kubišta</t>
  </si>
  <si>
    <t>Zánětlivý typ se shodným podílem antig.-specif. (LYM 51%) a vrozené  imunity (MON-linie 36%, NEU 13%).</t>
  </si>
  <si>
    <t xml:space="preserve">aerobní kultivace-Pseudomonas  aeruginosa </t>
  </si>
  <si>
    <t>3x(58)</t>
  </si>
  <si>
    <t>Sušír</t>
  </si>
  <si>
    <t>M7126 M2557</t>
  </si>
  <si>
    <t>Prozánětlivý typ s převahou vrozené imunity (MON-linie 64%) a vysokým podílem LYM (33%, převážně typu CD8).</t>
  </si>
  <si>
    <t>Hretu</t>
  </si>
  <si>
    <t>Ecaterina</t>
  </si>
  <si>
    <t>Prozánětlivý typ s převahou vrozené imunity (MON-linie 59%) a vysokým podílem LYM (37%).</t>
  </si>
  <si>
    <t xml:space="preserve">aerobní kultivace-Klebsiella  pneumoniae </t>
  </si>
  <si>
    <t>Malý</t>
  </si>
  <si>
    <t>Zánětlivý typ s převahou antigenně-specif. imunity (LYM 60%, převážně typu CD8) a vysokým podílem MON-linie (39%).</t>
  </si>
  <si>
    <t xml:space="preserve">Prozánětlivý typ s převahou vrozené imunity (MON-linie 58%) a vysokým podílem LYM (36%), vysoký podíl NK buněk. </t>
  </si>
  <si>
    <t>Žbánková</t>
  </si>
  <si>
    <t>Imunofenotyp se shodným podílem vrozené (MON-linie 46%) a antigenně-specif. imunity (LYM 40%), vysoký podíl NK.</t>
  </si>
  <si>
    <t>aerobní kultivace - Dermacoccus  nishinomiyaensis   po pomnožení</t>
  </si>
  <si>
    <t>Marika</t>
  </si>
  <si>
    <t>M2351, S832</t>
  </si>
  <si>
    <t>Prozánětlivý typ s převahou vrozené imunity (MON-linie 37 %, NEU 57%), T-LYM převážně typu CD8.</t>
  </si>
  <si>
    <t>Porč</t>
  </si>
  <si>
    <t>Imunofenotyp se shodným podílem vrozené (MON-linie 40%) a antigenně-specif. imunity (LYM 47%, převážně typu CD8).</t>
  </si>
  <si>
    <t>Mrňka</t>
  </si>
  <si>
    <t>Prozánětlivý typ s převahou vrozené imunity (MON-linie 73%), T-LYM převážně typu CD8.</t>
  </si>
  <si>
    <t>Prozánětlivý typ s převahou vrozené imunity (MON-linie 55%) a vysokým podílem LYM (43%).</t>
  </si>
  <si>
    <t>Elvíra</t>
  </si>
  <si>
    <t>Prozánětlivý typ s převahou vrozené imunity (MON-linie 60%).</t>
  </si>
  <si>
    <t>3/16+56/123/127/15/HLA-DR/11b/64/25/45/TREM1/4/14/8</t>
  </si>
  <si>
    <t>M171, M1901, M2326</t>
  </si>
  <si>
    <t>aerobní kultivace - Staphylococcus  haemolyticus   po pomnožení</t>
  </si>
  <si>
    <t>M171, W1001</t>
  </si>
  <si>
    <t>Prozánětlivý typ s převahou vrozené imunity (MON-linie 58%) a vysokým podílem LYM (35%, převážně typu CD8).</t>
  </si>
  <si>
    <t>Špičák</t>
  </si>
  <si>
    <t>Prozánětlivý typ s převahou vrozené imunity (MON-linie 53%, NEU 25%) a vysokým podílem LYM (39%, převážně typu CD8).</t>
  </si>
  <si>
    <t>Malíková</t>
  </si>
  <si>
    <t>M171, M7065, S800</t>
  </si>
  <si>
    <t>2+4</t>
  </si>
  <si>
    <t>Prozánětlivý typ s převahou vrozené imunity (MON-linie 50 %, NEU 40%).</t>
  </si>
  <si>
    <t>Zábranská</t>
  </si>
  <si>
    <t>Zánětlivý typ s převahou antigenně-specif. imunity (LYM 60%).</t>
  </si>
  <si>
    <t>M2326, M2322</t>
  </si>
  <si>
    <t>Zánětlivý typ s převahou antigenně-specif. imunity (LYM 57%) a vysokým podílem MON-linie (34%).</t>
  </si>
  <si>
    <t>3x(59)</t>
  </si>
  <si>
    <t>Prozánětlivý typ s převahou vrozené imunity (MON-linie 54 %, NEU 30%).</t>
  </si>
  <si>
    <t>pHRODO Z+EC, chemokines, aktivace</t>
  </si>
  <si>
    <t>Petríková</t>
  </si>
  <si>
    <t>Smyslil</t>
  </si>
  <si>
    <t>Božetěch</t>
  </si>
  <si>
    <t>Prozánětlivý typ s převahou vrozené imunity (MON-linie 56 %, NEU 22%).</t>
  </si>
  <si>
    <t>Škoda</t>
  </si>
  <si>
    <t>Prozánětlivý typ s převahou vrozené imunity (MON-linie 32%, NEU 26%) a vysokým podílem LYM (42%).</t>
  </si>
  <si>
    <t>Langer</t>
  </si>
  <si>
    <t>M254</t>
  </si>
  <si>
    <t>Biomet optipac</t>
  </si>
  <si>
    <t>Zánětlivý typ s převahou antigenně-specif. imunity (LYM 49%) a vysokým podílem MON-linie (34%).</t>
  </si>
  <si>
    <t>Winklerová</t>
  </si>
  <si>
    <t>Z479, M2546, M161</t>
  </si>
  <si>
    <t>Imunofenotyp se shodným podílem vrozené (MON-linie 43%) a antigenně-specif. imunity (LYM 47%).</t>
  </si>
  <si>
    <t>Alois</t>
  </si>
  <si>
    <t>Mazák</t>
  </si>
  <si>
    <t>M171, M674, S461</t>
  </si>
  <si>
    <t>Prozánětlivý typ s převahou vrozené imunity (MON-linie 40 %, NEU 34%).</t>
  </si>
  <si>
    <t>3/16+56/45RO/45/15/88/11b/14/TLT-2/HLA-DR/TREM1/4/IREM-2/8</t>
  </si>
  <si>
    <t>režimová opatření</t>
  </si>
  <si>
    <t>Kuncová</t>
  </si>
  <si>
    <t>Josefa</t>
  </si>
  <si>
    <t>Prozánětlivý typ s převahou vrozené imunity (MON-linie&gt;70%). T-LYM převážně typu CD8.</t>
  </si>
  <si>
    <t>med</t>
  </si>
  <si>
    <t>5M</t>
  </si>
  <si>
    <t>výpotek, omez hyb., med men +</t>
  </si>
  <si>
    <t>med + PF</t>
  </si>
  <si>
    <t>1M</t>
  </si>
  <si>
    <t>Štafa</t>
  </si>
  <si>
    <t>M7126, M171, M6534</t>
  </si>
  <si>
    <t>Prozánětlivý typ s převahou vrozené imunity (MON-linie 56%) a vysokým podílem LYM (33%).</t>
  </si>
  <si>
    <t>Zatloukal</t>
  </si>
  <si>
    <t>Prozánětlivý typ s převahou vrozené imunity (MON-linie 29%, NEU 30%), vysokým podílem LYM (40%, převážně typu CD4) a vysokou buněčností.</t>
  </si>
  <si>
    <t>aerobní kultivace - Enterococcus  faecalis   po pomnožení</t>
  </si>
  <si>
    <t>trikomp</t>
  </si>
  <si>
    <t>3M</t>
  </si>
  <si>
    <t>varozita, výpotek, omez. Hyb.</t>
  </si>
  <si>
    <t>indikován k TEP</t>
  </si>
  <si>
    <t>3x(60)</t>
  </si>
  <si>
    <t>Prozánětlivý typ s převahou vrozené imunity (MON-linie 40%, NEU 22%) a vysokým podílem LYM (38%).</t>
  </si>
  <si>
    <t>med+PF</t>
  </si>
  <si>
    <t>4R</t>
  </si>
  <si>
    <t>opakovaně pce, obstřik depomedrol (DM), VS</t>
  </si>
  <si>
    <t>indikovaná k TEP</t>
  </si>
  <si>
    <t>Vacula</t>
  </si>
  <si>
    <t>Zánětlivý typ s převahou antigenně-specif. imunity (LYM&gt;65%), T-LYM převážně typu CD8.</t>
  </si>
  <si>
    <t>Kotulek</t>
  </si>
  <si>
    <t xml:space="preserve">Zánětlivý typ se shodným podílem antig.-specif. (LYM 50%) a vrozené  imunity (MON-linie 48%), vysoký podíl NK buněk. </t>
  </si>
  <si>
    <t>M171, S832</t>
  </si>
  <si>
    <t>Prozánětlivý typ s převahou vrozené imunity (MON-linie 48%, NEU 41%) a vysokou buněčností.</t>
  </si>
  <si>
    <t>režimová opatření, pravidelná visko</t>
  </si>
  <si>
    <t>Továrková</t>
  </si>
  <si>
    <t>Prozánětlivý typ s převahou vrozené imunity (MON-linie&gt;65%).</t>
  </si>
  <si>
    <t>Voráč</t>
  </si>
  <si>
    <t>Prozánětlivý typ s převahou vrozené imunity (MON-linie 54%, NEU 29%) a vysokou buněčností, T-LYM převážně typu CD4.</t>
  </si>
  <si>
    <t>M255.6</t>
  </si>
  <si>
    <t>obstřik depo+ meso</t>
  </si>
  <si>
    <t>3/16+56/123/127/-/HLA-DR/11b/64/25/45/15/4/14/8</t>
  </si>
  <si>
    <t>Ščudla</t>
  </si>
  <si>
    <t>n</t>
  </si>
  <si>
    <t>Šlezar</t>
  </si>
  <si>
    <t>Zánětlivý typ s převahou antigenně-specif. imunity (LYM 65%, převážně typu CD8) a vysokým podílem MON-linie (33%).</t>
  </si>
  <si>
    <t>6M</t>
  </si>
  <si>
    <t>Rišica</t>
  </si>
  <si>
    <t>Prozánětlivý typ s převahou vrozené imunity (MON-linie&gt;85%).</t>
  </si>
  <si>
    <t>aerobní kultivace - Staphylococcus  capitis   po pomnožení</t>
  </si>
  <si>
    <t>Černohous</t>
  </si>
  <si>
    <t>M171, M7702, M7737</t>
  </si>
  <si>
    <t>Prozánětlivý typ s převahou vrozené imunity (MON-linie 64%) a vysokým podílem LYM (32%).</t>
  </si>
  <si>
    <t>Prozánětlivý typ s převahou vrozené imunity (MON-linie 56%) a vysokým podílem LYM (39%).</t>
  </si>
  <si>
    <t>trvající potíže - konzerv. Th. Arthrosy</t>
  </si>
  <si>
    <t>3/16+56/123/127/p75/HLA-DR/11b/64/25/45/15/4/14/8</t>
  </si>
  <si>
    <t>varozita</t>
  </si>
  <si>
    <t>lehké pobolívání</t>
  </si>
  <si>
    <t>Zánětlivý typ s převahou antigenně-specif. imunity (LYM 58%, převážně typu CD8) a vysokým podílem MON-linie (37%), vysoký podíl NK.</t>
  </si>
  <si>
    <t>režimové opatření, individ RHB</t>
  </si>
  <si>
    <t>Tesař</t>
  </si>
  <si>
    <t>M2506, W0191</t>
  </si>
  <si>
    <t>Prozánětlivý typ s převahou vrozené imunity (MON-linie 43%, NEU 24%), vysokým podílem LYM (31%, převážně typu CD8) a vysokou buněčností.</t>
  </si>
  <si>
    <t>M2506</t>
  </si>
  <si>
    <t>2 týdny</t>
  </si>
  <si>
    <t>Holibka</t>
  </si>
  <si>
    <t>M170, M5450</t>
  </si>
  <si>
    <t>vyskosuplementace</t>
  </si>
  <si>
    <t>visko</t>
  </si>
  <si>
    <t>režimová opatření, Tep nechce</t>
  </si>
  <si>
    <t>Sležek</t>
  </si>
  <si>
    <t>M171, M2559</t>
  </si>
  <si>
    <t>Zánětlivý typ s převahou antigenně-specif. imunity (LYM&gt;80%), T-LYM převážně typu CD8.</t>
  </si>
  <si>
    <t>výpotek čirý</t>
  </si>
  <si>
    <t>režim, indikován k TEP</t>
  </si>
  <si>
    <t>Vymětalová</t>
  </si>
  <si>
    <t>Prozánětlivý typ s převahou vrozené imunity (MON-linie&gt;75%).</t>
  </si>
  <si>
    <t>1R</t>
  </si>
  <si>
    <t>pce, obstřik, VS</t>
  </si>
  <si>
    <t>zmírnění potíží.</t>
  </si>
  <si>
    <t>Zemánek</t>
  </si>
  <si>
    <t>3x(61)</t>
  </si>
  <si>
    <t>Zánětlivý typ s převahou antigenně-specif. imunity (LYM 85%), vysokým podílem NK a vysokou buněčností.</t>
  </si>
  <si>
    <t>režimové opatření, kontrola s výsledky serologie- nedostavil se</t>
  </si>
  <si>
    <t>Dlabal</t>
  </si>
  <si>
    <t>Prozánětlivý typ s převahou vrozené imunity (MON-linie 67%) a vysokým podílem LYM (30%).</t>
  </si>
  <si>
    <t>poz.</t>
  </si>
  <si>
    <t>aer.kultivace - Staphylococcus  haemolyticus   po pomnožení</t>
  </si>
  <si>
    <t>4M</t>
  </si>
  <si>
    <t>med. Men.</t>
  </si>
  <si>
    <t>Richter</t>
  </si>
  <si>
    <t>čirý výpotek bilat</t>
  </si>
  <si>
    <t>režim, rhb, viskosuplemetace pravidelně</t>
  </si>
  <si>
    <t>Schinerová</t>
  </si>
  <si>
    <t>M2550, M2147</t>
  </si>
  <si>
    <t>3x(74)</t>
  </si>
  <si>
    <t>Prozánětlivý typ s převahou vrozené imunity (MON-linie 57%), vysokým podílem LYM (40%, převážně typu CD8), vysoký podíl NK.</t>
  </si>
  <si>
    <t>12M</t>
  </si>
  <si>
    <t>indikována k TEP</t>
  </si>
  <si>
    <t>Balabán</t>
  </si>
  <si>
    <t>M174, M170</t>
  </si>
  <si>
    <t>Zánětlivý typ s převahou antigenně-specif. imunity (LYM 60%) a vysokým podílem MON-linie (38%), vysoká buněčnost.</t>
  </si>
  <si>
    <t>M174</t>
  </si>
  <si>
    <t>11M</t>
  </si>
  <si>
    <t>prepat. Burza</t>
  </si>
  <si>
    <t>Bulejková</t>
  </si>
  <si>
    <t>Prozánětlivý typ s převahou vrozené imunity (MON-linie 47%) a vysokým podílem LYM (32%).</t>
  </si>
  <si>
    <t>aerob.kultivace - Staphylococcus  epidermidis</t>
  </si>
  <si>
    <t xml:space="preserve">   po pomnožení </t>
  </si>
  <si>
    <t>Neček</t>
  </si>
  <si>
    <t>Zánětlivý typ s vysokým podílem antigenně-specif. imunity (LYM 50%) a NEU (34%), vysoká buněčnost.</t>
  </si>
  <si>
    <t>&lt;4,0</t>
  </si>
  <si>
    <t>Buršík</t>
  </si>
  <si>
    <t>Prozánětlivý typ s převahou vrozené imunity (MON-linie&gt;80%).</t>
  </si>
  <si>
    <t>nedostavil se, bez obtíží</t>
  </si>
  <si>
    <t>puncke, obstřik</t>
  </si>
  <si>
    <t>Kulatá</t>
  </si>
  <si>
    <t>M171, S833</t>
  </si>
  <si>
    <t>Zánětlivý typ s převahou antigenně-specif. imunity (LYM 60%) a vysokým podílem NK buněk.</t>
  </si>
  <si>
    <t>Polehla</t>
  </si>
  <si>
    <t>Zánětlivý typ s převahou antigenně-specif. imunity (LYM 56%) a vysokým podílem MON-linie (34%).</t>
  </si>
  <si>
    <t>aerobní kultivace - Staphylococcus  hominis</t>
  </si>
  <si>
    <t xml:space="preserve">   po pomnožení</t>
  </si>
  <si>
    <t>Antoníček</t>
  </si>
  <si>
    <t>Zánětlivý typ s převahou antigenně-specif. imunity (LYM 66%) a vysokým podílem NK buněk.</t>
  </si>
  <si>
    <t>při potížích k TEP</t>
  </si>
  <si>
    <t>Dohnálek</t>
  </si>
  <si>
    <t>trokomp</t>
  </si>
  <si>
    <t>10R</t>
  </si>
  <si>
    <t>obstřiky, pce, VS, byla indikace TEP</t>
  </si>
  <si>
    <t>Ganiecová</t>
  </si>
  <si>
    <t>Prozánětlivý typ s převahou vrozené imunity (MON-linie 55%) a vysokým podílem LYM (33%).</t>
  </si>
  <si>
    <t>neuvedeno</t>
  </si>
  <si>
    <t>výpotek, omez hyb.</t>
  </si>
  <si>
    <t>3x(62)</t>
  </si>
  <si>
    <t>výpotek, varozita, omez. Hybnost</t>
  </si>
  <si>
    <t>7/21 - TEP</t>
  </si>
  <si>
    <t>M171, M1901</t>
  </si>
  <si>
    <t>Prozánětlivý typ s převahou vrozené imunity (MON-linie 46%, NEU 23%).</t>
  </si>
  <si>
    <t>Marija</t>
  </si>
  <si>
    <t>Prozánětlivý typ s převahou vrozené imunity (MON-linie 61%) a vysokým podílem LYM (34%, převážně typu CD8) a NK buněk.</t>
  </si>
  <si>
    <t>trvající bolesti, recid. Výpotky.</t>
  </si>
  <si>
    <t>Lubor</t>
  </si>
  <si>
    <t>Zánětlivý typ s převahou antigenně-specif. imunity (LYM 64%) a vysokým podílem MON-linie (33%), vysoký podíl NK buněk.</t>
  </si>
  <si>
    <t>Zánětlivý typ s převahou antigenně-specif. imunity (LYM 65%) a vysokým podílem MON-linie (32%), vysoký podíl NK buněk.</t>
  </si>
  <si>
    <t>stp.ASK, punkce, obstřik</t>
  </si>
  <si>
    <t>režimová opatření, pravidelné kontroly</t>
  </si>
  <si>
    <t>M171, M2322, M2351</t>
  </si>
  <si>
    <t>Zánětlivý typ s převahou antigenně-specif. imunity (LYM 53%) a vysokým podílem MON-linie (41%), vysoký podíl NK buněk.</t>
  </si>
  <si>
    <t>? - není dostupná dokumentace</t>
  </si>
  <si>
    <t>18.2.2021 - ?</t>
  </si>
  <si>
    <t>Peč</t>
  </si>
  <si>
    <t>M2546, M2326, M171</t>
  </si>
  <si>
    <t>Prozánětlivý typ s převahou vrozené imunity (MON-linie&gt;65%), T-LYM převážně typu CD8.</t>
  </si>
  <si>
    <t>punkce, obstřik, indikace k OWOT</t>
  </si>
  <si>
    <t>Gajdošík</t>
  </si>
  <si>
    <t>S832, W0112, M2321</t>
  </si>
  <si>
    <t>Imunofenotyp s převahou NEU (60%) a vysokou buněčností.</t>
  </si>
  <si>
    <t xml:space="preserve">M2406, M171,M2322, M171 </t>
  </si>
  <si>
    <t>2roky</t>
  </si>
  <si>
    <t>Galatík</t>
  </si>
  <si>
    <t>Prozánětlivý typ s převahou vrozené imunity (MON-linie 56%) a vysokým podílem LYM (35%, převážně typu CD8).</t>
  </si>
  <si>
    <t>M2350, U6975</t>
  </si>
  <si>
    <t>Zánětlivý typ s převahou antigenně-specif. imunity (LYM 75%) a vysokou buněčností.</t>
  </si>
  <si>
    <t>M2350, M2410</t>
  </si>
  <si>
    <t>punkce po OP</t>
  </si>
  <si>
    <t>Prozánětlivý typ s převahou vrozené imunity (MON-linie 41%, NEU 28%) a vysokým podílem LYM (30%).</t>
  </si>
  <si>
    <t>aerobní kultivace - Rothia  terrae</t>
  </si>
  <si>
    <t>Žádník</t>
  </si>
  <si>
    <t>Z479,M161</t>
  </si>
  <si>
    <t>Podivínský</t>
  </si>
  <si>
    <t>Prozánětlivý typ s převahou vrozené imunity (MON-linie 56%) a vysokým podílem LYM (41%).</t>
  </si>
  <si>
    <t xml:space="preserve">stp. TEP gen </t>
  </si>
  <si>
    <t>Ženožička</t>
  </si>
  <si>
    <t>Prozánětlivý typ s převahou vrozené imunity (MON-linie 42%, NEU 18%) a vysokým podílem LYM (39%, převážně typu CD8).</t>
  </si>
  <si>
    <t>Rolek</t>
  </si>
  <si>
    <t>S832,W0100,M171</t>
  </si>
  <si>
    <t>3x(63)</t>
  </si>
  <si>
    <t>Zánětlivý typ s převahou antigenně-specif. imunity (LYM 58%) a vysokým podílem MON-linie (32%), vysoký podíl NK buněk.</t>
  </si>
  <si>
    <t>Zánětlivý typ s převahou antigenně-specif. imunity (LYM 55%) a vysokým podílem MON-linie (37%).</t>
  </si>
  <si>
    <t>Sedláková</t>
  </si>
  <si>
    <t>Oldřiška</t>
  </si>
  <si>
    <t>S832,W0111,M7737</t>
  </si>
  <si>
    <t>Prozánětlivý typ s převahou vrozené imunity (MON-linie 55%, NEU 19%), T-LYM převážně typu CD4.</t>
  </si>
  <si>
    <t>Neumann</t>
  </si>
  <si>
    <t>M171, W0111</t>
  </si>
  <si>
    <t>Prozánětlivý typ s převahou vrozené imunity (MON-linie&gt;80%) a vysokou buněčností.</t>
  </si>
  <si>
    <t>M171, M224, M2320</t>
  </si>
  <si>
    <t>Prozánětlivý typ s převahou vrozené imunity (MON-linie 45%, NEU 13%) a vysokým podílem LYM (40%).</t>
  </si>
  <si>
    <t>Skopalíková</t>
  </si>
  <si>
    <t>M2320, M235</t>
  </si>
  <si>
    <t>Zánětlivý typ s převahou antigenně-specif. imunity (LYM 74%), T-LYM převážně typu CD8.</t>
  </si>
  <si>
    <t>Prozánětlivý typ s převahou vrozené imunity (MON-linie 55%) a vysokým podílem LYM (39%).</t>
  </si>
  <si>
    <t>Eigenerová</t>
  </si>
  <si>
    <t>M1901, M170, M7046</t>
  </si>
  <si>
    <t>Prozánětlivý typ s převahou vrozené imunity (MON-linie 50%, NEU 16%) a vysokým podílem LYM (33%).</t>
  </si>
  <si>
    <t>Krčálová</t>
  </si>
  <si>
    <t>Prozánětlivý typ s převahou vrozené imunity (MON-linie 58%) a vysokým podílem LYM (41%, převážně typu CD8), vysoký podíl NK buněk.</t>
  </si>
  <si>
    <t>Lenhart</t>
  </si>
  <si>
    <t>M170, M1927</t>
  </si>
  <si>
    <t>Prozánětlivý typ s převahou vrozené imunity (MON-linie 36%, NEU 36%).</t>
  </si>
  <si>
    <t>Bartíková</t>
  </si>
  <si>
    <t>lavé koleno</t>
  </si>
  <si>
    <t>Prozánětlivý typ s převahou vrozené imunity (MON-linie 49%, NEU 7%), vysokým podílem LYM (41%) a NK buněk.</t>
  </si>
  <si>
    <t>Deutscherová</t>
  </si>
  <si>
    <t>M181</t>
  </si>
  <si>
    <t>Prozánětlivý typ s převahou vrozené imunity (MON-linie 60%) a vysokým podílem LYM (31%).</t>
  </si>
  <si>
    <t>Barochová</t>
  </si>
  <si>
    <t>Regina</t>
  </si>
  <si>
    <t>M2556, M171, M2321</t>
  </si>
  <si>
    <t>Prozánětlivý typ s převahou vrozené imunity (MON-linie 65%) a vysokou buněčností.</t>
  </si>
  <si>
    <t>pozitivní</t>
  </si>
  <si>
    <t>aerovní kultivace- Aerococcus  viridans   po pomnožení</t>
  </si>
  <si>
    <t>aerovní kultivace-Staphylococcus  hominis   po pomnožení</t>
  </si>
  <si>
    <t>Klosová</t>
  </si>
  <si>
    <t>Zánětlivý typ s převahou antigenně-specif. imunity (LYM 62%), T-LYM převážně typu CD8.</t>
  </si>
  <si>
    <t>výpotek ad K+C</t>
  </si>
  <si>
    <t xml:space="preserve">režimová opatření, aktuálně stp.TEP coxae </t>
  </si>
  <si>
    <t>Paprota</t>
  </si>
  <si>
    <t>S836, W0199</t>
  </si>
  <si>
    <t>ŠPATNÝ KOULE</t>
  </si>
  <si>
    <t>Zánětlivý typ s převahou antigenně-specif. imunity (LYM 67%) a vysokým podílem MON-linie (30%).</t>
  </si>
  <si>
    <t>aerovní kultivace-Enterococcus  faecium   po pomnožení</t>
  </si>
  <si>
    <t>chondropathie III + rpt,.men medialis+ release pately</t>
  </si>
  <si>
    <t>stp.ASK gen.ldx 19, viskosuplemenatce, obstřiky</t>
  </si>
  <si>
    <t>3x(64)</t>
  </si>
  <si>
    <t>M2386</t>
  </si>
  <si>
    <t>Prozánětlivý typ s převahou vrozené imunity (MON-linie 56%, NEU 26%) a vysokou buněčností.</t>
  </si>
  <si>
    <t>chondropatie gr III + rpt men.bilat</t>
  </si>
  <si>
    <t>2 oky</t>
  </si>
  <si>
    <t>ASK,punkce obstřik</t>
  </si>
  <si>
    <t>ASK, punkce, obstřik, inidikován k reASk a implantaci umělé chrupavky</t>
  </si>
  <si>
    <t>čekatel na re ASK</t>
  </si>
  <si>
    <t>Mathonová</t>
  </si>
  <si>
    <t>Prozánětlivý typ s převahou vrozené imunity (MON-linie 53%) a vysokým podílem LYM (36%, převážně typu CD8).</t>
  </si>
  <si>
    <t>M171, M2322, S835</t>
  </si>
  <si>
    <t>Zánětlivý typ s převahou antigenně-specif. imunity (LYM 70%).</t>
  </si>
  <si>
    <t>Robová</t>
  </si>
  <si>
    <t>M1917, M2147</t>
  </si>
  <si>
    <t>Zánětlivý typ s převahou antigenně-specif. imunity (LYM 79%), T-LYM převážně typu CD8.</t>
  </si>
  <si>
    <t>Baloun</t>
  </si>
  <si>
    <t>MACRO na Cantu</t>
  </si>
  <si>
    <t>Prozánětlivý typ s převahou vrozené imunity (MON-linie 57%) a vysokým podílem LYM (39%).</t>
  </si>
  <si>
    <t>Prozánětlivý typ s převahou vrozené imunity (MON-linie 31%, NEU 24%), vysokým podílem LYM (42%, převážně typu CD4).</t>
  </si>
  <si>
    <t>Galásek</t>
  </si>
  <si>
    <t>Zánětlivý typ s převahou antigenně-specif. imunity (LYM 77%), T-LYM převážně typu CD8.</t>
  </si>
  <si>
    <t>Chytil</t>
  </si>
  <si>
    <t>Prozánětlivý typ s převahou vrozené imunity (MON-linie 91%).</t>
  </si>
  <si>
    <t>Půlpánová</t>
  </si>
  <si>
    <t>Prozánětlivý typ s převahou vrozené imunity (NEU 59%, MON-linie 35%) a vysokou buněčností.</t>
  </si>
  <si>
    <t>Rašková</t>
  </si>
  <si>
    <t>Z479, S8210</t>
  </si>
  <si>
    <t>Beranová</t>
  </si>
  <si>
    <t>M171, M7703, S833</t>
  </si>
  <si>
    <t>Prozánětlivý typ s převahou vrozené imunity (MON-linie 64%), vysokým podílem LYM (31%, převážně typu CD8).</t>
  </si>
  <si>
    <t>Zánětlivý typ s převahou antigenně-specif. imunity (LYM 60%), T-LYM převážně typu CD8.</t>
  </si>
  <si>
    <t>Čapek</t>
  </si>
  <si>
    <t>Kozel</t>
  </si>
  <si>
    <t>M1907, M755</t>
  </si>
  <si>
    <t>Zánětlivý typ s převahou antigenně-specif. imunity (LYM 59%), T-LYM převážně typu CD8  a vysokým podílem NK buněk.</t>
  </si>
  <si>
    <t>Zánětlivý typ s převahou antigenně-specif. imunity (LYM 85%) a vysokým podílem NK buněk.</t>
  </si>
  <si>
    <t>Šnupárek</t>
  </si>
  <si>
    <t>M161, M7195</t>
  </si>
  <si>
    <t>M2326,M2322</t>
  </si>
  <si>
    <t>Prozánětlivý typ s převahou vrozené imunity (MON-linie 64%), vysokým podílem LYM (31%).</t>
  </si>
  <si>
    <t>Petrová</t>
  </si>
  <si>
    <t>Prozánětlivý typ s převahou vrozené imunity (MON-linie 59%), vysokým podílem LYM (39%, převážně typu CD8).</t>
  </si>
  <si>
    <t>Malota</t>
  </si>
  <si>
    <t>Zánětlivý typ se shodným podílem antigenně-specif. imunity (LYM 52%) a vrozené imunity (MON-linie 34%, NEU 13%).</t>
  </si>
  <si>
    <t>Zánětlivý typ s převahou antigenně-specif. imunity (LYM 69%), T-LYM převážně typu CD8.</t>
  </si>
  <si>
    <t>Drmola</t>
  </si>
  <si>
    <t>3x(65)</t>
  </si>
  <si>
    <t>Figlár</t>
  </si>
  <si>
    <t>Prozánětlivý typ s převahou vrozené imunity (MON-linie 63%), vysokým podílem LYM (33%, převážně typu CD8).</t>
  </si>
  <si>
    <t>Zálešáková</t>
  </si>
  <si>
    <t>Prozánětlivý typ s převahou vrozené imunity (MON-linie 82%).</t>
  </si>
  <si>
    <t>Branžovský</t>
  </si>
  <si>
    <t>M2380, S835</t>
  </si>
  <si>
    <t>Prozánětlivý typ s převahou vrozené imunity (MON-linie 54%), vysokým podílem LYM (41%).</t>
  </si>
  <si>
    <t>Mikulka</t>
  </si>
  <si>
    <t>M2320, M170</t>
  </si>
  <si>
    <t>Zánětlivý typ s převahou antigenně-specif. imunity (LYM 67%) a vysokým podílem NK buněk.</t>
  </si>
  <si>
    <t>Prozánětlivý typ se shodným podílem vrozené imunity (MON-linie 38%, NEU 15%) a antigenně-specif. imunity (LYM 46%, převážně typu CD8).</t>
  </si>
  <si>
    <t>Prozánětlivý typ s převahou vrozené imunity (MON-linie 83%).</t>
  </si>
  <si>
    <t>indiován k TEP</t>
  </si>
  <si>
    <t>Vernerová</t>
  </si>
  <si>
    <t>Prozánětlivý typ s převahou vrozené imunity (MON-linie 93%).</t>
  </si>
  <si>
    <t>9+3</t>
  </si>
  <si>
    <t>Prozánětlivý typ s převahou vrozené imunity (MON-linie 64%).</t>
  </si>
  <si>
    <t>Krmela</t>
  </si>
  <si>
    <t>Prozánětlivý typ s převahou vrozené imunity (MON-linie 79%).</t>
  </si>
  <si>
    <t>Gregorová</t>
  </si>
  <si>
    <t xml:space="preserve">Marie </t>
  </si>
  <si>
    <t>M171, M2546, M755</t>
  </si>
  <si>
    <t>Prozánětlivý typ s převahou vrozené imunity (MON-linie 38%, NEU 45%).</t>
  </si>
  <si>
    <t>MN171</t>
  </si>
  <si>
    <t>Holouš</t>
  </si>
  <si>
    <t>Prozánětlivý typ s převahou vrozené imunity (MON-linie 84%).</t>
  </si>
  <si>
    <t>Vachutková</t>
  </si>
  <si>
    <t>Prozánětlivý typ s převahou vrozené imunity (MON-linie 56%, NEU 29%).</t>
  </si>
  <si>
    <t>Zánětlivý typ se shodným podílem antigenně-specif. imunity (LYM 52%) a vrozené imunity (MON-linie 41%, NEU 5%).</t>
  </si>
  <si>
    <t>Prozánětlivý typ se shodným podílem vrozené (MON-linie 45%) a antigenně-specif. imunity (LYM 44%).</t>
  </si>
  <si>
    <t>Kořínková</t>
  </si>
  <si>
    <t>Zánětlivý typ s převahou antigenně-specif. imunity (LYM 59%, převážně typu CD8) a vysokým podílem MON-linie (38%).</t>
  </si>
  <si>
    <t>3x(66)</t>
  </si>
  <si>
    <t>Prozánětlivý typ s převahou vrozené imunity (NEU 59%, MON-linie 19%).</t>
  </si>
  <si>
    <t>Zánětlivý typ s převahou antigenně-specif. imunity (LYM 78%), T-LYM převážně typu CD8.</t>
  </si>
  <si>
    <t>aerobní kultivace-Corynebacterium  aurimucosum   po pomnožení</t>
  </si>
  <si>
    <t>Sporina</t>
  </si>
  <si>
    <t>Zánětlivý typ s převahou antigenně-specif. imunity (LYM 54%, převážně typu CD8), vysokým podílem MON-linie (41%) a NK.</t>
  </si>
  <si>
    <t>Prozánětlivý typ s převahou vrozené imunity (MON-linie 55%), vysokým podílem LYM (43%, převážně typu CD8) a NK buněk.</t>
  </si>
  <si>
    <t>Hachranová</t>
  </si>
  <si>
    <t>Prozánětlivý typ s převahou vrozené imunity (MON-linie 40%, NEU 47%).</t>
  </si>
  <si>
    <t>Prozánětlivý typ s převahou vrozené imunity (MON-linie 72%).</t>
  </si>
  <si>
    <t>Zánětlivý typ s převahou antigenně-specif. imunity (LYM 61%) a vysokou buněčností.</t>
  </si>
  <si>
    <t>Prozánětlivý typ s převahou vrozené imunity (MON-linie 79%), T-LYM převážně typu CD8.</t>
  </si>
  <si>
    <t>Prozánětlivý typ s převahou vrozené imunity (MON-linie 26%, NEU 48%), T-LYM převážně typu CD8.</t>
  </si>
  <si>
    <t>Filipová</t>
  </si>
  <si>
    <t>Lilia</t>
  </si>
  <si>
    <t>Zánětlivý typ s převahou antigenně-specif. imunity (LYM 56%) a vysokým podílem MON-linie (40%).</t>
  </si>
  <si>
    <t>Richtr</t>
  </si>
  <si>
    <t>Prozánětlivý typ s převahou vrozené imunity (MON-linie 56%) a vysokým podílem LYM (36%).</t>
  </si>
  <si>
    <t>M171, M1907</t>
  </si>
  <si>
    <t>Prozánětlivý typ se shodným podílem vrozené (MON-linie 48%) a antigenně-specif. imunity (LYM 47%).</t>
  </si>
  <si>
    <t>Prozánětlivý typ s převahou vrozené imunity (MON-linie 54%) a vysokým podílem LYM (34%).</t>
  </si>
  <si>
    <t>aerobní kultivace-Micrococcus  luteus   po pomnožení</t>
  </si>
  <si>
    <t>Prozánětlivý typ s převahou vrozené imunity (MON-linie 61%, NEU 24%).</t>
  </si>
  <si>
    <t>Tezzelová</t>
  </si>
  <si>
    <t>Prozánětlivý typ s převahou vrozené imunity (MON-linie 46%, NEU 28%).</t>
  </si>
  <si>
    <t>Hampl</t>
  </si>
  <si>
    <t>Zánětlivý typ s převahou antigenně-specif. imunity (LYM 63%, převážně typu CD8) a NK buněk.</t>
  </si>
  <si>
    <t>Malík</t>
  </si>
  <si>
    <t>Pavol</t>
  </si>
  <si>
    <t>Zánětlivý typ s převahou antigenně-specif. imunity (LYM 90%, převážně typu CD4), s vysokou buněčností.</t>
  </si>
  <si>
    <t>Beránek</t>
  </si>
  <si>
    <t>3x(67)</t>
  </si>
  <si>
    <t>Zánětlivý typ se shodným podílem antigenně-specif. imunity (LYM 50%, převážně typu CD8) a vrozené imunity (MON-linie 47%).</t>
  </si>
  <si>
    <t>Chalupa</t>
  </si>
  <si>
    <t>S832, W0199,M171</t>
  </si>
  <si>
    <t>Prozánětlivý typ s převahou vrozené imunity (MON-linie 42%, NEU 26%) a vysokým podílem LYM (31%).</t>
  </si>
  <si>
    <t>Monika</t>
  </si>
  <si>
    <t>Prozánětlivý typ s převahou vrozené imunity (MON-linie 81%).</t>
  </si>
  <si>
    <t>Ivanecká</t>
  </si>
  <si>
    <t>Prozánětlivý typ s převahou vrozené imunity (MON-linie 65%) a vysokým podílem LYM (32%).</t>
  </si>
  <si>
    <t>Hodinová</t>
  </si>
  <si>
    <t>Prozánětlivý typ se shodným podílem vrozené (MON-linie 41%, NEU 11%) a antigenně-specif. imunity (LYM 48%).</t>
  </si>
  <si>
    <t>M170, M1927, M170</t>
  </si>
  <si>
    <t>34/64/4/123/12/11b/45RO/33/TLR1/HLA-DR/86/16/14/45</t>
  </si>
  <si>
    <t>Prozánětlivý typ s převahou vrozené imunity (MON-linie 61%, NEU 28%), T-LYM převážně typu CD4.</t>
  </si>
  <si>
    <t>Kollert</t>
  </si>
  <si>
    <t>S832, W0191, S400</t>
  </si>
  <si>
    <t>Zánětlivý typ s převahou antigenně-specif. imunity (LYM 68%), T-LYM převážně typu CD8.</t>
  </si>
  <si>
    <t>Fritscher</t>
  </si>
  <si>
    <t>S831, W0100, M171</t>
  </si>
  <si>
    <t>Prozánětlivý typ s převahou vrozené imunity (MON-linie 52%, NEU 13%) a vysokým podílem LYM (34%).</t>
  </si>
  <si>
    <t>Macháček</t>
  </si>
  <si>
    <t>8+9+5</t>
  </si>
  <si>
    <t>Prozánětlivý typ se shodným podílem vrozené (MON-linie 41%, NEU 11%) a antigenně-specif. imunity (LYM 47%, převážně typu CD8).</t>
  </si>
  <si>
    <t>8+10</t>
  </si>
  <si>
    <t>Prozánětlivý typ s převahou vrozené imunity (MON-linie 71%).</t>
  </si>
  <si>
    <t>M1902, S5210</t>
  </si>
  <si>
    <t>Prozánětlivý typ s převahou vrozené imunity (MON-linie 52%, NEU 27%).</t>
  </si>
  <si>
    <t>Avratová</t>
  </si>
  <si>
    <t>M170, D172</t>
  </si>
  <si>
    <t>Prozánětlivý typ s převahou vrozené imunity (MON-linie 68%).</t>
  </si>
  <si>
    <t>Prozánětlivý typ se shodným podílem vrozené (MON-linie 51%) a antigenně-specif. imunity (LYM 45%, převážně typu CD8).</t>
  </si>
  <si>
    <t>M170, Z479</t>
  </si>
  <si>
    <t>Zánětlivý typ s převahou antigenně-specif. imunity (LYM 55%, převážně typu CD8) a vysokým podílem MON-linie (33%).</t>
  </si>
  <si>
    <t>Macháčová</t>
  </si>
  <si>
    <t>Emilie</t>
  </si>
  <si>
    <t>Prozánětlivý typ s převahou vrozené imunity (MON-linie 54%, NEU 22%).</t>
  </si>
  <si>
    <t>Smolka</t>
  </si>
  <si>
    <t>Luděk</t>
  </si>
  <si>
    <t>M170, M7126</t>
  </si>
  <si>
    <t>Prozánětlivý typ s převahou vrozené imunity (MON-linie 54%) a vysokým podílem LYM (43%, převážně typu CD8).</t>
  </si>
  <si>
    <t>Kociánová</t>
  </si>
  <si>
    <t>Aranka</t>
  </si>
  <si>
    <t>Prozánětlivý typ s převahou vrozené imunity (MON-linie 46%, NEU 16%) a vysokým podílem LYM (37%) a NK buněk.</t>
  </si>
  <si>
    <t>Prozánětlivý typ s převahou vrozené imunity (MON-linie 51%, NEU 8%) a vysokým podílem LYM (41%, převážně typu CD8).</t>
  </si>
  <si>
    <t>M2322, M6587</t>
  </si>
  <si>
    <t>3x(68)</t>
  </si>
  <si>
    <t>Imunofenotyp s převahou NEU (66%) a vysokou buněčností.</t>
  </si>
  <si>
    <t>Gramata</t>
  </si>
  <si>
    <t>Imunofenotyp s převahou NEU (66%) a nízkou buněčností.</t>
  </si>
  <si>
    <t>viskozní,nelze hodnotit</t>
  </si>
  <si>
    <t>Valovičová</t>
  </si>
  <si>
    <t>M170, M7065</t>
  </si>
  <si>
    <t>Prozánětlivý typ s převahou vrozené imunity (MON-linie 50%, NEU19%) a vysokým podílem LYM (31%, převážně typu CD8).</t>
  </si>
  <si>
    <t>Houfek</t>
  </si>
  <si>
    <t>M2322, M171, W0102</t>
  </si>
  <si>
    <t>Zánětlivý typ s převahou antigenně-specif. imunity (LYM 54%), T-LYM převážně typu CD4, s vysokou buněčností.</t>
  </si>
  <si>
    <t>Prozánětlivý typ se shodným podílem vrozené (MON-linie 43%) a antigenně-specif. imunity (LYM 46%).</t>
  </si>
  <si>
    <t>TLR panel</t>
  </si>
  <si>
    <t>Prozánětlivý typ s převahou vrozené imunity (MON-linie 57%) a vysokým podílem LYM (40%, převážně typu CD8).</t>
  </si>
  <si>
    <t>Brablíková</t>
  </si>
  <si>
    <t>Prozánětlivý typ se shodným podílem vrozené (MON-linie 44%) a antigenně-specif. imunity (LYM 44%).</t>
  </si>
  <si>
    <t>Zánětlivý typ s převahou antigenně-specif. imunity (LYM 58%) a vysokým podílem MON-linie (32%) a NK buněk.</t>
  </si>
  <si>
    <t>Nedomová</t>
  </si>
  <si>
    <t>M2326 M2147</t>
  </si>
  <si>
    <t>Zánětlivý typ se shodným podílem antigenně-specif. imunity (LYM 47%, převážně typu CD8) a vrozené imunity (MON-linie 38%, NEU 12%).</t>
  </si>
  <si>
    <t>Prozánětlivý typ s převahou vrozené imunity (MON-linie 40%, NEU 21%) a vysokým podílem LYM (38%).</t>
  </si>
  <si>
    <t>M2352, W0130</t>
  </si>
  <si>
    <t>Zánětlivý typ s převahou antigenně-specif. imunity (LYM 85%), T-LYM převážně typu CD8.</t>
  </si>
  <si>
    <t>Poláková</t>
  </si>
  <si>
    <t>Zánětlivý typ se shodným podílem antigenně-specif. imunity (LYM 50%) a vrozené imunity (MON-linie 34%, NEU 14%).</t>
  </si>
  <si>
    <t>Prozánětlivý typ s převahou vrozené imunity (MON-linie 48%, NEU 11%) a vysokým podílem LYM (41%, převážně typu CD8).</t>
  </si>
  <si>
    <t>aerobní kultivace-Staphylococcus  hominis   po pomnožení</t>
  </si>
  <si>
    <t>Balušík</t>
  </si>
  <si>
    <t>Zánětlivý typ s převahou antigenně-specif. imunity (LYM 54%) a vysokým podílem MON-linie (44%) a NK buněk.</t>
  </si>
  <si>
    <t>Růžička</t>
  </si>
  <si>
    <t>Prozánětlivý typ s převahou vrozené imunity (MON-linie 40%, NEU 19%) a vysokým podílem LYM (40%, převážně typu CD8).</t>
  </si>
  <si>
    <t>Prozánětlivý typ s převahou vrozené imunity (NEU 42%, MON-linie 23%) a vysokým podílem LYM (35%).</t>
  </si>
  <si>
    <t>Burín</t>
  </si>
  <si>
    <t>M2351, W0162</t>
  </si>
  <si>
    <t>Zánětlivý typ s převahou antigenně-specif. imunity (LYM 55%) a vysokým podílem MON-linie (32%).</t>
  </si>
  <si>
    <t>Ostrčil</t>
  </si>
  <si>
    <t>Prozánětlivý typ s převahou vrozené imunity (MON-linie 89%), T-LYM převážně typu CD8.</t>
  </si>
  <si>
    <t>Drtíková</t>
  </si>
  <si>
    <t>M170, M2546, M2326</t>
  </si>
  <si>
    <t>Prozánětlivý typ s převahou vrozené imunity (MON-linie 39%, NEU 25%) a vysokým podílem LYM (34%).</t>
  </si>
  <si>
    <t>Skokánková</t>
  </si>
  <si>
    <t>Zánětlivý typ s převahou antigenně-specif. imunity (LYM 76%), T-LYM převážně typu CD8.</t>
  </si>
  <si>
    <t>Palička</t>
  </si>
  <si>
    <t>Prozánětlivý typ se shodným podílem vrozené (MON-linie 48%) a antigenně-specif. imunity (LYM 44%).</t>
  </si>
  <si>
    <t>3x(69)</t>
  </si>
  <si>
    <t>Prozánětlivý typ s převahou vrozené imunity (MON-linie 44%, NEU 20%) a vysokým podílem LYM (34%, převážně typu CD8).</t>
  </si>
  <si>
    <t>Kamler</t>
  </si>
  <si>
    <t>M171, M1927, M2147</t>
  </si>
  <si>
    <t>Zánětlivý typ se shodným podílem antigenně-specif. imunity (LYM 52%, převážně typu CD8) a vrozené imunity (MON-linie 28%, NEU 16%).</t>
  </si>
  <si>
    <t>Zánětlivý typ se shodným podílem antigenně-specif. imunity (LYM 52%) a vrozené imunity (MON-linie 42%, NEU 5%).</t>
  </si>
  <si>
    <t>Janouch</t>
  </si>
  <si>
    <t>Prozánětlivý typ s převahou vrozené imunity (MON-linie 37%, NEU 31%) a vysokým podílem LYM (31%).</t>
  </si>
  <si>
    <t>Brandýs</t>
  </si>
  <si>
    <t>Prozánětlivý typ s převahou vrozené imunity (NEU 59%, MON-linie 25%).</t>
  </si>
  <si>
    <t>Hlava</t>
  </si>
  <si>
    <t>Prozánětlivý typ s převahou vrozené imunity (MON-linie 77%).</t>
  </si>
  <si>
    <t xml:space="preserve">      </t>
  </si>
  <si>
    <t>Prozánětlivý typ s převahou vrozené imunity (MON-linie 22%, NEU 33%) a vysokým podílem LYM (43%).</t>
  </si>
  <si>
    <t>Mačkal</t>
  </si>
  <si>
    <t>Zánětlivý typ s převahou antigenně-specif. imunity (LYM 61%, převážně typu CD8), vysokým podílem MON-linie (32%) a NK buněk.</t>
  </si>
  <si>
    <t>Žídek</t>
  </si>
  <si>
    <t>Fišnerová</t>
  </si>
  <si>
    <t>Prozánětlivý typ s převahou vrozené imunity (MON-linie 46%, NEU 27%) a vysokým podílem LYM (27%, převážně typu CD8).</t>
  </si>
  <si>
    <t>&lt; 4,0</t>
  </si>
  <si>
    <t>Pavla</t>
  </si>
  <si>
    <t>7,5</t>
  </si>
  <si>
    <t>M160, M161</t>
  </si>
  <si>
    <t>Prozánětlivý typ s převahou vrozené imunity (MON-linie 64%, NEU 11%).</t>
  </si>
  <si>
    <t>Cilečková</t>
  </si>
  <si>
    <t>Ošťádalová</t>
  </si>
  <si>
    <t>M1907, M201</t>
  </si>
  <si>
    <t>Prozánětlivý typ s převahou vrozené imunity (MON-linie 32%, NEU 34%) a vysokým podílem LYM (33%).</t>
  </si>
  <si>
    <t>M171, M7196</t>
  </si>
  <si>
    <t>Prozánětlivý typ s převahou vrozené imunity (MON-linie 61%) a vysokým podílem LYM (35%, převážně typu CD8).</t>
  </si>
  <si>
    <t>Navara</t>
  </si>
  <si>
    <t>Radoslav</t>
  </si>
  <si>
    <t>Prozánětlivý typ s převahou vrozené imunity (MON-linie 57%, NEU 13%).</t>
  </si>
  <si>
    <t>Pachnerová</t>
  </si>
  <si>
    <t>M170, M7126, M1317</t>
  </si>
  <si>
    <t>3x(70)</t>
  </si>
  <si>
    <t>Prozánětlivý typ s převahou vrozené imunity (MON-linie 42%, NEU 19%), s vysokým podílem LYM (38%, převážně typu CD4) a NK buněk.</t>
  </si>
  <si>
    <t>Masarová</t>
  </si>
  <si>
    <t>Prozánětlivý typ s převahou vrozené imunity (MON-linie 47%, NEU 44%).</t>
  </si>
  <si>
    <t>Jančeková</t>
  </si>
  <si>
    <t>M1901, M170, M1911</t>
  </si>
  <si>
    <t>Prozánětlivý typ s převahou vrozené imunity (MON-linie 40%, NEU 19%) a vysokým podílem LYM (40%).</t>
  </si>
  <si>
    <t>Tománek</t>
  </si>
  <si>
    <t>Prozánětlivý typ s převahou vrozené imunity (MON-linie 66%, NEU 18%).</t>
  </si>
  <si>
    <t>Hilšerová</t>
  </si>
  <si>
    <t>M171,M170</t>
  </si>
  <si>
    <t>Feiková</t>
  </si>
  <si>
    <t>M171,M2322,M2321</t>
  </si>
  <si>
    <t>Prozánětlivý typ s převahou vrozené imunity (MON-linie 62%, NEU 13%).</t>
  </si>
  <si>
    <t>Langr</t>
  </si>
  <si>
    <t>M170,M2322</t>
  </si>
  <si>
    <t>Prozánětlivý typ s převahou vrozené imunity (MON-linie 54%, NEU 9%), s vysokým podílem LYM (35%, převážně typu CD8).</t>
  </si>
  <si>
    <t>Jahodová</t>
  </si>
  <si>
    <t>BS</t>
  </si>
  <si>
    <t>Flajšarová</t>
  </si>
  <si>
    <t>M171,M2321,M2321</t>
  </si>
  <si>
    <t>Zánětlivý typ s převahou antigenně-specif. imunity (LYM 63%) a vysokým podílem MON-linie (30%).</t>
  </si>
  <si>
    <t>RM</t>
  </si>
  <si>
    <t>Prozánětlivý typ s převahou vrozené imunity (MON-linie 36%, NEU 32%), s vysokým podílem LYM (31%).</t>
  </si>
  <si>
    <t>Šímová</t>
  </si>
  <si>
    <t>Prozánětlivý typ se shodným podílem vrozené (MON-linie 50%) a antigenně-specif. imunity (LYM 48%).</t>
  </si>
  <si>
    <t>M171,M171</t>
  </si>
  <si>
    <t>Prozánětlivý typ s převahou vrozené imunity (MON-linie 66%).</t>
  </si>
  <si>
    <t>Prozánětlivý typ s převahou vrozené imunity (MON-linie 83%), T-LYM převážně typu CD4.</t>
  </si>
  <si>
    <t>S837,W0130</t>
  </si>
  <si>
    <t>Zánětlivý typ s převahou antigenně-specif. imunity (LYM 64%), vysokým podílem MON-linie (32%) a NK buněk.</t>
  </si>
  <si>
    <t>Prozánětlivý typ s převahou vrozené imunity (MON-linie 81%), T-LYM převážně typu CD8.</t>
  </si>
  <si>
    <t>M171,M2320</t>
  </si>
  <si>
    <t>Prozánětlivý typ s převahou vrozené imunity (MON-linie 65%), s vysokým podílem LYM (32%).</t>
  </si>
  <si>
    <t>Chrobok</t>
  </si>
  <si>
    <t>Prozánětlivý typ se shodným podílem vrozené (MON-linie 53%) a antigenně-specif. imunity (LYM 47%, převážně typu CD8 a NK).</t>
  </si>
  <si>
    <t>Holásek</t>
  </si>
  <si>
    <t>S834,W0101</t>
  </si>
  <si>
    <t>2+3+11</t>
  </si>
  <si>
    <t>Prozánětlivý typ s převahou vrozené imunity (MON-linie 71%), T-LYM převážně typu CD8.</t>
  </si>
  <si>
    <t>Švalbach</t>
  </si>
  <si>
    <t>M171,M755</t>
  </si>
  <si>
    <t>2+9</t>
  </si>
  <si>
    <t>Prozánětlivý typ s převahou vrozené imunity (MON-linie 51%, NEU 19%), T-LYM převážně typu CD8.</t>
  </si>
  <si>
    <t>Hulín</t>
  </si>
  <si>
    <t>M170,M7196</t>
  </si>
  <si>
    <t>3x(71)</t>
  </si>
  <si>
    <t>Prozánětlivý typ s převahou vrozené imunity (NEU 49%, MON-linie 15%), s vysokým podílem LYM (34%).</t>
  </si>
  <si>
    <t>Imunofenotyp s převahou NEU (62%) a nízkou buněčností.</t>
  </si>
  <si>
    <t>Němeček</t>
  </si>
  <si>
    <t>M171,M2329</t>
  </si>
  <si>
    <t>Prozánětlivý typ se shodným podílem vrozené (MON-linie 40%, NEU 12%) a antigenně-specif. imunity (LYM 46%).</t>
  </si>
  <si>
    <t>Prozánětlivý typ s převahou vrozené imunity (MON-linie 58%), s vysokým podílem LYM (30%).</t>
  </si>
  <si>
    <t>Zapletalová</t>
  </si>
  <si>
    <t>M171,M2546,Z038</t>
  </si>
  <si>
    <t>Prozánětlivý typ s převahou vrozené imunity (MON-linie 51%, NEU 30%).</t>
  </si>
  <si>
    <t>Valášková</t>
  </si>
  <si>
    <t>Zánětlivý typ s převahou antigenně-specif. imunity (LYM 60%, převážnš typu CD8) a vysokým podílem MON-linie (34%).</t>
  </si>
  <si>
    <t>Habáňová</t>
  </si>
  <si>
    <t>Prozánětlivý typ s převahou vrozené imunity (MON-linie 67%).</t>
  </si>
  <si>
    <t>Prozánětlivý typ s převahou vrozené imunity (MON-linie 74%), T-LYM převážně typu CD8.</t>
  </si>
  <si>
    <t>Kúdelová</t>
  </si>
  <si>
    <t>M161,M171,Z966</t>
  </si>
  <si>
    <t>Zánětlivý typ se shodným podílem antigenně-specif. imunity (LYM 49%) a vrozené imunity (MON-linie 25%, NEU 26%).</t>
  </si>
  <si>
    <t>Zánětlivý typ s převahou antigenně-specif. imunity (LYM 60%, převážně typu CD8).</t>
  </si>
  <si>
    <t>M171,M2546,M7712</t>
  </si>
  <si>
    <t>Prozánětlivý typ s převahou vrozené imunity (MON-linie 54%), s vysokým podílem LYM (41%).</t>
  </si>
  <si>
    <t>Juroška</t>
  </si>
  <si>
    <t>Prozánětlivý typ s převahou vrozené imunity (NEU 42%, MON-linie 18%), s vysokým podílem LYM (39%).</t>
  </si>
  <si>
    <t>Frodl</t>
  </si>
  <si>
    <t>Prozánětlivý typ s převahou vrozené imunity (MON-linie 63%, NEU 13%).</t>
  </si>
  <si>
    <t>Kimmelova</t>
  </si>
  <si>
    <t>M161,M204</t>
  </si>
  <si>
    <t>Prozánětlivý typ s převahou vrozené imunity (NEU 48%, MON-linie 11%), s vysokým podílem LYM (40%).</t>
  </si>
  <si>
    <t>Psota</t>
  </si>
  <si>
    <t>M751,M755</t>
  </si>
  <si>
    <t>Prozánětlivý typ s převahou vrozené imunity (MON-linie 43%, NEU 23%), s vysokým podílem LYM (33%).</t>
  </si>
  <si>
    <t>S832,W0100,M2556</t>
  </si>
  <si>
    <t>Prozánětlivý typ s převahou vrozené imunity (MON-linie 60%), s vysokým podílem LYM (30%, převážně typu CD8).</t>
  </si>
  <si>
    <t>Matula</t>
  </si>
  <si>
    <t>Zánětlivý typ s převahou antigenně-specif. imunity (LYM 74%), převážně typu CD8 a NK buněk.</t>
  </si>
  <si>
    <t>Jireš</t>
  </si>
  <si>
    <t>Prozánětlivý typ s převahou vrozené imunity (NEU 42%, MON-linie 31%), s vysokým podílem LYM (26%, převážně typu CD8).</t>
  </si>
  <si>
    <t>S835,W0100,M2556</t>
  </si>
  <si>
    <t>Zánětlivý typ se shodným podílem antigenně-specif. imunity (LYM 49%) a vrozené imunity (MON-linie 43%), vysoký podíl NK.</t>
  </si>
  <si>
    <t>Burda</t>
  </si>
  <si>
    <t>Prozánětlivý typ s převahou vrozené imunity (MON-linie 53%, NEU 6%), s vysokým podílem LYM (40%).</t>
  </si>
  <si>
    <t>Prozánětlivý typ s převahou vrozené imunity (MON-linie 56%, NEU 6%), s vysokým podílem LYM (37%) a NK buněk.</t>
  </si>
  <si>
    <t>Risnarová</t>
  </si>
  <si>
    <t>Prozánětlivý typ s převahou vrozené imunity (MON-linie 67%), s vysokým podílem LYM (31%, převážně typu CD8).</t>
  </si>
  <si>
    <t>3x(72)</t>
  </si>
  <si>
    <t>Benetka</t>
  </si>
  <si>
    <t>M171,M161,S832</t>
  </si>
  <si>
    <t>Zánětlivý typ s převahou antigenně-specif. imunity (LYM 60%) a vysokým podílem MON-linie (37%).</t>
  </si>
  <si>
    <t>Zánětlivý typ s převahou antigenně-specif. imunity (LYM 61%) a vysokým podílem MON-linie (35%) a NK buněk.</t>
  </si>
  <si>
    <t>Prozánětlivý typ s převahou vrozené imunity (MON-linie 48%, NEU 21%), s vysokým podílem LYM (31%).</t>
  </si>
  <si>
    <t>Prozánětlivý typ s převahou vrozené imunity (MON-linie 53%, NEU 14%), s vysokým podílem LYM (34%).</t>
  </si>
  <si>
    <t>Jež</t>
  </si>
  <si>
    <t>Prozánětlivý typ s převahou vrozené imunity (NEU 42%, MON-linie 25%), s vysokým podílem LYM (32%, převážně typu CD8).</t>
  </si>
  <si>
    <t>Johnová</t>
  </si>
  <si>
    <t>Prozánětlivý typ s převahou vrozené imunity (MON-linie 43%, NEU 25%).</t>
  </si>
  <si>
    <t>M171, W0122</t>
  </si>
  <si>
    <t>Prozánětlivý typ s převahou vrozené imunity (MON-linie 70%).</t>
  </si>
  <si>
    <t>M2380, M2320</t>
  </si>
  <si>
    <t>Imunofenotyp s převahou NEU (70%) a nízkou buněčností.</t>
  </si>
  <si>
    <t>Prozánětlivý typ s převahou vrozené imunity (MON-linie 74%), s vysokým podílem NK buněk.</t>
  </si>
  <si>
    <t>Čechová</t>
  </si>
  <si>
    <t>S837, W0191, M2546</t>
  </si>
  <si>
    <t>Zánětlivý typ s převahou antigenně-specif. imunity (LYM 76%), s vysokým podílem NK buněk.</t>
  </si>
  <si>
    <t>Prozánětlivý typ s převahou vrozené imunity (MON-linie 73%).</t>
  </si>
  <si>
    <t>Zánětlivý typ s převahou antigenně-specif. imunity (LYM 81%).</t>
  </si>
  <si>
    <t>Prozánětlivý typ s převahou vrozené imunity (MON-linie 68%, NEU 9%).</t>
  </si>
  <si>
    <t>2+8+11</t>
  </si>
  <si>
    <t>Zánětlivý typ s převahou antigenně-specif. imunity (LYM 61%).</t>
  </si>
  <si>
    <t>M2322, M2351, Z479</t>
  </si>
  <si>
    <t>Zánětlivý typ s převahou antigenně-specif. imunity (LYM 92%), T-LYM převážně typu CD8.</t>
  </si>
  <si>
    <t>Krekaničová</t>
  </si>
  <si>
    <t>3x(73)</t>
  </si>
  <si>
    <t>TrkB/TrkC/HLA-DR/3/p75/TrkA/11b/64/25/45/15/4/14/8</t>
  </si>
  <si>
    <t>M171, M2322, M752</t>
  </si>
  <si>
    <t>Prozánětlivý typ se shodným podílem vrozené (MON-linie 43%, NEU 9%) a antigenně-specif. imunity (LYM 48%).</t>
  </si>
  <si>
    <t>Kyják</t>
  </si>
  <si>
    <t>M2323, M171, M2326</t>
  </si>
  <si>
    <t>Prozánětlivý typ s převahou vrozené imunity (MON-linie 54%, NEU 23%), T-LYM převážně typu CD4, vysoká buněčnost.</t>
  </si>
  <si>
    <t>Prozánětlivý typ s převahou vrozené imunity (MON-linie 56%, NEU 24%).</t>
  </si>
  <si>
    <t>Zánětlivý typ s převahou antigenně-specif. imunity (LYM 55%) a vysokým podílem MON-linie (40%), T-LYM převážně typu CD8.</t>
  </si>
  <si>
    <t xml:space="preserve">Hilšerová </t>
  </si>
  <si>
    <t>M7757, M171, M170</t>
  </si>
  <si>
    <t>Prozánětlivý typ s převahou vrozené imunity (MON-linie 51%, NEU 6%), s vysokým podílem LYM (42%, převážně typu CD8).</t>
  </si>
  <si>
    <t>M6586</t>
  </si>
  <si>
    <t>M171, M2326, M171</t>
  </si>
  <si>
    <t>Jareš</t>
  </si>
  <si>
    <t>M2326, M2410, M2356</t>
  </si>
  <si>
    <t>Zánětlivý typ s převahou antigenně-specif. imunity (LYM 66%), T-LYM převážně typu CD4, vysoká buněčnost.</t>
  </si>
  <si>
    <t>Zánětlivý typ s převahou antigenně-specif. imunity (LYM 56%) a vysokým podílem MON-linie (42%) a NK, T-LYM převážně typu CD4.</t>
  </si>
  <si>
    <t>Konvičková</t>
  </si>
  <si>
    <t>Prozánětlivý typ s převahou vrozené imunity (MON-linie 40%, NEU 32%).</t>
  </si>
  <si>
    <t>Prozánětlivý typ s převahou vrozené imunity (MON-linie 70%), vysoké zastoupení NK buněk.</t>
  </si>
  <si>
    <t>Hlobil</t>
  </si>
  <si>
    <t>Prozánětlivý typ s převahou vrozené imunity (MON-linie 64%), s vysokým podílem LYM (33%).</t>
  </si>
  <si>
    <t>Knapek</t>
  </si>
  <si>
    <t>M170, M138</t>
  </si>
  <si>
    <t>Prozánětlivý typ s převahou vrozené imunity (MON-linie 51%), s vysokým podílem LYM (41%) a NK buněk.</t>
  </si>
  <si>
    <t>Hrdina</t>
  </si>
  <si>
    <t>Prozánětlivý typ s převahou vrozené imunity (MON-linie 39%, NEU 24%), s vysokým podílem LYM (35%, převážně typu CD8).</t>
  </si>
  <si>
    <t>Prozánětlivý typ s převahou vrozené imunity (MON-linie 51%, NEU 30%), T-LYM převážně typu CD8.</t>
  </si>
  <si>
    <t xml:space="preserve">aerobní kultivace-Staphylococcus  capitis   po pomnožení
</t>
  </si>
  <si>
    <t>Prozánětlivý typ s převahou vrozené imunity (MON-linie 43%, NEU 25%), s vysokým podílem LYM (30%, převážně typu CD8).</t>
  </si>
  <si>
    <t>Albrecht</t>
  </si>
  <si>
    <t>Zánětlivý typ s převahou antigenně-specif. imunity (LYM 57%), T-LYM převážně typu CD8.</t>
  </si>
  <si>
    <t>Prozánětlivý typ s převahou vrozené imunity (MON-linie 69%), , T-LYM převážně typu CD8.</t>
  </si>
  <si>
    <t>Prozánětlivý typ s převahou vrozené imunity (MON-linie 54%, NEU 7%), s vysokým podílem LYM (38%).</t>
  </si>
  <si>
    <t>Prozánětlivý typ s převahou vrozené imunity (MON-linie 64%, NEU 15%).</t>
  </si>
  <si>
    <t>Zánětlivý typ s převahou antigenně-specif. imunity (LYM 58%) a vysokým podílem NK buněk.</t>
  </si>
  <si>
    <t>Prozánětlivý typ s převahou vrozené imunity (MON-linie 59%), s vysokým podílem LYM (38%) a NK buněk.</t>
  </si>
  <si>
    <t>Wernerová</t>
  </si>
  <si>
    <t>Zánětlivý typ s převahou antigenně-specif. imunity (LYM 72%), T-LYM převážně typu CD8, vysoký podíl NK buněk.</t>
  </si>
  <si>
    <t>Benešová</t>
  </si>
  <si>
    <t>Prozánětlivý typ s převahou vrozené imunity (NEU 63%, MON-linie 19%).</t>
  </si>
  <si>
    <t>Heger</t>
  </si>
  <si>
    <t>S832, W0191, M2546</t>
  </si>
  <si>
    <t>DR/CCR4/123/CXCR3/8/11b/CCR5/16/25/45/15/4/14/3</t>
  </si>
  <si>
    <t>Palík</t>
  </si>
  <si>
    <t>Zánětlivý typ se shodným podílem antigenně-specif. imunity (LYM 50%, převážně typu CD8) a vrozené imunity (MON-linie 48%).</t>
  </si>
  <si>
    <t>Chrzan</t>
  </si>
  <si>
    <t>M171, M6584</t>
  </si>
  <si>
    <t>Prozánětlivý typ s převahou vrozené imunity (MON-linie 64%, NEU 10%).</t>
  </si>
  <si>
    <t>Drímajová</t>
  </si>
  <si>
    <t>S832, W0100, M2660</t>
  </si>
  <si>
    <t>Prozánětlivý typ s převahou vrozené imunity (MON-linie 69%), T-LYM převážně typu CD8.</t>
  </si>
  <si>
    <t>M161, M171, M7712</t>
  </si>
  <si>
    <t>Prozánětlivý typ s převahou vrozené imunity (MON-linie 38%, NEU 23%), s vysokým podílem LYM (38%).</t>
  </si>
  <si>
    <t>Zánětlivý typ se shodným podílem antigenně-specif. imunity (LYM 52%, převážně typu CD8) a vrozené imunity (MON-linie 31%, NEU 17%), vysoký podíl NK.</t>
  </si>
  <si>
    <t>M2326, M2506</t>
  </si>
  <si>
    <t>Prozánětlivý typ se shodným podílem vrozené (MON-linie 48%) a antigenně-specif. imunity (LYM 48%, převážně typu CD4).</t>
  </si>
  <si>
    <t>3x(75)</t>
  </si>
  <si>
    <t>Zánětlivý typ se shodným podílem antigenně-specif. imunity (LYM 52%) a vrozené imunity (MON-linie 38%, NEU 8%).</t>
  </si>
  <si>
    <t>Lulek</t>
  </si>
  <si>
    <t>Prozánětlivý typ s převahou vrozené imunity (MON-linie 66%, NEU 9%), T-LYM převážně typu CD8.</t>
  </si>
  <si>
    <t>M2147, M161</t>
  </si>
  <si>
    <t>Zánětlivý typ se shodným podílem antigenně-specif. imunity (LYM 52%, převážně typu CD8) a vrozené imunity (MON-linie 33%, NEU 14%).</t>
  </si>
  <si>
    <t>Rašťák</t>
  </si>
  <si>
    <t>Prozánětlivý typ s převahou vrozené imunity (MON-linie 45%, NEU 9%), s vysokým podílem LYM (44%) a NK buněk.</t>
  </si>
  <si>
    <t>Šlézar</t>
  </si>
  <si>
    <t>Prozánětlivý typ s převahou vrozené imunity (NEU 55%, MON-linie 36%), T-LYM převážně typu CD8.</t>
  </si>
  <si>
    <t>CCR3/30/DR/CXCR3/CCR6/CCR5/56/3/161/CCR4/45/4/16/8</t>
  </si>
  <si>
    <t>11c/-/DR/11b/1c/FceRIa/56/206/64/45/16/-/14/3</t>
  </si>
  <si>
    <t>Planičková</t>
  </si>
  <si>
    <t>M171, M2322, M6543</t>
  </si>
  <si>
    <t>Prozánětlivý typ s převahou vrozené imunity (MON-linie 74%).</t>
  </si>
  <si>
    <t>Bibrle</t>
  </si>
  <si>
    <t>Zánětlivý typ s převahou antigenně-specif. imunity (LYM 65%), s vysokým podílem MON-linie (30%) a NK buněk.</t>
  </si>
  <si>
    <t>M171, M1917</t>
  </si>
  <si>
    <t>2+3+7</t>
  </si>
  <si>
    <t>Zánětlivý typ s převahou antigenně-specif. imunity (LYM 84%, převážně typu CD4), s vysokým podílem NK buněk.</t>
  </si>
  <si>
    <t>Klímová</t>
  </si>
  <si>
    <t>Zánětlivý typ s převahou antigenně-specif. imunity (LYM 56%), s vysokým podílem MON-linie (39%).</t>
  </si>
  <si>
    <t>Prozánětlivý typ s převahou vrozené imunity (MON-linie 59%, NEU 15%), T-LYM převážně typu CD8.</t>
  </si>
  <si>
    <t>Prozánětlivý typ s převahou vrozené imunity (MON-linie 87%).</t>
  </si>
  <si>
    <t>Karola</t>
  </si>
  <si>
    <t>Prozánětlivý typ s převahou vrozené imunity (MON-linie 53%, NEU 8%), s vysokým podílem LYM (38%) a NK buněk.</t>
  </si>
  <si>
    <t>Mikulášková</t>
  </si>
  <si>
    <t>Prozánětlivý typ s převahou vrozené imunity (MON-linie 45%, NEU 11%), s vysokým podílem LYM (43%, převážně typu CD8).</t>
  </si>
  <si>
    <t>M171, M6543, M171</t>
  </si>
  <si>
    <t>Prozánětlivý typ s převahou vrozené imunity (MON-linie 45%, NEU 19%), s vysokým podílem LYM (35%).</t>
  </si>
  <si>
    <t>Prozánětlivý typ s převahou vrozené imunity (MON-linie 45%, NEU 37%), T-LYM převážně typu CD8.</t>
  </si>
  <si>
    <t>Majíček</t>
  </si>
  <si>
    <t>M2322, S431</t>
  </si>
  <si>
    <t>Prozánětlivý typ s převahou vrozené imunity (MON-linie 64%), s vysokým podílem LYM (32%, převážně typu CD8).</t>
  </si>
  <si>
    <t>M161, M171, Z966</t>
  </si>
  <si>
    <t>3x(76)</t>
  </si>
  <si>
    <t>Zánětlivý typ s převahou antigenně-specif. imunity (LYM 63%).</t>
  </si>
  <si>
    <t>Prozánětlivý typ s převahou vrozené imunity (MON-linie 65%, NEU 7%).</t>
  </si>
  <si>
    <t>M170, M7065, M170</t>
  </si>
  <si>
    <t>Prozánětlivý typ s převahou vrozené imunity (NEU 52%, MON-linie 23%).</t>
  </si>
  <si>
    <t>Obšilová</t>
  </si>
  <si>
    <t>Prozánětlivý typ s převahou vrozené imunity (NEU 45%, MON-linie 8%), s vysokým podílem LYM (45%) a vysokou buněčností.</t>
  </si>
  <si>
    <t>2+5+11</t>
  </si>
  <si>
    <t>3/16+56/CXCR4/127/CCR7/HLA-DR/11b/64/25/45/15/4/14/8</t>
  </si>
  <si>
    <t>Jelínková</t>
  </si>
  <si>
    <t>M171, W0199</t>
  </si>
  <si>
    <t>Milták</t>
  </si>
  <si>
    <r>
      <t xml:space="preserve">Antibiotika v době odběru </t>
    </r>
    <r>
      <rPr>
        <b/>
        <sz val="11"/>
        <color rgb="FFFF33CC"/>
        <rFont val="Calibri"/>
        <family val="2"/>
        <charset val="238"/>
      </rPr>
      <t>ano=1 / ne=0</t>
    </r>
  </si>
  <si>
    <t>M171, M7065, M2322</t>
  </si>
  <si>
    <t>M170, M160, M170</t>
  </si>
  <si>
    <t>nativka + 14col</t>
  </si>
  <si>
    <t>Švarcová</t>
  </si>
  <si>
    <t>Steigerová</t>
  </si>
  <si>
    <t>Magda</t>
  </si>
  <si>
    <t>3x(77)</t>
  </si>
  <si>
    <t>Grygarová</t>
  </si>
  <si>
    <t>Z479, M161</t>
  </si>
  <si>
    <t>Halmová</t>
  </si>
  <si>
    <t>Radvanský</t>
  </si>
  <si>
    <t>M171, M2548, M2322</t>
  </si>
  <si>
    <t>M171, E118</t>
  </si>
  <si>
    <t>M160</t>
  </si>
  <si>
    <t>Friedrichová</t>
  </si>
  <si>
    <t>M171, S800</t>
  </si>
  <si>
    <t>CCR2/CCR1/CXCR4/CXCR1/CXCR2/CCR5/11b/62L/45/CCR7/15/16/14/3</t>
  </si>
  <si>
    <t>Pejčičová</t>
  </si>
  <si>
    <t>Alice</t>
  </si>
  <si>
    <t>Sudický</t>
  </si>
  <si>
    <t>Ferdinand</t>
  </si>
  <si>
    <t>Dosoudil</t>
  </si>
  <si>
    <t>M1316, M2546</t>
  </si>
  <si>
    <t>?0</t>
  </si>
  <si>
    <t>&lt;2,7</t>
  </si>
  <si>
    <t>viskozní nelze vyšetřit</t>
  </si>
  <si>
    <t>Papicová</t>
  </si>
  <si>
    <t>Svatava</t>
  </si>
  <si>
    <t>5+8</t>
  </si>
  <si>
    <t>Kočtářová</t>
  </si>
  <si>
    <t>M171, M7156</t>
  </si>
  <si>
    <t>Povýšil</t>
  </si>
  <si>
    <t>M171, M751</t>
  </si>
  <si>
    <t>Jeřábek</t>
  </si>
  <si>
    <t>M2546, M171, M7214</t>
  </si>
  <si>
    <t>Strupek</t>
  </si>
  <si>
    <t>5+8+10</t>
  </si>
  <si>
    <t>Ježková</t>
  </si>
  <si>
    <t>M175</t>
  </si>
  <si>
    <t>3x(78)</t>
  </si>
  <si>
    <t>Brauner</t>
  </si>
  <si>
    <t>S832, W0100, M750</t>
  </si>
  <si>
    <t>11c/-/HLA-DR/11b/1c/FcERIa/56/206/64/45/-/16/14/3</t>
  </si>
  <si>
    <t>11c/86/123/303/1c/141/11b/33/TLR1/HLA-DR/TREM1/16/14/45</t>
  </si>
  <si>
    <t>Danielová</t>
  </si>
  <si>
    <t>M170, M2321</t>
  </si>
  <si>
    <t>Štaffa</t>
  </si>
  <si>
    <t>ZM+OJ</t>
  </si>
  <si>
    <t>Duong</t>
  </si>
  <si>
    <t>Thi Hai Yen</t>
  </si>
  <si>
    <t>Kovaříková</t>
  </si>
  <si>
    <t>S7200, W0191, M171</t>
  </si>
  <si>
    <t>Ocelková</t>
  </si>
  <si>
    <t>Bílek</t>
  </si>
  <si>
    <t>Bedřich</t>
  </si>
  <si>
    <t>M171, M2321</t>
  </si>
  <si>
    <t>Majerová</t>
  </si>
  <si>
    <t>M2320, M2351</t>
  </si>
  <si>
    <t>Maria</t>
  </si>
  <si>
    <t>S834, W0100</t>
  </si>
  <si>
    <t>M171, M2351, M2322</t>
  </si>
  <si>
    <t>Doležalová</t>
  </si>
  <si>
    <t>Jarolímová</t>
  </si>
  <si>
    <t>za rok RTG</t>
  </si>
  <si>
    <t>za rok RTG, indikace k TEP</t>
  </si>
  <si>
    <t>M7126, M6534</t>
  </si>
  <si>
    <t xml:space="preserve">Pachnerová </t>
  </si>
  <si>
    <t>Andrýsek</t>
  </si>
  <si>
    <t>Lumír</t>
  </si>
  <si>
    <t>M2351, S800</t>
  </si>
  <si>
    <t>M2320, M171, M170</t>
  </si>
  <si>
    <t>Hybenová</t>
  </si>
  <si>
    <t>M2321, M2546, M7702</t>
  </si>
  <si>
    <t>Legner</t>
  </si>
  <si>
    <t>3x(79)</t>
  </si>
  <si>
    <t>11c/86/123/80/1c/141/11b/33/TLR1/HLA-DR/TREM1/16/14/45</t>
  </si>
  <si>
    <t>Bérešová</t>
  </si>
  <si>
    <t>Papoušková</t>
  </si>
  <si>
    <t>M171, M7737, M202</t>
  </si>
  <si>
    <t>Plašil</t>
  </si>
  <si>
    <t>S832, W0192, W0191</t>
  </si>
  <si>
    <t>aerobní kultivace - Streptococcus  oralis   po pomnožení</t>
  </si>
  <si>
    <t>Kovařík</t>
  </si>
  <si>
    <t>Lebiš</t>
  </si>
  <si>
    <t>M2324</t>
  </si>
  <si>
    <t>M2556, M171, M0006</t>
  </si>
  <si>
    <t>Šperlich</t>
  </si>
  <si>
    <t>Filip</t>
  </si>
  <si>
    <t>M2320, S832</t>
  </si>
  <si>
    <t>Freiová</t>
  </si>
  <si>
    <t>Irma</t>
  </si>
  <si>
    <t>Babor</t>
  </si>
  <si>
    <t>Patrik</t>
  </si>
  <si>
    <t>Blažková</t>
  </si>
  <si>
    <t>M2320, M171</t>
  </si>
  <si>
    <t>Dostalík</t>
  </si>
  <si>
    <t>M2322, M170, S832</t>
  </si>
  <si>
    <t>M181, W0100, S832</t>
  </si>
  <si>
    <t>Fülepová</t>
  </si>
  <si>
    <t>M171, M7703, M2320</t>
  </si>
  <si>
    <t>Číhalová</t>
  </si>
  <si>
    <t>M2321, M2322</t>
  </si>
  <si>
    <t>3x(80)</t>
  </si>
  <si>
    <t xml:space="preserve">Dvořák </t>
  </si>
  <si>
    <t>M2556, M161</t>
  </si>
  <si>
    <t>Přikryl</t>
  </si>
  <si>
    <t>M171, M2546, M2426</t>
  </si>
  <si>
    <t>Zlámal</t>
  </si>
  <si>
    <t>M170, S930</t>
  </si>
  <si>
    <t>Ohlídal</t>
  </si>
  <si>
    <t>Svrchokrylová</t>
  </si>
  <si>
    <t>M170, M674</t>
  </si>
  <si>
    <t>1x Lipidy</t>
  </si>
  <si>
    <t>Chudáček</t>
  </si>
  <si>
    <t>M7969</t>
  </si>
  <si>
    <t>Veselá</t>
  </si>
  <si>
    <t>8+5+6</t>
  </si>
  <si>
    <t>Chernenko</t>
  </si>
  <si>
    <t>Valentyna</t>
  </si>
  <si>
    <t>Heinz</t>
  </si>
  <si>
    <t>M171, M2380</t>
  </si>
  <si>
    <t>M1096</t>
  </si>
  <si>
    <t>2+3+5</t>
  </si>
  <si>
    <t>Valentová</t>
  </si>
  <si>
    <t>8+3+5</t>
  </si>
  <si>
    <t>S832, W1002, S834</t>
  </si>
  <si>
    <t>Hrubá</t>
  </si>
  <si>
    <t>Klára</t>
  </si>
  <si>
    <t>Horáčková</t>
  </si>
  <si>
    <t>Miluše</t>
  </si>
  <si>
    <t>3x(81)</t>
  </si>
  <si>
    <t>Hándlová</t>
  </si>
  <si>
    <t>M174, M0096</t>
  </si>
  <si>
    <t>Beníček</t>
  </si>
  <si>
    <t>Flašarová</t>
  </si>
  <si>
    <t>Lucie</t>
  </si>
  <si>
    <t>Vánská</t>
  </si>
  <si>
    <t>Přichystal</t>
  </si>
  <si>
    <t>M171, L031</t>
  </si>
  <si>
    <t>Pavlas</t>
  </si>
  <si>
    <t>Kaláb</t>
  </si>
  <si>
    <t>Aleš</t>
  </si>
  <si>
    <t>M2556, W0191</t>
  </si>
  <si>
    <t>Šamalík</t>
  </si>
  <si>
    <t>Vítezslav</t>
  </si>
  <si>
    <t>Makrofágy abs.p./ul</t>
  </si>
  <si>
    <t>Monocyty abs.p./ul</t>
  </si>
  <si>
    <t>mDC abs.p./ul</t>
  </si>
  <si>
    <t>Dlouhodobá ortopedická léčba před odběrem SF</t>
  </si>
  <si>
    <t>F105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</si>
  <si>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</si>
  <si>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</si>
  <si>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</si>
  <si>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</si>
  <si>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</si>
  <si>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</si>
  <si>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</si>
  <si>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</si>
  <si>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</si>
  <si>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</si>
  <si>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</si>
  <si>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</si>
  <si>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</si>
  <si>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</si>
  <si>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</si>
  <si>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</si>
  <si>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</si>
  <si>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</si>
  <si>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</si>
  <si>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</si>
  <si>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</si>
  <si>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</si>
  <si>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</si>
  <si>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</si>
  <si>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</si>
  <si>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</si>
  <si>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</si>
  <si>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</si>
  <si>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</si>
  <si>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</si>
  <si>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</si>
  <si>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</si>
  <si>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</si>
  <si>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</si>
  <si>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</si>
  <si>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</si>
  <si>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</si>
  <si>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</si>
  <si>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</si>
  <si>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</si>
  <si>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</si>
  <si>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</si>
  <si>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</si>
  <si>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</si>
  <si>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</si>
  <si>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</si>
  <si>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</si>
  <si>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</si>
  <si>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</si>
  <si>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</si>
  <si>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</si>
  <si>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</si>
  <si>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</si>
  <si>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</si>
  <si>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</si>
  <si>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</si>
  <si>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</si>
  <si>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</si>
  <si>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</si>
  <si>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</si>
  <si>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</si>
  <si>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</si>
  <si>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</si>
  <si>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</si>
  <si>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</si>
  <si>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</si>
  <si>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</si>
  <si>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</si>
  <si>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</si>
  <si>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</si>
  <si>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</si>
  <si>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</si>
  <si>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</si>
  <si>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</si>
  <si>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</si>
  <si>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</si>
  <si>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</si>
  <si>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</si>
  <si>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</si>
  <si>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</si>
  <si>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</si>
  <si>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</si>
  <si>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</si>
  <si>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</si>
  <si>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</si>
  <si>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</si>
  <si>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</si>
  <si>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</si>
  <si>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</si>
  <si>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</si>
  <si>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</si>
  <si>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</si>
  <si>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</si>
  <si>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</si>
  <si>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</si>
  <si>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</si>
  <si>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</si>
  <si>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</si>
  <si>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</si>
  <si>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</si>
  <si>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</si>
  <si>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</si>
  <si>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</si>
  <si>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</si>
  <si>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</si>
  <si>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</si>
  <si>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</si>
  <si>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</si>
  <si>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</si>
  <si>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</si>
  <si>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</si>
  <si>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</si>
  <si>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</si>
  <si>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</si>
  <si>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</si>
  <si>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</si>
  <si>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</si>
  <si>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</si>
  <si>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</si>
  <si>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</si>
  <si>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</si>
  <si>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</si>
  <si>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</si>
  <si>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</si>
  <si>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</si>
  <si>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F300</t>
  </si>
  <si>
    <t>F301</t>
  </si>
  <si>
    <t>F302</t>
  </si>
  <si>
    <t>F304</t>
  </si>
  <si>
    <t>F305</t>
  </si>
  <si>
    <t>F306</t>
  </si>
  <si>
    <t>Punktované koleno</t>
  </si>
  <si>
    <r>
      <t xml:space="preserve">Počet bb v SSC/CD45+ gate </t>
    </r>
    <r>
      <rPr>
        <b/>
        <sz val="11"/>
        <color rgb="FFFF0000"/>
        <rFont val="Calibri"/>
        <family val="2"/>
        <charset val="238"/>
      </rPr>
      <t>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na 1 ul</t>
    </r>
  </si>
  <si>
    <r>
      <t>Celková buněčnost v tis.</t>
    </r>
    <r>
      <rPr>
        <b/>
        <sz val="11"/>
        <color rgb="FFFF0000"/>
        <rFont val="Calibri"/>
        <family val="2"/>
        <charset val="238"/>
      </rPr>
      <t xml:space="preserve"> 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Celková v tis.</t>
    </r>
  </si>
  <si>
    <t>Intraartikulární intervence v době punkce</t>
  </si>
  <si>
    <t>Šrom</t>
  </si>
  <si>
    <t>Vítek</t>
  </si>
  <si>
    <t>Krampol</t>
  </si>
  <si>
    <t>Kašpárek</t>
  </si>
  <si>
    <t>Studená</t>
  </si>
  <si>
    <t>Skopalová</t>
  </si>
  <si>
    <t>Adéla</t>
  </si>
  <si>
    <t>Husák</t>
  </si>
  <si>
    <t>Palinek</t>
  </si>
  <si>
    <t>Konečný</t>
  </si>
  <si>
    <t>Svatopluk</t>
  </si>
  <si>
    <t>Pařízek</t>
  </si>
  <si>
    <t>Švehlová</t>
  </si>
  <si>
    <t>Květoslava</t>
  </si>
  <si>
    <t>Krčmář</t>
  </si>
  <si>
    <t>Lant</t>
  </si>
  <si>
    <t>Poláš</t>
  </si>
  <si>
    <t>Štěpán</t>
  </si>
  <si>
    <t>Mareš</t>
  </si>
  <si>
    <t>Tomková</t>
  </si>
  <si>
    <t>Smékal</t>
  </si>
  <si>
    <t>Gajda</t>
  </si>
  <si>
    <t>Polášek</t>
  </si>
  <si>
    <t>Šteffek</t>
  </si>
  <si>
    <t>Sekaninová</t>
  </si>
  <si>
    <t>Obhlídal</t>
  </si>
  <si>
    <t>Hlaváček</t>
  </si>
  <si>
    <t>Vydra</t>
  </si>
  <si>
    <t>Dydowicz</t>
  </si>
  <si>
    <t>Opravil</t>
  </si>
  <si>
    <t>Macek</t>
  </si>
  <si>
    <t>Vodička</t>
  </si>
  <si>
    <t>Veber</t>
  </si>
  <si>
    <t>Tomečková</t>
  </si>
  <si>
    <t>Leona</t>
  </si>
  <si>
    <t>Lehký</t>
  </si>
  <si>
    <t>Ivo</t>
  </si>
  <si>
    <t>Navrátilová</t>
  </si>
  <si>
    <t>Válek</t>
  </si>
  <si>
    <t>Svoboda</t>
  </si>
  <si>
    <t>Dulava</t>
  </si>
  <si>
    <t>Jílek</t>
  </si>
  <si>
    <t>Spilková</t>
  </si>
  <si>
    <t>Pavlína</t>
  </si>
  <si>
    <t>Hejč</t>
  </si>
  <si>
    <t>Bohuslav</t>
  </si>
  <si>
    <t>Šindler</t>
  </si>
  <si>
    <t>Salač</t>
  </si>
  <si>
    <t>Vítězslav</t>
  </si>
  <si>
    <t>Novotný</t>
  </si>
  <si>
    <t>Valchář</t>
  </si>
  <si>
    <t>Vít</t>
  </si>
  <si>
    <t>Radim</t>
  </si>
  <si>
    <t>Lastovka</t>
  </si>
  <si>
    <t>Dohnal</t>
  </si>
  <si>
    <t>Ječný</t>
  </si>
  <si>
    <t>Bernátová</t>
  </si>
  <si>
    <t>Jaroměřský</t>
  </si>
  <si>
    <t>Kroček</t>
  </si>
  <si>
    <t>Vratislav</t>
  </si>
  <si>
    <t>Šoustal</t>
  </si>
  <si>
    <t>Přivrel</t>
  </si>
  <si>
    <t>Zábranský</t>
  </si>
  <si>
    <t>Lukáš</t>
  </si>
  <si>
    <t>Klec</t>
  </si>
  <si>
    <t>Tadeáš</t>
  </si>
  <si>
    <t>Lesáková</t>
  </si>
  <si>
    <t>Večeř</t>
  </si>
  <si>
    <t>Cahlíková</t>
  </si>
  <si>
    <t>Kubalíková</t>
  </si>
  <si>
    <t>Skřebská</t>
  </si>
  <si>
    <t>Skopal</t>
  </si>
  <si>
    <t>Švejdík</t>
  </si>
  <si>
    <t>Obšelová</t>
  </si>
  <si>
    <t>Klemš</t>
  </si>
  <si>
    <t>Potůček</t>
  </si>
  <si>
    <t>Václavek</t>
  </si>
  <si>
    <t>Köhlerová</t>
  </si>
  <si>
    <t>Rézner</t>
  </si>
  <si>
    <t>Döme</t>
  </si>
  <si>
    <t>Steiger</t>
  </si>
  <si>
    <t>Jursa</t>
  </si>
  <si>
    <t>Dobeš</t>
  </si>
  <si>
    <t>Hambálek</t>
  </si>
  <si>
    <t>Vranová</t>
  </si>
  <si>
    <t>Veronika</t>
  </si>
  <si>
    <t>Procházka</t>
  </si>
  <si>
    <t>Dominik</t>
  </si>
  <si>
    <t>Říhová</t>
  </si>
  <si>
    <t>Kalvoda</t>
  </si>
  <si>
    <t>Kopeček</t>
  </si>
  <si>
    <t>Krejčí</t>
  </si>
  <si>
    <t>Fiala</t>
  </si>
  <si>
    <t>Coufal</t>
  </si>
  <si>
    <t>Kucin</t>
  </si>
  <si>
    <t>Baláž</t>
  </si>
  <si>
    <t>Vránová</t>
  </si>
  <si>
    <t>Jaromíra</t>
  </si>
  <si>
    <t>Ovesný</t>
  </si>
  <si>
    <t>Pizúrová</t>
  </si>
  <si>
    <t>Henzlová</t>
  </si>
  <si>
    <t>Sabina</t>
  </si>
  <si>
    <t>Štefek</t>
  </si>
  <si>
    <t>Binderová</t>
  </si>
  <si>
    <t>Hildebrandová</t>
  </si>
  <si>
    <t>Račuch</t>
  </si>
  <si>
    <t>Vincent</t>
  </si>
  <si>
    <t>Kriegová</t>
  </si>
  <si>
    <t>685612xxxx</t>
  </si>
  <si>
    <t>Tomek</t>
  </si>
  <si>
    <t>Cvejn</t>
  </si>
  <si>
    <t>Slezák</t>
  </si>
  <si>
    <t>Štibora</t>
  </si>
  <si>
    <t>Staňková</t>
  </si>
  <si>
    <t>Kluková</t>
  </si>
  <si>
    <t>Aneta</t>
  </si>
  <si>
    <t>Drožnikov</t>
  </si>
  <si>
    <t>Jelenová</t>
  </si>
  <si>
    <t>Radana</t>
  </si>
  <si>
    <t>Cileček</t>
  </si>
  <si>
    <r>
      <rPr>
        <b/>
        <u/>
        <sz val="11"/>
        <color rgb="FF000000"/>
        <rFont val="Calibri"/>
        <family val="2"/>
        <charset val="238"/>
      </rPr>
      <t>CELKOVÝ</t>
    </r>
    <r>
      <rPr>
        <b/>
        <sz val="11"/>
        <color rgb="FF000000"/>
        <rFont val="Calibri"/>
        <family val="2"/>
        <charset val="238"/>
      </rPr>
      <t xml:space="preserve"> objem odebraného výpotku [ml]</t>
    </r>
  </si>
  <si>
    <t>Opakovaný odběr výpotku</t>
  </si>
  <si>
    <r>
      <t xml:space="preserve">Pain level </t>
    </r>
    <r>
      <rPr>
        <b/>
        <sz val="11"/>
        <color rgb="FFFF0000"/>
        <rFont val="Calibri"/>
        <family val="2"/>
        <charset val="238"/>
      </rPr>
      <t>0-3</t>
    </r>
  </si>
  <si>
    <t>Otok kloubu</t>
  </si>
  <si>
    <t>Výška [cm]</t>
  </si>
  <si>
    <t>Váha [kg]</t>
  </si>
  <si>
    <t>Historie operací na koleně</t>
  </si>
  <si>
    <t>LÉČBA DŮVODU NÁVŠTĚVY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</si>
  <si>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</t>
    </r>
  </si>
  <si>
    <r>
      <rPr>
        <b/>
        <sz val="11"/>
        <color rgb="FFFF00FF"/>
        <rFont val="Calibri"/>
        <family val="2"/>
        <charset val="238"/>
      </rPr>
      <t>Kdy byla Dg OA u</t>
    </r>
    <r>
      <rPr>
        <b/>
        <sz val="11"/>
        <rFont val="Calibri"/>
        <family val="2"/>
        <charset val="238"/>
      </rPr>
      <t xml:space="preserve"> </t>
    </r>
    <r>
      <rPr>
        <b/>
        <sz val="11"/>
        <color rgb="FFFF00FF"/>
        <rFont val="Calibri"/>
        <family val="2"/>
        <charset val="238"/>
      </rPr>
      <t>pravého kolena</t>
    </r>
    <r>
      <rPr>
        <b/>
        <sz val="11"/>
        <rFont val="Calibri"/>
        <family val="2"/>
        <charset val="238"/>
      </rPr>
      <t xml:space="preserve"> (MM/RRRR)</t>
    </r>
  </si>
  <si>
    <t>Datumy artroskopií a dalších operací</t>
  </si>
  <si>
    <t>Výsledek artroskopie, jiných operací kolena</t>
  </si>
  <si>
    <t>Typ ATB léčby od-do (před/po odběru)</t>
  </si>
  <si>
    <r>
      <t xml:space="preserve">Léčba během 1 měsíce před punkcí </t>
    </r>
    <r>
      <rPr>
        <b/>
        <sz val="11"/>
        <color rgb="FF7030A0"/>
        <rFont val="Calibri"/>
        <family val="2"/>
        <charset val="238"/>
      </rPr>
      <t>od-do</t>
    </r>
  </si>
  <si>
    <t>Typ léčby během 1 měsíce před punkcí                                               (datum punkce - sloupec "H")</t>
  </si>
  <si>
    <t>Léčba po punkci od-do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</si>
  <si>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 při následující kontrole</t>
    </r>
  </si>
  <si>
    <t>Poslední kontrola</t>
  </si>
  <si>
    <t>Stav při poslední kontrole</t>
  </si>
  <si>
    <t>klinika při poslední kontrole</t>
  </si>
  <si>
    <t>Name</t>
  </si>
  <si>
    <t>Kdy byly opakované výpotky</t>
  </si>
  <si>
    <t>Datum následující kontroly (od datumu punkce-sloupec H)</t>
  </si>
  <si>
    <t>Stav kolena na následující kontrole (ve srovnání s odběrem-sloupec H)</t>
  </si>
  <si>
    <r>
      <t>Kdy byla Dg OA u levého kolena</t>
    </r>
    <r>
      <rPr>
        <b/>
        <sz val="11"/>
        <rFont val="Calibri"/>
        <family val="2"/>
        <charset val="238"/>
      </rPr>
      <t xml:space="preserve"> (MM/RRRR)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</si>
  <si>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pravým kolenem před punkcí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</si>
  <si>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levým kolenem</t>
    </r>
    <r>
      <rPr>
        <b/>
        <sz val="11"/>
        <rFont val="Calibri"/>
        <family val="2"/>
        <charset val="238"/>
      </rPr>
      <t xml:space="preserve"> před punkcí</t>
    </r>
  </si>
  <si>
    <t>Klinika v období po 6 měsících po hodnoceném odběru</t>
  </si>
  <si>
    <t>RTG k poslední kontrole</t>
  </si>
  <si>
    <t>Souhrnné hodnocení</t>
  </si>
  <si>
    <t>2 3 4</t>
  </si>
  <si>
    <t xml:space="preserve"> levé koleno</t>
  </si>
  <si>
    <t>1</t>
  </si>
  <si>
    <t>29.3.2022-19.4.2022</t>
  </si>
  <si>
    <t>ATB</t>
  </si>
  <si>
    <t>Amoksiklav 29.3.-4.4.2022</t>
  </si>
  <si>
    <t>20.2.2020-24.11.2022</t>
  </si>
  <si>
    <t>gr.III, varus 11°</t>
  </si>
  <si>
    <t>gonarthrosis gr. II</t>
  </si>
  <si>
    <t>4</t>
  </si>
  <si>
    <t>4 5</t>
  </si>
  <si>
    <t>1 3</t>
  </si>
  <si>
    <t>6</t>
  </si>
  <si>
    <t>NSAID, RHB</t>
  </si>
  <si>
    <t>stp. ASK plastice LCA</t>
  </si>
  <si>
    <t>2x2019</t>
  </si>
  <si>
    <t>1x2022</t>
  </si>
  <si>
    <t>1x2021</t>
  </si>
  <si>
    <t>stp. TEP</t>
  </si>
  <si>
    <t>2x2021</t>
  </si>
  <si>
    <t>punkce</t>
  </si>
  <si>
    <t>27.11.2021-3.1.2022</t>
  </si>
  <si>
    <t>ASK, punkce</t>
  </si>
  <si>
    <t>3.1.2022-7.2.2022</t>
  </si>
  <si>
    <t>DEPO + Visko</t>
  </si>
  <si>
    <t>gr. III, varus 9°</t>
  </si>
  <si>
    <t>15.6.2022-13.7.2022</t>
  </si>
  <si>
    <t>gr. II</t>
  </si>
  <si>
    <t>2x2020, 3x2021</t>
  </si>
  <si>
    <t>4 6</t>
  </si>
  <si>
    <t>6.1.20221</t>
  </si>
  <si>
    <t>Punkce + DEPO</t>
  </si>
  <si>
    <t>3.2.2021-29.9.2022</t>
  </si>
  <si>
    <t>DEPO</t>
  </si>
  <si>
    <t>gr.II, varus 8°</t>
  </si>
  <si>
    <t>1 5</t>
  </si>
  <si>
    <t>3x2021, 1x2022</t>
  </si>
  <si>
    <t>3 4</t>
  </si>
  <si>
    <t>30.6.2021-29.4.2022</t>
  </si>
  <si>
    <t>gr.III</t>
  </si>
  <si>
    <t>1 měsíc</t>
  </si>
  <si>
    <t>0</t>
  </si>
  <si>
    <t>DEPO + visko</t>
  </si>
  <si>
    <t>gr.II</t>
  </si>
  <si>
    <t>3x2018, 1x2019</t>
  </si>
  <si>
    <t>1 5 TEP 5/2019</t>
  </si>
  <si>
    <t>st.p. TEP bez demarkace</t>
  </si>
  <si>
    <t>6x2019</t>
  </si>
  <si>
    <t>31.5.2019-16.7.2019</t>
  </si>
  <si>
    <t xml:space="preserve">Punkce, ASK </t>
  </si>
  <si>
    <t>Amoksiklav 12.6.-16.7.2019</t>
  </si>
  <si>
    <t>2M</t>
  </si>
  <si>
    <t>1x2020</t>
  </si>
  <si>
    <t>1 4 5 6</t>
  </si>
  <si>
    <t>NSAID, depo</t>
  </si>
  <si>
    <t>1x2019</t>
  </si>
  <si>
    <t>1 4 6</t>
  </si>
  <si>
    <t>gonarthrosis gr. IV</t>
  </si>
  <si>
    <t>NSAID</t>
  </si>
  <si>
    <t>4x2020, 3x2021</t>
  </si>
  <si>
    <t>gonarthrosis gr. III</t>
  </si>
  <si>
    <t>4x2019, 7x2020, 1x2021, 1x2022</t>
  </si>
  <si>
    <t>ASK laváž pro INF</t>
  </si>
  <si>
    <t>ATB, ASK laváž pro INF</t>
  </si>
  <si>
    <t>12.04.2019 -22.04.2019 Ciprofloxacin 400mg iv á 12h, 18.04.2019- 30.4.2019 Biseptol 960mg iv á 12h, poté 30.04.2019 Sumetrolim 480mg tbl.po 2-0-2</t>
  </si>
  <si>
    <t>7x2020, 1x2021</t>
  </si>
  <si>
    <t>6155011280</t>
  </si>
  <si>
    <t>ASK, punkce, depo</t>
  </si>
  <si>
    <t>1 2</t>
  </si>
  <si>
    <t>punkce, depo</t>
  </si>
  <si>
    <t>RHB, punkce, depo</t>
  </si>
  <si>
    <t>1 2 4</t>
  </si>
  <si>
    <t>1 2 4 8</t>
  </si>
  <si>
    <t>2x2020</t>
  </si>
  <si>
    <t>punkce + visko</t>
  </si>
  <si>
    <t>punkce + depo</t>
  </si>
  <si>
    <t>2 4</t>
  </si>
  <si>
    <t>2x2018, 1x2019</t>
  </si>
  <si>
    <t>gonarthrosis gr. I</t>
  </si>
  <si>
    <t>NSAID, analgetika</t>
  </si>
  <si>
    <t>RHB, depo</t>
  </si>
  <si>
    <t>RHB, depo, visko</t>
  </si>
  <si>
    <t>2x2022</t>
  </si>
  <si>
    <t>1x 2017, 1x2018, 5x2019, 5x2020</t>
  </si>
  <si>
    <t>4 5 6</t>
  </si>
  <si>
    <t>analgetika, depo</t>
  </si>
  <si>
    <t>1 8</t>
  </si>
  <si>
    <t>1 2 4 5</t>
  </si>
  <si>
    <t>punkce, depo, OT</t>
  </si>
  <si>
    <t>stp. OW OT</t>
  </si>
  <si>
    <t>1X2020</t>
  </si>
  <si>
    <t>punkce, PB, ortéza</t>
  </si>
  <si>
    <t>2x2020, 1x2021</t>
  </si>
  <si>
    <t>3</t>
  </si>
  <si>
    <t>punkce, depo, visko</t>
  </si>
  <si>
    <t>3 4 6</t>
  </si>
  <si>
    <t>1x2020, 5x2021</t>
  </si>
  <si>
    <t>1 4</t>
  </si>
  <si>
    <t>1x2021, 2x2022</t>
  </si>
  <si>
    <t>NSAID, antiosteoporotická th.</t>
  </si>
  <si>
    <t>NSAID, antiosteoporotická th., RHB</t>
  </si>
  <si>
    <t>4x2021</t>
  </si>
  <si>
    <t>1 4 5 6 8</t>
  </si>
  <si>
    <t>depo</t>
  </si>
  <si>
    <t>2x2019, 1x2020</t>
  </si>
  <si>
    <t xml:space="preserve">1 3 4 </t>
  </si>
  <si>
    <t>punkce, Depo, Visko</t>
  </si>
  <si>
    <t>6.11.2019-11.6.2020</t>
  </si>
  <si>
    <t>pravé koleno - prepatelárni burza</t>
  </si>
  <si>
    <t>0.0.2015</t>
  </si>
  <si>
    <t>12.10.2020-30.11.2020</t>
  </si>
  <si>
    <t>bez OA</t>
  </si>
  <si>
    <t>5 6</t>
  </si>
  <si>
    <t>31.3.2021-28.4.2021</t>
  </si>
  <si>
    <t>2x2021, 1x2022</t>
  </si>
  <si>
    <t>26.7.2021-31.8.2022</t>
  </si>
  <si>
    <t>punkce, visko, Piascledine</t>
  </si>
  <si>
    <t>4x 2021</t>
  </si>
  <si>
    <t>4 týdny</t>
  </si>
  <si>
    <t>1 4 6 8</t>
  </si>
  <si>
    <t>9.6.2021-7.7.2021</t>
  </si>
  <si>
    <t>ASK, punkce, DEPO</t>
  </si>
  <si>
    <t>18.3.2021-4.8.2021</t>
  </si>
  <si>
    <t>punkce, ASK, DEPO, NSAID</t>
  </si>
  <si>
    <t>7.7.2021-4.8.2021</t>
  </si>
  <si>
    <t>1x2021, 1x2022</t>
  </si>
  <si>
    <t>1x2021, 1x2023</t>
  </si>
  <si>
    <t xml:space="preserve">1 2 4 5 </t>
  </si>
  <si>
    <t>17.3.2021-2.1.2022</t>
  </si>
  <si>
    <t>punkce, visko, DEPO,  Piascledine</t>
  </si>
  <si>
    <t>30.3.2022-2.12.2022</t>
  </si>
  <si>
    <t>3x2018, 1x2019, 4x2020</t>
  </si>
  <si>
    <t>3x2018, 1x2019, 4x2021</t>
  </si>
  <si>
    <t>16.12.2019-4.3.2021</t>
  </si>
  <si>
    <t>punkce, depo, NSAID</t>
  </si>
  <si>
    <t>3x2019, 1x2020</t>
  </si>
  <si>
    <t>2 5</t>
  </si>
  <si>
    <t>1 4 5</t>
  </si>
  <si>
    <t>punkce, depo, visko, RHB</t>
  </si>
  <si>
    <t>2x2008</t>
  </si>
  <si>
    <t>kortikoidy pro RA</t>
  </si>
  <si>
    <t>2x2019, 2x2021</t>
  </si>
  <si>
    <t>8M</t>
  </si>
  <si>
    <t>punkce, depo, TEP</t>
  </si>
  <si>
    <t>punkce, depo, visko, TEP</t>
  </si>
  <si>
    <t>3x2020</t>
  </si>
  <si>
    <t>1 2 3 4 5 7</t>
  </si>
  <si>
    <t>5x2018</t>
  </si>
  <si>
    <t>4 8</t>
  </si>
  <si>
    <t>punkce, RHB</t>
  </si>
  <si>
    <t>2x2018, 2x2019, 3x2020</t>
  </si>
  <si>
    <t>punkce, depo, terapie RA</t>
  </si>
  <si>
    <t>není v NIS</t>
  </si>
  <si>
    <t xml:space="preserve">4 5 </t>
  </si>
  <si>
    <t>5</t>
  </si>
  <si>
    <t>2x2018</t>
  </si>
  <si>
    <t>punkce, NSAID</t>
  </si>
  <si>
    <t>4x2019, 3x2020, 3x2021, 1x2022</t>
  </si>
  <si>
    <t>punkce, depo, analgetika</t>
  </si>
  <si>
    <t xml:space="preserve">1x2018, 3x2019, 2x2022 </t>
  </si>
  <si>
    <t>2 3 4 5 6 8</t>
  </si>
  <si>
    <t>punkce, depo, nutraceutika</t>
  </si>
  <si>
    <t>punkce, depo, visko, nutraceutika, analgetika</t>
  </si>
  <si>
    <t>1x2018, 1x2019, 3x2020</t>
  </si>
  <si>
    <t>nutraceutika, analgetika</t>
  </si>
  <si>
    <t>1x2020, 1x2022</t>
  </si>
  <si>
    <t>punkce, depo, nutraceutika, analgetika, TEP</t>
  </si>
  <si>
    <t>1x2017, 4x2019</t>
  </si>
  <si>
    <t>5x2021</t>
  </si>
  <si>
    <t xml:space="preserve">4 </t>
  </si>
  <si>
    <t>visko, terapie RA</t>
  </si>
  <si>
    <t>3 - TEP</t>
  </si>
  <si>
    <t>1x2012</t>
  </si>
  <si>
    <t>otevrená menisketomie</t>
  </si>
  <si>
    <t>20 let</t>
  </si>
  <si>
    <t>2 7</t>
  </si>
  <si>
    <t>8 let</t>
  </si>
  <si>
    <t>1 5 7</t>
  </si>
  <si>
    <t>13.1.2022-3.3.2022</t>
  </si>
  <si>
    <t>1 3 4 5 6</t>
  </si>
  <si>
    <t>11.6.2021-17.9.2021</t>
  </si>
  <si>
    <t>2 3</t>
  </si>
  <si>
    <t>4x2018</t>
  </si>
  <si>
    <t>punkce, ASK</t>
  </si>
  <si>
    <t>stp. plastice LCA</t>
  </si>
  <si>
    <t>1x2018</t>
  </si>
  <si>
    <t>3T</t>
  </si>
  <si>
    <t>2 5 6</t>
  </si>
  <si>
    <t>analgetika</t>
  </si>
  <si>
    <t>1T</t>
  </si>
  <si>
    <t>1x2019, 2x2020</t>
  </si>
  <si>
    <t>punkce, ASK, analgetika</t>
  </si>
  <si>
    <t>1 2 5</t>
  </si>
  <si>
    <t>1x2012, 2x2017</t>
  </si>
  <si>
    <t>punkce, visko</t>
  </si>
  <si>
    <t>punkce, depo, visko, NSAID</t>
  </si>
  <si>
    <t>Aescin</t>
  </si>
  <si>
    <t>2R</t>
  </si>
  <si>
    <t>depo, RHB</t>
  </si>
  <si>
    <t>1 2 3</t>
  </si>
  <si>
    <t>2x2021, 6x2022</t>
  </si>
  <si>
    <t>1 4 8</t>
  </si>
  <si>
    <t>punkce, depo, NSAID, ASK, RHB</t>
  </si>
  <si>
    <t>5 9</t>
  </si>
  <si>
    <t>Bakerova cysta</t>
  </si>
  <si>
    <t>1 2 4 6 8</t>
  </si>
  <si>
    <t>1 6</t>
  </si>
  <si>
    <t>punkce, depo, visko, nutraceutika, analgetika, RHB</t>
  </si>
  <si>
    <t xml:space="preserve">1 2 </t>
  </si>
  <si>
    <t>2T</t>
  </si>
  <si>
    <t>6x2021, 2x2022</t>
  </si>
  <si>
    <t xml:space="preserve">1 4 5 </t>
  </si>
  <si>
    <t xml:space="preserve">7.4.2021-7.10.2022 </t>
  </si>
  <si>
    <t>6.4.2022-7.10.2021</t>
  </si>
  <si>
    <t>DEPO + Visko + ASK</t>
  </si>
  <si>
    <t>roky</t>
  </si>
  <si>
    <t>3x2018, 3x2019</t>
  </si>
  <si>
    <t>2/19 a 5/18</t>
  </si>
  <si>
    <t>1 2 3 4 5 6 7 8</t>
  </si>
  <si>
    <t>10.4.2019-13.5.2020</t>
  </si>
  <si>
    <t>punkce + DEPO + Visko + ATB</t>
  </si>
  <si>
    <t>13.3.2019 - 10.4.2019 Xorimax</t>
  </si>
  <si>
    <t>gr. III</t>
  </si>
  <si>
    <t>2x2021, 2x2022</t>
  </si>
  <si>
    <t>11 roky</t>
  </si>
  <si>
    <t>28.2.2022-4.4.2022</t>
  </si>
  <si>
    <t>punkce + DEPO + visko</t>
  </si>
  <si>
    <t>2x2015, 1x2016, 1x2017, 1x2018, 4x2019, 2x2020, 2x2021, 2x2022</t>
  </si>
  <si>
    <t>7 let</t>
  </si>
  <si>
    <t>1 2 3 4 5 6</t>
  </si>
  <si>
    <t>2.6.2022-31.10.2022</t>
  </si>
  <si>
    <t>3x2021</t>
  </si>
  <si>
    <t>měsíc</t>
  </si>
  <si>
    <t>6.4.2021-29.6.2021</t>
  </si>
  <si>
    <t>punkce + depo+ ATB</t>
  </si>
  <si>
    <t>8.4.2021-15.4.2021 Dalacin + Ciplox</t>
  </si>
  <si>
    <t>3x2022</t>
  </si>
  <si>
    <t>24.8.2022-5.10.2022</t>
  </si>
  <si>
    <t>2x2019, 6x2020, 2x2021, 3x2022</t>
  </si>
  <si>
    <t>6.3.2020-2.12.2022</t>
  </si>
  <si>
    <t>1x2021, 3x2022</t>
  </si>
  <si>
    <t>2x2019, 6x2020, 2x2021, 3x2023</t>
  </si>
  <si>
    <t>4.12.2020-2.12.2020</t>
  </si>
  <si>
    <t>22.7.2022-2.12.2022</t>
  </si>
  <si>
    <t>21.7.2021-29.10.2021</t>
  </si>
  <si>
    <t>punkce + DEPO + Visko + ASK</t>
  </si>
  <si>
    <t>9.3.2020-26.8.2020</t>
  </si>
  <si>
    <t>9.3.2020 AZEPO i.v. profyl</t>
  </si>
  <si>
    <t xml:space="preserve">1x2019, 4x2020, </t>
  </si>
  <si>
    <t>1 3 4</t>
  </si>
  <si>
    <t>4.6.2020-28.7.2022</t>
  </si>
  <si>
    <t>punkce + DEPO + Visko</t>
  </si>
  <si>
    <t>1 týden</t>
  </si>
  <si>
    <t>punkce + Depo</t>
  </si>
  <si>
    <t>3X2021</t>
  </si>
  <si>
    <t>29.3.2021-26.4.2021</t>
  </si>
  <si>
    <t>26.4.2021-18.7.2021</t>
  </si>
  <si>
    <t>gr.I</t>
  </si>
  <si>
    <t>25.5.2022-24.8.2022</t>
  </si>
  <si>
    <t>punkce + DEPO + AKS</t>
  </si>
  <si>
    <t xml:space="preserve">2x2021 </t>
  </si>
  <si>
    <t>20.5.2020-9.12.2020</t>
  </si>
  <si>
    <t>punkce + ASK</t>
  </si>
  <si>
    <t>5.1.2022-30.3.2022</t>
  </si>
  <si>
    <t>1 3 5</t>
  </si>
  <si>
    <t>2010 a 2012</t>
  </si>
  <si>
    <t>10 let</t>
  </si>
  <si>
    <t>13.1.2021-19.4.2021</t>
  </si>
  <si>
    <t>gr.III, valgus</t>
  </si>
  <si>
    <t>13.10.2021-8.12.2021</t>
  </si>
  <si>
    <t>punkce + RHB</t>
  </si>
  <si>
    <t>5x2016, 1x2017, 1x2019</t>
  </si>
  <si>
    <t>2014 a 11.9.2016</t>
  </si>
  <si>
    <t>1 2 4 5 6 8</t>
  </si>
  <si>
    <t>1x2018, 2x2020, 2x2021</t>
  </si>
  <si>
    <t>3 4 5</t>
  </si>
  <si>
    <t>30.6.2015 a 15.6.2021</t>
  </si>
  <si>
    <t>6 týdnů</t>
  </si>
  <si>
    <t>ASK plastika LCA a LCP</t>
  </si>
  <si>
    <t>28.7.2021-31.1.2022</t>
  </si>
  <si>
    <t>3 měsíce</t>
  </si>
  <si>
    <t>20.1.2021-7.4.2021</t>
  </si>
  <si>
    <t>gr.1</t>
  </si>
  <si>
    <t>7 týdnu</t>
  </si>
  <si>
    <t>7.6.2019-29.4.2022</t>
  </si>
  <si>
    <t>1x2020, 2x2021, 1x2022</t>
  </si>
  <si>
    <t>punkce, depo, RHB</t>
  </si>
  <si>
    <t>1X2012, 2x2017, 1X2020</t>
  </si>
  <si>
    <t>1 2 3 4 6</t>
  </si>
  <si>
    <t>punkce, obstřik, analgetika</t>
  </si>
  <si>
    <t>visko, RHB</t>
  </si>
  <si>
    <t>3 5</t>
  </si>
  <si>
    <t>2x2018, 1x2020, 1x2021, 2x2022</t>
  </si>
  <si>
    <t>4 5 6 8</t>
  </si>
  <si>
    <t>depo, visko, analgetika</t>
  </si>
  <si>
    <t>gonarthrosis gr. III, plastika LCA</t>
  </si>
  <si>
    <t>3x2017, 1x2021</t>
  </si>
  <si>
    <t>gonarthrosis gr. II, plastika LCA</t>
  </si>
  <si>
    <t>depo, visko, RHB</t>
  </si>
  <si>
    <t>punkce, depo, visko, analgetika, TEP</t>
  </si>
  <si>
    <t>1x2020, 2x2021</t>
  </si>
  <si>
    <t>4x2015, 2x2016, 2x2020, 2x2022</t>
  </si>
  <si>
    <t>NSAID, punkce, depo, nutracuitka</t>
  </si>
  <si>
    <t>4x2019, 1x2020</t>
  </si>
  <si>
    <t>NSAID, punkce, depo, visko, RHB, TEP</t>
  </si>
  <si>
    <t>1x2018, 1x2019</t>
  </si>
  <si>
    <t>4x2018, 1x2022</t>
  </si>
  <si>
    <t>depo, visko</t>
  </si>
  <si>
    <t>2x2016, 1x2021</t>
  </si>
  <si>
    <t>ASK, RHB</t>
  </si>
  <si>
    <t>4x2020</t>
  </si>
  <si>
    <t>1x2019, 1x2020</t>
  </si>
  <si>
    <t>1 3 4 6</t>
  </si>
  <si>
    <t>4x2022</t>
  </si>
  <si>
    <t>3 4 5 6 8</t>
  </si>
  <si>
    <t>punkce, depo, visko, ASK, RHB, nutraceutika</t>
  </si>
  <si>
    <t>1x2020, 7x2021, 1x2022</t>
  </si>
  <si>
    <t>punkce, depo, visko, RHB, TEP</t>
  </si>
  <si>
    <t>1x2020, 1x2021, 1x2022</t>
  </si>
  <si>
    <t>3x2018</t>
  </si>
  <si>
    <t>4 6 8</t>
  </si>
  <si>
    <t>punkce, depo, ASK, RHB, hyalofast</t>
  </si>
  <si>
    <t>1x2020, 2x2021, 2x2022</t>
  </si>
  <si>
    <t>1 2 4 5 6 7 8</t>
  </si>
  <si>
    <t>plastika LCA</t>
  </si>
  <si>
    <t>Terézie</t>
  </si>
  <si>
    <t>465807409</t>
  </si>
  <si>
    <t>0562096073</t>
  </si>
  <si>
    <t>nutraceutika</t>
  </si>
  <si>
    <t>5x2018, 1x2019, 1x2020</t>
  </si>
  <si>
    <t>punkce, depo, visko, analgetika, RHB</t>
  </si>
  <si>
    <t>3x2018, 1x2020</t>
  </si>
  <si>
    <t>pukce, depo, ASK, RHB, reASK</t>
  </si>
  <si>
    <t>ne</t>
  </si>
  <si>
    <t>1.6.2022-22.6.2022</t>
  </si>
  <si>
    <t>5 měsíců</t>
  </si>
  <si>
    <t>10.2.2022-11.8.2022</t>
  </si>
  <si>
    <t>1x2018, 1x2020</t>
  </si>
  <si>
    <t>18 měsíců</t>
  </si>
  <si>
    <t>1x2019, 1x2020, 1x2022</t>
  </si>
  <si>
    <t>17.12.2019-21.11.2019</t>
  </si>
  <si>
    <t>13.9.2022-1.11.2022</t>
  </si>
  <si>
    <t>Punkce + DEPO + ASK</t>
  </si>
  <si>
    <t>1x2015, 5x2019</t>
  </si>
  <si>
    <t>1x2015, 5x2018</t>
  </si>
  <si>
    <t>6 let</t>
  </si>
  <si>
    <t>4.11.2019-2.12.2019</t>
  </si>
  <si>
    <t>21.10.2019-2.12.2019</t>
  </si>
  <si>
    <t>1x2019, 3x2021</t>
  </si>
  <si>
    <t>6 8</t>
  </si>
  <si>
    <t>1 2 3 5</t>
  </si>
  <si>
    <t>1 3 4 5 6 8</t>
  </si>
  <si>
    <t>4x2013, 1x2021</t>
  </si>
  <si>
    <t>punkce, visko, analgetika</t>
  </si>
  <si>
    <t>1x2018, 1x2022</t>
  </si>
  <si>
    <t>1 6 8</t>
  </si>
  <si>
    <t>incip. arthrosis</t>
  </si>
  <si>
    <t>ASK, punkce, TEP</t>
  </si>
  <si>
    <t>punkce, depo, OW OT</t>
  </si>
  <si>
    <t>3 8</t>
  </si>
  <si>
    <t>3 4 8</t>
  </si>
  <si>
    <t>3 4 6 8</t>
  </si>
  <si>
    <t>punkce, depo, ASK, RHB, visko</t>
  </si>
  <si>
    <t>5x2021, 2x2022</t>
  </si>
  <si>
    <t>1 3 8</t>
  </si>
  <si>
    <t>analgetika, RHB, ASK</t>
  </si>
  <si>
    <t>7</t>
  </si>
  <si>
    <t>DAIR</t>
  </si>
  <si>
    <t>5x2022</t>
  </si>
  <si>
    <t>punce, depo, visko, RHB</t>
  </si>
  <si>
    <t>1x2015, 2x2022</t>
  </si>
  <si>
    <t>nutraceutika, NSAID, punkce, depo</t>
  </si>
  <si>
    <t>depo, ASK, visko</t>
  </si>
  <si>
    <t>NSAID, nutraceutika, RHB</t>
  </si>
  <si>
    <t>punkce, obstřik, nutraceutika</t>
  </si>
  <si>
    <t>punkce, depo, visko, nutraceutika</t>
  </si>
  <si>
    <t>punkce, depo, visko, RHB, NSAID, nutraceutika</t>
  </si>
  <si>
    <t>1x2018, 1x2021</t>
  </si>
  <si>
    <t>2 3 5</t>
  </si>
  <si>
    <t>ASK refixace fraktury tibiálního plata</t>
  </si>
  <si>
    <t>punkce, depo, RHB, nutraceutika</t>
  </si>
  <si>
    <t>stp. OS tibiae</t>
  </si>
  <si>
    <t>punkce, depo, visko, ASK, RHB</t>
  </si>
  <si>
    <t>7x2018, 6x2019, 1x2020</t>
  </si>
  <si>
    <t>4 5 8</t>
  </si>
  <si>
    <t>punkce, depo, ASK, TEP</t>
  </si>
  <si>
    <t>10M</t>
  </si>
  <si>
    <t>1 2 4 5 8</t>
  </si>
  <si>
    <t>2 4 6 8</t>
  </si>
  <si>
    <t>nanoskopie</t>
  </si>
  <si>
    <t>3x2018, 1x2019, 1x2021</t>
  </si>
  <si>
    <t>punkce, depo, analgetika, RHB</t>
  </si>
  <si>
    <t>punkce, terapie RA</t>
  </si>
  <si>
    <t>3x2019, 2x2020</t>
  </si>
  <si>
    <t>punkce, visko, nutraceutika</t>
  </si>
  <si>
    <t>1x2017, 1x2020</t>
  </si>
  <si>
    <t>1 2 6 8</t>
  </si>
  <si>
    <t>RHB, visko, ASK</t>
  </si>
  <si>
    <t>2x2020, 3x2022</t>
  </si>
  <si>
    <t>1x2017, 2x2021</t>
  </si>
  <si>
    <t>punkce, deepo, visko, RHB</t>
  </si>
  <si>
    <t>3x2020, 1x2021, 1x2022</t>
  </si>
  <si>
    <t>punkce, depo, NSAID, analgetika</t>
  </si>
  <si>
    <t>3x2015, 3x2016, 2x2019, 2x2021, 4x2022</t>
  </si>
  <si>
    <t>1x2020, 1x2021</t>
  </si>
  <si>
    <t>terapie RA, RHB</t>
  </si>
  <si>
    <t>ASK extrakce šroubu</t>
  </si>
  <si>
    <t>punkce, nutraceutika, RHB</t>
  </si>
  <si>
    <t>ASK + MPFL</t>
  </si>
  <si>
    <t>ASK, MPFL</t>
  </si>
  <si>
    <t>MPFL, na poslední kontrole čerstvý úraz</t>
  </si>
  <si>
    <t>1x2019, 1x2021</t>
  </si>
  <si>
    <t>punkce, depo, visko, RHB, analgetika</t>
  </si>
  <si>
    <t>1x2020, 3x2021</t>
  </si>
  <si>
    <t>3 4 5 8</t>
  </si>
  <si>
    <t>1 2 3 4 5 6 8</t>
  </si>
  <si>
    <t>NSAID, nutraceutika</t>
  </si>
  <si>
    <t>1 2 3 4</t>
  </si>
  <si>
    <t>nutraceutika, depo</t>
  </si>
  <si>
    <t>RHB, analgetika</t>
  </si>
  <si>
    <t>1x2016, 1x2017, 2x2018, 1x2020</t>
  </si>
  <si>
    <t>9M</t>
  </si>
  <si>
    <t>3x2019, 2x2020, 3x2021, 1x2020</t>
  </si>
  <si>
    <t>OW OT, punkce, depo, analgetika, nutraceutika, RHB</t>
  </si>
  <si>
    <t>punkce, depo. Visko</t>
  </si>
  <si>
    <t>2D</t>
  </si>
  <si>
    <t>1x2018, 6x2019, 1x2020</t>
  </si>
  <si>
    <t>1 2 6</t>
  </si>
  <si>
    <t>2x2017, 1x2019, 2x2020, 1x2021</t>
  </si>
  <si>
    <t>NSAID, punkce, depo, visko</t>
  </si>
  <si>
    <t>NSAID, punkce, depo, visko, chondroprotektiva</t>
  </si>
  <si>
    <t>5x2020, 1x2021</t>
  </si>
  <si>
    <t>NSAID, RHB, analgetika, depo, visko</t>
  </si>
  <si>
    <t>1, 2</t>
  </si>
  <si>
    <t>TEP, RHB, NSAID, analgetika</t>
  </si>
  <si>
    <t>gonarthrosis gr.II</t>
  </si>
  <si>
    <t>7M</t>
  </si>
  <si>
    <t>duplicita 2. odběru</t>
  </si>
  <si>
    <t>4.1.22 - 18.1.22 - Klacid</t>
  </si>
  <si>
    <t>ATB pro pozitivitu mykoplazmat</t>
  </si>
  <si>
    <t>1 2 4 6</t>
  </si>
  <si>
    <t>1x2020, 8x2021</t>
  </si>
  <si>
    <t>punkce, depo, ASK, NSAID, RHB, visko</t>
  </si>
  <si>
    <t>punkce, depo, NSAID, RHB, visko</t>
  </si>
  <si>
    <t>punkce, depo, visko, analgetika</t>
  </si>
  <si>
    <t>flexibilní ortéza</t>
  </si>
  <si>
    <t>5x2018, 2x2019</t>
  </si>
  <si>
    <t>5x2017, 5x2018, 8x2019, 7x2020</t>
  </si>
  <si>
    <t>04/19/19</t>
  </si>
  <si>
    <t>punkce, depo, ASK RHB, OW OT</t>
  </si>
  <si>
    <t>OW OT</t>
  </si>
  <si>
    <t>2x2018, 5x2019</t>
  </si>
  <si>
    <t>punkce, depo, visko, ASK, RHB, NSAID</t>
  </si>
  <si>
    <t>1x2020, 4x2022, 1x2023</t>
  </si>
  <si>
    <t>punkce, depo, nutraceutika, ASK, RHB</t>
  </si>
  <si>
    <t>1x2019, 6x2020, 3x2021</t>
  </si>
  <si>
    <t>punkce, depo, visko, nutraceutika, NSAID</t>
  </si>
  <si>
    <t>1x2021, 1x2022, 1x2023</t>
  </si>
  <si>
    <t>NSAID, punkce, depo, visko, ASK, RHB</t>
  </si>
  <si>
    <t>3x3021</t>
  </si>
  <si>
    <t>1 2 4 5 7</t>
  </si>
  <si>
    <t>TEP, RHB</t>
  </si>
  <si>
    <t>1 4 5 7 8</t>
  </si>
  <si>
    <t>NSAID, punkce, depo, ASK, RHB</t>
  </si>
  <si>
    <t>punkce, depo, RHB, visko, ASK</t>
  </si>
  <si>
    <t>synovectomie, extirpace fragmentu patelly</t>
  </si>
  <si>
    <t>1x2017, 1x2022</t>
  </si>
  <si>
    <t>1 4 7</t>
  </si>
  <si>
    <t>punkce, depo, ASK, RHB</t>
  </si>
  <si>
    <t>1x2020, 4x2022</t>
  </si>
  <si>
    <t>2x2020, 4x2021</t>
  </si>
  <si>
    <t>1 2 8</t>
  </si>
  <si>
    <t>punkce, depo, ASK synovectomie, RHB, visko</t>
  </si>
  <si>
    <t>4x2018, 8x2019, 2x2020, 2x2021</t>
  </si>
  <si>
    <t>punkce, depo, ASK, RHB, NSAID</t>
  </si>
  <si>
    <t>1 LCM</t>
  </si>
  <si>
    <t>4x2019</t>
  </si>
  <si>
    <t>1 2 3 4 5</t>
  </si>
  <si>
    <t>TEP, RHB, analgetika , NSAID</t>
  </si>
  <si>
    <t>levý loket</t>
  </si>
  <si>
    <t>punkce, NSAID, ATB</t>
  </si>
  <si>
    <t>punkce, ATB, NSAID</t>
  </si>
  <si>
    <t>17.8.22 - 28.9.22 - Klacid</t>
  </si>
  <si>
    <t>punkce, visko, analgetika, nutraceutika</t>
  </si>
  <si>
    <t>1 3 4 5</t>
  </si>
  <si>
    <t>NSAID, analgetika, TEP, RHB</t>
  </si>
  <si>
    <t>1x2015, 2x2020</t>
  </si>
  <si>
    <t>punkce, depo, nutraceuitka</t>
  </si>
  <si>
    <t>4x2020, 2x2021</t>
  </si>
  <si>
    <t>1 4 5 8</t>
  </si>
  <si>
    <t>1x2018, 2x2019, 1x2020, 1x2021</t>
  </si>
  <si>
    <t>1 3 4 8</t>
  </si>
  <si>
    <t>punkce, ASK, RHB, depo, visko</t>
  </si>
  <si>
    <t>1x2014, 4x2019</t>
  </si>
  <si>
    <t>punkce, depo, ATB</t>
  </si>
  <si>
    <t>punkce, depo, visko, nutraceutika, NSAID, analgetika, TEP</t>
  </si>
  <si>
    <t>1x2019, 2x2020, 2x2021, 1x2022</t>
  </si>
  <si>
    <t xml:space="preserve">1 2 3 4 5 </t>
  </si>
  <si>
    <t>punkce, depo, visko, nutraceutika, NSAID, analgetika</t>
  </si>
  <si>
    <t>TEP levé koleno</t>
  </si>
  <si>
    <t>1x2018, 5x2019, 2x2022</t>
  </si>
  <si>
    <t>OW OT + extrakce dlahy</t>
  </si>
  <si>
    <t>29.2.2012, 20.3.2013</t>
  </si>
  <si>
    <t>punkce, depo, visko, nutraceuitka, NSAID</t>
  </si>
  <si>
    <t>2x2019, 1x2020, 1x2021</t>
  </si>
  <si>
    <t>punkce, depo, visko, nutraceuitka, NSAID, TEP, RHB</t>
  </si>
  <si>
    <t>1x2009, 1x2018</t>
  </si>
  <si>
    <t>NSAID, punkce, depo, RHB, nutraceutika</t>
  </si>
  <si>
    <t>punkce, depo, ASK, extirpace Bakerovy cysty</t>
  </si>
  <si>
    <t>1 2 4 6 7</t>
  </si>
  <si>
    <t>extirpace Bakerovy cysty</t>
  </si>
  <si>
    <t>punkce, depo, analgetika, NSAID</t>
  </si>
  <si>
    <t>punkce, ATB</t>
  </si>
  <si>
    <t>8.6.22 - 21.6.22 - Klacid</t>
  </si>
  <si>
    <t>3x2019, 3x2020, 4x2021, 1x2022</t>
  </si>
  <si>
    <t>punkce, depo, analgetika, NSAID, visko</t>
  </si>
  <si>
    <t>1x2018, 1x2019, 3x2020, 1x2021, 2x2022</t>
  </si>
  <si>
    <t>2 4 7 8</t>
  </si>
  <si>
    <t>1x2019, 3x2020</t>
  </si>
  <si>
    <t>punkce, depo, TEP, RHB</t>
  </si>
  <si>
    <t>1x2015, 1x2017, 1x2018, 2x2019, 1x2020</t>
  </si>
  <si>
    <t>Štopplová</t>
  </si>
  <si>
    <t>punkce, depo, NSAID, visko</t>
  </si>
  <si>
    <t>Angelika</t>
  </si>
  <si>
    <t>NSAID, analgetika, punkce, depo, visko, RHB, nutraceutika</t>
  </si>
  <si>
    <t>ASK, RHB, visko</t>
  </si>
  <si>
    <t>TEP pravé koleno</t>
  </si>
  <si>
    <t>1 2 4 7 8</t>
  </si>
  <si>
    <t>punkce, reimpl. TEP</t>
  </si>
  <si>
    <t>1x2015, 1x2018</t>
  </si>
  <si>
    <t>MPFL</t>
  </si>
  <si>
    <t>NSAID, punkce, depo, ATB</t>
  </si>
  <si>
    <t>2x2021, 24x2022</t>
  </si>
  <si>
    <t>NSAID, analgetika, ASK, RHB</t>
  </si>
  <si>
    <t>NSAID, depo, RHB</t>
  </si>
  <si>
    <t>NSAID, punkce, depo, ASK, RHB, visko</t>
  </si>
  <si>
    <t>RHB, visko</t>
  </si>
  <si>
    <t>2x2021, 3x2022</t>
  </si>
  <si>
    <t>OS patelly</t>
  </si>
  <si>
    <t>1x2018, 4x2019</t>
  </si>
  <si>
    <t>punkce, ATB, NSAID, OP - exkochleace čéšky, štěp pro OM, nutraceutika</t>
  </si>
  <si>
    <t>punkce, depo, nutraceutika, analgetika, NSAID</t>
  </si>
  <si>
    <t>extrakce dlahy po OW OT, ASK - plica</t>
  </si>
  <si>
    <t>punkce, depo, NSAID, visko, OT, RHB</t>
  </si>
  <si>
    <t>3x2016, 2x2018, 1x2019</t>
  </si>
  <si>
    <t>depo, analgetika, nutraceutika</t>
  </si>
  <si>
    <t>NSAID, punkce, depo, visko, nutraceutika</t>
  </si>
  <si>
    <t>1x2022, 1x2023</t>
  </si>
  <si>
    <t>punkce, depo, visko, NSAID, analgetika, TEP</t>
  </si>
  <si>
    <t>4x2019, 4x2020</t>
  </si>
  <si>
    <t>NSAID, analgetika, punkce, depo</t>
  </si>
  <si>
    <t>2x2019, 4x2020</t>
  </si>
  <si>
    <t>NSAID, depo, ASK, RHB, visko</t>
  </si>
  <si>
    <t>2x2019, 2x2022</t>
  </si>
  <si>
    <t>NSAID, analgetika, depo, ASK, RHB</t>
  </si>
  <si>
    <t>analgetika, RHB</t>
  </si>
  <si>
    <t>NSAID, analgetika, depo, visko, nutraceutika, TEP, RHB</t>
  </si>
  <si>
    <t>punkce, depo, visko, TEP, RHB, analgetika</t>
  </si>
  <si>
    <t>2x2018, 3x2019, 1x2022</t>
  </si>
  <si>
    <t>ASK plastika LCA</t>
  </si>
  <si>
    <t>NSAID, analgetika, RHB</t>
  </si>
  <si>
    <t>2x2017, 1x2018</t>
  </si>
  <si>
    <t>ASK synovectomie</t>
  </si>
  <si>
    <t>1 2 4 5 7 8</t>
  </si>
  <si>
    <t>ASK synovectomie, ATB, NSAID</t>
  </si>
  <si>
    <t>20.12.20 -12.1.21 Dalacin</t>
  </si>
  <si>
    <t>NSAID, depo, punkce, visko, TEP, RHB</t>
  </si>
  <si>
    <t>extrakce dlahy po OW OT</t>
  </si>
  <si>
    <t>NSAID, analgetika, punkce, depo, TEP, RHB</t>
  </si>
  <si>
    <t>6x2020, 3x2021, 2x2022</t>
  </si>
  <si>
    <t>2x2020, 2x2021</t>
  </si>
  <si>
    <t>2x2016, 1x2018, 2x2020</t>
  </si>
  <si>
    <t>punkce, ASK, RHB, visko</t>
  </si>
  <si>
    <t>.</t>
  </si>
  <si>
    <t>4x2019, 6x2020, 8x2021, 2x2022</t>
  </si>
  <si>
    <t>punkce, depo, visko, ASK, RHB, ATB</t>
  </si>
  <si>
    <t>punkce, depo, visko, RHB, ATB</t>
  </si>
  <si>
    <t>punkce, depo, visko, ATB</t>
  </si>
  <si>
    <t>09/2021 - Doxyhexal 14 dní</t>
  </si>
  <si>
    <t>punkce, depo, RHB, ASK</t>
  </si>
  <si>
    <t>2x2019, 2x2020</t>
  </si>
  <si>
    <t>3x2020, 2x2021</t>
  </si>
  <si>
    <t>02/21 - Doxyhexal 28 dní</t>
  </si>
  <si>
    <t>NSAID, analgetika, nutraceutika, visko, depo</t>
  </si>
  <si>
    <t>6x2007, 1x2020</t>
  </si>
  <si>
    <t>2 4 5</t>
  </si>
  <si>
    <t>3x2020, 2x2021, 1x2022</t>
  </si>
  <si>
    <t>NSAID, kolchicin, ATB</t>
  </si>
  <si>
    <t>2x2017, 4x2020</t>
  </si>
  <si>
    <t>1 2 4 ATB</t>
  </si>
  <si>
    <t>8x2020</t>
  </si>
  <si>
    <t xml:space="preserve">3M </t>
  </si>
  <si>
    <t>analgetika, TEP, RHB</t>
  </si>
  <si>
    <t>1x2014, 1x2015, 1x2016, 1x2020, 3x2021</t>
  </si>
  <si>
    <t>NSAID, punkce, depo, TEP, RHB</t>
  </si>
  <si>
    <t>1x2018, 2x2021, 1x2022</t>
  </si>
  <si>
    <t>1x2015, 1x2019, 1x2021</t>
  </si>
  <si>
    <t xml:space="preserve">1 4 </t>
  </si>
  <si>
    <t>DEPO, NSAID</t>
  </si>
  <si>
    <t>punkce, DEPO, visko, NSAID</t>
  </si>
  <si>
    <t>punkce, DEPO, visko, NSAID, RHB</t>
  </si>
  <si>
    <t>4x2019, 5x2020, 6x2021, 3x2022</t>
  </si>
  <si>
    <t>punkce, depo, visko, analgetika, infekce - ATB, laváž</t>
  </si>
  <si>
    <t>1x2018, 3x2019, 2x2020, 3x2021, 4x2022</t>
  </si>
  <si>
    <t>analgetika, punkce, depo</t>
  </si>
  <si>
    <t>2x2021, 1x2022, 1x2023</t>
  </si>
  <si>
    <t>pravá kyčel</t>
  </si>
  <si>
    <t>necrosis capitis femoris, punktát s přímésí krve</t>
  </si>
  <si>
    <t>punkce, analgetika, UKR</t>
  </si>
  <si>
    <t>UKR gen.l.sin.</t>
  </si>
  <si>
    <t>1 2 4 5 6</t>
  </si>
  <si>
    <t>NSAID, analgetika, punkce, depo, visko, nutraceutika</t>
  </si>
  <si>
    <t>3x2019, 2x2020, 4x2021, 3x2022, 1x2023</t>
  </si>
  <si>
    <t>NSAID, analgetika, obstřik, visko</t>
  </si>
  <si>
    <t>analgetika, depo, visko</t>
  </si>
  <si>
    <t>1x2018, 2x2020, 1x2021, 1x2022, 1x2023</t>
  </si>
  <si>
    <t>2x2020, 3x2021, 2x2022, 1x2023</t>
  </si>
  <si>
    <t>1 2 5 7</t>
  </si>
  <si>
    <t>9/2021 ASK a OT 9.12.2022</t>
  </si>
  <si>
    <t xml:space="preserve">2 roky </t>
  </si>
  <si>
    <t xml:space="preserve">1 2 3 4 5 6 </t>
  </si>
  <si>
    <t>3.12.2020-2.2.2023</t>
  </si>
  <si>
    <t>punkce + DEPO + visko + ASK + OT</t>
  </si>
  <si>
    <t>ATB Deoxymykoin 2x100mg 6.1.2022 - 27.1.2022</t>
  </si>
  <si>
    <t>2x2020, 3x2021, 2x2022, 1x2024</t>
  </si>
  <si>
    <t xml:space="preserve">3 roky </t>
  </si>
  <si>
    <t xml:space="preserve">1 2 3 4 5 6 7 </t>
  </si>
  <si>
    <t>3.6.2021-2.2.2023</t>
  </si>
  <si>
    <t>punkce + DEPO + visko + OT</t>
  </si>
  <si>
    <t>ATB Deoxymykoin 2x100mg 6.1.2022 - 27.1.2023</t>
  </si>
  <si>
    <t>2x2020, 3x2021, 2x2022, 1x2025</t>
  </si>
  <si>
    <t>11.11.2021-2.2.2023</t>
  </si>
  <si>
    <t>ATB Deoxymykoin 2x100mg 6.1.2022 - 27.1.2024</t>
  </si>
  <si>
    <t>2x2020, 3x2021, 2x2022, 1x2026</t>
  </si>
  <si>
    <t>9.12.2021-2.2223</t>
  </si>
  <si>
    <t>ATB Deoxymykoin 2x100mg 6.1.2022 - 27.1.2025</t>
  </si>
  <si>
    <t>St.p. TEP - před zadní planžetou femor. komp. je patrná 3mm osteolýza,</t>
  </si>
  <si>
    <t>26.7.2022-7.11.2022</t>
  </si>
  <si>
    <t>punkce + DEPO + NSAID</t>
  </si>
  <si>
    <t>25.5.2022-30.11.2022</t>
  </si>
  <si>
    <t>3x2018, 2x2019, 1x2020</t>
  </si>
  <si>
    <t>22.1.2020-8.9.2022</t>
  </si>
  <si>
    <t>Punkce + DEPO + visko + NSAID + TEP</t>
  </si>
  <si>
    <t xml:space="preserve">st.p. TEP </t>
  </si>
  <si>
    <t>2x2021, 1x2023</t>
  </si>
  <si>
    <t>2 dny</t>
  </si>
  <si>
    <t>20.8.2021-23.8.2021</t>
  </si>
  <si>
    <t>punkce + ATB</t>
  </si>
  <si>
    <t>Amoksiklav 1g tbl.p.o. 20.8.-25.8.2021</t>
  </si>
  <si>
    <t>9.4.2021-29.10.2021</t>
  </si>
  <si>
    <t>punkce +  DEPO + visko + ASK</t>
  </si>
  <si>
    <t>gr.I, varus 4°</t>
  </si>
  <si>
    <t>16.2.2022-11.11.2022</t>
  </si>
  <si>
    <t xml:space="preserve">1 2 5 </t>
  </si>
  <si>
    <t>26.1.2022-3.2.2022</t>
  </si>
  <si>
    <t>orteza, Fraxiparine</t>
  </si>
  <si>
    <t>11.11.2022-21.4.2022</t>
  </si>
  <si>
    <t>21.11.2019-21.2.2020</t>
  </si>
  <si>
    <t>2x2019, 1x2021</t>
  </si>
  <si>
    <t>5.12.2019-21.2.2020</t>
  </si>
  <si>
    <t>3x2020, 1x2021</t>
  </si>
  <si>
    <t>26.8.2019-2.5.2022</t>
  </si>
  <si>
    <t>punkce + DEPO + visko + TEP</t>
  </si>
  <si>
    <t>2x2020, 1 x 2021</t>
  </si>
  <si>
    <t>11.12.2019-29.1.2020</t>
  </si>
  <si>
    <t>punkce + depo + visko</t>
  </si>
  <si>
    <t>2x2020, 1x 2021</t>
  </si>
  <si>
    <t>16.12.2020-12.1.2022</t>
  </si>
  <si>
    <t>30.6.2020-12.1.2022</t>
  </si>
  <si>
    <t>4.2.2020-8.11.2022</t>
  </si>
  <si>
    <t>indikace k replastice LCA</t>
  </si>
  <si>
    <t>19.1.-4.2.2020 Amoxiklav</t>
  </si>
  <si>
    <t>punktát z lokte - pravé koleno</t>
  </si>
  <si>
    <t>8.6.2022-4.8.2022</t>
  </si>
  <si>
    <t xml:space="preserve">1 5 </t>
  </si>
  <si>
    <t>gr. I</t>
  </si>
  <si>
    <t>8/202</t>
  </si>
  <si>
    <t>+</t>
  </si>
  <si>
    <t>31.8.2022-14.9.2022</t>
  </si>
  <si>
    <t>20.7.2022-22.9.2022</t>
  </si>
  <si>
    <t>ASK + punkce</t>
  </si>
  <si>
    <t>24.6.2020-5.8.2020</t>
  </si>
  <si>
    <t>punkce + DEPO + RHB</t>
  </si>
  <si>
    <t>1.6.2022-11.7.2022</t>
  </si>
  <si>
    <t>26.7.2022-17.10.2022</t>
  </si>
  <si>
    <t>punkce + depo + ASK</t>
  </si>
  <si>
    <t>8x2022, 1x 2023</t>
  </si>
  <si>
    <t>25.7.2022-6.2.2023</t>
  </si>
  <si>
    <t>3x2021, 1x 2023</t>
  </si>
  <si>
    <t>15.9.2022-30.1.2023</t>
  </si>
  <si>
    <t>20.5.2020-5.8.2020</t>
  </si>
  <si>
    <t>1 den</t>
  </si>
  <si>
    <t>23.11.2021-22.2.2023</t>
  </si>
  <si>
    <t>punkce + DEPO + ASK</t>
  </si>
  <si>
    <t>1x2022, 2x2023</t>
  </si>
  <si>
    <t>20.4.2022-6.3.2023</t>
  </si>
  <si>
    <t>punkce + DEPO + osteotomie</t>
  </si>
  <si>
    <t>3 dny</t>
  </si>
  <si>
    <t>11.10.2019-22.10.2020</t>
  </si>
  <si>
    <t>1rok</t>
  </si>
  <si>
    <t>12.12.2019-22.10.2020</t>
  </si>
  <si>
    <t>2x2019, 1x2022</t>
  </si>
  <si>
    <t>2x2019, 1x2023</t>
  </si>
  <si>
    <t>2.1.2020-22.10.2020</t>
  </si>
  <si>
    <t>1x2017, 1x 2021</t>
  </si>
  <si>
    <t>22.2.2021-22.3.2021</t>
  </si>
  <si>
    <t>ASK + punkce + obstřik + viskosuplementace</t>
  </si>
  <si>
    <t>4x2021, 2x2022</t>
  </si>
  <si>
    <t>17.8.2021-16.12.2022</t>
  </si>
  <si>
    <t>punkce + DEPO + TEP</t>
  </si>
  <si>
    <t>gr.IV</t>
  </si>
  <si>
    <t xml:space="preserve">1 4 5 6 8 </t>
  </si>
  <si>
    <t>12.11.2019-11.12.2019</t>
  </si>
  <si>
    <t>2x2019, 1x2020, 2x2021, 2x2022</t>
  </si>
  <si>
    <t>6.5.2020-2.9.2022</t>
  </si>
  <si>
    <t>9.6.2021-2.9.2022</t>
  </si>
  <si>
    <t>10.6.2021-22.7.2021</t>
  </si>
  <si>
    <t>1x2020, 3x2021, 2x2022</t>
  </si>
  <si>
    <t>7.7.2021-2.9.2022</t>
  </si>
  <si>
    <t>26.1.2022-20.4.2022</t>
  </si>
  <si>
    <t>punkce + DEPO+ RHB</t>
  </si>
  <si>
    <t xml:space="preserve">4 6 </t>
  </si>
  <si>
    <t>21.4.2021-13.2.2023</t>
  </si>
  <si>
    <t>k TEP</t>
  </si>
  <si>
    <t>9.3.2022-4.5.2022</t>
  </si>
  <si>
    <t>29.7.2021-1.9.2022</t>
  </si>
  <si>
    <t>20.12.2018-20.5.2019</t>
  </si>
  <si>
    <t>punkce + ATB + RHB</t>
  </si>
  <si>
    <t>20.12.2018 - 3.1.2019 Amoksiklav</t>
  </si>
  <si>
    <t>7 8</t>
  </si>
  <si>
    <t>2.9.2020-12.10.2022</t>
  </si>
  <si>
    <t>st.p. TEP</t>
  </si>
  <si>
    <t>1 2 3 4 6 8</t>
  </si>
  <si>
    <t>21.11.2019-20.10.2022</t>
  </si>
  <si>
    <t>Na</t>
  </si>
  <si>
    <t>2x2017, 2x2018, 2x2021</t>
  </si>
  <si>
    <t>10.3.2021-7.7.2021</t>
  </si>
  <si>
    <t>punkce + DEPo + visko</t>
  </si>
  <si>
    <t>1x2018, 1x2020, 3x2021, 1x 2022</t>
  </si>
  <si>
    <t>29.9.2021-6.6.2022</t>
  </si>
  <si>
    <t>1x2018, 1x2020, 1x2021, 1x2022</t>
  </si>
  <si>
    <t>8.9.2021-9.2.2023</t>
  </si>
  <si>
    <t>12.5.2020- 23.7.2020</t>
  </si>
  <si>
    <t>punkce + ATB + ASK</t>
  </si>
  <si>
    <t>15.5.2020-9.6.2020 Doxybene</t>
  </si>
  <si>
    <t>6 7</t>
  </si>
  <si>
    <t>22.4.2021-3.6.2021</t>
  </si>
  <si>
    <t>punkce + depo+ visko</t>
  </si>
  <si>
    <t>3.6.2021-26.8.2021</t>
  </si>
  <si>
    <t>2x2018, 3x2019, 6x2021, 2x2022</t>
  </si>
  <si>
    <t>29.11.2018-12.4.2022</t>
  </si>
  <si>
    <t>30.11.2018 - 3.12.2018 Amoksiklav + Ciprofloxacin, 3.12.2018 - 18.12.2018 Sefotak + ciprofloxacin , Doxybene 18.12.2018 - 1.1.2019. Ciplox 3.12.2018-24.12.2018</t>
  </si>
  <si>
    <t>19.5.2021-26.8.2021</t>
  </si>
  <si>
    <t>23.8.2021-8.2.2023</t>
  </si>
  <si>
    <t>punkce +DEPO</t>
  </si>
  <si>
    <t>13.9.2021-6.2.2023</t>
  </si>
  <si>
    <t>10.10.2018-31.10.2018</t>
  </si>
  <si>
    <t>31.11.2018</t>
  </si>
  <si>
    <t>1x2015, 1x2021</t>
  </si>
  <si>
    <t>23.8.2021-25.8.2021</t>
  </si>
  <si>
    <t>25.8.2021-18.9.2021 Dalacin tbl</t>
  </si>
  <si>
    <t>5x2016, 1x2021</t>
  </si>
  <si>
    <t>28.7.2016  a 30.8.2016</t>
  </si>
  <si>
    <t>29.6.2021-27.7.2021</t>
  </si>
  <si>
    <t>1x2015, 3x2016, 1x2019</t>
  </si>
  <si>
    <t>18.10.2021-11.11.2021</t>
  </si>
  <si>
    <t>7x2018, 3x2019</t>
  </si>
  <si>
    <t>9.6.2018-21.8.2019</t>
  </si>
  <si>
    <t>punkce + DEPO + ATB</t>
  </si>
  <si>
    <t>20.4.2018-9.6.2018 Doxybene</t>
  </si>
  <si>
    <t>jeden rok</t>
  </si>
  <si>
    <t>23.3.2021-23.1.2023</t>
  </si>
  <si>
    <t xml:space="preserve">1 rok </t>
  </si>
  <si>
    <t>punkce + HYA</t>
  </si>
  <si>
    <t>änalgetika, TEP</t>
  </si>
  <si>
    <t>TEP gen.l.sin.</t>
  </si>
  <si>
    <t>2</t>
  </si>
  <si>
    <t>NSAID, analgetika, punkce, depo, visko</t>
  </si>
  <si>
    <t>analgetika, OW OT</t>
  </si>
  <si>
    <t>6x2022</t>
  </si>
  <si>
    <t>k OW OT</t>
  </si>
  <si>
    <t>gonathrosis gr. III</t>
  </si>
  <si>
    <t>5x2022, 2x2023</t>
  </si>
  <si>
    <t>punkce, depo, radiosynovioortéza</t>
  </si>
  <si>
    <t>RHB, punkce</t>
  </si>
  <si>
    <t>nevíme, které koleno, v ten den punktované oba</t>
  </si>
  <si>
    <t>punkce, depo, NSAID, reASK, RHB</t>
  </si>
  <si>
    <t>1x2019, 1x2021, 1x2022, 1x2023</t>
  </si>
  <si>
    <t>1 6 8, plasma</t>
  </si>
  <si>
    <t xml:space="preserve">1 2 3 4 5 6 7 8 </t>
  </si>
  <si>
    <t>3x2019, 2x2020, 2x2021</t>
  </si>
  <si>
    <t>punkce, depo, analgetika, TEP</t>
  </si>
  <si>
    <t>punkce, depo, analgetika, nutraceutika</t>
  </si>
  <si>
    <t>punkce, depo, UKR</t>
  </si>
  <si>
    <t>stp.TEP</t>
  </si>
  <si>
    <t>6x2018, 3x2019, 2x2020, 3x2022</t>
  </si>
  <si>
    <t>1x2019, 1x2020, 6x2022</t>
  </si>
  <si>
    <t>25.2.2022 a 14.11.2019</t>
  </si>
  <si>
    <t xml:space="preserve">4 roky </t>
  </si>
  <si>
    <t>Punkce + DEPO + NSAID</t>
  </si>
  <si>
    <t>30.8.2022-7.12.2022</t>
  </si>
  <si>
    <t>12 let</t>
  </si>
  <si>
    <t>11 let</t>
  </si>
  <si>
    <t>1x2012, 2x2013, 2x2019, 2x2020, 3x2021, 1x2022</t>
  </si>
  <si>
    <t>1 3 4 5 8</t>
  </si>
  <si>
    <t>15.7.2020-14.12.2022</t>
  </si>
  <si>
    <t>2.11.2021-14.12.2022</t>
  </si>
  <si>
    <t>st.p.TEP</t>
  </si>
  <si>
    <t>15.5.2020-6.1.2023</t>
  </si>
  <si>
    <t>2x2019, 1x2020, 4x2021, 2x2022</t>
  </si>
  <si>
    <t>8.12.2021-8.2.2023</t>
  </si>
  <si>
    <t>12.1.2022-8.2.2023</t>
  </si>
  <si>
    <t>punkce + DEPO + TEP + RHB</t>
  </si>
  <si>
    <t>st.p. punkce</t>
  </si>
  <si>
    <t>st.p. DEPO</t>
  </si>
  <si>
    <t>st.A. umělé</t>
  </si>
  <si>
    <t>4.10.2021-30.1.2022</t>
  </si>
  <si>
    <t>Doxybene - borelie</t>
  </si>
  <si>
    <t>29.11.2021-30.1.2022</t>
  </si>
  <si>
    <t>10.6.2021-29.7.2021</t>
  </si>
  <si>
    <t>26.4.2021-20.1.2023</t>
  </si>
  <si>
    <t>28.5.2021-20.1.2023</t>
  </si>
  <si>
    <t>punkce + DEPO+ visko</t>
  </si>
  <si>
    <t xml:space="preserve">1 4 6 8 </t>
  </si>
  <si>
    <t>6.9.2021-25.4.2022</t>
  </si>
  <si>
    <t>3x2019</t>
  </si>
  <si>
    <t>31.10.2019-2.2.2023</t>
  </si>
  <si>
    <t>13.12.2019-2.2.2023</t>
  </si>
  <si>
    <t>20.1.2022-7.4.2022</t>
  </si>
  <si>
    <t>punkce + ASK + DEPO</t>
  </si>
  <si>
    <t>3x2013, 2x2015, 2x2019, 1x2020, 2x2022</t>
  </si>
  <si>
    <t xml:space="preserve">1 3 5 7 </t>
  </si>
  <si>
    <t>7.5.2013, 29.11.2013, 25.1.2019, 12.2.2020, 24.6.2021, 10.2.2022</t>
  </si>
  <si>
    <t>1 4 6 1 8</t>
  </si>
  <si>
    <t>4.3.2019-21.3.2022</t>
  </si>
  <si>
    <t>punkce + DEPO + ASK+ CWOT+ Extrakce</t>
  </si>
  <si>
    <t>10.3.2021-21.4.2021</t>
  </si>
  <si>
    <t>24.1.2019-4.2.2019 Xorimax</t>
  </si>
  <si>
    <t>21.5.2021-6.8.2021</t>
  </si>
  <si>
    <t>8.9.2021-17.5.2023</t>
  </si>
  <si>
    <t>punkce + DEPO +TEP</t>
  </si>
  <si>
    <t>8.12.2021-17.5.2023</t>
  </si>
  <si>
    <t>punkce + depo + TEP</t>
  </si>
  <si>
    <t>st.p.  TEP</t>
  </si>
  <si>
    <t>st.N. N</t>
  </si>
  <si>
    <t>st.N. NSA</t>
  </si>
  <si>
    <t>st.0. 0</t>
  </si>
  <si>
    <t>9x2020</t>
  </si>
  <si>
    <t>11.6.2020 - 16.11.2021</t>
  </si>
  <si>
    <t>punkce + DEPO + visko + ASK</t>
  </si>
  <si>
    <t>1.9.2021 - 16.11.2022</t>
  </si>
  <si>
    <t>23.09.20- 7.10.20 Axetine 1,5g iv á 8h; 23.09.20- 2.10.20 Ciprofloxacin 400mg iv á 12h;  3.10.20 - 17.10.20 Doxyhexal 100mg tbl.po 1-0-1</t>
  </si>
  <si>
    <t xml:space="preserve">19.8.2021-22.11.2021 </t>
  </si>
  <si>
    <t>22.8.2018-4.12.2018</t>
  </si>
  <si>
    <t>Azepo 7.8.2018</t>
  </si>
  <si>
    <t>nis</t>
  </si>
  <si>
    <t xml:space="preserve">4x2004,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</si>
</sst>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;@"/>
    <numFmt numFmtId="165" formatCode="0.0"/>
    <numFmt numFmtId="166" formatCode="[$-F800]dddd\,\ mmmm\ dd\,\ yyyy"/>
    <numFmt numFmtId="167" formatCode="mm\/yyyy"/>
    <numFmt numFmtId="168" formatCode="d/m/yyyy;@"/>
  </numFmts>
  <fonts count="59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0" tint="-0.249977111117893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b/>
      <sz val="11"/>
      <color theme="1" tint="0.499984740745262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FF"/>
      <name val="Calibri"/>
      <family val="2"/>
      <charset val="238"/>
    </font>
    <font>
      <b/>
      <sz val="11"/>
      <color theme="9" tint="-0.249977111117893"/>
      <name val="Calibri"/>
      <family val="2"/>
      <charset val="238"/>
    </font>
    <font>
      <b/>
      <sz val="11"/>
      <color theme="0" tint="-0.34998626667073579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9"/>
      <color theme="0" tint="-0.34998626667073579"/>
      <name val="Calibri"/>
      <family val="2"/>
      <charset val="238"/>
    </font>
    <font>
      <b/>
      <sz val="9"/>
      <name val="Calibri"/>
      <family val="2"/>
      <charset val="238"/>
    </font>
    <font>
      <b/>
      <sz val="11"/>
      <color rgb="FF000000"/>
      <name val="Calibre"/>
    </font>
    <font>
      <b/>
      <sz val="11"/>
      <color theme="7" tint="0.59999389629810485"/>
      <name val="Calibre"/>
    </font>
    <font>
      <b/>
      <sz val="11"/>
      <color theme="7" tint="-0.499984740745262"/>
      <name val="Calibre"/>
    </font>
    <font>
      <b/>
      <sz val="11"/>
      <color theme="7" tint="0.59999389629810485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000000"/>
      <name val="Calibri"/>
      <family val="2"/>
      <charset val="238"/>
    </font>
    <font>
      <sz val="8.5"/>
      <color rgb="FF000000"/>
      <name val="Calibri"/>
      <family val="2"/>
      <charset val="238"/>
    </font>
    <font>
      <sz val="11"/>
      <color rgb="FF7030A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sz val="11"/>
      <color rgb="FF00B050"/>
      <name val="Calibri"/>
      <family val="2"/>
      <charset val="238"/>
    </font>
    <font>
      <sz val="11"/>
      <color theme="0" tint="-0.34998626667073579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4" tint="-0.249977111117893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8.5"/>
      <name val="Calibri"/>
      <family val="2"/>
      <charset val="238"/>
    </font>
    <font>
      <sz val="10"/>
      <name val="Calibri"/>
      <family val="2"/>
      <charset val="238"/>
    </font>
    <font>
      <sz val="11"/>
      <color rgb="FF000000"/>
      <name val="Calibri"/>
      <family val="2"/>
    </font>
    <font>
      <sz val="8.5"/>
      <color theme="0"/>
      <name val="Calibri"/>
      <family val="2"/>
      <charset val="238"/>
    </font>
    <font>
      <b/>
      <sz val="8.5"/>
      <name val="Calibri"/>
      <family val="2"/>
      <charset val="238"/>
    </font>
    <font>
      <sz val="8.5"/>
      <name val="Calibri"/>
      <family val="2"/>
    </font>
    <font>
      <sz val="9"/>
      <color theme="0" tint="-0.3499862666707357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rgb="FFFF33CC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u/>
      <sz val="11"/>
      <color rgb="FF000000"/>
      <name val="Calibri"/>
      <family val="2"/>
      <charset val="238"/>
    </font>
    <font>
      <sz val="11"/>
      <color theme="0"/>
      <name val="Calibri"/>
      <family val="2"/>
      <charset val="238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rgb="FFFFFF00"/>
        <bgColor rgb="FF8DB3E2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5" tint="0.59999389629810485"/>
        <bgColor rgb="FF8DB3E2"/>
      </patternFill>
    </fill>
    <fill>
      <patternFill patternType="solid">
        <fgColor theme="7" tint="0.59999389629810485"/>
        <bgColor rgb="FF8DB3E2"/>
      </patternFill>
    </fill>
    <fill>
      <patternFill patternType="solid">
        <fgColor rgb="FFFF9999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C993FF"/>
        <bgColor indexed="64"/>
      </patternFill>
    </fill>
    <fill>
      <patternFill patternType="solid">
        <fgColor rgb="FF008DF6"/>
        <bgColor rgb="FF8DB3E2"/>
      </patternFill>
    </fill>
    <fill>
      <patternFill patternType="solid">
        <fgColor rgb="FF008DF6"/>
        <bgColor indexed="64"/>
      </patternFill>
    </fill>
    <fill>
      <patternFill patternType="solid">
        <fgColor rgb="FFFB80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CCFF"/>
        <bgColor rgb="FF8DB3E2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66"/>
        <bgColor rgb="FF8DB3E2"/>
      </patternFill>
    </fill>
    <fill>
      <patternFill patternType="solid">
        <fgColor theme="8" tint="0.59999389629810485"/>
        <bgColor rgb="FF8DB3E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rgb="FF8DB3E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DBE5F1"/>
        <bgColor rgb="FFDCE6F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BD15B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7" tint="0.39997558519241921"/>
        <bgColor rgb="FF9DC3E6"/>
      </patternFill>
    </fill>
    <fill>
      <patternFill patternType="solid">
        <fgColor theme="7" tint="0.39997558519241921"/>
        <bgColor rgb="FFC3D69B"/>
      </patternFill>
    </fill>
    <fill>
      <patternFill patternType="solid">
        <fgColor theme="7" tint="0.39997558519241921"/>
        <bgColor rgb="FFFFE699"/>
      </patternFill>
    </fill>
    <fill>
      <patternFill patternType="solid">
        <fgColor theme="7" tint="0.39997558519241921"/>
        <bgColor rgb="FFBDD7EE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7" tint="0.39997558519241921"/>
        <bgColor rgb="FF8DB3E2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rgb="FF8DB3E2"/>
      </patternFill>
    </fill>
    <fill>
      <patternFill patternType="solid">
        <fgColor rgb="FFCC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rgb="FF8DB3E2"/>
      </patternFill>
    </fill>
    <fill>
      <patternFill patternType="solid">
        <fgColor theme="9" tint="0.39997558519241921"/>
        <bgColor rgb="FF8DB3E2"/>
      </patternFill>
    </fill>
    <fill>
      <patternFill patternType="solid">
        <fgColor rgb="FFFF66FF"/>
        <bgColor rgb="FF8DB3E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8DB3E2"/>
      </patternFill>
    </fill>
    <fill>
      <patternFill patternType="solid">
        <fgColor theme="5"/>
        <bgColor rgb="FF8DB3E2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1" fillId="0" borderId="0"/>
    <xf numFmtId="0" fontId="58" fillId="67" borderId="0" applyNumberFormat="0" applyBorder="0" applyAlignment="0" applyProtection="0"/>
  </cellStyleXfs>
  <cellXfs count="474">
    <xf numFmtId="0" fontId="0" fillId="0" borderId="0" xfId="0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2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14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0" fontId="20" fillId="0" borderId="1" xfId="2" applyFont="1" applyBorder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20" fillId="29" borderId="1" xfId="0" applyFont="1" applyFill="1" applyBorder="1" applyAlignment="1">
      <alignment horizontal="center"/>
    </xf>
    <xf numFmtId="0" fontId="4" fillId="33" borderId="1" xfId="0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14" fontId="4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19" fillId="3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165" fontId="45" fillId="37" borderId="1" xfId="0" applyNumberFormat="1" applyFont="1" applyFill="1" applyBorder="1" applyAlignment="1">
      <alignment horizontal="center"/>
    </xf>
    <xf numFmtId="1" fontId="45" fillId="37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/>
    <xf numFmtId="165" fontId="4" fillId="0" borderId="1" xfId="0" applyNumberFormat="1" applyFont="1" applyBorder="1"/>
    <xf numFmtId="1" fontId="7" fillId="38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" fontId="20" fillId="0" borderId="1" xfId="0" applyNumberFormat="1" applyFont="1" applyBorder="1" applyAlignment="1">
      <alignment horizontal="center"/>
    </xf>
    <xf numFmtId="0" fontId="33" fillId="9" borderId="1" xfId="0" applyFont="1" applyFill="1" applyBorder="1" applyAlignment="1">
      <alignment horizontal="left"/>
    </xf>
    <xf numFmtId="0" fontId="33" fillId="16" borderId="1" xfId="0" applyFont="1" applyFill="1" applyBorder="1" applyAlignment="1">
      <alignment horizontal="left"/>
    </xf>
    <xf numFmtId="0" fontId="33" fillId="17" borderId="1" xfId="0" applyFont="1" applyFill="1" applyBorder="1" applyAlignment="1">
      <alignment horizontal="left"/>
    </xf>
    <xf numFmtId="0" fontId="43" fillId="40" borderId="1" xfId="0" applyFont="1" applyFill="1" applyBorder="1" applyAlignment="1">
      <alignment horizontal="left"/>
    </xf>
    <xf numFmtId="0" fontId="43" fillId="8" borderId="1" xfId="0" applyFont="1" applyFill="1" applyBorder="1" applyAlignment="1">
      <alignment horizontal="left"/>
    </xf>
    <xf numFmtId="0" fontId="43" fillId="34" borderId="1" xfId="0" applyFont="1" applyFill="1" applyBorder="1" applyAlignment="1">
      <alignment horizontal="left"/>
    </xf>
    <xf numFmtId="0" fontId="33" fillId="22" borderId="1" xfId="0" applyFont="1" applyFill="1" applyBorder="1" applyAlignment="1">
      <alignment horizontal="left"/>
    </xf>
    <xf numFmtId="0" fontId="43" fillId="14" borderId="1" xfId="0" applyFont="1" applyFill="1" applyBorder="1" applyAlignment="1">
      <alignment horizontal="left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0" fillId="36" borderId="1" xfId="2" applyFont="1" applyFill="1" applyBorder="1" applyAlignment="1">
      <alignment horizontal="center"/>
    </xf>
    <xf numFmtId="0" fontId="43" fillId="13" borderId="1" xfId="0" applyFont="1" applyFill="1" applyBorder="1" applyAlignment="1">
      <alignment horizontal="left"/>
    </xf>
    <xf numFmtId="165" fontId="35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left"/>
    </xf>
    <xf numFmtId="0" fontId="43" fillId="42" borderId="1" xfId="0" applyFont="1" applyFill="1" applyBorder="1" applyAlignment="1">
      <alignment horizontal="left"/>
    </xf>
    <xf numFmtId="14" fontId="20" fillId="36" borderId="1" xfId="2" applyNumberFormat="1" applyFont="1" applyFill="1" applyBorder="1" applyAlignment="1">
      <alignment horizontal="center"/>
    </xf>
    <xf numFmtId="0" fontId="33" fillId="43" borderId="1" xfId="0" applyFont="1" applyFill="1" applyBorder="1" applyAlignment="1">
      <alignment horizontal="left"/>
    </xf>
    <xf numFmtId="0" fontId="33" fillId="43" borderId="1" xfId="0" applyFont="1" applyFill="1" applyBorder="1" applyAlignment="1">
      <alignment horizontal="right"/>
    </xf>
    <xf numFmtId="0" fontId="43" fillId="12" borderId="1" xfId="0" applyFont="1" applyFill="1" applyBorder="1" applyAlignment="1">
      <alignment horizontal="left"/>
    </xf>
    <xf numFmtId="166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right"/>
    </xf>
    <xf numFmtId="1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5" fillId="44" borderId="1" xfId="0" applyFont="1" applyFill="1" applyBorder="1" applyAlignment="1">
      <alignment horizontal="center"/>
    </xf>
    <xf numFmtId="0" fontId="0" fillId="44" borderId="1" xfId="0" applyFill="1" applyBorder="1"/>
    <xf numFmtId="0" fontId="33" fillId="9" borderId="1" xfId="0" applyFont="1" applyFill="1" applyBorder="1" applyAlignment="1">
      <alignment horizontal="right"/>
    </xf>
    <xf numFmtId="0" fontId="33" fillId="45" borderId="1" xfId="0" applyFont="1" applyFill="1" applyBorder="1" applyAlignment="1">
      <alignment horizontal="left"/>
    </xf>
    <xf numFmtId="0" fontId="46" fillId="46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top"/>
    </xf>
    <xf numFmtId="0" fontId="5" fillId="40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4" fillId="40" borderId="1" xfId="0" applyFont="1" applyFill="1" applyBorder="1" applyAlignment="1">
      <alignment horizontal="center"/>
    </xf>
    <xf numFmtId="49" fontId="0" fillId="40" borderId="1" xfId="0" applyNumberFormat="1" applyFill="1" applyBorder="1" applyAlignment="1">
      <alignment horizontal="center"/>
    </xf>
    <xf numFmtId="0" fontId="9" fillId="21" borderId="1" xfId="0" applyFont="1" applyFill="1" applyBorder="1" applyAlignment="1">
      <alignment horizontal="center" vertical="center" wrapText="1"/>
    </xf>
    <xf numFmtId="0" fontId="23" fillId="21" borderId="1" xfId="0" applyFont="1" applyFill="1" applyBorder="1" applyAlignment="1">
      <alignment horizontal="center" vertical="center" wrapText="1"/>
    </xf>
    <xf numFmtId="0" fontId="1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left" vertical="center" wrapText="1"/>
    </xf>
    <xf numFmtId="0" fontId="6" fillId="54" borderId="1" xfId="0" applyFont="1" applyFill="1" applyBorder="1" applyAlignment="1">
      <alignment horizontal="center" vertical="center" wrapText="1"/>
    </xf>
    <xf numFmtId="0" fontId="24" fillId="54" borderId="1" xfId="0" applyFont="1" applyFill="1" applyBorder="1" applyAlignment="1">
      <alignment horizontal="center" vertical="center" wrapText="1"/>
    </xf>
    <xf numFmtId="0" fontId="27" fillId="48" borderId="1" xfId="0" applyFont="1" applyFill="1" applyBorder="1" applyAlignment="1">
      <alignment horizontal="center" vertical="center" wrapText="1"/>
    </xf>
    <xf numFmtId="0" fontId="28" fillId="48" borderId="1" xfId="0" applyFont="1" applyFill="1" applyBorder="1" applyAlignment="1">
      <alignment horizontal="center" vertical="center" wrapText="1"/>
    </xf>
    <xf numFmtId="0" fontId="29" fillId="48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center" vertical="center" wrapText="1"/>
    </xf>
    <xf numFmtId="0" fontId="9" fillId="21" borderId="1" xfId="3" applyFont="1" applyFill="1" applyBorder="1" applyAlignment="1">
      <alignment horizontal="center" vertical="center" wrapText="1"/>
    </xf>
    <xf numFmtId="164" fontId="9" fillId="21" borderId="1" xfId="0" applyNumberFormat="1" applyFont="1" applyFill="1" applyBorder="1" applyAlignment="1">
      <alignment horizontal="center" vertical="center" wrapText="1"/>
    </xf>
    <xf numFmtId="0" fontId="16" fillId="49" borderId="1" xfId="0" applyFont="1" applyFill="1" applyBorder="1" applyAlignment="1">
      <alignment horizontal="center" vertical="center" wrapText="1"/>
    </xf>
    <xf numFmtId="0" fontId="5" fillId="50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2" borderId="1" xfId="0" applyFont="1" applyFill="1" applyBorder="1" applyAlignment="1">
      <alignment horizontal="center" vertical="center" wrapText="1"/>
    </xf>
    <xf numFmtId="0" fontId="5" fillId="53" borderId="1" xfId="3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 wrapText="1"/>
    </xf>
    <xf numFmtId="0" fontId="5" fillId="54" borderId="1" xfId="0" applyFont="1" applyFill="1" applyBorder="1" applyAlignment="1">
      <alignment horizontal="center" vertical="center" wrapText="1"/>
    </xf>
    <xf numFmtId="0" fontId="7" fillId="54" borderId="1" xfId="0" applyFont="1" applyFill="1" applyBorder="1" applyAlignment="1">
      <alignment horizontal="center" vertical="center" wrapText="1"/>
    </xf>
    <xf numFmtId="0" fontId="18" fillId="54" borderId="1" xfId="0" applyFont="1" applyFill="1" applyBorder="1" applyAlignment="1">
      <alignment horizontal="center" vertical="center" wrapText="1"/>
    </xf>
    <xf numFmtId="0" fontId="11" fillId="54" borderId="1" xfId="0" applyFont="1" applyFill="1" applyBorder="1" applyAlignment="1">
      <alignment horizontal="center" vertical="center" wrapText="1"/>
    </xf>
    <xf numFmtId="49" fontId="5" fillId="54" borderId="1" xfId="0" applyNumberFormat="1" applyFont="1" applyFill="1" applyBorder="1" applyAlignment="1">
      <alignment horizontal="center" vertical="center" wrapText="1"/>
    </xf>
    <xf numFmtId="0" fontId="20" fillId="54" borderId="1" xfId="0" applyFont="1" applyFill="1" applyBorder="1" applyAlignment="1">
      <alignment horizontal="center" vertical="center" wrapText="1"/>
    </xf>
    <xf numFmtId="0" fontId="25" fillId="54" borderId="1" xfId="0" applyFont="1" applyFill="1" applyBorder="1" applyAlignment="1">
      <alignment horizontal="left" vertical="center" wrapText="1"/>
    </xf>
    <xf numFmtId="0" fontId="26" fillId="54" borderId="1" xfId="0" applyFont="1" applyFill="1" applyBorder="1" applyAlignment="1">
      <alignment horizontal="left" vertical="center" wrapText="1"/>
    </xf>
    <xf numFmtId="0" fontId="31" fillId="21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/>
    </xf>
    <xf numFmtId="1" fontId="0" fillId="0" borderId="1" xfId="0" applyNumberFormat="1" applyBorder="1"/>
    <xf numFmtId="165" fontId="0" fillId="0" borderId="1" xfId="0" applyNumberFormat="1" applyBorder="1"/>
    <xf numFmtId="20" fontId="3" fillId="0" borderId="1" xfId="0" applyNumberFormat="1" applyFont="1" applyBorder="1" applyAlignment="1">
      <alignment horizontal="center"/>
    </xf>
    <xf numFmtId="0" fontId="15" fillId="10" borderId="1" xfId="0" applyFont="1" applyFill="1" applyBorder="1" applyAlignment="1">
      <alignment horizontal="center" wrapText="1"/>
    </xf>
    <xf numFmtId="0" fontId="5" fillId="24" borderId="1" xfId="0" applyFont="1" applyFill="1" applyBorder="1" applyAlignment="1">
      <alignment horizontal="left" vertical="center" wrapText="1"/>
    </xf>
    <xf numFmtId="0" fontId="0" fillId="25" borderId="1" xfId="0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165" fontId="9" fillId="26" borderId="1" xfId="0" applyNumberFormat="1" applyFont="1" applyFill="1" applyBorder="1" applyAlignment="1">
      <alignment horizontal="center"/>
    </xf>
    <xf numFmtId="165" fontId="9" fillId="27" borderId="1" xfId="0" applyNumberFormat="1" applyFont="1" applyFill="1" applyBorder="1" applyAlignment="1">
      <alignment horizontal="center"/>
    </xf>
    <xf numFmtId="165" fontId="9" fillId="28" borderId="1" xfId="0" applyNumberFormat="1" applyFont="1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165" fontId="37" fillId="0" borderId="1" xfId="0" applyNumberFormat="1" applyFont="1" applyBorder="1" applyAlignment="1">
      <alignment horizontal="center"/>
    </xf>
    <xf numFmtId="165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20" fillId="0" borderId="1" xfId="0" applyFont="1" applyBorder="1" applyAlignment="1">
      <alignment vertical="center"/>
    </xf>
    <xf numFmtId="0" fontId="5" fillId="30" borderId="1" xfId="0" applyFont="1" applyFill="1" applyBorder="1" applyAlignment="1">
      <alignment horizontal="center"/>
    </xf>
    <xf numFmtId="0" fontId="34" fillId="9" borderId="1" xfId="0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42" fillId="0" borderId="1" xfId="0" applyFont="1" applyBorder="1"/>
    <xf numFmtId="0" fontId="4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0" fillId="20" borderId="1" xfId="0" applyFill="1" applyBorder="1"/>
    <xf numFmtId="165" fontId="39" fillId="0" borderId="1" xfId="0" applyNumberFormat="1" applyFont="1" applyBorder="1" applyAlignment="1">
      <alignment horizontal="center"/>
    </xf>
    <xf numFmtId="165" fontId="42" fillId="0" borderId="1" xfId="0" applyNumberFormat="1" applyFont="1" applyBorder="1" applyAlignment="1">
      <alignment horizontal="center"/>
    </xf>
    <xf numFmtId="165" fontId="0" fillId="34" borderId="1" xfId="0" applyNumberForma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165" fontId="4" fillId="34" borderId="1" xfId="0" applyNumberFormat="1" applyFont="1" applyFill="1" applyBorder="1" applyAlignment="1">
      <alignment horizontal="center"/>
    </xf>
    <xf numFmtId="165" fontId="37" fillId="34" borderId="1" xfId="0" applyNumberFormat="1" applyFont="1" applyFill="1" applyBorder="1" applyAlignment="1">
      <alignment horizontal="center"/>
    </xf>
    <xf numFmtId="2" fontId="0" fillId="36" borderId="1" xfId="0" applyNumberFormat="1" applyFill="1" applyBorder="1" applyAlignment="1">
      <alignment horizontal="center"/>
    </xf>
    <xf numFmtId="0" fontId="4" fillId="31" borderId="1" xfId="0" applyFont="1" applyFill="1" applyBorder="1"/>
    <xf numFmtId="165" fontId="20" fillId="31" borderId="1" xfId="0" applyNumberFormat="1" applyFont="1" applyFill="1" applyBorder="1" applyAlignment="1">
      <alignment horizontal="center"/>
    </xf>
    <xf numFmtId="165" fontId="34" fillId="34" borderId="1" xfId="0" applyNumberFormat="1" applyFont="1" applyFill="1" applyBorder="1" applyAlignment="1">
      <alignment horizontal="center"/>
    </xf>
    <xf numFmtId="0" fontId="40" fillId="9" borderId="1" xfId="0" applyFont="1" applyFill="1" applyBorder="1" applyAlignment="1">
      <alignment horizontal="center"/>
    </xf>
    <xf numFmtId="0" fontId="4" fillId="14" borderId="1" xfId="0" applyFont="1" applyFill="1" applyBorder="1"/>
    <xf numFmtId="49" fontId="0" fillId="0" borderId="1" xfId="0" applyNumberFormat="1" applyBorder="1" applyAlignment="1">
      <alignment horizontal="left"/>
    </xf>
    <xf numFmtId="0" fontId="40" fillId="35" borderId="1" xfId="0" applyFont="1" applyFill="1" applyBorder="1" applyAlignment="1">
      <alignment horizontal="center"/>
    </xf>
    <xf numFmtId="2" fontId="40" fillId="0" borderId="1" xfId="0" applyNumberFormat="1" applyFont="1" applyBorder="1" applyAlignment="1">
      <alignment horizontal="center"/>
    </xf>
    <xf numFmtId="0" fontId="20" fillId="20" borderId="1" xfId="0" applyFont="1" applyFill="1" applyBorder="1" applyAlignment="1">
      <alignment horizontal="center"/>
    </xf>
    <xf numFmtId="1" fontId="7" fillId="39" borderId="1" xfId="0" applyNumberFormat="1" applyFont="1" applyFill="1" applyBorder="1" applyAlignment="1">
      <alignment horizontal="center"/>
    </xf>
    <xf numFmtId="165" fontId="20" fillId="34" borderId="1" xfId="0" applyNumberFormat="1" applyFont="1" applyFill="1" applyBorder="1" applyAlignment="1">
      <alignment horizontal="center"/>
    </xf>
    <xf numFmtId="0" fontId="40" fillId="0" borderId="1" xfId="0" applyFont="1" applyBorder="1"/>
    <xf numFmtId="0" fontId="17" fillId="0" borderId="1" xfId="0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5" fontId="40" fillId="0" borderId="1" xfId="0" applyNumberFormat="1" applyFont="1" applyBorder="1" applyAlignment="1">
      <alignment horizontal="center"/>
    </xf>
    <xf numFmtId="1" fontId="40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9" fillId="26" borderId="1" xfId="0" applyFont="1" applyFill="1" applyBorder="1" applyAlignment="1">
      <alignment horizontal="center"/>
    </xf>
    <xf numFmtId="0" fontId="9" fillId="27" borderId="1" xfId="0" applyFont="1" applyFill="1" applyBorder="1" applyAlignment="1">
      <alignment horizontal="center"/>
    </xf>
    <xf numFmtId="0" fontId="9" fillId="28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1" fillId="0" borderId="1" xfId="0" applyFont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4" fillId="12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4" fillId="16" borderId="1" xfId="0" applyFont="1" applyFill="1" applyBorder="1" applyAlignment="1">
      <alignment horizontal="center" vertical="center" wrapText="1"/>
    </xf>
    <xf numFmtId="0" fontId="54" fillId="17" borderId="1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/>
    </xf>
    <xf numFmtId="0" fontId="9" fillId="47" borderId="1" xfId="0" applyFont="1" applyFill="1" applyBorder="1" applyAlignment="1">
      <alignment horizontal="center"/>
    </xf>
    <xf numFmtId="49" fontId="9" fillId="47" borderId="1" xfId="0" applyNumberFormat="1" applyFont="1" applyFill="1" applyBorder="1" applyAlignment="1">
      <alignment horizontal="center" vertical="center"/>
    </xf>
    <xf numFmtId="0" fontId="4" fillId="55" borderId="1" xfId="0" applyFont="1" applyFill="1" applyBorder="1" applyAlignment="1">
      <alignment horizontal="left"/>
    </xf>
    <xf numFmtId="0" fontId="0" fillId="55" borderId="1" xfId="0" applyFill="1" applyBorder="1" applyAlignment="1">
      <alignment horizontal="left"/>
    </xf>
    <xf numFmtId="0" fontId="4" fillId="55" borderId="1" xfId="0" applyFont="1" applyFill="1" applyBorder="1" applyAlignment="1">
      <alignment horizontal="center"/>
    </xf>
    <xf numFmtId="0" fontId="0" fillId="55" borderId="1" xfId="0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56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vertical="center" wrapText="1"/>
    </xf>
    <xf numFmtId="165" fontId="4" fillId="55" borderId="1" xfId="0" applyNumberFormat="1" applyFont="1" applyFill="1" applyBorder="1" applyAlignment="1">
      <alignment horizontal="center"/>
    </xf>
    <xf numFmtId="0" fontId="4" fillId="0" borderId="1" xfId="2" applyBorder="1" applyAlignment="1">
      <alignment horizontal="left"/>
    </xf>
    <xf numFmtId="0" fontId="4" fillId="0" borderId="1" xfId="2" applyBorder="1"/>
    <xf numFmtId="14" fontId="0" fillId="0" borderId="1" xfId="0" applyNumberFormat="1" applyBorder="1" applyAlignment="1">
      <alignment horizontal="left"/>
    </xf>
    <xf numFmtId="14" fontId="4" fillId="0" borderId="1" xfId="2" applyNumberFormat="1" applyBorder="1" applyAlignment="1">
      <alignment horizontal="left"/>
    </xf>
    <xf numFmtId="0" fontId="5" fillId="57" borderId="1" xfId="4" applyFont="1" applyFill="1" applyBorder="1" applyAlignment="1">
      <alignment horizontal="center" vertical="center" wrapText="1"/>
    </xf>
    <xf numFmtId="0" fontId="5" fillId="57" borderId="1" xfId="0" applyFont="1" applyFill="1" applyBorder="1" applyAlignment="1">
      <alignment horizontal="center" vertical="center" wrapText="1"/>
    </xf>
    <xf numFmtId="0" fontId="5" fillId="58" borderId="1" xfId="0" applyFont="1" applyFill="1" applyBorder="1" applyAlignment="1">
      <alignment horizontal="center" vertical="center" wrapText="1"/>
    </xf>
    <xf numFmtId="14" fontId="5" fillId="58" borderId="1" xfId="0" applyNumberFormat="1" applyFont="1" applyFill="1" applyBorder="1" applyAlignment="1">
      <alignment horizontal="center" vertical="center" wrapText="1"/>
    </xf>
    <xf numFmtId="0" fontId="9" fillId="59" borderId="1" xfId="0" applyFont="1" applyFill="1" applyBorder="1" applyAlignment="1">
      <alignment horizontal="center" vertical="center" wrapText="1"/>
    </xf>
    <xf numFmtId="0" fontId="9" fillId="60" borderId="1" xfId="0" applyFont="1" applyFill="1" applyBorder="1" applyAlignment="1">
      <alignment horizontal="center" vertical="center" wrapText="1"/>
    </xf>
    <xf numFmtId="0" fontId="5" fillId="59" borderId="1" xfId="0" applyFont="1" applyFill="1" applyBorder="1" applyAlignment="1">
      <alignment horizontal="center" vertical="center" wrapText="1"/>
    </xf>
    <xf numFmtId="0" fontId="9" fillId="61" borderId="1" xfId="0" applyFont="1" applyFill="1" applyBorder="1" applyAlignment="1">
      <alignment horizontal="center" vertical="center" wrapText="1"/>
    </xf>
    <xf numFmtId="0" fontId="9" fillId="63" borderId="1" xfId="0" applyFont="1" applyFill="1" applyBorder="1" applyAlignment="1">
      <alignment horizontal="center" vertical="center" wrapText="1"/>
    </xf>
    <xf numFmtId="0" fontId="9" fillId="64" borderId="1" xfId="0" applyFont="1" applyFill="1" applyBorder="1" applyAlignment="1">
      <alignment horizontal="left" vertical="center" wrapText="1"/>
    </xf>
    <xf numFmtId="0" fontId="9" fillId="66" borderId="1" xfId="0" applyFont="1" applyFill="1" applyBorder="1" applyAlignment="1">
      <alignment horizontal="center" vertical="center" wrapText="1"/>
    </xf>
    <xf numFmtId="0" fontId="5" fillId="62" borderId="1" xfId="0" applyFont="1" applyFill="1" applyBorder="1" applyAlignment="1">
      <alignment horizontal="center" vertical="center" wrapText="1"/>
    </xf>
    <xf numFmtId="0" fontId="5" fillId="62" borderId="1" xfId="4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24" borderId="1" xfId="0" applyFont="1" applyFill="1" applyBorder="1" applyAlignment="1">
      <alignment horizontal="left" vertical="center" wrapText="1"/>
    </xf>
    <xf numFmtId="1" fontId="53" fillId="65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49" fontId="9" fillId="54" borderId="1" xfId="0" applyNumberFormat="1" applyFont="1" applyFill="1" applyBorder="1" applyAlignment="1">
      <alignment horizontal="center" vertical="center" wrapText="1"/>
    </xf>
    <xf numFmtId="49" fontId="5" fillId="24" borderId="1" xfId="0" applyNumberFormat="1" applyFont="1" applyFill="1" applyBorder="1" applyAlignment="1">
      <alignment vertical="center" wrapText="1"/>
    </xf>
    <xf numFmtId="49" fontId="4" fillId="0" borderId="1" xfId="0" applyNumberFormat="1" applyFont="1" applyBorder="1"/>
    <xf numFmtId="49" fontId="0" fillId="0" borderId="1" xfId="0" applyNumberFormat="1" applyBorder="1"/>
    <xf numFmtId="49" fontId="4" fillId="0" borderId="1" xfId="2" applyNumberFormat="1" applyBorder="1"/>
    <xf numFmtId="49" fontId="0" fillId="0" borderId="1" xfId="0" applyNumberFormat="1" applyFont="1" applyBorder="1"/>
    <xf numFmtId="0" fontId="0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58" fillId="67" borderId="1" xfId="6" applyBorder="1" applyAlignment="1">
      <alignment horizontal="center" vertical="center" wrapText="1"/>
    </xf>
    <xf numFmtId="0" fontId="58" fillId="67" borderId="1" xfId="6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left"/>
    </xf>
    <xf numFmtId="14" fontId="9" fillId="66" borderId="1" xfId="0" applyNumberFormat="1" applyFont="1" applyFill="1" applyBorder="1" applyAlignment="1">
      <alignment horizontal="center" vertical="center" wrapText="1"/>
    </xf>
    <xf numFmtId="14" fontId="5" fillId="24" borderId="1" xfId="0" applyNumberFormat="1" applyFont="1" applyFill="1" applyBorder="1" applyAlignment="1">
      <alignment horizontal="center" vertical="center" wrapText="1"/>
    </xf>
    <xf numFmtId="49" fontId="0" fillId="0" borderId="1" xfId="2" applyNumberFormat="1" applyFont="1" applyBorder="1"/>
    <xf numFmtId="0" fontId="0" fillId="0" borderId="1" xfId="2" applyFont="1" applyBorder="1" applyAlignment="1">
      <alignment horizontal="center"/>
    </xf>
    <xf numFmtId="0" fontId="0" fillId="0" borderId="1" xfId="2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4" fillId="0" borderId="3" xfId="0" applyFont="1" applyBorder="1"/>
    <xf numFmtId="0" fontId="32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20" fillId="0" borderId="3" xfId="0" applyNumberFormat="1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5" fillId="30" borderId="3" xfId="0" applyFont="1" applyFill="1" applyBorder="1" applyAlignment="1">
      <alignment horizontal="center"/>
    </xf>
    <xf numFmtId="0" fontId="5" fillId="0" borderId="3" xfId="0" applyFont="1" applyBorder="1"/>
    <xf numFmtId="0" fontId="0" fillId="0" borderId="3" xfId="0" applyBorder="1"/>
    <xf numFmtId="0" fontId="42" fillId="0" borderId="3" xfId="0" applyFont="1" applyBorder="1"/>
    <xf numFmtId="0" fontId="20" fillId="0" borderId="3" xfId="0" applyFont="1" applyBorder="1"/>
    <xf numFmtId="0" fontId="0" fillId="20" borderId="3" xfId="0" applyFill="1" applyBorder="1"/>
    <xf numFmtId="14" fontId="4" fillId="0" borderId="3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5" fillId="40" borderId="2" xfId="0" applyFont="1" applyFill="1" applyBorder="1" applyAlignment="1">
      <alignment horizontal="center"/>
    </xf>
    <xf numFmtId="0" fontId="0" fillId="40" borderId="2" xfId="0" applyFill="1" applyBorder="1" applyAlignment="1">
      <alignment horizontal="center"/>
    </xf>
    <xf numFmtId="0" fontId="4" fillId="40" borderId="2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1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8" fillId="0" borderId="2" xfId="0" applyFont="1" applyBorder="1" applyAlignment="1">
      <alignment horizontal="center"/>
    </xf>
    <xf numFmtId="165" fontId="9" fillId="26" borderId="2" xfId="0" applyNumberFormat="1" applyFont="1" applyFill="1" applyBorder="1" applyAlignment="1">
      <alignment horizontal="center"/>
    </xf>
    <xf numFmtId="165" fontId="9" fillId="27" borderId="2" xfId="0" applyNumberFormat="1" applyFont="1" applyFill="1" applyBorder="1" applyAlignment="1">
      <alignment horizontal="center"/>
    </xf>
    <xf numFmtId="165" fontId="9" fillId="28" borderId="2" xfId="0" applyNumberFormat="1" applyFont="1" applyFill="1" applyBorder="1" applyAlignment="1">
      <alignment horizontal="center"/>
    </xf>
    <xf numFmtId="165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65" fontId="34" fillId="0" borderId="2" xfId="0" applyNumberFormat="1" applyFont="1" applyBorder="1" applyAlignment="1">
      <alignment horizontal="center"/>
    </xf>
    <xf numFmtId="165" fontId="20" fillId="0" borderId="2" xfId="0" applyNumberFormat="1" applyFont="1" applyBorder="1" applyAlignment="1">
      <alignment horizontal="center"/>
    </xf>
    <xf numFmtId="165" fontId="38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8" fillId="0" borderId="2" xfId="0" applyFont="1" applyBorder="1" applyAlignment="1">
      <alignment horizontal="center"/>
    </xf>
    <xf numFmtId="1" fontId="38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40" fillId="0" borderId="2" xfId="0" applyFont="1" applyBorder="1" applyAlignment="1">
      <alignment horizontal="left"/>
    </xf>
    <xf numFmtId="0" fontId="20" fillId="0" borderId="2" xfId="0" applyFont="1" applyBorder="1" applyAlignment="1">
      <alignment vertical="center"/>
    </xf>
    <xf numFmtId="0" fontId="9" fillId="23" borderId="2" xfId="0" applyFont="1" applyFill="1" applyBorder="1" applyAlignment="1">
      <alignment horizontal="center"/>
    </xf>
    <xf numFmtId="0" fontId="20" fillId="0" borderId="2" xfId="0" applyFont="1" applyBorder="1"/>
    <xf numFmtId="0" fontId="20" fillId="0" borderId="2" xfId="0" applyFont="1" applyBorder="1" applyAlignment="1">
      <alignment horizontal="left"/>
    </xf>
    <xf numFmtId="14" fontId="20" fillId="0" borderId="2" xfId="0" applyNumberFormat="1" applyFont="1" applyBorder="1" applyAlignment="1">
      <alignment horizontal="center"/>
    </xf>
    <xf numFmtId="0" fontId="5" fillId="30" borderId="2" xfId="0" applyFont="1" applyFill="1" applyBorder="1" applyAlignment="1">
      <alignment horizontal="center"/>
    </xf>
    <xf numFmtId="0" fontId="34" fillId="9" borderId="2" xfId="0" applyFont="1" applyFill="1" applyBorder="1" applyAlignment="1">
      <alignment horizontal="center"/>
    </xf>
    <xf numFmtId="1" fontId="7" fillId="9" borderId="2" xfId="0" applyNumberFormat="1" applyFont="1" applyFill="1" applyBorder="1" applyAlignment="1">
      <alignment horizontal="center"/>
    </xf>
    <xf numFmtId="1" fontId="7" fillId="38" borderId="2" xfId="0" applyNumberFormat="1" applyFont="1" applyFill="1" applyBorder="1" applyAlignment="1">
      <alignment horizontal="center"/>
    </xf>
    <xf numFmtId="0" fontId="4" fillId="0" borderId="2" xfId="0" applyFont="1" applyBorder="1"/>
    <xf numFmtId="0" fontId="5" fillId="0" borderId="2" xfId="0" applyFont="1" applyBorder="1"/>
    <xf numFmtId="0" fontId="42" fillId="0" borderId="2" xfId="0" applyFont="1" applyBorder="1"/>
    <xf numFmtId="0" fontId="42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4" fillId="0" borderId="2" xfId="0" applyNumberFormat="1" applyFont="1" applyBorder="1" applyAlignment="1">
      <alignment horizontal="left"/>
    </xf>
    <xf numFmtId="2" fontId="20" fillId="0" borderId="2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4" fillId="55" borderId="2" xfId="0" applyFont="1" applyFill="1" applyBorder="1" applyAlignment="1">
      <alignment horizontal="left"/>
    </xf>
    <xf numFmtId="49" fontId="0" fillId="0" borderId="2" xfId="0" applyNumberFormat="1" applyFont="1" applyBorder="1"/>
    <xf numFmtId="0" fontId="0" fillId="0" borderId="2" xfId="0" applyFont="1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20" borderId="2" xfId="0" applyFill="1" applyBorder="1"/>
    <xf numFmtId="14" fontId="20" fillId="0" borderId="1" xfId="0" applyNumberFormat="1" applyFont="1" applyBorder="1" applyAlignment="1">
      <alignment horizontal="left"/>
    </xf>
    <xf numFmtId="0" fontId="9" fillId="31" borderId="1" xfId="0" applyFont="1" applyFill="1" applyBorder="1" applyAlignment="1">
      <alignment horizontal="center"/>
    </xf>
    <xf numFmtId="167" fontId="9" fillId="54" borderId="1" xfId="0" applyNumberFormat="1" applyFont="1" applyFill="1" applyBorder="1" applyAlignment="1">
      <alignment horizontal="center" vertical="center" wrapText="1"/>
    </xf>
    <xf numFmtId="167" fontId="5" fillId="24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Font="1" applyBorder="1" applyAlignment="1">
      <alignment horizontal="center"/>
    </xf>
    <xf numFmtId="167" fontId="4" fillId="55" borderId="1" xfId="0" applyNumberFormat="1" applyFont="1" applyFill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0" fillId="55" borderId="1" xfId="0" applyNumberFormat="1" applyFill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167" fontId="20" fillId="0" borderId="1" xfId="0" applyNumberFormat="1" applyFont="1" applyBorder="1" applyAlignment="1">
      <alignment horizontal="center"/>
    </xf>
    <xf numFmtId="167" fontId="52" fillId="54" borderId="1" xfId="0" applyNumberFormat="1" applyFont="1" applyFill="1" applyBorder="1" applyAlignment="1">
      <alignment horizontal="center" vertical="center" wrapText="1"/>
    </xf>
    <xf numFmtId="167" fontId="5" fillId="24" borderId="1" xfId="0" applyNumberFormat="1" applyFont="1" applyFill="1" applyBorder="1" applyAlignment="1">
      <alignment horizontal="left" vertical="center" wrapText="1"/>
    </xf>
    <xf numFmtId="167" fontId="4" fillId="55" borderId="1" xfId="0" applyNumberFormat="1" applyFont="1" applyFill="1" applyBorder="1" applyAlignment="1">
      <alignment horizontal="left"/>
    </xf>
    <xf numFmtId="167" fontId="4" fillId="0" borderId="1" xfId="0" applyNumberFormat="1" applyFont="1" applyBorder="1" applyAlignment="1">
      <alignment horizontal="left"/>
    </xf>
    <xf numFmtId="167" fontId="40" fillId="0" borderId="1" xfId="0" applyNumberFormat="1" applyFont="1" applyBorder="1" applyAlignment="1">
      <alignment horizontal="left"/>
    </xf>
    <xf numFmtId="167" fontId="0" fillId="55" borderId="1" xfId="0" applyNumberFormat="1" applyFill="1" applyBorder="1" applyAlignment="1">
      <alignment horizontal="left"/>
    </xf>
    <xf numFmtId="167" fontId="4" fillId="55" borderId="2" xfId="0" applyNumberFormat="1" applyFont="1" applyFill="1" applyBorder="1" applyAlignment="1">
      <alignment horizontal="left"/>
    </xf>
    <xf numFmtId="167" fontId="0" fillId="0" borderId="1" xfId="0" applyNumberFormat="1" applyFont="1" applyBorder="1" applyAlignment="1">
      <alignment horizontal="left"/>
    </xf>
    <xf numFmtId="167" fontId="0" fillId="0" borderId="1" xfId="0" applyNumberFormat="1" applyBorder="1" applyAlignment="1">
      <alignment horizontal="left"/>
    </xf>
    <xf numFmtId="49" fontId="20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left"/>
    </xf>
    <xf numFmtId="1" fontId="0" fillId="0" borderId="1" xfId="0" applyNumberFormat="1" applyFont="1" applyBorder="1" applyAlignment="1">
      <alignment horizontal="left"/>
    </xf>
    <xf numFmtId="0" fontId="0" fillId="31" borderId="1" xfId="0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" fontId="4" fillId="0" borderId="3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horizontal="left"/>
    </xf>
    <xf numFmtId="1" fontId="4" fillId="0" borderId="1" xfId="2" applyNumberFormat="1" applyBorder="1" applyAlignment="1">
      <alignment horizontal="left"/>
    </xf>
    <xf numFmtId="1" fontId="20" fillId="0" borderId="1" xfId="0" applyNumberFormat="1" applyFont="1" applyBorder="1" applyAlignment="1">
      <alignment horizontal="left"/>
    </xf>
    <xf numFmtId="1" fontId="5" fillId="24" borderId="1" xfId="0" applyNumberFormat="1" applyFont="1" applyFill="1" applyBorder="1" applyAlignment="1">
      <alignment horizontal="left" vertical="center" wrapText="1"/>
    </xf>
    <xf numFmtId="49" fontId="5" fillId="24" borderId="1" xfId="0" applyNumberFormat="1" applyFont="1" applyFill="1" applyBorder="1" applyAlignment="1">
      <alignment horizontal="left" vertical="center" wrapText="1"/>
    </xf>
    <xf numFmtId="49" fontId="0" fillId="40" borderId="2" xfId="0" applyNumberFormat="1" applyFill="1" applyBorder="1" applyAlignment="1">
      <alignment horizontal="center"/>
    </xf>
    <xf numFmtId="0" fontId="5" fillId="29" borderId="1" xfId="0" applyFont="1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49" fontId="0" fillId="29" borderId="1" xfId="0" applyNumberFormat="1" applyFill="1" applyBorder="1" applyAlignment="1">
      <alignment horizontal="center"/>
    </xf>
    <xf numFmtId="0" fontId="4" fillId="29" borderId="1" xfId="0" applyFont="1" applyFill="1" applyBorder="1" applyAlignment="1">
      <alignment horizontal="center"/>
    </xf>
    <xf numFmtId="0" fontId="0" fillId="29" borderId="1" xfId="0" applyFont="1" applyFill="1" applyBorder="1" applyAlignment="1">
      <alignment horizontal="left"/>
    </xf>
    <xf numFmtId="167" fontId="0" fillId="55" borderId="1" xfId="0" applyNumberFormat="1" applyFont="1" applyFill="1" applyBorder="1" applyAlignment="1">
      <alignment horizontal="left"/>
    </xf>
    <xf numFmtId="0" fontId="13" fillId="23" borderId="1" xfId="0" applyFont="1" applyFill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0" fontId="0" fillId="55" borderId="1" xfId="0" applyFont="1" applyFill="1" applyBorder="1" applyAlignment="1">
      <alignment horizontal="center"/>
    </xf>
    <xf numFmtId="0" fontId="5" fillId="23" borderId="1" xfId="0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left"/>
    </xf>
    <xf numFmtId="166" fontId="0" fillId="0" borderId="1" xfId="0" applyNumberFormat="1" applyFont="1" applyBorder="1" applyAlignment="1">
      <alignment horizontal="left"/>
    </xf>
    <xf numFmtId="0" fontId="4" fillId="0" borderId="1" xfId="0" applyFont="1" applyBorder="1" applyAlignment="1"/>
    <xf numFmtId="0" fontId="20" fillId="0" borderId="1" xfId="0" applyFont="1" applyBorder="1" applyAlignment="1"/>
    <xf numFmtId="0" fontId="0" fillId="0" borderId="1" xfId="0" applyBorder="1" applyAlignment="1"/>
    <xf numFmtId="0" fontId="0" fillId="0" borderId="0" xfId="0" applyAlignment="1"/>
    <xf numFmtId="168" fontId="4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165" fontId="9" fillId="26" borderId="3" xfId="0" applyNumberFormat="1" applyFont="1" applyFill="1" applyBorder="1" applyAlignment="1">
      <alignment horizontal="center"/>
    </xf>
    <xf numFmtId="165" fontId="9" fillId="27" borderId="3" xfId="0" applyNumberFormat="1" applyFont="1" applyFill="1" applyBorder="1" applyAlignment="1">
      <alignment horizontal="center"/>
    </xf>
    <xf numFmtId="165" fontId="9" fillId="28" borderId="3" xfId="0" applyNumberFormat="1" applyFont="1" applyFill="1" applyBorder="1" applyAlignment="1">
      <alignment horizontal="center"/>
    </xf>
    <xf numFmtId="165" fontId="10" fillId="0" borderId="3" xfId="0" applyNumberFormat="1" applyFont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34" fillId="0" borderId="3" xfId="0" applyNumberFormat="1" applyFont="1" applyBorder="1" applyAlignment="1">
      <alignment horizontal="center"/>
    </xf>
    <xf numFmtId="165" fontId="35" fillId="0" borderId="3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65" fontId="37" fillId="0" borderId="3" xfId="0" applyNumberFormat="1" applyFont="1" applyBorder="1" applyAlignment="1">
      <alignment horizontal="center"/>
    </xf>
    <xf numFmtId="165" fontId="38" fillId="0" borderId="3" xfId="0" applyNumberFormat="1" applyFon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3" xfId="0" applyFont="1" applyBorder="1" applyAlignment="1">
      <alignment horizontal="left"/>
    </xf>
    <xf numFmtId="0" fontId="20" fillId="0" borderId="3" xfId="0" applyFont="1" applyBorder="1" applyAlignment="1">
      <alignment vertical="center"/>
    </xf>
    <xf numFmtId="0" fontId="9" fillId="23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left"/>
    </xf>
    <xf numFmtId="14" fontId="20" fillId="0" borderId="3" xfId="0" applyNumberFormat="1" applyFont="1" applyBorder="1" applyAlignment="1">
      <alignment horizontal="center"/>
    </xf>
    <xf numFmtId="0" fontId="34" fillId="9" borderId="3" xfId="0" applyFont="1" applyFill="1" applyBorder="1" applyAlignment="1">
      <alignment horizontal="center"/>
    </xf>
    <xf numFmtId="1" fontId="7" fillId="9" borderId="3" xfId="0" applyNumberFormat="1" applyFont="1" applyFill="1" applyBorder="1" applyAlignment="1">
      <alignment horizontal="center"/>
    </xf>
    <xf numFmtId="1" fontId="7" fillId="38" borderId="3" xfId="0" applyNumberFormat="1" applyFont="1" applyFill="1" applyBorder="1" applyAlignment="1">
      <alignment horizontal="center"/>
    </xf>
    <xf numFmtId="2" fontId="20" fillId="0" borderId="3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/>
    </xf>
    <xf numFmtId="0" fontId="5" fillId="0" borderId="1" xfId="0" applyFont="1" applyBorder="1" applyAlignment="1"/>
    <xf numFmtId="0" fontId="42" fillId="0" borderId="1" xfId="0" applyFont="1" applyBorder="1" applyAlignment="1"/>
    <xf numFmtId="49" fontId="0" fillId="0" borderId="1" xfId="0" applyNumberFormat="1" applyFont="1" applyBorder="1" applyAlignment="1"/>
    <xf numFmtId="0" fontId="0" fillId="20" borderId="1" xfId="0" applyFill="1" applyBorder="1" applyAlignment="1"/>
    <xf numFmtId="0" fontId="4" fillId="31" borderId="1" xfId="0" applyFont="1" applyFill="1" applyBorder="1" applyAlignment="1">
      <alignment horizontal="center"/>
    </xf>
    <xf numFmtId="0" fontId="9" fillId="31" borderId="1" xfId="0" applyFont="1" applyFill="1" applyBorder="1" applyAlignment="1">
      <alignment horizontal="center" vertical="center"/>
    </xf>
    <xf numFmtId="0" fontId="5" fillId="31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68" borderId="1" xfId="0" applyFont="1" applyFill="1" applyBorder="1" applyAlignment="1">
      <alignment horizontal="center"/>
    </xf>
    <xf numFmtId="0" fontId="9" fillId="68" borderId="1" xfId="0" applyFont="1" applyFill="1" applyBorder="1" applyAlignment="1">
      <alignment horizontal="center" vertical="center"/>
    </xf>
    <xf numFmtId="0" fontId="5" fillId="68" borderId="1" xfId="0" applyFont="1" applyFill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0" fontId="33" fillId="0" borderId="3" xfId="0" applyFont="1" applyBorder="1" applyAlignment="1">
      <alignment horizontal="left"/>
    </xf>
    <xf numFmtId="0" fontId="43" fillId="12" borderId="3" xfId="0" applyFont="1" applyFill="1" applyBorder="1" applyAlignment="1">
      <alignment horizontal="left"/>
    </xf>
    <xf numFmtId="167" fontId="4" fillId="55" borderId="3" xfId="0" applyNumberFormat="1" applyFont="1" applyFill="1" applyBorder="1" applyAlignment="1">
      <alignment horizontal="left"/>
    </xf>
    <xf numFmtId="0" fontId="4" fillId="55" borderId="3" xfId="0" applyFont="1" applyFill="1" applyBorder="1" applyAlignment="1">
      <alignment horizontal="left"/>
    </xf>
    <xf numFmtId="49" fontId="0" fillId="0" borderId="3" xfId="0" applyNumberForma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3" fillId="0" borderId="2" xfId="0" applyFont="1" applyBorder="1"/>
    <xf numFmtId="0" fontId="43" fillId="0" borderId="2" xfId="0" applyFont="1" applyBorder="1" applyAlignment="1">
      <alignment horizontal="left"/>
    </xf>
    <xf numFmtId="165" fontId="37" fillId="34" borderId="2" xfId="0" applyNumberFormat="1" applyFont="1" applyFill="1" applyBorder="1" applyAlignment="1">
      <alignment horizontal="center"/>
    </xf>
    <xf numFmtId="1" fontId="20" fillId="0" borderId="3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165" fontId="4" fillId="34" borderId="2" xfId="0" applyNumberFormat="1" applyFont="1" applyFill="1" applyBorder="1" applyAlignment="1">
      <alignment horizontal="center"/>
    </xf>
    <xf numFmtId="0" fontId="0" fillId="0" borderId="3" xfId="0" applyFont="1" applyBorder="1" applyAlignment="1">
      <alignment horizontal="left"/>
    </xf>
    <xf numFmtId="49" fontId="0" fillId="0" borderId="3" xfId="0" applyNumberFormat="1" applyFont="1" applyBorder="1"/>
    <xf numFmtId="0" fontId="0" fillId="0" borderId="3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35" fillId="0" borderId="2" xfId="0" applyFont="1" applyBorder="1" applyAlignment="1">
      <alignment horizontal="center"/>
    </xf>
    <xf numFmtId="167" fontId="4" fillId="0" borderId="3" xfId="0" applyNumberFormat="1" applyFont="1" applyBorder="1" applyAlignment="1">
      <alignment horizontal="center"/>
    </xf>
    <xf numFmtId="0" fontId="4" fillId="32" borderId="1" xfId="0" applyFont="1" applyFill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4" fontId="7" fillId="40" borderId="1" xfId="0" applyNumberFormat="1" applyFont="1" applyFill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7" fillId="40" borderId="2" xfId="0" applyNumberFormat="1" applyFont="1" applyFill="1" applyBorder="1" applyAlignment="1">
      <alignment horizontal="center"/>
    </xf>
    <xf numFmtId="14" fontId="7" fillId="29" borderId="1" xfId="0" applyNumberFormat="1" applyFont="1" applyFill="1" applyBorder="1" applyAlignment="1">
      <alignment horizontal="center"/>
    </xf>
    <xf numFmtId="0" fontId="19" fillId="25" borderId="2" xfId="0" applyFont="1" applyFill="1" applyBorder="1" applyAlignment="1">
      <alignment horizontal="left"/>
    </xf>
    <xf numFmtId="0" fontId="44" fillId="41" borderId="2" xfId="0" applyFont="1" applyFill="1" applyBorder="1" applyAlignment="1">
      <alignment horizontal="left"/>
    </xf>
    <xf numFmtId="0" fontId="0" fillId="28" borderId="2" xfId="0" applyFill="1" applyBorder="1"/>
    <xf numFmtId="2" fontId="0" fillId="36" borderId="2" xfId="0" applyNumberFormat="1" applyFill="1" applyBorder="1" applyAlignment="1">
      <alignment horizontal="center"/>
    </xf>
    <xf numFmtId="165" fontId="45" fillId="37" borderId="2" xfId="0" applyNumberFormat="1" applyFont="1" applyFill="1" applyBorder="1" applyAlignment="1">
      <alignment horizontal="center"/>
    </xf>
    <xf numFmtId="1" fontId="45" fillId="37" borderId="2" xfId="0" applyNumberFormat="1" applyFont="1" applyFill="1" applyBorder="1" applyAlignment="1">
      <alignment horizontal="center"/>
    </xf>
    <xf numFmtId="14" fontId="4" fillId="29" borderId="1" xfId="0" applyNumberFormat="1" applyFont="1" applyFill="1" applyBorder="1" applyAlignment="1">
      <alignment horizontal="center"/>
    </xf>
    <xf numFmtId="0" fontId="9" fillId="29" borderId="1" xfId="0" applyFont="1" applyFill="1" applyBorder="1" applyAlignment="1">
      <alignment horizontal="center" vertical="center"/>
    </xf>
    <xf numFmtId="14" fontId="0" fillId="29" borderId="1" xfId="0" applyNumberFormat="1" applyFont="1" applyFill="1" applyBorder="1"/>
    <xf numFmtId="0" fontId="0" fillId="29" borderId="1" xfId="0" applyFont="1" applyFill="1" applyBorder="1" applyAlignment="1">
      <alignment horizontal="center"/>
    </xf>
    <xf numFmtId="14" fontId="0" fillId="29" borderId="1" xfId="0" applyNumberFormat="1" applyFont="1" applyFill="1" applyBorder="1" applyAlignment="1">
      <alignment horizontal="center"/>
    </xf>
    <xf numFmtId="1" fontId="9" fillId="63" borderId="1" xfId="0" applyNumberFormat="1" applyFont="1" applyFill="1" applyBorder="1" applyAlignment="1">
      <alignment horizontal="center" vertical="center" wrapText="1"/>
    </xf>
    <xf numFmtId="1" fontId="5" fillId="24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/>
    </xf>
    <xf numFmtId="1" fontId="4" fillId="0" borderId="1" xfId="2" applyNumberFormat="1" applyBorder="1" applyAlignment="1">
      <alignment horizontal="center"/>
    </xf>
    <xf numFmtId="1" fontId="0" fillId="0" borderId="3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" fontId="0" fillId="0" borderId="0" xfId="0" applyNumberFormat="1"/>
    <xf numFmtId="14" fontId="4" fillId="0" borderId="1" xfId="0" applyNumberFormat="1" applyFont="1" applyBorder="1"/>
    <xf numFmtId="14" fontId="0" fillId="0" borderId="1" xfId="0" applyNumberFormat="1" applyFont="1" applyBorder="1"/>
    <xf numFmtId="0" fontId="20" fillId="0" borderId="1" xfId="0" applyNumberFormat="1" applyFont="1" applyBorder="1" applyAlignment="1">
      <alignment horizontal="left"/>
    </xf>
    <xf numFmtId="0" fontId="20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left"/>
    </xf>
    <xf numFmtId="0" fontId="20" fillId="32" borderId="1" xfId="0" applyFont="1" applyFill="1" applyBorder="1" applyAlignment="1">
      <alignment horizontal="center"/>
    </xf>
    <xf numFmtId="1" fontId="9" fillId="66" borderId="1" xfId="0" applyNumberFormat="1" applyFont="1" applyFill="1" applyBorder="1" applyAlignment="1">
      <alignment horizontal="center" vertical="center" wrapText="1"/>
    </xf>
    <xf numFmtId="1" fontId="4" fillId="29" borderId="1" xfId="0" applyNumberFormat="1" applyFont="1" applyFill="1" applyBorder="1" applyAlignment="1">
      <alignment horizontal="center"/>
    </xf>
    <xf numFmtId="1" fontId="0" fillId="29" borderId="1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left"/>
    </xf>
  </cellXfs>
  <cellStyles count="7">
    <cellStyle name="Normal 2" xfId="5" xr:uid="{00000000-0005-0000-0000-000000000000}"/>
    <cellStyle name="Normální" xfId="0" builtinId="0"/>
    <cellStyle name="Normální 2" xfId="2" xr:uid="{00000000-0005-0000-0000-000002000000}"/>
    <cellStyle name="Normální 3" xfId="4" xr:uid="{00000000-0005-0000-0000-000003000000}"/>
    <cellStyle name="Normální 4" xfId="1" xr:uid="{00000000-0005-0000-0000-000004000000}"/>
    <cellStyle name="Vysvětlující text 2" xfId="3" xr:uid="{00000000-0005-0000-0000-000005000000}"/>
    <cellStyle name="Zvýraznění 6" xfId="6" builtinId="49"/>
  </cellStyles>
  <dxfs count="26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33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rajerova Marketa" id="{92C4EEA2-547A-4186-A008-15A59E2697EF}" userId="S::trajma00@upol.cz::fbe558a5-5806-492c-9f1e-407f8d38d871" providerId="AD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E4686-8D4C-4E38-BB4A-7A505A2D87A0}">
  <dimension ref="A1:LC715"/>
  <sheetViews>
    <sheetView tabSelected="1" topLeftCell="B1" zoomScale="90" zoomScaleNormal="90" workbookViewId="0">
      <pane xSplit="134" ySplit="2" topLeftCell="EF158" activePane="bottomRight" state="frozen"/>
      <selection activeCell="B1" sqref="B1"/>
      <selection pane="topRight" activeCell="EF1" sqref="EF1"/>
      <selection pane="bottomLeft" activeCell="B3" sqref="B3"/>
      <selection pane="bottomRight" activeCell="EI168" sqref="EI168"/>
    </sheetView>
  </sheetViews>
  <sheetFormatPr defaultRowHeight="15"/>
  <cols>
    <col min="1" max="1" width="0" hidden="1" customWidth="1"/>
    <col min="2" max="2" width="4.7109375" customWidth="1"/>
    <col min="3" max="3" width="8.85546875" customWidth="1"/>
    <col min="4" max="4" width="15.28515625" customWidth="1"/>
    <col min="6" max="6" width="13.28515625" customWidth="1"/>
    <col min="7" max="7" width="4.28515625" customWidth="1"/>
    <col min="8" max="8" width="12.140625" customWidth="1"/>
    <col min="9" max="113" width="0" hidden="1" customWidth="1"/>
    <col min="114" max="114" width="13.42578125" customWidth="1"/>
    <col min="115" max="135" width="0" hidden="1" customWidth="1"/>
    <col min="136" max="136" width="11.5703125" customWidth="1"/>
    <col min="137" max="137" width="0" hidden="1" customWidth="1"/>
    <col min="138" max="138" width="11.140625" customWidth="1"/>
    <col min="139" max="139" width="10.28515625" customWidth="1"/>
    <col min="141" max="141" width="8.28515625" customWidth="1"/>
    <col min="143" max="143" width="0" hidden="1" customWidth="1"/>
    <col min="145" max="146" width="9" customWidth="1"/>
    <col min="147" max="147" width="22.140625" customWidth="1"/>
    <col min="148" max="148" width="13.28515625" customWidth="1"/>
    <col min="149" max="176" width="0" hidden="1" customWidth="1"/>
    <col min="177" max="180" width="18.5703125" customWidth="1"/>
    <col min="181" max="181" width="30.85546875" customWidth="1"/>
    <col min="182" max="182" width="0" hidden="1" customWidth="1"/>
    <col min="183" max="183" width="8.85546875" customWidth="1"/>
    <col min="184" max="186" width="0" hidden="1" customWidth="1"/>
    <col min="187" max="187" width="18.28515625" style="463" customWidth="1"/>
    <col min="188" max="188" width="29.5703125" customWidth="1"/>
    <col min="189" max="189" width="0" hidden="1" customWidth="1"/>
    <col min="190" max="191" width="21" customWidth="1"/>
    <col min="192" max="192" width="45" customWidth="1"/>
    <col min="193" max="193" width="0" hidden="1" customWidth="1"/>
    <col min="194" max="194" width="24.85546875" customWidth="1"/>
    <col min="195" max="304" width="0" hidden="1" customWidth="1"/>
    <col min="305" max="305" width="14.5703125" customWidth="1"/>
    <col min="306" max="306" width="18.28515625" style="463" customWidth="1"/>
    <col min="307" max="312" width="15" style="379" customWidth="1"/>
    <col min="313" max="313" width="21" customWidth="1"/>
  </cols>
  <sheetData>
    <row r="1" spans="1:315" ht="71.25" customHeight="1">
      <c r="A1" s="172" t="s">
        <v>0</v>
      </c>
      <c r="B1" s="172" t="s">
        <v>465</v>
      </c>
      <c r="C1" s="172" t="s">
        <v>1</v>
      </c>
      <c r="D1" s="172" t="s">
        <v>2</v>
      </c>
      <c r="E1" s="172" t="s">
        <v>2410</v>
      </c>
      <c r="F1" s="175" t="s">
        <v>3</v>
      </c>
      <c r="G1" s="172" t="s">
        <v>4</v>
      </c>
      <c r="H1" s="213" t="s">
        <v>5</v>
      </c>
      <c r="I1" s="172" t="s">
        <v>6</v>
      </c>
      <c r="J1" s="172" t="s">
        <v>7</v>
      </c>
      <c r="K1" s="173" t="s">
        <v>8</v>
      </c>
      <c r="L1" s="172" t="s">
        <v>9</v>
      </c>
      <c r="M1" s="172" t="s">
        <v>10</v>
      </c>
      <c r="N1" s="172" t="s">
        <v>11</v>
      </c>
      <c r="O1" s="172" t="s">
        <v>12</v>
      </c>
      <c r="P1" s="172" t="s">
        <v>13</v>
      </c>
      <c r="Q1" s="172" t="s">
        <v>14</v>
      </c>
      <c r="R1" s="172" t="s">
        <v>15</v>
      </c>
      <c r="S1" s="172" t="s">
        <v>16</v>
      </c>
      <c r="T1" s="172" t="s">
        <v>17</v>
      </c>
      <c r="U1" s="172" t="s">
        <v>18</v>
      </c>
      <c r="V1" s="172" t="s">
        <v>19</v>
      </c>
      <c r="W1" s="172" t="s">
        <v>20</v>
      </c>
      <c r="X1" s="172" t="s">
        <v>21</v>
      </c>
      <c r="Y1" s="172" t="s">
        <v>22</v>
      </c>
      <c r="Z1" s="174" t="s">
        <v>23</v>
      </c>
      <c r="AA1" s="172" t="s">
        <v>24</v>
      </c>
      <c r="AB1" s="172" t="s">
        <v>25</v>
      </c>
      <c r="AC1" s="172" t="s">
        <v>2267</v>
      </c>
      <c r="AD1" s="172" t="s">
        <v>2268</v>
      </c>
      <c r="AE1" s="172" t="s">
        <v>26</v>
      </c>
      <c r="AF1" s="172" t="s">
        <v>27</v>
      </c>
      <c r="AG1" s="175" t="s">
        <v>28</v>
      </c>
      <c r="AH1" s="172" t="s">
        <v>29</v>
      </c>
      <c r="AI1" s="172" t="s">
        <v>30</v>
      </c>
      <c r="AJ1" s="176" t="s">
        <v>31</v>
      </c>
      <c r="AK1" s="177" t="s">
        <v>32</v>
      </c>
      <c r="AL1" s="172" t="s">
        <v>33</v>
      </c>
      <c r="AM1" s="172" t="s">
        <v>34</v>
      </c>
      <c r="AN1" s="172" t="s">
        <v>35</v>
      </c>
      <c r="AO1" s="178" t="s">
        <v>36</v>
      </c>
      <c r="AP1" s="179" t="s">
        <v>37</v>
      </c>
      <c r="AQ1" s="180" t="s">
        <v>38</v>
      </c>
      <c r="AR1" s="181" t="s">
        <v>39</v>
      </c>
      <c r="AS1" s="182" t="s">
        <v>40</v>
      </c>
      <c r="AT1" s="182" t="s">
        <v>41</v>
      </c>
      <c r="AU1" s="183" t="s">
        <v>42</v>
      </c>
      <c r="AV1" s="172" t="s">
        <v>43</v>
      </c>
      <c r="AW1" s="172" t="s">
        <v>44</v>
      </c>
      <c r="AX1" s="172" t="s">
        <v>45</v>
      </c>
      <c r="AY1" s="172" t="s">
        <v>46</v>
      </c>
      <c r="AZ1" s="172" t="s">
        <v>47</v>
      </c>
      <c r="BA1" s="184" t="s">
        <v>48</v>
      </c>
      <c r="BB1" s="172" t="s">
        <v>49</v>
      </c>
      <c r="BC1" s="185" t="s">
        <v>50</v>
      </c>
      <c r="BD1" s="186" t="s">
        <v>51</v>
      </c>
      <c r="BE1" s="186" t="s">
        <v>52</v>
      </c>
      <c r="BF1" s="186" t="s">
        <v>53</v>
      </c>
      <c r="BG1" s="187" t="s">
        <v>54</v>
      </c>
      <c r="BH1" s="187" t="s">
        <v>55</v>
      </c>
      <c r="BI1" s="187" t="s">
        <v>56</v>
      </c>
      <c r="BJ1" s="172" t="s">
        <v>57</v>
      </c>
      <c r="BK1" s="172" t="s">
        <v>58</v>
      </c>
      <c r="BL1" s="183" t="s">
        <v>59</v>
      </c>
      <c r="BM1" s="183" t="s">
        <v>60</v>
      </c>
      <c r="BN1" s="172" t="s">
        <v>61</v>
      </c>
      <c r="BO1" s="172" t="s">
        <v>62</v>
      </c>
      <c r="BP1" s="172" t="s">
        <v>63</v>
      </c>
      <c r="BQ1" s="172" t="s">
        <v>64</v>
      </c>
      <c r="BR1" s="188" t="s">
        <v>65</v>
      </c>
      <c r="BS1" s="189" t="s">
        <v>66</v>
      </c>
      <c r="BT1" s="188" t="s">
        <v>67</v>
      </c>
      <c r="BU1" s="188" t="s">
        <v>68</v>
      </c>
      <c r="BV1" s="188" t="s">
        <v>69</v>
      </c>
      <c r="BW1" s="189" t="s">
        <v>70</v>
      </c>
      <c r="BX1" s="188" t="s">
        <v>71</v>
      </c>
      <c r="BY1" s="189" t="s">
        <v>72</v>
      </c>
      <c r="BZ1" s="188" t="s">
        <v>73</v>
      </c>
      <c r="CA1" s="189" t="s">
        <v>74</v>
      </c>
      <c r="CB1" s="188" t="s">
        <v>75</v>
      </c>
      <c r="CC1" s="190" t="s">
        <v>76</v>
      </c>
      <c r="CD1" s="189" t="s">
        <v>77</v>
      </c>
      <c r="CE1" s="183" t="s">
        <v>78</v>
      </c>
      <c r="CF1" s="183" t="s">
        <v>79</v>
      </c>
      <c r="CG1" s="183" t="s">
        <v>80</v>
      </c>
      <c r="CH1" s="183" t="s">
        <v>81</v>
      </c>
      <c r="CI1" s="172" t="s">
        <v>82</v>
      </c>
      <c r="CJ1" s="183" t="s">
        <v>83</v>
      </c>
      <c r="CK1" s="183" t="s">
        <v>84</v>
      </c>
      <c r="CL1" s="188" t="s">
        <v>85</v>
      </c>
      <c r="CM1" s="191" t="s">
        <v>86</v>
      </c>
      <c r="CN1" s="191" t="s">
        <v>87</v>
      </c>
      <c r="CO1" s="192" t="s">
        <v>88</v>
      </c>
      <c r="CP1" s="193" t="s">
        <v>89</v>
      </c>
      <c r="CQ1" s="194" t="s">
        <v>90</v>
      </c>
      <c r="CR1" s="195" t="s">
        <v>91</v>
      </c>
      <c r="CS1" s="195" t="s">
        <v>92</v>
      </c>
      <c r="CT1" s="196" t="s">
        <v>93</v>
      </c>
      <c r="CU1" s="196" t="s">
        <v>94</v>
      </c>
      <c r="CV1" s="197" t="s">
        <v>95</v>
      </c>
      <c r="CW1" s="198" t="s">
        <v>96</v>
      </c>
      <c r="CX1" s="198" t="s">
        <v>97</v>
      </c>
      <c r="CY1" s="198" t="s">
        <v>98</v>
      </c>
      <c r="CZ1" s="172" t="s">
        <v>99</v>
      </c>
      <c r="DA1" s="172" t="s">
        <v>100</v>
      </c>
      <c r="DB1" s="199" t="s">
        <v>101</v>
      </c>
      <c r="DC1" s="174" t="s">
        <v>102</v>
      </c>
      <c r="DD1" s="200" t="s">
        <v>103</v>
      </c>
      <c r="DE1" s="201" t="s">
        <v>104</v>
      </c>
      <c r="DF1" s="201" t="s">
        <v>105</v>
      </c>
      <c r="DG1" s="201" t="s">
        <v>106</v>
      </c>
      <c r="DH1" s="201" t="s">
        <v>107</v>
      </c>
      <c r="DI1" s="202" t="s">
        <v>108</v>
      </c>
      <c r="DJ1" s="212" t="s">
        <v>2266</v>
      </c>
      <c r="DK1" s="203" t="s">
        <v>109</v>
      </c>
      <c r="DL1" s="88" t="s">
        <v>110</v>
      </c>
      <c r="DM1" s="88" t="s">
        <v>111</v>
      </c>
      <c r="DN1" s="88" t="s">
        <v>112</v>
      </c>
      <c r="DO1" s="76" t="s">
        <v>113</v>
      </c>
      <c r="DP1" s="89" t="s">
        <v>114</v>
      </c>
      <c r="DQ1" s="76" t="s">
        <v>115</v>
      </c>
      <c r="DR1" s="90" t="s">
        <v>116</v>
      </c>
      <c r="DS1" s="90" t="s">
        <v>117</v>
      </c>
      <c r="DT1" s="91" t="s">
        <v>118</v>
      </c>
      <c r="DU1" s="91" t="s">
        <v>119</v>
      </c>
      <c r="DV1" s="91" t="s">
        <v>120</v>
      </c>
      <c r="DW1" s="92" t="s">
        <v>121</v>
      </c>
      <c r="DX1" s="92" t="s">
        <v>122</v>
      </c>
      <c r="DY1" s="92" t="s">
        <v>123</v>
      </c>
      <c r="DZ1" s="92" t="s">
        <v>124</v>
      </c>
      <c r="EA1" s="93" t="s">
        <v>125</v>
      </c>
      <c r="EB1" s="93" t="s">
        <v>126</v>
      </c>
      <c r="EC1" s="93" t="s">
        <v>127</v>
      </c>
      <c r="ED1" s="94" t="s">
        <v>128</v>
      </c>
      <c r="EE1" s="94" t="s">
        <v>129</v>
      </c>
      <c r="EF1" s="232" t="s">
        <v>2390</v>
      </c>
      <c r="EG1" s="233" t="s">
        <v>130</v>
      </c>
      <c r="EH1" s="232" t="s">
        <v>2391</v>
      </c>
      <c r="EI1" s="232" t="s">
        <v>2411</v>
      </c>
      <c r="EJ1" s="232" t="s">
        <v>2394</v>
      </c>
      <c r="EK1" s="232" t="s">
        <v>2395</v>
      </c>
      <c r="EL1" s="232" t="s">
        <v>131</v>
      </c>
      <c r="EM1" s="221" t="s">
        <v>2392</v>
      </c>
      <c r="EN1" s="222" t="s">
        <v>2393</v>
      </c>
      <c r="EO1" s="222" t="s">
        <v>132</v>
      </c>
      <c r="EP1" s="222" t="s">
        <v>133</v>
      </c>
      <c r="EQ1" s="223" t="s">
        <v>2401</v>
      </c>
      <c r="ER1" s="224" t="s">
        <v>2400</v>
      </c>
      <c r="ES1" s="96" t="s">
        <v>1</v>
      </c>
      <c r="ET1" s="96" t="s">
        <v>134</v>
      </c>
      <c r="EU1" s="96" t="s">
        <v>135</v>
      </c>
      <c r="EV1" s="96" t="s">
        <v>136</v>
      </c>
      <c r="EW1" s="96" t="s">
        <v>137</v>
      </c>
      <c r="EX1" s="97" t="s">
        <v>138</v>
      </c>
      <c r="EY1" s="96" t="s">
        <v>139</v>
      </c>
      <c r="EZ1" s="96" t="s">
        <v>140</v>
      </c>
      <c r="FA1" s="96" t="s">
        <v>134</v>
      </c>
      <c r="FB1" s="96" t="s">
        <v>141</v>
      </c>
      <c r="FC1" s="96" t="s">
        <v>142</v>
      </c>
      <c r="FD1" s="96" t="s">
        <v>143</v>
      </c>
      <c r="FE1" s="96" t="s">
        <v>144</v>
      </c>
      <c r="FF1" s="96" t="s">
        <v>145</v>
      </c>
      <c r="FG1" s="98" t="s">
        <v>146</v>
      </c>
      <c r="FH1" s="98" t="s">
        <v>147</v>
      </c>
      <c r="FI1" s="98" t="s">
        <v>148</v>
      </c>
      <c r="FJ1" s="98" t="s">
        <v>149</v>
      </c>
      <c r="FK1" s="99" t="s">
        <v>25</v>
      </c>
      <c r="FL1" s="100" t="s">
        <v>28</v>
      </c>
      <c r="FM1" s="96" t="s">
        <v>150</v>
      </c>
      <c r="FN1" s="78" t="s">
        <v>151</v>
      </c>
      <c r="FO1" s="101" t="s">
        <v>152</v>
      </c>
      <c r="FP1" s="96"/>
      <c r="FQ1" s="96" t="s">
        <v>151</v>
      </c>
      <c r="FR1" s="96" t="s">
        <v>152</v>
      </c>
      <c r="FS1" s="78" t="s">
        <v>153</v>
      </c>
      <c r="FT1" s="79" t="s">
        <v>154</v>
      </c>
      <c r="FU1" s="332" t="s">
        <v>2399</v>
      </c>
      <c r="FV1" s="341" t="s">
        <v>2414</v>
      </c>
      <c r="FW1" s="79" t="s">
        <v>2415</v>
      </c>
      <c r="FX1" s="79" t="s">
        <v>2416</v>
      </c>
      <c r="FY1" s="238" t="s">
        <v>155</v>
      </c>
      <c r="FZ1" s="225" t="s">
        <v>156</v>
      </c>
      <c r="GA1" s="214" t="s">
        <v>2398</v>
      </c>
      <c r="GB1" s="79" t="s">
        <v>157</v>
      </c>
      <c r="GC1" s="226" t="s">
        <v>2396</v>
      </c>
      <c r="GD1" s="225" t="s">
        <v>158</v>
      </c>
      <c r="GE1" s="457" t="s">
        <v>2403</v>
      </c>
      <c r="GF1" s="229" t="s">
        <v>2404</v>
      </c>
      <c r="GG1" s="225" t="s">
        <v>159</v>
      </c>
      <c r="GH1" s="230" t="s">
        <v>2405</v>
      </c>
      <c r="GI1" s="236" t="s">
        <v>2269</v>
      </c>
      <c r="GJ1" s="230" t="s">
        <v>160</v>
      </c>
      <c r="GK1" s="79" t="s">
        <v>161</v>
      </c>
      <c r="GL1" s="80" t="s">
        <v>2402</v>
      </c>
      <c r="GM1" s="215" t="s">
        <v>162</v>
      </c>
      <c r="GN1" s="79" t="s">
        <v>163</v>
      </c>
      <c r="GO1" s="81" t="s">
        <v>5</v>
      </c>
      <c r="GP1" s="79" t="s">
        <v>164</v>
      </c>
      <c r="GQ1" s="79" t="s">
        <v>165</v>
      </c>
      <c r="GR1" s="76" t="s">
        <v>166</v>
      </c>
      <c r="GS1" s="76" t="s">
        <v>167</v>
      </c>
      <c r="GT1" s="76" t="s">
        <v>168</v>
      </c>
      <c r="GU1" s="77" t="s">
        <v>169</v>
      </c>
      <c r="GV1" s="76" t="s">
        <v>169</v>
      </c>
      <c r="GW1" s="82" t="s">
        <v>170</v>
      </c>
      <c r="GX1" s="82" t="s">
        <v>171</v>
      </c>
      <c r="GY1" s="102"/>
      <c r="GZ1" s="103" t="s">
        <v>172</v>
      </c>
      <c r="HA1" s="83" t="s">
        <v>173</v>
      </c>
      <c r="HB1" s="83" t="s">
        <v>174</v>
      </c>
      <c r="HC1" s="84" t="s">
        <v>175</v>
      </c>
      <c r="HD1" s="83" t="s">
        <v>176</v>
      </c>
      <c r="HE1" s="85" t="s">
        <v>177</v>
      </c>
      <c r="HF1" s="83" t="s">
        <v>178</v>
      </c>
      <c r="HG1" s="85" t="s">
        <v>179</v>
      </c>
      <c r="HH1" s="85" t="s">
        <v>180</v>
      </c>
      <c r="HI1" s="85" t="s">
        <v>181</v>
      </c>
      <c r="HJ1" s="83" t="s">
        <v>182</v>
      </c>
      <c r="HK1" s="83" t="s">
        <v>183</v>
      </c>
      <c r="HL1" s="83" t="s">
        <v>184</v>
      </c>
      <c r="HM1" s="83" t="s">
        <v>185</v>
      </c>
      <c r="HN1" s="86" t="s">
        <v>186</v>
      </c>
      <c r="HO1" s="86" t="s">
        <v>187</v>
      </c>
      <c r="HP1" s="86" t="s">
        <v>188</v>
      </c>
      <c r="HQ1" s="86" t="s">
        <v>189</v>
      </c>
      <c r="HR1" s="86" t="s">
        <v>190</v>
      </c>
      <c r="HS1" s="86" t="s">
        <v>191</v>
      </c>
      <c r="HT1" s="86" t="s">
        <v>192</v>
      </c>
      <c r="HU1" s="86" t="s">
        <v>193</v>
      </c>
      <c r="HV1" s="86" t="s">
        <v>194</v>
      </c>
      <c r="HW1" s="86" t="s">
        <v>195</v>
      </c>
      <c r="HX1" s="86" t="s">
        <v>196</v>
      </c>
      <c r="HY1" s="86" t="s">
        <v>197</v>
      </c>
      <c r="HZ1" s="86" t="s">
        <v>198</v>
      </c>
      <c r="IA1" s="87" t="s">
        <v>199</v>
      </c>
      <c r="IB1" s="83"/>
      <c r="IC1" s="83"/>
      <c r="ID1" s="95"/>
      <c r="IE1" s="95"/>
      <c r="IF1" s="83"/>
      <c r="IG1" s="76" t="s">
        <v>200</v>
      </c>
      <c r="IH1" s="76" t="s">
        <v>201</v>
      </c>
      <c r="II1" s="76" t="s">
        <v>202</v>
      </c>
      <c r="IJ1" s="76" t="s">
        <v>203</v>
      </c>
      <c r="IK1" s="76" t="s">
        <v>204</v>
      </c>
      <c r="IL1" s="76" t="s">
        <v>205</v>
      </c>
      <c r="IM1" s="96" t="s">
        <v>140</v>
      </c>
      <c r="IN1" s="96" t="s">
        <v>206</v>
      </c>
      <c r="IO1" s="76" t="s">
        <v>207</v>
      </c>
      <c r="IP1" s="76" t="s">
        <v>208</v>
      </c>
      <c r="IQ1" s="76" t="s">
        <v>209</v>
      </c>
      <c r="IR1" s="76" t="s">
        <v>210</v>
      </c>
      <c r="IS1" s="76" t="s">
        <v>211</v>
      </c>
      <c r="IT1" s="76" t="s">
        <v>212</v>
      </c>
      <c r="IU1" s="76" t="s">
        <v>213</v>
      </c>
      <c r="IV1" s="76" t="s">
        <v>214</v>
      </c>
      <c r="IW1" s="76" t="s">
        <v>215</v>
      </c>
      <c r="IX1" s="76" t="s">
        <v>216</v>
      </c>
      <c r="IY1" s="76" t="s">
        <v>217</v>
      </c>
      <c r="IZ1" s="76" t="s">
        <v>218</v>
      </c>
      <c r="JA1" s="76" t="s">
        <v>219</v>
      </c>
      <c r="JB1" s="76" t="s">
        <v>220</v>
      </c>
      <c r="JC1" s="76" t="s">
        <v>221</v>
      </c>
      <c r="JD1" s="76" t="s">
        <v>222</v>
      </c>
      <c r="JE1" s="76" t="s">
        <v>223</v>
      </c>
      <c r="JF1" s="76" t="s">
        <v>224</v>
      </c>
      <c r="JG1" s="76" t="s">
        <v>225</v>
      </c>
      <c r="JH1" s="76" t="s">
        <v>226</v>
      </c>
      <c r="JI1" s="76" t="s">
        <v>227</v>
      </c>
      <c r="JJ1" s="76" t="s">
        <v>228</v>
      </c>
      <c r="JK1" s="76" t="s">
        <v>229</v>
      </c>
      <c r="JL1" s="76" t="s">
        <v>230</v>
      </c>
      <c r="JM1" s="76" t="s">
        <v>231</v>
      </c>
      <c r="JN1" s="76" t="s">
        <v>232</v>
      </c>
      <c r="JO1" s="76" t="s">
        <v>233</v>
      </c>
      <c r="JP1" s="76" t="s">
        <v>234</v>
      </c>
      <c r="JQ1" s="76" t="s">
        <v>235</v>
      </c>
      <c r="JR1" s="76" t="s">
        <v>236</v>
      </c>
      <c r="JS1" s="76" t="s">
        <v>237</v>
      </c>
      <c r="JT1" s="76" t="s">
        <v>238</v>
      </c>
      <c r="JU1" s="76" t="s">
        <v>239</v>
      </c>
      <c r="JV1" s="76" t="s">
        <v>240</v>
      </c>
      <c r="JW1" s="76" t="s">
        <v>241</v>
      </c>
      <c r="JX1" s="76" t="s">
        <v>242</v>
      </c>
      <c r="JY1" s="76" t="s">
        <v>243</v>
      </c>
      <c r="JZ1" s="76" t="s">
        <v>244</v>
      </c>
      <c r="KA1" s="76" t="s">
        <v>245</v>
      </c>
      <c r="KB1" s="104" t="s">
        <v>246</v>
      </c>
      <c r="KC1" s="104" t="s">
        <v>247</v>
      </c>
      <c r="KD1" s="104" t="s">
        <v>248</v>
      </c>
      <c r="KE1" s="79" t="s">
        <v>249</v>
      </c>
      <c r="KF1" s="79" t="s">
        <v>250</v>
      </c>
      <c r="KG1" s="79" t="s">
        <v>251</v>
      </c>
      <c r="KH1" s="96" t="s">
        <v>252</v>
      </c>
      <c r="KI1" s="96" t="s">
        <v>253</v>
      </c>
      <c r="KJ1" s="109" t="s">
        <v>2130</v>
      </c>
      <c r="KK1" s="109" t="s">
        <v>2131</v>
      </c>
      <c r="KL1" s="109" t="s">
        <v>2132</v>
      </c>
      <c r="KM1" s="95" t="s">
        <v>254</v>
      </c>
      <c r="KN1" s="95" t="s">
        <v>255</v>
      </c>
      <c r="KO1" s="80"/>
      <c r="KP1" s="96" t="s">
        <v>1984</v>
      </c>
      <c r="KQ1" s="227" t="s">
        <v>2133</v>
      </c>
      <c r="KR1" s="228" t="s">
        <v>2397</v>
      </c>
      <c r="KS1" s="250" t="s">
        <v>2412</v>
      </c>
      <c r="KT1" s="470" t="s">
        <v>2413</v>
      </c>
      <c r="KU1" s="231" t="s">
        <v>2406</v>
      </c>
      <c r="KV1" s="226" t="s">
        <v>2417</v>
      </c>
      <c r="KW1" s="247" t="s">
        <v>2407</v>
      </c>
      <c r="KX1" s="247" t="s">
        <v>2408</v>
      </c>
      <c r="KY1" s="247" t="s">
        <v>2409</v>
      </c>
      <c r="KZ1" s="248" t="s">
        <v>2419</v>
      </c>
      <c r="LA1" s="248" t="s">
        <v>2418</v>
      </c>
      <c r="LB1" s="2"/>
      <c r="LC1" s="2"/>
    </row>
    <row r="2" spans="1:315">
      <c r="A2" s="110" t="s">
        <v>256</v>
      </c>
      <c r="B2" s="110" t="s">
        <v>257</v>
      </c>
      <c r="C2" s="110" t="s">
        <v>258</v>
      </c>
      <c r="D2" s="110" t="s">
        <v>259</v>
      </c>
      <c r="E2" s="110" t="s">
        <v>260</v>
      </c>
      <c r="F2" s="360" t="s">
        <v>261</v>
      </c>
      <c r="G2" s="110" t="s">
        <v>262</v>
      </c>
      <c r="H2" s="235" t="s">
        <v>263</v>
      </c>
      <c r="I2" s="110" t="s">
        <v>264</v>
      </c>
      <c r="J2" s="110" t="s">
        <v>265</v>
      </c>
      <c r="K2" s="110" t="s">
        <v>266</v>
      </c>
      <c r="L2" s="110" t="s">
        <v>267</v>
      </c>
      <c r="M2" s="110" t="s">
        <v>268</v>
      </c>
      <c r="N2" s="110" t="s">
        <v>269</v>
      </c>
      <c r="O2" s="110" t="s">
        <v>270</v>
      </c>
      <c r="P2" s="110" t="s">
        <v>271</v>
      </c>
      <c r="Q2" s="110" t="s">
        <v>272</v>
      </c>
      <c r="R2" s="110" t="s">
        <v>273</v>
      </c>
      <c r="S2" s="110" t="s">
        <v>274</v>
      </c>
      <c r="T2" s="110" t="s">
        <v>275</v>
      </c>
      <c r="U2" s="110" t="s">
        <v>276</v>
      </c>
      <c r="V2" s="110" t="s">
        <v>277</v>
      </c>
      <c r="W2" s="110" t="s">
        <v>278</v>
      </c>
      <c r="X2" s="110" t="s">
        <v>279</v>
      </c>
      <c r="Y2" s="110" t="s">
        <v>280</v>
      </c>
      <c r="Z2" s="110" t="s">
        <v>281</v>
      </c>
      <c r="AA2" s="110" t="s">
        <v>282</v>
      </c>
      <c r="AB2" s="110" t="s">
        <v>283</v>
      </c>
      <c r="AC2" s="110" t="s">
        <v>284</v>
      </c>
      <c r="AD2" s="110" t="s">
        <v>285</v>
      </c>
      <c r="AE2" s="110" t="s">
        <v>286</v>
      </c>
      <c r="AF2" s="110" t="s">
        <v>287</v>
      </c>
      <c r="AG2" s="110" t="s">
        <v>288</v>
      </c>
      <c r="AH2" s="110" t="s">
        <v>289</v>
      </c>
      <c r="AI2" s="110" t="s">
        <v>290</v>
      </c>
      <c r="AJ2" s="110" t="s">
        <v>291</v>
      </c>
      <c r="AK2" s="110" t="s">
        <v>292</v>
      </c>
      <c r="AL2" s="110" t="s">
        <v>293</v>
      </c>
      <c r="AM2" s="110" t="s">
        <v>294</v>
      </c>
      <c r="AN2" s="110" t="s">
        <v>295</v>
      </c>
      <c r="AO2" s="110" t="s">
        <v>296</v>
      </c>
      <c r="AP2" s="110" t="s">
        <v>297</v>
      </c>
      <c r="AQ2" s="110" t="s">
        <v>298</v>
      </c>
      <c r="AR2" s="110" t="s">
        <v>299</v>
      </c>
      <c r="AS2" s="110" t="s">
        <v>300</v>
      </c>
      <c r="AT2" s="110" t="s">
        <v>301</v>
      </c>
      <c r="AU2" s="110" t="s">
        <v>302</v>
      </c>
      <c r="AV2" s="110" t="s">
        <v>303</v>
      </c>
      <c r="AW2" s="110" t="s">
        <v>304</v>
      </c>
      <c r="AX2" s="110" t="s">
        <v>305</v>
      </c>
      <c r="AY2" s="110" t="s">
        <v>306</v>
      </c>
      <c r="AZ2" s="110" t="s">
        <v>307</v>
      </c>
      <c r="BA2" s="110" t="s">
        <v>308</v>
      </c>
      <c r="BB2" s="110" t="s">
        <v>309</v>
      </c>
      <c r="BC2" s="110" t="s">
        <v>310</v>
      </c>
      <c r="BD2" s="110" t="s">
        <v>311</v>
      </c>
      <c r="BE2" s="110" t="s">
        <v>312</v>
      </c>
      <c r="BF2" s="110" t="s">
        <v>313</v>
      </c>
      <c r="BG2" s="110" t="s">
        <v>314</v>
      </c>
      <c r="BH2" s="110" t="s">
        <v>315</v>
      </c>
      <c r="BI2" s="110" t="s">
        <v>316</v>
      </c>
      <c r="BJ2" s="110" t="s">
        <v>317</v>
      </c>
      <c r="BK2" s="110" t="s">
        <v>318</v>
      </c>
      <c r="BL2" s="110" t="s">
        <v>319</v>
      </c>
      <c r="BM2" s="110" t="s">
        <v>320</v>
      </c>
      <c r="BN2" s="110" t="s">
        <v>321</v>
      </c>
      <c r="BO2" s="110" t="s">
        <v>322</v>
      </c>
      <c r="BP2" s="110" t="s">
        <v>323</v>
      </c>
      <c r="BQ2" s="110" t="s">
        <v>324</v>
      </c>
      <c r="BR2" s="110" t="s">
        <v>325</v>
      </c>
      <c r="BS2" s="110" t="s">
        <v>326</v>
      </c>
      <c r="BT2" s="110" t="s">
        <v>327</v>
      </c>
      <c r="BU2" s="110" t="s">
        <v>328</v>
      </c>
      <c r="BV2" s="110" t="s">
        <v>329</v>
      </c>
      <c r="BW2" s="110" t="s">
        <v>330</v>
      </c>
      <c r="BX2" s="110" t="s">
        <v>331</v>
      </c>
      <c r="BY2" s="110" t="s">
        <v>332</v>
      </c>
      <c r="BZ2" s="110" t="s">
        <v>333</v>
      </c>
      <c r="CA2" s="110" t="s">
        <v>334</v>
      </c>
      <c r="CB2" s="110" t="s">
        <v>335</v>
      </c>
      <c r="CC2" s="110" t="s">
        <v>336</v>
      </c>
      <c r="CD2" s="110" t="s">
        <v>337</v>
      </c>
      <c r="CE2" s="110" t="s">
        <v>338</v>
      </c>
      <c r="CF2" s="110" t="s">
        <v>339</v>
      </c>
      <c r="CG2" s="110" t="s">
        <v>340</v>
      </c>
      <c r="CH2" s="110" t="s">
        <v>341</v>
      </c>
      <c r="CI2" s="110" t="s">
        <v>342</v>
      </c>
      <c r="CJ2" s="110" t="s">
        <v>343</v>
      </c>
      <c r="CK2" s="110" t="s">
        <v>344</v>
      </c>
      <c r="CL2" s="110" t="s">
        <v>345</v>
      </c>
      <c r="CM2" s="110" t="s">
        <v>346</v>
      </c>
      <c r="CN2" s="110" t="s">
        <v>347</v>
      </c>
      <c r="CO2" s="110" t="s">
        <v>348</v>
      </c>
      <c r="CP2" s="110" t="s">
        <v>349</v>
      </c>
      <c r="CQ2" s="110" t="s">
        <v>350</v>
      </c>
      <c r="CR2" s="110" t="s">
        <v>351</v>
      </c>
      <c r="CS2" s="110" t="s">
        <v>352</v>
      </c>
      <c r="CT2" s="110" t="s">
        <v>353</v>
      </c>
      <c r="CU2" s="110" t="s">
        <v>354</v>
      </c>
      <c r="CV2" s="110" t="s">
        <v>355</v>
      </c>
      <c r="CW2" s="110" t="s">
        <v>356</v>
      </c>
      <c r="CX2" s="110" t="s">
        <v>357</v>
      </c>
      <c r="CY2" s="110" t="s">
        <v>358</v>
      </c>
      <c r="CZ2" s="110" t="s">
        <v>359</v>
      </c>
      <c r="DA2" s="110" t="s">
        <v>2134</v>
      </c>
      <c r="DB2" s="110" t="s">
        <v>360</v>
      </c>
      <c r="DC2" s="110" t="s">
        <v>361</v>
      </c>
      <c r="DD2" s="110" t="s">
        <v>362</v>
      </c>
      <c r="DE2" s="110" t="s">
        <v>363</v>
      </c>
      <c r="DF2" s="110" t="s">
        <v>364</v>
      </c>
      <c r="DG2" s="110" t="s">
        <v>365</v>
      </c>
      <c r="DH2" s="110" t="s">
        <v>366</v>
      </c>
      <c r="DI2" s="110" t="s">
        <v>367</v>
      </c>
      <c r="DJ2" s="204" t="s">
        <v>368</v>
      </c>
      <c r="DK2" s="110" t="s">
        <v>369</v>
      </c>
      <c r="DL2" s="110" t="s">
        <v>370</v>
      </c>
      <c r="DM2" s="110" t="s">
        <v>371</v>
      </c>
      <c r="DN2" s="110" t="s">
        <v>372</v>
      </c>
      <c r="DO2" s="110" t="s">
        <v>373</v>
      </c>
      <c r="DP2" s="110" t="s">
        <v>374</v>
      </c>
      <c r="DQ2" s="110" t="s">
        <v>375</v>
      </c>
      <c r="DR2" s="110" t="s">
        <v>376</v>
      </c>
      <c r="DS2" s="110" t="s">
        <v>377</v>
      </c>
      <c r="DT2" s="110" t="s">
        <v>378</v>
      </c>
      <c r="DU2" s="110" t="s">
        <v>379</v>
      </c>
      <c r="DV2" s="110" t="s">
        <v>380</v>
      </c>
      <c r="DW2" s="110" t="s">
        <v>381</v>
      </c>
      <c r="DX2" s="110" t="s">
        <v>382</v>
      </c>
      <c r="DY2" s="110" t="s">
        <v>383</v>
      </c>
      <c r="DZ2" s="110" t="s">
        <v>384</v>
      </c>
      <c r="EA2" s="110" t="s">
        <v>385</v>
      </c>
      <c r="EB2" s="110" t="s">
        <v>386</v>
      </c>
      <c r="EC2" s="110" t="s">
        <v>387</v>
      </c>
      <c r="ED2" s="110" t="s">
        <v>388</v>
      </c>
      <c r="EE2" s="110" t="s">
        <v>389</v>
      </c>
      <c r="EF2" s="204" t="s">
        <v>390</v>
      </c>
      <c r="EG2" s="110" t="s">
        <v>391</v>
      </c>
      <c r="EH2" s="204" t="s">
        <v>392</v>
      </c>
      <c r="EI2" s="204"/>
      <c r="EJ2" s="204" t="s">
        <v>393</v>
      </c>
      <c r="EK2" s="204" t="s">
        <v>394</v>
      </c>
      <c r="EL2" s="204" t="s">
        <v>395</v>
      </c>
      <c r="EM2" s="204" t="s">
        <v>396</v>
      </c>
      <c r="EN2" s="204" t="s">
        <v>397</v>
      </c>
      <c r="EO2" s="204" t="s">
        <v>398</v>
      </c>
      <c r="EP2" s="204" t="s">
        <v>399</v>
      </c>
      <c r="EQ2" s="110" t="s">
        <v>400</v>
      </c>
      <c r="ER2" s="204" t="s">
        <v>401</v>
      </c>
      <c r="ES2" s="110" t="s">
        <v>402</v>
      </c>
      <c r="ET2" s="110" t="s">
        <v>403</v>
      </c>
      <c r="EU2" s="110" t="s">
        <v>404</v>
      </c>
      <c r="EV2" s="110" t="s">
        <v>405</v>
      </c>
      <c r="EW2" s="110" t="s">
        <v>406</v>
      </c>
      <c r="EX2" s="110" t="s">
        <v>407</v>
      </c>
      <c r="EY2" s="110" t="s">
        <v>408</v>
      </c>
      <c r="EZ2" s="110" t="s">
        <v>409</v>
      </c>
      <c r="FA2" s="110" t="s">
        <v>410</v>
      </c>
      <c r="FB2" s="110" t="s">
        <v>411</v>
      </c>
      <c r="FC2" s="110" t="s">
        <v>412</v>
      </c>
      <c r="FD2" s="110" t="s">
        <v>413</v>
      </c>
      <c r="FE2" s="110" t="s">
        <v>414</v>
      </c>
      <c r="FF2" s="110" t="s">
        <v>415</v>
      </c>
      <c r="FG2" s="110" t="s">
        <v>416</v>
      </c>
      <c r="FH2" s="110" t="s">
        <v>417</v>
      </c>
      <c r="FI2" s="110" t="s">
        <v>418</v>
      </c>
      <c r="FJ2" s="110" t="s">
        <v>419</v>
      </c>
      <c r="FK2" s="110" t="s">
        <v>420</v>
      </c>
      <c r="FL2" s="110" t="s">
        <v>421</v>
      </c>
      <c r="FM2" s="110" t="s">
        <v>422</v>
      </c>
      <c r="FN2" s="110" t="s">
        <v>423</v>
      </c>
      <c r="FO2" s="110" t="s">
        <v>424</v>
      </c>
      <c r="FP2" s="110" t="s">
        <v>425</v>
      </c>
      <c r="FQ2" s="110" t="s">
        <v>426</v>
      </c>
      <c r="FR2" s="110" t="s">
        <v>427</v>
      </c>
      <c r="FS2" s="110" t="s">
        <v>428</v>
      </c>
      <c r="FT2" s="110" t="s">
        <v>2135</v>
      </c>
      <c r="FU2" s="333" t="s">
        <v>2136</v>
      </c>
      <c r="FV2" s="342" t="s">
        <v>2137</v>
      </c>
      <c r="FW2" s="204" t="s">
        <v>2136</v>
      </c>
      <c r="FX2" s="110" t="s">
        <v>2137</v>
      </c>
      <c r="FY2" s="239" t="s">
        <v>2138</v>
      </c>
      <c r="FZ2" s="204" t="s">
        <v>2139</v>
      </c>
      <c r="GA2" s="204" t="s">
        <v>2140</v>
      </c>
      <c r="GB2" s="204" t="s">
        <v>2141</v>
      </c>
      <c r="GC2" s="204"/>
      <c r="GD2" s="204" t="s">
        <v>2142</v>
      </c>
      <c r="GE2" s="458" t="s">
        <v>2143</v>
      </c>
      <c r="GF2" s="204" t="s">
        <v>2144</v>
      </c>
      <c r="GG2" s="204" t="s">
        <v>2145</v>
      </c>
      <c r="GH2" s="204" t="s">
        <v>2146</v>
      </c>
      <c r="GI2" s="359"/>
      <c r="GJ2" s="204" t="s">
        <v>2147</v>
      </c>
      <c r="GK2" s="204" t="s">
        <v>2148</v>
      </c>
      <c r="GL2" s="204" t="s">
        <v>2149</v>
      </c>
      <c r="GM2" s="204" t="s">
        <v>2150</v>
      </c>
      <c r="GN2" s="204" t="s">
        <v>2151</v>
      </c>
      <c r="GO2" s="204" t="s">
        <v>2152</v>
      </c>
      <c r="GP2" s="204" t="s">
        <v>2153</v>
      </c>
      <c r="GQ2" s="204" t="s">
        <v>2154</v>
      </c>
      <c r="GR2" s="204" t="s">
        <v>2155</v>
      </c>
      <c r="GS2" s="204" t="s">
        <v>2156</v>
      </c>
      <c r="GT2" s="204" t="s">
        <v>2157</v>
      </c>
      <c r="GU2" s="204" t="s">
        <v>2158</v>
      </c>
      <c r="GV2" s="204" t="s">
        <v>2159</v>
      </c>
      <c r="GW2" s="204" t="s">
        <v>2160</v>
      </c>
      <c r="GX2" s="204" t="s">
        <v>2161</v>
      </c>
      <c r="GY2" s="204" t="s">
        <v>2162</v>
      </c>
      <c r="GZ2" s="204" t="s">
        <v>2163</v>
      </c>
      <c r="HA2" s="204" t="s">
        <v>2164</v>
      </c>
      <c r="HB2" s="204" t="s">
        <v>2165</v>
      </c>
      <c r="HC2" s="204" t="s">
        <v>2166</v>
      </c>
      <c r="HD2" s="204" t="s">
        <v>2167</v>
      </c>
      <c r="HE2" s="204" t="s">
        <v>2168</v>
      </c>
      <c r="HF2" s="204" t="s">
        <v>2169</v>
      </c>
      <c r="HG2" s="204" t="s">
        <v>2170</v>
      </c>
      <c r="HH2" s="204" t="s">
        <v>2171</v>
      </c>
      <c r="HI2" s="204" t="s">
        <v>2172</v>
      </c>
      <c r="HJ2" s="204" t="s">
        <v>2173</v>
      </c>
      <c r="HK2" s="204" t="s">
        <v>2174</v>
      </c>
      <c r="HL2" s="204" t="s">
        <v>2175</v>
      </c>
      <c r="HM2" s="204" t="s">
        <v>2176</v>
      </c>
      <c r="HN2" s="204" t="s">
        <v>2177</v>
      </c>
      <c r="HO2" s="204" t="s">
        <v>2178</v>
      </c>
      <c r="HP2" s="204" t="s">
        <v>2179</v>
      </c>
      <c r="HQ2" s="204" t="s">
        <v>2180</v>
      </c>
      <c r="HR2" s="204" t="s">
        <v>2181</v>
      </c>
      <c r="HS2" s="204" t="s">
        <v>2182</v>
      </c>
      <c r="HT2" s="204" t="s">
        <v>2183</v>
      </c>
      <c r="HU2" s="204" t="s">
        <v>2184</v>
      </c>
      <c r="HV2" s="204" t="s">
        <v>2185</v>
      </c>
      <c r="HW2" s="204" t="s">
        <v>2186</v>
      </c>
      <c r="HX2" s="204" t="s">
        <v>2187</v>
      </c>
      <c r="HY2" s="204" t="s">
        <v>2188</v>
      </c>
      <c r="HZ2" s="204" t="s">
        <v>2189</v>
      </c>
      <c r="IA2" s="204" t="s">
        <v>2190</v>
      </c>
      <c r="IB2" s="204" t="s">
        <v>2191</v>
      </c>
      <c r="IC2" s="204" t="s">
        <v>2192</v>
      </c>
      <c r="ID2" s="204" t="s">
        <v>2193</v>
      </c>
      <c r="IE2" s="204" t="s">
        <v>2194</v>
      </c>
      <c r="IF2" s="204" t="s">
        <v>2195</v>
      </c>
      <c r="IG2" s="204" t="s">
        <v>2196</v>
      </c>
      <c r="IH2" s="204" t="s">
        <v>2197</v>
      </c>
      <c r="II2" s="204" t="s">
        <v>2198</v>
      </c>
      <c r="IJ2" s="204" t="s">
        <v>2199</v>
      </c>
      <c r="IK2" s="204" t="s">
        <v>2200</v>
      </c>
      <c r="IL2" s="204" t="s">
        <v>2201</v>
      </c>
      <c r="IM2" s="204" t="s">
        <v>2202</v>
      </c>
      <c r="IN2" s="204" t="s">
        <v>2203</v>
      </c>
      <c r="IO2" s="204" t="s">
        <v>2204</v>
      </c>
      <c r="IP2" s="204" t="s">
        <v>2205</v>
      </c>
      <c r="IQ2" s="204" t="s">
        <v>2206</v>
      </c>
      <c r="IR2" s="204" t="s">
        <v>2207</v>
      </c>
      <c r="IS2" s="204" t="s">
        <v>2208</v>
      </c>
      <c r="IT2" s="204" t="s">
        <v>2209</v>
      </c>
      <c r="IU2" s="204" t="s">
        <v>2210</v>
      </c>
      <c r="IV2" s="204" t="s">
        <v>2211</v>
      </c>
      <c r="IW2" s="204" t="s">
        <v>2212</v>
      </c>
      <c r="IX2" s="204" t="s">
        <v>2213</v>
      </c>
      <c r="IY2" s="204" t="s">
        <v>2214</v>
      </c>
      <c r="IZ2" s="204" t="s">
        <v>2215</v>
      </c>
      <c r="JA2" s="204" t="s">
        <v>2216</v>
      </c>
      <c r="JB2" s="204" t="s">
        <v>2217</v>
      </c>
      <c r="JC2" s="204" t="s">
        <v>2218</v>
      </c>
      <c r="JD2" s="204" t="s">
        <v>2219</v>
      </c>
      <c r="JE2" s="204" t="s">
        <v>2220</v>
      </c>
      <c r="JF2" s="204" t="s">
        <v>2221</v>
      </c>
      <c r="JG2" s="204" t="s">
        <v>2222</v>
      </c>
      <c r="JH2" s="204" t="s">
        <v>2223</v>
      </c>
      <c r="JI2" s="204" t="s">
        <v>2224</v>
      </c>
      <c r="JJ2" s="204" t="s">
        <v>2225</v>
      </c>
      <c r="JK2" s="204" t="s">
        <v>2226</v>
      </c>
      <c r="JL2" s="204" t="s">
        <v>2227</v>
      </c>
      <c r="JM2" s="204" t="s">
        <v>2228</v>
      </c>
      <c r="JN2" s="204" t="s">
        <v>2229</v>
      </c>
      <c r="JO2" s="204" t="s">
        <v>2230</v>
      </c>
      <c r="JP2" s="204" t="s">
        <v>2231</v>
      </c>
      <c r="JQ2" s="204" t="s">
        <v>2232</v>
      </c>
      <c r="JR2" s="204" t="s">
        <v>2233</v>
      </c>
      <c r="JS2" s="204" t="s">
        <v>2234</v>
      </c>
      <c r="JT2" s="204" t="s">
        <v>2235</v>
      </c>
      <c r="JU2" s="204" t="s">
        <v>2236</v>
      </c>
      <c r="JV2" s="204" t="s">
        <v>2237</v>
      </c>
      <c r="JW2" s="204" t="s">
        <v>2238</v>
      </c>
      <c r="JX2" s="204" t="s">
        <v>2239</v>
      </c>
      <c r="JY2" s="204" t="s">
        <v>2240</v>
      </c>
      <c r="JZ2" s="204" t="s">
        <v>2241</v>
      </c>
      <c r="KA2" s="204" t="s">
        <v>2242</v>
      </c>
      <c r="KB2" s="204" t="s">
        <v>2243</v>
      </c>
      <c r="KC2" s="204" t="s">
        <v>2244</v>
      </c>
      <c r="KD2" s="204" t="s">
        <v>2245</v>
      </c>
      <c r="KE2" s="204" t="s">
        <v>2246</v>
      </c>
      <c r="KF2" s="204" t="s">
        <v>2247</v>
      </c>
      <c r="KG2" s="204" t="s">
        <v>2248</v>
      </c>
      <c r="KH2" s="204" t="s">
        <v>2249</v>
      </c>
      <c r="KI2" s="204" t="s">
        <v>2250</v>
      </c>
      <c r="KJ2" s="204" t="s">
        <v>2251</v>
      </c>
      <c r="KK2" s="204" t="s">
        <v>2252</v>
      </c>
      <c r="KL2" s="204" t="s">
        <v>2253</v>
      </c>
      <c r="KM2" s="204" t="s">
        <v>2254</v>
      </c>
      <c r="KN2" s="204" t="s">
        <v>2255</v>
      </c>
      <c r="KO2" s="204" t="s">
        <v>2256</v>
      </c>
      <c r="KP2" s="204" t="s">
        <v>2257</v>
      </c>
      <c r="KQ2" s="204" t="s">
        <v>2258</v>
      </c>
      <c r="KR2" s="204" t="s">
        <v>2259</v>
      </c>
      <c r="KS2" s="251" t="s">
        <v>2260</v>
      </c>
      <c r="KT2" s="458" t="s">
        <v>2261</v>
      </c>
      <c r="KU2" s="204" t="s">
        <v>2262</v>
      </c>
      <c r="KV2" s="204" t="s">
        <v>2150</v>
      </c>
      <c r="KW2" s="204" t="s">
        <v>2263</v>
      </c>
      <c r="KX2" s="204" t="s">
        <v>2264</v>
      </c>
      <c r="KY2" s="204" t="s">
        <v>2265</v>
      </c>
      <c r="KZ2" s="204"/>
      <c r="LA2" s="111"/>
      <c r="LB2" s="111"/>
      <c r="LC2" s="111"/>
    </row>
    <row r="3" spans="1:315">
      <c r="A3" s="1">
        <v>204</v>
      </c>
      <c r="B3" s="365">
        <f>COUNTIFS($D$3:D3,D3,$F$3:F3,F3)</f>
        <v>1</v>
      </c>
      <c r="C3" s="453">
        <v>15838</v>
      </c>
      <c r="D3" s="362" t="s">
        <v>1710</v>
      </c>
      <c r="E3" s="363" t="s">
        <v>484</v>
      </c>
      <c r="F3" s="364">
        <v>460224713</v>
      </c>
      <c r="G3" s="365">
        <v>75</v>
      </c>
      <c r="H3" s="445">
        <v>44403</v>
      </c>
      <c r="I3" s="29" t="s">
        <v>441</v>
      </c>
      <c r="J3" s="24" t="s">
        <v>486</v>
      </c>
      <c r="K3" s="2" t="s">
        <v>429</v>
      </c>
      <c r="L3" s="2">
        <v>4</v>
      </c>
      <c r="M3" s="2">
        <v>1</v>
      </c>
      <c r="N3" s="2" t="s">
        <v>430</v>
      </c>
      <c r="O3" s="11"/>
      <c r="P3" s="2" t="s">
        <v>1683</v>
      </c>
      <c r="Q3" s="11"/>
      <c r="R3" s="11"/>
      <c r="S3" s="11"/>
      <c r="T3" s="41"/>
      <c r="U3" s="41"/>
      <c r="V3" s="61" t="s">
        <v>1358</v>
      </c>
      <c r="W3" s="11"/>
      <c r="X3" s="69" t="s">
        <v>1650</v>
      </c>
      <c r="Y3" s="63"/>
      <c r="Z3" s="11"/>
      <c r="AA3" s="1" t="s">
        <v>793</v>
      </c>
      <c r="AB3" s="1"/>
      <c r="AC3" s="112">
        <v>397</v>
      </c>
      <c r="AD3" s="112">
        <v>1500</v>
      </c>
      <c r="AE3" s="11"/>
      <c r="AF3" s="11"/>
      <c r="AG3" s="11" t="s">
        <v>482</v>
      </c>
      <c r="AH3" s="112">
        <v>150</v>
      </c>
      <c r="AI3" s="11"/>
      <c r="AJ3" s="11"/>
      <c r="AK3" s="112"/>
      <c r="AL3" s="1"/>
      <c r="AM3" s="11"/>
      <c r="AN3" s="1"/>
      <c r="AO3" s="113">
        <v>54.4</v>
      </c>
      <c r="AP3" s="114">
        <v>43.7</v>
      </c>
      <c r="AQ3" s="115">
        <v>1.1100000000000001</v>
      </c>
      <c r="AR3" s="116">
        <f t="shared" ref="AR3:AR12" si="0">AO3+AP3+AQ3</f>
        <v>99.21</v>
      </c>
      <c r="AS3" s="117">
        <f t="shared" ref="AS3:AS12" si="1">AO3/AP3</f>
        <v>1.2448512585812357</v>
      </c>
      <c r="AT3" s="118">
        <f t="shared" ref="AT3:AT12" si="2">AO3/AP3*AQ3</f>
        <v>1.3817848970251718</v>
      </c>
      <c r="AU3" s="119">
        <f t="shared" ref="AU3:AU12" si="3">AO3/(AP3+AQ3)</f>
        <v>1.2140147288551661</v>
      </c>
      <c r="AV3" s="19">
        <f t="shared" ref="AV3:AV9" si="4">AW3*AO3/100</f>
        <v>44.071999999999996</v>
      </c>
      <c r="AW3" s="19">
        <f>98-AY3-(CD3*100/AO3)</f>
        <v>81.014705882352942</v>
      </c>
      <c r="AX3" s="120">
        <v>9.1199999999999992</v>
      </c>
      <c r="AY3" s="19">
        <f>AX3*100/AO3</f>
        <v>16.764705882352938</v>
      </c>
      <c r="AZ3" s="1" t="s">
        <v>431</v>
      </c>
      <c r="BA3" s="55">
        <v>21.32</v>
      </c>
      <c r="BB3" s="1" t="s">
        <v>431</v>
      </c>
      <c r="BC3" s="6">
        <v>5.8999999999999999E-3</v>
      </c>
      <c r="BD3" s="6"/>
      <c r="BE3" s="19"/>
      <c r="BF3" s="19"/>
      <c r="BG3" s="64">
        <v>6413.2743362831861</v>
      </c>
      <c r="BH3" s="64">
        <v>504.90000000000003</v>
      </c>
      <c r="BI3" s="19">
        <v>0.5</v>
      </c>
      <c r="BJ3" s="19">
        <v>36.4</v>
      </c>
      <c r="BK3" s="19">
        <f>100-BJ3</f>
        <v>63.6</v>
      </c>
      <c r="BL3" s="121">
        <f t="shared" ref="BL3:BL12" si="5">BJ3/BK3</f>
        <v>0.57232704402515722</v>
      </c>
      <c r="BM3" s="122">
        <v>1.26</v>
      </c>
      <c r="BN3" s="6">
        <f t="shared" ref="BN3:BN12" si="6">BM3*100/AO3</f>
        <v>2.3161764705882355</v>
      </c>
      <c r="BO3" s="1" t="s">
        <v>431</v>
      </c>
      <c r="BP3" s="19">
        <v>57.225000000000009</v>
      </c>
      <c r="BQ3" s="19">
        <v>31.200000000000003</v>
      </c>
      <c r="BR3" s="42">
        <v>32958</v>
      </c>
      <c r="BS3" s="6">
        <f t="shared" ref="BS3:BS12" si="7">BX3+BZ3</f>
        <v>75.400000000000006</v>
      </c>
      <c r="BT3" s="4">
        <v>94</v>
      </c>
      <c r="BU3" s="42">
        <v>7016.21875</v>
      </c>
      <c r="BV3" s="6">
        <f t="shared" ref="BV3:BV12" si="8">100-BT3</f>
        <v>6</v>
      </c>
      <c r="BW3" s="6">
        <f t="shared" ref="BW3:BW12" si="9">BY3+CA3+CC3</f>
        <v>43.131900000000002</v>
      </c>
      <c r="BX3" s="22">
        <v>43.8</v>
      </c>
      <c r="BY3" s="22">
        <f t="shared" ref="BY3:BY12" si="10">BX3*AP3/100</f>
        <v>19.140599999999999</v>
      </c>
      <c r="BZ3" s="6">
        <v>31.6</v>
      </c>
      <c r="CA3" s="22">
        <f t="shared" ref="CA3:CA12" si="11">BZ3*AP3/100</f>
        <v>13.809200000000001</v>
      </c>
      <c r="CB3" s="6">
        <v>23.3</v>
      </c>
      <c r="CC3" s="22">
        <f t="shared" ref="CC3:CC12" si="12">CB3*AP3/100</f>
        <v>10.182100000000002</v>
      </c>
      <c r="CD3" s="22">
        <v>0.12</v>
      </c>
      <c r="CE3" s="123">
        <v>99.6</v>
      </c>
      <c r="CF3" s="124">
        <v>11656</v>
      </c>
      <c r="CG3" s="123">
        <v>96.9</v>
      </c>
      <c r="CH3" s="124">
        <v>7540</v>
      </c>
      <c r="CI3" s="123">
        <v>70.099999999999994</v>
      </c>
      <c r="CJ3" s="123">
        <v>91.8</v>
      </c>
      <c r="CK3" s="124">
        <v>8674</v>
      </c>
      <c r="CL3" s="19">
        <f t="shared" ref="CL3:CL12" si="13">BX3/BZ3</f>
        <v>1.3860759493670884</v>
      </c>
      <c r="CM3" s="19"/>
      <c r="CN3" s="19"/>
      <c r="CO3" s="19"/>
      <c r="CP3" s="6">
        <v>1.2</v>
      </c>
      <c r="CQ3" s="19"/>
      <c r="CR3" s="19"/>
      <c r="CS3" s="20"/>
      <c r="CT3" s="25"/>
      <c r="CU3" s="125"/>
      <c r="CV3" s="125"/>
      <c r="CW3" s="1"/>
      <c r="CX3" s="1"/>
      <c r="CY3" s="1"/>
      <c r="CZ3" s="22"/>
      <c r="DA3" s="16"/>
      <c r="DB3" s="126" t="s">
        <v>446</v>
      </c>
      <c r="DC3" s="127"/>
      <c r="DD3" s="128" t="s">
        <v>1711</v>
      </c>
      <c r="DE3" s="1"/>
      <c r="DF3" s="1"/>
      <c r="DG3" s="1"/>
      <c r="DH3" s="1"/>
      <c r="DI3" s="1" t="s">
        <v>433</v>
      </c>
      <c r="DJ3" s="205" t="s">
        <v>482</v>
      </c>
      <c r="DK3" s="4">
        <v>2</v>
      </c>
      <c r="DL3" s="4"/>
      <c r="DM3" s="4"/>
      <c r="DN3" s="16">
        <v>0</v>
      </c>
      <c r="DO3" s="4"/>
      <c r="DP3" s="4"/>
      <c r="DQ3" s="4"/>
      <c r="DR3" s="22" t="s">
        <v>430</v>
      </c>
      <c r="DS3" s="22" t="s">
        <v>430</v>
      </c>
      <c r="DT3" s="64">
        <v>292</v>
      </c>
      <c r="DU3" s="22">
        <v>14</v>
      </c>
      <c r="DV3" s="22">
        <v>86</v>
      </c>
      <c r="DW3" s="22" t="s">
        <v>430</v>
      </c>
      <c r="DX3" s="22" t="s">
        <v>430</v>
      </c>
      <c r="DY3" s="22" t="s">
        <v>430</v>
      </c>
      <c r="DZ3" s="22" t="s">
        <v>430</v>
      </c>
      <c r="EA3" s="2">
        <v>0</v>
      </c>
      <c r="EB3" s="65"/>
      <c r="EC3" s="36"/>
      <c r="ED3" s="36"/>
      <c r="EE3" s="4">
        <f>L3</f>
        <v>4</v>
      </c>
      <c r="EF3" s="4">
        <v>15</v>
      </c>
      <c r="EG3" s="4"/>
      <c r="EH3" s="4">
        <v>1</v>
      </c>
      <c r="EI3" s="4" t="s">
        <v>2534</v>
      </c>
      <c r="EJ3" s="4" t="s">
        <v>430</v>
      </c>
      <c r="EK3" s="4" t="s">
        <v>430</v>
      </c>
      <c r="EL3" s="6" t="e">
        <f t="shared" ref="EL3:EL13" si="14">EK3/(EJ3*EJ3*0.01*0.01)</f>
        <v>#VALUE!</v>
      </c>
      <c r="EM3" s="4"/>
      <c r="EN3" s="4">
        <v>1</v>
      </c>
      <c r="EO3" s="4">
        <v>3</v>
      </c>
      <c r="EP3" s="4">
        <v>2</v>
      </c>
      <c r="EQ3" s="31">
        <v>0</v>
      </c>
      <c r="ER3" s="14" t="s">
        <v>513</v>
      </c>
      <c r="ES3" s="129">
        <f>C3</f>
        <v>15838</v>
      </c>
      <c r="ET3" s="130">
        <v>75</v>
      </c>
      <c r="EU3" s="130">
        <v>4497</v>
      </c>
      <c r="EV3" s="130">
        <v>4000</v>
      </c>
      <c r="EW3" s="130">
        <v>39780</v>
      </c>
      <c r="EX3" s="130">
        <v>2880</v>
      </c>
      <c r="EY3" s="131">
        <f t="shared" ref="EY3:EY12" si="15">EX3/EV3*EW3/ET3</f>
        <v>381.88799999999998</v>
      </c>
      <c r="EZ3" s="38">
        <f t="shared" ref="EZ3:EZ12" si="16">L3*EY3</f>
        <v>1527.5519999999999</v>
      </c>
      <c r="FA3" s="9"/>
      <c r="FB3" s="9"/>
      <c r="FC3" s="9"/>
      <c r="FD3" s="9"/>
      <c r="FE3" s="132"/>
      <c r="FF3" s="132"/>
      <c r="FG3" s="132"/>
      <c r="FH3" s="133"/>
      <c r="FI3" s="134"/>
      <c r="FJ3" s="133"/>
      <c r="FK3" s="135"/>
      <c r="FL3" s="136"/>
      <c r="FM3" s="9"/>
      <c r="FN3" s="1"/>
      <c r="FO3" s="40">
        <f>AC3/1000</f>
        <v>0.39700000000000002</v>
      </c>
      <c r="FP3" s="9"/>
      <c r="FQ3" s="118">
        <f t="shared" ref="FQ3:FQ12" si="17">EX3*100/EU3</f>
        <v>64.042695130086727</v>
      </c>
      <c r="FR3" s="137">
        <f t="shared" ref="FR3:FR12" si="18">EY3/1000</f>
        <v>0.38188799999999995</v>
      </c>
      <c r="FS3" s="9"/>
      <c r="FT3" s="1"/>
      <c r="FU3" s="336">
        <v>44403</v>
      </c>
      <c r="FV3" s="343"/>
      <c r="FW3" s="237" t="s">
        <v>672</v>
      </c>
      <c r="FX3" s="208"/>
      <c r="FY3" s="243" t="s">
        <v>2461</v>
      </c>
      <c r="FZ3" s="1"/>
      <c r="GA3" s="1">
        <v>2</v>
      </c>
      <c r="GB3" s="9"/>
      <c r="GC3" s="9"/>
      <c r="GD3" s="1"/>
      <c r="GE3" s="459" t="s">
        <v>513</v>
      </c>
      <c r="GF3" s="1">
        <v>0</v>
      </c>
      <c r="GG3" s="1"/>
      <c r="GH3" s="244" t="s">
        <v>2535</v>
      </c>
      <c r="GI3" s="352" t="s">
        <v>2488</v>
      </c>
      <c r="GJ3" s="244" t="s">
        <v>2536</v>
      </c>
      <c r="GK3" s="1"/>
      <c r="GL3" s="8">
        <v>0</v>
      </c>
      <c r="GM3" s="9"/>
      <c r="GN3" s="1"/>
      <c r="GO3" s="10"/>
      <c r="GP3" s="10"/>
      <c r="GQ3" s="20"/>
      <c r="GR3" s="138"/>
      <c r="GS3" s="1"/>
      <c r="GT3" s="1"/>
      <c r="GU3" s="1"/>
      <c r="GV3" s="1"/>
      <c r="GW3" s="1"/>
      <c r="GX3" s="1"/>
      <c r="GY3" s="9"/>
      <c r="GZ3" s="9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9"/>
      <c r="KC3" s="9"/>
      <c r="KD3" s="9"/>
      <c r="KE3" s="20">
        <f t="shared" ref="KE3:KE12" si="19">FR3*AO3/100*1000</f>
        <v>207.74707199999997</v>
      </c>
      <c r="KF3" s="20">
        <f t="shared" ref="KF3:KF12" si="20">FR3*AP3/100*1000</f>
        <v>166.88505599999999</v>
      </c>
      <c r="KG3" s="20">
        <f t="shared" ref="KG3:KG12" si="21">FR3*AQ3/100*1000</f>
        <v>4.2389567999999995</v>
      </c>
      <c r="KH3" s="20">
        <f t="shared" ref="KH3:KH12" si="22">FR3*AX3/100*1000</f>
        <v>34.828185599999991</v>
      </c>
      <c r="KI3" s="20">
        <f t="shared" ref="KI3:KI12" si="23">FR3*BM3/100*1000</f>
        <v>4.8117887999999995</v>
      </c>
      <c r="KJ3" s="20">
        <f t="shared" ref="KJ3:KJ12" si="24">FR3*BY3/100*1000</f>
        <v>73.095654527999983</v>
      </c>
      <c r="KK3" s="20">
        <f t="shared" ref="KK3:KK12" si="25">FR3*CA3/100*1000</f>
        <v>52.735677695999996</v>
      </c>
      <c r="KL3" s="20">
        <f t="shared" ref="KL3:KL12" si="26">FR3*CC3/100*1000</f>
        <v>38.884218048000001</v>
      </c>
      <c r="KM3" s="9"/>
      <c r="KN3" s="9"/>
      <c r="KO3" s="9"/>
      <c r="KP3" s="1"/>
      <c r="KQ3" s="9"/>
      <c r="KR3" s="9"/>
      <c r="KS3" s="452">
        <v>44522</v>
      </c>
      <c r="KT3" s="471">
        <v>1</v>
      </c>
      <c r="KU3" s="365">
        <v>0</v>
      </c>
      <c r="KV3" s="1">
        <v>1</v>
      </c>
      <c r="KW3" s="23">
        <v>44804</v>
      </c>
      <c r="KX3" s="1">
        <v>2</v>
      </c>
      <c r="KY3" s="1">
        <v>0</v>
      </c>
      <c r="KZ3" s="1">
        <v>2</v>
      </c>
      <c r="LA3" s="11" t="s">
        <v>2459</v>
      </c>
      <c r="LB3" s="11"/>
      <c r="LC3" s="11"/>
    </row>
    <row r="4" spans="1:315">
      <c r="A4" s="1">
        <v>91</v>
      </c>
      <c r="B4" s="365">
        <f>COUNTIFS($D$3:D4,D4,$F$3:F4,F4)</f>
        <v>1</v>
      </c>
      <c r="C4" s="453">
        <v>12500</v>
      </c>
      <c r="D4" s="362" t="s">
        <v>689</v>
      </c>
      <c r="E4" s="363" t="s">
        <v>690</v>
      </c>
      <c r="F4" s="364">
        <v>470508427</v>
      </c>
      <c r="G4" s="365">
        <v>73</v>
      </c>
      <c r="H4" s="445">
        <v>43894</v>
      </c>
      <c r="I4" s="29" t="s">
        <v>1087</v>
      </c>
      <c r="J4" s="24" t="s">
        <v>486</v>
      </c>
      <c r="K4" s="2" t="s">
        <v>429</v>
      </c>
      <c r="L4" s="1">
        <v>11</v>
      </c>
      <c r="M4" s="2">
        <v>2</v>
      </c>
      <c r="N4" s="2" t="s">
        <v>430</v>
      </c>
      <c r="O4" s="1"/>
      <c r="P4" s="1" t="s">
        <v>1075</v>
      </c>
      <c r="Q4" s="25"/>
      <c r="R4" s="25"/>
      <c r="S4" s="2"/>
      <c r="T4" s="49" t="s">
        <v>1013</v>
      </c>
      <c r="U4" s="49"/>
      <c r="V4" s="50" t="s">
        <v>1014</v>
      </c>
      <c r="W4" s="27"/>
      <c r="X4" s="56"/>
      <c r="Y4" s="56"/>
      <c r="Z4" s="29" t="s">
        <v>1001</v>
      </c>
      <c r="AA4" s="1" t="s">
        <v>797</v>
      </c>
      <c r="AB4" s="1"/>
      <c r="AC4" s="112">
        <v>2140</v>
      </c>
      <c r="AD4" s="112">
        <v>23000</v>
      </c>
      <c r="AE4" s="11"/>
      <c r="AF4" s="11"/>
      <c r="AG4" s="11" t="s">
        <v>490</v>
      </c>
      <c r="AH4" s="112">
        <v>1500</v>
      </c>
      <c r="AI4" s="11"/>
      <c r="AJ4" s="11"/>
      <c r="AK4" s="112"/>
      <c r="AL4" s="1"/>
      <c r="AM4" s="11"/>
      <c r="AN4" s="1"/>
      <c r="AO4" s="113">
        <v>1.64</v>
      </c>
      <c r="AP4" s="114">
        <v>38.299999999999997</v>
      </c>
      <c r="AQ4" s="115">
        <v>59.4</v>
      </c>
      <c r="AR4" s="116">
        <f t="shared" si="0"/>
        <v>99.34</v>
      </c>
      <c r="AS4" s="117">
        <f t="shared" si="1"/>
        <v>4.2819843342036555E-2</v>
      </c>
      <c r="AT4" s="118">
        <f t="shared" si="2"/>
        <v>2.5434986945169715</v>
      </c>
      <c r="AU4" s="119">
        <f t="shared" si="3"/>
        <v>1.678607983623337E-2</v>
      </c>
      <c r="AV4" s="19">
        <f t="shared" si="4"/>
        <v>1.004</v>
      </c>
      <c r="AW4" s="19">
        <f>97-AY4-(CD4*100/AO4)</f>
        <v>61.219512195121951</v>
      </c>
      <c r="AX4" s="120">
        <v>0.56579999999999997</v>
      </c>
      <c r="AY4" s="19">
        <v>34.5</v>
      </c>
      <c r="AZ4" s="1" t="s">
        <v>431</v>
      </c>
      <c r="BA4" s="55">
        <v>23.6</v>
      </c>
      <c r="BB4" s="1" t="s">
        <v>431</v>
      </c>
      <c r="BC4" s="6">
        <v>0.95</v>
      </c>
      <c r="BD4" s="6"/>
      <c r="BE4" s="22"/>
      <c r="BF4" s="19"/>
      <c r="BG4" s="2">
        <v>6300</v>
      </c>
      <c r="BH4" s="64">
        <v>435</v>
      </c>
      <c r="BI4" s="19">
        <v>0.52</v>
      </c>
      <c r="BJ4" s="19">
        <v>45</v>
      </c>
      <c r="BK4" s="1">
        <v>55</v>
      </c>
      <c r="BL4" s="121">
        <f t="shared" si="5"/>
        <v>0.81818181818181823</v>
      </c>
      <c r="BM4" s="122">
        <v>2.3700000000000001E-3</v>
      </c>
      <c r="BN4" s="6">
        <f t="shared" si="6"/>
        <v>0.14451219512195124</v>
      </c>
      <c r="BO4" s="1" t="s">
        <v>431</v>
      </c>
      <c r="BP4" s="19">
        <v>56.540000000000006</v>
      </c>
      <c r="BQ4" s="19">
        <v>48.928999999999995</v>
      </c>
      <c r="BR4" s="42">
        <v>28014</v>
      </c>
      <c r="BS4" s="6">
        <f t="shared" si="7"/>
        <v>95.6</v>
      </c>
      <c r="BT4" s="4">
        <v>98.1</v>
      </c>
      <c r="BU4" s="42">
        <v>15650.14</v>
      </c>
      <c r="BV4" s="6">
        <f t="shared" si="8"/>
        <v>1.9000000000000057</v>
      </c>
      <c r="BW4" s="6">
        <f t="shared" si="9"/>
        <v>38.188929999999992</v>
      </c>
      <c r="BX4" s="4">
        <v>61.3</v>
      </c>
      <c r="BY4" s="22">
        <f t="shared" si="10"/>
        <v>23.477899999999995</v>
      </c>
      <c r="BZ4" s="4">
        <v>34.299999999999997</v>
      </c>
      <c r="CA4" s="22">
        <f t="shared" si="11"/>
        <v>13.136899999999999</v>
      </c>
      <c r="CB4" s="4">
        <v>4.1100000000000003</v>
      </c>
      <c r="CC4" s="22">
        <f t="shared" si="12"/>
        <v>1.57413</v>
      </c>
      <c r="CD4" s="22">
        <v>2.1000000000000001E-2</v>
      </c>
      <c r="CE4" s="123">
        <v>99.7</v>
      </c>
      <c r="CF4" s="124">
        <v>11877.9</v>
      </c>
      <c r="CG4" s="123">
        <v>98.1</v>
      </c>
      <c r="CH4" s="124">
        <v>8371.2000000000007</v>
      </c>
      <c r="CI4" s="123">
        <v>76.7</v>
      </c>
      <c r="CJ4" s="123">
        <v>98.1</v>
      </c>
      <c r="CK4" s="124">
        <v>10710</v>
      </c>
      <c r="CL4" s="19">
        <f t="shared" si="13"/>
        <v>1.7871720116618077</v>
      </c>
      <c r="CM4" s="22"/>
      <c r="CN4" s="22"/>
      <c r="CO4" s="22"/>
      <c r="CP4" s="6"/>
      <c r="CQ4" s="22">
        <v>0.48</v>
      </c>
      <c r="CR4" s="19"/>
      <c r="CS4" s="19"/>
      <c r="CT4" s="22"/>
      <c r="CU4" s="139"/>
      <c r="CV4" s="139"/>
      <c r="CW4" s="22"/>
      <c r="CX4" s="22"/>
      <c r="CY4" s="1"/>
      <c r="CZ4" s="22"/>
      <c r="DA4" s="1"/>
      <c r="DB4" s="126" t="s">
        <v>546</v>
      </c>
      <c r="DC4" s="127"/>
      <c r="DD4" s="128" t="s">
        <v>1088</v>
      </c>
      <c r="DE4" s="1"/>
      <c r="DF4" s="1"/>
      <c r="DG4" s="1"/>
      <c r="DH4" s="1"/>
      <c r="DI4" s="105" t="s">
        <v>433</v>
      </c>
      <c r="DJ4" s="206" t="s">
        <v>490</v>
      </c>
      <c r="DK4" s="4">
        <v>2</v>
      </c>
      <c r="DL4" s="4" t="s">
        <v>441</v>
      </c>
      <c r="DM4" s="4" t="s">
        <v>1089</v>
      </c>
      <c r="DN4" s="16" t="s">
        <v>530</v>
      </c>
      <c r="DO4" s="4"/>
      <c r="DP4" s="4"/>
      <c r="DQ4" s="4"/>
      <c r="DR4" s="1" t="s">
        <v>430</v>
      </c>
      <c r="DS4" s="1" t="s">
        <v>430</v>
      </c>
      <c r="DT4" s="1">
        <v>2927</v>
      </c>
      <c r="DU4" s="1">
        <v>45.3</v>
      </c>
      <c r="DV4" s="1">
        <v>54.7</v>
      </c>
      <c r="DW4" s="1" t="s">
        <v>430</v>
      </c>
      <c r="DX4" s="1" t="s">
        <v>430</v>
      </c>
      <c r="DY4" s="1" t="s">
        <v>430</v>
      </c>
      <c r="DZ4" s="1" t="s">
        <v>430</v>
      </c>
      <c r="EA4" s="1">
        <v>0</v>
      </c>
      <c r="EB4" s="1"/>
      <c r="EC4" s="36"/>
      <c r="ED4" s="36"/>
      <c r="EE4" s="4">
        <v>11</v>
      </c>
      <c r="EF4" s="4">
        <v>15</v>
      </c>
      <c r="EG4" s="4">
        <v>2</v>
      </c>
      <c r="EH4" s="4">
        <v>1</v>
      </c>
      <c r="EI4" s="4" t="s">
        <v>2552</v>
      </c>
      <c r="EJ4" s="4">
        <v>176</v>
      </c>
      <c r="EK4" s="4">
        <v>65</v>
      </c>
      <c r="EL4" s="6">
        <f t="shared" si="14"/>
        <v>20.983987603305785</v>
      </c>
      <c r="EM4" s="4">
        <v>2</v>
      </c>
      <c r="EN4" s="1">
        <v>1</v>
      </c>
      <c r="EO4" s="4">
        <v>2</v>
      </c>
      <c r="EP4" s="4">
        <v>1</v>
      </c>
      <c r="EQ4" s="31">
        <v>0</v>
      </c>
      <c r="ER4" s="14" t="s">
        <v>513</v>
      </c>
      <c r="ES4" s="129">
        <v>12500</v>
      </c>
      <c r="ET4" s="130">
        <v>75</v>
      </c>
      <c r="EU4" s="130">
        <v>19648</v>
      </c>
      <c r="EV4" s="130">
        <v>4000</v>
      </c>
      <c r="EW4" s="130">
        <v>40560</v>
      </c>
      <c r="EX4" s="130">
        <v>16114</v>
      </c>
      <c r="EY4" s="131">
        <f t="shared" si="15"/>
        <v>2178.6128000000003</v>
      </c>
      <c r="EZ4" s="38">
        <f t="shared" si="16"/>
        <v>23964.740800000003</v>
      </c>
      <c r="FA4" s="9"/>
      <c r="FB4" s="9"/>
      <c r="FC4" s="9"/>
      <c r="FD4" s="9"/>
      <c r="FE4" s="132"/>
      <c r="FF4" s="132"/>
      <c r="FG4" s="132"/>
      <c r="FH4" s="133"/>
      <c r="FI4" s="11"/>
      <c r="FJ4" s="133"/>
      <c r="FK4" s="135"/>
      <c r="FL4" s="136"/>
      <c r="FM4" s="9"/>
      <c r="FN4" s="1"/>
      <c r="FO4" s="40">
        <f>AC4/1000</f>
        <v>2.14</v>
      </c>
      <c r="FP4" s="9"/>
      <c r="FQ4" s="118">
        <f t="shared" si="17"/>
        <v>82.013436482084686</v>
      </c>
      <c r="FR4" s="137">
        <f t="shared" si="18"/>
        <v>2.1786128000000002</v>
      </c>
      <c r="FS4" s="140">
        <f>DT4/EY4</f>
        <v>1.3435154700275329</v>
      </c>
      <c r="FT4" s="42">
        <v>50</v>
      </c>
      <c r="FU4" s="338" t="s">
        <v>430</v>
      </c>
      <c r="FV4" s="345">
        <v>43331</v>
      </c>
      <c r="FW4" s="211" t="s">
        <v>430</v>
      </c>
      <c r="FX4" s="29" t="s">
        <v>1106</v>
      </c>
      <c r="FY4" s="241" t="s">
        <v>2517</v>
      </c>
      <c r="FZ4" s="1">
        <v>1</v>
      </c>
      <c r="GA4" s="1">
        <v>3</v>
      </c>
      <c r="GB4" s="11" t="s">
        <v>1090</v>
      </c>
      <c r="GC4" s="11"/>
      <c r="GD4" s="1"/>
      <c r="GE4" s="20">
        <v>43874</v>
      </c>
      <c r="GF4" s="237" t="s">
        <v>2440</v>
      </c>
      <c r="GG4" s="1">
        <v>1</v>
      </c>
      <c r="GH4" s="29" t="s">
        <v>1091</v>
      </c>
      <c r="GI4" s="351">
        <v>1</v>
      </c>
      <c r="GJ4" s="29" t="s">
        <v>1016</v>
      </c>
      <c r="GK4" s="1">
        <v>1</v>
      </c>
      <c r="GL4" s="29" t="s">
        <v>1092</v>
      </c>
      <c r="GM4" s="11" t="s">
        <v>1017</v>
      </c>
      <c r="GN4" s="1"/>
      <c r="GO4" s="10">
        <v>43894</v>
      </c>
      <c r="GP4" s="10"/>
      <c r="GQ4" s="20"/>
      <c r="GR4" s="138" t="s">
        <v>1018</v>
      </c>
      <c r="GS4" s="1"/>
      <c r="GT4" s="1"/>
      <c r="GU4" s="1"/>
      <c r="GV4" s="34"/>
      <c r="GW4" s="1"/>
      <c r="GX4" s="1"/>
      <c r="GY4" s="146"/>
      <c r="GZ4" s="11">
        <v>1</v>
      </c>
      <c r="HA4" s="19">
        <v>0</v>
      </c>
      <c r="HB4" s="19">
        <v>0</v>
      </c>
      <c r="HC4" s="20">
        <v>39936.5</v>
      </c>
      <c r="HD4" s="19">
        <v>0</v>
      </c>
      <c r="HE4" s="19">
        <v>19.21</v>
      </c>
      <c r="HF4" s="19">
        <v>0</v>
      </c>
      <c r="HG4" s="20">
        <v>296045.59999999998</v>
      </c>
      <c r="HH4" s="19">
        <v>77.099999999999994</v>
      </c>
      <c r="HI4" s="20">
        <v>1490.2</v>
      </c>
      <c r="HJ4" s="19">
        <v>0</v>
      </c>
      <c r="HK4" s="19">
        <v>0</v>
      </c>
      <c r="HL4" s="19">
        <v>0</v>
      </c>
      <c r="HM4" s="19">
        <v>708.46</v>
      </c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11"/>
      <c r="IE4" s="11"/>
      <c r="IF4" s="20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9"/>
      <c r="KC4" s="9"/>
      <c r="KD4" s="9"/>
      <c r="KE4" s="20">
        <f t="shared" si="19"/>
        <v>35.729249920000001</v>
      </c>
      <c r="KF4" s="20">
        <f t="shared" si="20"/>
        <v>834.40870240000004</v>
      </c>
      <c r="KG4" s="20">
        <f t="shared" si="21"/>
        <v>1294.0960032000003</v>
      </c>
      <c r="KH4" s="20">
        <f t="shared" si="22"/>
        <v>12.326591222400001</v>
      </c>
      <c r="KI4" s="20">
        <f t="shared" si="23"/>
        <v>5.1633123360000012E-2</v>
      </c>
      <c r="KJ4" s="20">
        <f t="shared" si="24"/>
        <v>511.49253457119994</v>
      </c>
      <c r="KK4" s="20">
        <f t="shared" si="25"/>
        <v>286.20218492319998</v>
      </c>
      <c r="KL4" s="20">
        <f t="shared" si="26"/>
        <v>34.294197668640003</v>
      </c>
      <c r="KM4" s="9"/>
      <c r="KN4" s="9"/>
      <c r="KO4" s="9"/>
      <c r="KP4" s="1"/>
      <c r="KQ4" s="9"/>
      <c r="KR4" s="9"/>
      <c r="KS4" s="452">
        <v>44259</v>
      </c>
      <c r="KT4" s="471">
        <v>2</v>
      </c>
      <c r="KU4" s="365">
        <v>2</v>
      </c>
      <c r="KV4" s="2">
        <v>2</v>
      </c>
      <c r="KW4" s="23">
        <v>43894</v>
      </c>
      <c r="KX4" s="1">
        <v>2</v>
      </c>
      <c r="KY4" s="1">
        <v>1</v>
      </c>
      <c r="KZ4" s="1">
        <v>0</v>
      </c>
      <c r="LA4" s="11" t="s">
        <v>2447</v>
      </c>
      <c r="LB4" s="11"/>
      <c r="LC4" s="11"/>
    </row>
    <row r="5" spans="1:315">
      <c r="A5" s="1">
        <v>266</v>
      </c>
      <c r="B5" s="365">
        <f>COUNTIFS($D$3:D5,D5,$F$3:F5,F5)</f>
        <v>1</v>
      </c>
      <c r="C5" s="453">
        <v>13995</v>
      </c>
      <c r="D5" s="362" t="s">
        <v>1097</v>
      </c>
      <c r="E5" s="363" t="s">
        <v>534</v>
      </c>
      <c r="F5" s="364">
        <v>6058130188</v>
      </c>
      <c r="G5" s="365">
        <v>60</v>
      </c>
      <c r="H5" s="445">
        <v>44169</v>
      </c>
      <c r="I5" s="29" t="s">
        <v>441</v>
      </c>
      <c r="J5" s="24" t="s">
        <v>486</v>
      </c>
      <c r="K5" s="2" t="s">
        <v>429</v>
      </c>
      <c r="L5" s="2">
        <v>25</v>
      </c>
      <c r="M5" s="2">
        <v>1</v>
      </c>
      <c r="N5" s="2" t="s">
        <v>644</v>
      </c>
      <c r="O5" s="11"/>
      <c r="P5" s="2" t="s">
        <v>1325</v>
      </c>
      <c r="Q5" s="11"/>
      <c r="R5" s="11"/>
      <c r="S5" s="11"/>
      <c r="T5" s="41"/>
      <c r="U5" s="41"/>
      <c r="V5" s="57" t="s">
        <v>1344</v>
      </c>
      <c r="W5" s="59" t="s">
        <v>1305</v>
      </c>
      <c r="X5" s="60"/>
      <c r="Y5" s="60"/>
      <c r="Z5" s="11"/>
      <c r="AA5" s="1" t="s">
        <v>793</v>
      </c>
      <c r="AB5" s="1"/>
      <c r="AC5" s="112">
        <v>140</v>
      </c>
      <c r="AD5" s="112">
        <v>3400</v>
      </c>
      <c r="AE5" s="11"/>
      <c r="AF5" s="11"/>
      <c r="AG5" s="11" t="s">
        <v>482</v>
      </c>
      <c r="AH5" s="112">
        <v>250</v>
      </c>
      <c r="AI5" s="11"/>
      <c r="AJ5" s="11"/>
      <c r="AK5" s="112"/>
      <c r="AL5" s="1"/>
      <c r="AM5" s="11"/>
      <c r="AN5" s="1"/>
      <c r="AO5" s="113">
        <v>38.9</v>
      </c>
      <c r="AP5" s="114">
        <v>56</v>
      </c>
      <c r="AQ5" s="115">
        <v>4.3</v>
      </c>
      <c r="AR5" s="116">
        <f t="shared" si="0"/>
        <v>99.2</v>
      </c>
      <c r="AS5" s="117">
        <f t="shared" si="1"/>
        <v>0.69464285714285712</v>
      </c>
      <c r="AT5" s="118">
        <f t="shared" si="2"/>
        <v>2.9869642857142855</v>
      </c>
      <c r="AU5" s="119">
        <f t="shared" si="3"/>
        <v>0.64510779436152577</v>
      </c>
      <c r="AV5" s="19">
        <f t="shared" si="4"/>
        <v>34.611999999999995</v>
      </c>
      <c r="AW5" s="19">
        <f>98-AY5-(CD5*100/AO5)</f>
        <v>88.976863753213365</v>
      </c>
      <c r="AX5" s="120">
        <v>3.17</v>
      </c>
      <c r="AY5" s="19">
        <f>AX5*100/AO5</f>
        <v>8.1491002570694082</v>
      </c>
      <c r="AZ5" s="1" t="s">
        <v>431</v>
      </c>
      <c r="BA5" s="55">
        <v>48.4</v>
      </c>
      <c r="BB5" s="1" t="s">
        <v>431</v>
      </c>
      <c r="BC5" s="6">
        <v>1.2999999999999999E-2</v>
      </c>
      <c r="BD5" s="6"/>
      <c r="BE5" s="19"/>
      <c r="BF5" s="19"/>
      <c r="BG5" s="2">
        <v>4746</v>
      </c>
      <c r="BH5" s="64">
        <v>394.74285714285713</v>
      </c>
      <c r="BI5" s="19">
        <v>1.5</v>
      </c>
      <c r="BJ5" s="19">
        <v>36</v>
      </c>
      <c r="BK5" s="1">
        <v>64</v>
      </c>
      <c r="BL5" s="121">
        <f t="shared" si="5"/>
        <v>0.5625</v>
      </c>
      <c r="BM5" s="122">
        <v>0.74</v>
      </c>
      <c r="BN5" s="6">
        <f t="shared" si="6"/>
        <v>1.9023136246786634</v>
      </c>
      <c r="BO5" s="1" t="s">
        <v>431</v>
      </c>
      <c r="BP5" s="19">
        <v>38.4</v>
      </c>
      <c r="BQ5" s="19">
        <v>78.778000000000006</v>
      </c>
      <c r="BR5" s="42">
        <v>66377.3</v>
      </c>
      <c r="BS5" s="6">
        <f t="shared" si="7"/>
        <v>43.91</v>
      </c>
      <c r="BT5" s="4">
        <v>83.2</v>
      </c>
      <c r="BU5" s="42">
        <v>6396.1904761904761</v>
      </c>
      <c r="BV5" s="6">
        <f t="shared" si="8"/>
        <v>16.799999999999997</v>
      </c>
      <c r="BW5" s="6">
        <f t="shared" si="9"/>
        <v>55.949600000000004</v>
      </c>
      <c r="BX5" s="2">
        <v>2.0099999999999998</v>
      </c>
      <c r="BY5" s="22">
        <f t="shared" si="10"/>
        <v>1.1255999999999999</v>
      </c>
      <c r="BZ5" s="4">
        <v>41.9</v>
      </c>
      <c r="CA5" s="22">
        <f t="shared" si="11"/>
        <v>23.464000000000002</v>
      </c>
      <c r="CB5" s="4">
        <v>56</v>
      </c>
      <c r="CC5" s="22">
        <f t="shared" si="12"/>
        <v>31.36</v>
      </c>
      <c r="CD5" s="22">
        <v>0.34</v>
      </c>
      <c r="CE5" s="123">
        <v>96.9</v>
      </c>
      <c r="CF5" s="123">
        <v>8162</v>
      </c>
      <c r="CG5" s="123">
        <v>90.5</v>
      </c>
      <c r="CH5" s="123">
        <v>3742</v>
      </c>
      <c r="CI5" s="123">
        <v>38.799999999999997</v>
      </c>
      <c r="CJ5" s="123">
        <v>61.7</v>
      </c>
      <c r="CK5" s="123">
        <v>2915</v>
      </c>
      <c r="CL5" s="19">
        <f t="shared" si="13"/>
        <v>4.7971360381861575E-2</v>
      </c>
      <c r="CM5" s="22"/>
      <c r="CN5" s="22"/>
      <c r="CO5" s="22"/>
      <c r="CP5" s="6"/>
      <c r="CQ5" s="19"/>
      <c r="CR5" s="19"/>
      <c r="CS5" s="20"/>
      <c r="CT5" s="22"/>
      <c r="CU5" s="139"/>
      <c r="CV5" s="139"/>
      <c r="CW5" s="22"/>
      <c r="CX5" s="22"/>
      <c r="CY5" s="1"/>
      <c r="CZ5" s="22"/>
      <c r="DA5" s="16"/>
      <c r="DB5" s="126" t="s">
        <v>256</v>
      </c>
      <c r="DC5" s="127"/>
      <c r="DD5" s="128" t="s">
        <v>1356</v>
      </c>
      <c r="DE5" s="1"/>
      <c r="DF5" s="1"/>
      <c r="DG5" s="1"/>
      <c r="DH5" s="1"/>
      <c r="DI5" s="1" t="s">
        <v>435</v>
      </c>
      <c r="DJ5" s="205" t="s">
        <v>482</v>
      </c>
      <c r="DK5" s="4">
        <v>2</v>
      </c>
      <c r="DL5" s="4" t="s">
        <v>441</v>
      </c>
      <c r="DM5" s="4" t="s">
        <v>441</v>
      </c>
      <c r="DN5" s="16">
        <v>0</v>
      </c>
      <c r="DO5" s="4">
        <v>0</v>
      </c>
      <c r="DP5" s="4">
        <v>0</v>
      </c>
      <c r="DQ5" s="4" t="s">
        <v>430</v>
      </c>
      <c r="DR5" s="1" t="s">
        <v>430</v>
      </c>
      <c r="DS5" s="1" t="s">
        <v>430</v>
      </c>
      <c r="DT5" s="1">
        <v>115</v>
      </c>
      <c r="DU5" s="1">
        <v>12.2</v>
      </c>
      <c r="DV5" s="1">
        <v>87.8</v>
      </c>
      <c r="DW5" s="1" t="s">
        <v>430</v>
      </c>
      <c r="DX5" s="1" t="s">
        <v>430</v>
      </c>
      <c r="DY5" s="1" t="s">
        <v>430</v>
      </c>
      <c r="DZ5" s="1" t="s">
        <v>430</v>
      </c>
      <c r="EA5" s="1">
        <v>0</v>
      </c>
      <c r="EB5" s="1"/>
      <c r="EC5" s="36"/>
      <c r="ED5" s="36"/>
      <c r="EE5" s="4">
        <v>25</v>
      </c>
      <c r="EF5" s="4">
        <v>30</v>
      </c>
      <c r="EG5" s="5">
        <v>3</v>
      </c>
      <c r="EH5" s="4">
        <v>1</v>
      </c>
      <c r="EI5" s="4" t="s">
        <v>2661</v>
      </c>
      <c r="EJ5" s="4">
        <v>176</v>
      </c>
      <c r="EK5" s="4">
        <v>96</v>
      </c>
      <c r="EL5" s="6">
        <f t="shared" si="14"/>
        <v>30.991735537190085</v>
      </c>
      <c r="EM5" s="4" t="s">
        <v>430</v>
      </c>
      <c r="EN5" s="1">
        <v>0</v>
      </c>
      <c r="EO5" s="4">
        <v>3</v>
      </c>
      <c r="EP5" s="4">
        <v>2</v>
      </c>
      <c r="EQ5" s="31" t="s">
        <v>2612</v>
      </c>
      <c r="ER5" s="14">
        <v>43838</v>
      </c>
      <c r="ES5" s="129">
        <v>13995</v>
      </c>
      <c r="ET5" s="130">
        <v>75</v>
      </c>
      <c r="EU5" s="130">
        <v>6799</v>
      </c>
      <c r="EV5" s="130">
        <v>8000</v>
      </c>
      <c r="EW5" s="130">
        <v>39780</v>
      </c>
      <c r="EX5" s="130">
        <v>2070</v>
      </c>
      <c r="EY5" s="131">
        <f t="shared" si="15"/>
        <v>137.24099999999999</v>
      </c>
      <c r="EZ5" s="38">
        <f t="shared" si="16"/>
        <v>3431.0249999999996</v>
      </c>
      <c r="FA5" s="9"/>
      <c r="FB5" s="9"/>
      <c r="FC5" s="9"/>
      <c r="FD5" s="9"/>
      <c r="FE5" s="132"/>
      <c r="FF5" s="132"/>
      <c r="FG5" s="132"/>
      <c r="FH5" s="133"/>
      <c r="FI5" s="134"/>
      <c r="FJ5" s="133"/>
      <c r="FK5" s="135"/>
      <c r="FL5" s="136"/>
      <c r="FM5" s="9"/>
      <c r="FN5" s="1"/>
      <c r="FO5" s="40">
        <f>AC5/1000</f>
        <v>0.14000000000000001</v>
      </c>
      <c r="FP5" s="9"/>
      <c r="FQ5" s="118">
        <f t="shared" si="17"/>
        <v>30.445653772613621</v>
      </c>
      <c r="FR5" s="137">
        <f t="shared" si="18"/>
        <v>0.13724099999999997</v>
      </c>
      <c r="FS5" s="140"/>
      <c r="FT5" s="1">
        <v>36</v>
      </c>
      <c r="FU5" s="337">
        <v>43586</v>
      </c>
      <c r="FV5" s="335" t="s">
        <v>430</v>
      </c>
      <c r="FW5" s="237" t="s">
        <v>754</v>
      </c>
      <c r="FX5" s="210" t="s">
        <v>430</v>
      </c>
      <c r="FY5" s="243" t="s">
        <v>2504</v>
      </c>
      <c r="FZ5" s="1">
        <v>0</v>
      </c>
      <c r="GA5" s="1">
        <v>1</v>
      </c>
      <c r="GB5" s="9" t="s">
        <v>500</v>
      </c>
      <c r="GC5" s="9"/>
      <c r="GD5" s="1">
        <v>0</v>
      </c>
      <c r="GE5" s="459" t="s">
        <v>513</v>
      </c>
      <c r="GF5" s="237" t="s">
        <v>513</v>
      </c>
      <c r="GG5" s="1">
        <v>1</v>
      </c>
      <c r="GH5" s="249" t="s">
        <v>2662</v>
      </c>
      <c r="GI5" s="351">
        <v>1</v>
      </c>
      <c r="GJ5" s="254" t="s">
        <v>2646</v>
      </c>
      <c r="GK5" s="1">
        <v>0</v>
      </c>
      <c r="GL5" s="8">
        <v>0</v>
      </c>
      <c r="GM5" s="9" t="s">
        <v>1357</v>
      </c>
      <c r="GN5" s="1"/>
      <c r="GO5" s="10">
        <v>44169</v>
      </c>
      <c r="GP5" s="14" t="s">
        <v>522</v>
      </c>
      <c r="GQ5" s="20">
        <f>DATEDIF(ER5,GO5,"m")</f>
        <v>10</v>
      </c>
      <c r="GR5" s="138"/>
      <c r="GS5" s="1"/>
      <c r="GT5" s="1"/>
      <c r="GU5" s="1"/>
      <c r="GV5" s="1"/>
      <c r="GW5" s="1"/>
      <c r="GX5" s="1"/>
      <c r="GY5" s="9"/>
      <c r="GZ5" s="9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9"/>
      <c r="KC5" s="9"/>
      <c r="KD5" s="9"/>
      <c r="KE5" s="20">
        <f t="shared" si="19"/>
        <v>53.386748999999988</v>
      </c>
      <c r="KF5" s="20">
        <f t="shared" si="20"/>
        <v>76.854959999999991</v>
      </c>
      <c r="KG5" s="20">
        <f t="shared" si="21"/>
        <v>5.9013629999999981</v>
      </c>
      <c r="KH5" s="20">
        <f t="shared" si="22"/>
        <v>4.3505396999999997</v>
      </c>
      <c r="KI5" s="20">
        <f t="shared" si="23"/>
        <v>1.0155833999999997</v>
      </c>
      <c r="KJ5" s="20">
        <f t="shared" si="24"/>
        <v>1.5447846959999998</v>
      </c>
      <c r="KK5" s="20">
        <f t="shared" si="25"/>
        <v>32.20222823999999</v>
      </c>
      <c r="KL5" s="20">
        <f t="shared" si="26"/>
        <v>43.038777599999989</v>
      </c>
      <c r="KM5" s="9"/>
      <c r="KN5" s="9"/>
      <c r="KO5" s="9"/>
      <c r="KP5" s="1"/>
      <c r="KQ5" s="9"/>
      <c r="KR5" s="9"/>
      <c r="KS5" s="452">
        <v>44225</v>
      </c>
      <c r="KT5" s="471">
        <v>2</v>
      </c>
      <c r="KU5" s="365">
        <v>1</v>
      </c>
      <c r="KV5" s="1">
        <v>2</v>
      </c>
      <c r="KW5" s="23">
        <v>44897</v>
      </c>
      <c r="KX5" s="1">
        <v>2</v>
      </c>
      <c r="KY5" s="1">
        <v>0</v>
      </c>
      <c r="KZ5" s="1">
        <v>2</v>
      </c>
      <c r="LA5" s="11" t="s">
        <v>2459</v>
      </c>
      <c r="LB5" s="11"/>
      <c r="LC5" s="11"/>
    </row>
    <row r="6" spans="1:315" s="377" customFormat="1">
      <c r="A6" s="440">
        <v>207</v>
      </c>
      <c r="B6" s="365">
        <f>COUNTIFS($D$3:D6,D6,$F$3:F6,F6)</f>
        <v>1</v>
      </c>
      <c r="C6" s="453">
        <v>18055</v>
      </c>
      <c r="D6" s="362" t="s">
        <v>504</v>
      </c>
      <c r="E6" s="363" t="s">
        <v>665</v>
      </c>
      <c r="F6" s="364">
        <v>5509092391</v>
      </c>
      <c r="G6" s="365">
        <v>67</v>
      </c>
      <c r="H6" s="445">
        <v>44830</v>
      </c>
      <c r="I6" s="29" t="s">
        <v>749</v>
      </c>
      <c r="J6" s="24" t="s">
        <v>486</v>
      </c>
      <c r="K6" s="2" t="s">
        <v>429</v>
      </c>
      <c r="L6" s="2">
        <v>24</v>
      </c>
      <c r="M6" s="2">
        <v>2</v>
      </c>
      <c r="N6" s="2" t="s">
        <v>643</v>
      </c>
      <c r="O6" s="11"/>
      <c r="P6" s="2" t="s">
        <v>2115</v>
      </c>
      <c r="Q6" s="11" t="s">
        <v>2097</v>
      </c>
      <c r="R6" s="11"/>
      <c r="S6" s="11"/>
      <c r="T6" s="41"/>
      <c r="U6" s="41"/>
      <c r="V6" s="61" t="s">
        <v>1980</v>
      </c>
      <c r="W6" s="41"/>
      <c r="X6" s="41"/>
      <c r="Y6" s="41"/>
      <c r="Z6" s="29"/>
      <c r="AA6" s="1" t="s">
        <v>1780</v>
      </c>
      <c r="AB6" s="1"/>
      <c r="AC6" s="112">
        <v>53</v>
      </c>
      <c r="AD6" s="112">
        <v>1200</v>
      </c>
      <c r="AE6" s="1"/>
      <c r="AF6" s="1"/>
      <c r="AG6" s="11" t="s">
        <v>482</v>
      </c>
      <c r="AH6" s="112">
        <v>50</v>
      </c>
      <c r="AI6" s="1"/>
      <c r="AJ6" s="11"/>
      <c r="AK6" s="112"/>
      <c r="AL6" s="1"/>
      <c r="AM6" s="11"/>
      <c r="AN6" s="1"/>
      <c r="AO6" s="113"/>
      <c r="AP6" s="114"/>
      <c r="AQ6" s="115"/>
      <c r="AR6" s="116">
        <f t="shared" si="0"/>
        <v>0</v>
      </c>
      <c r="AS6" s="117" t="e">
        <f t="shared" si="1"/>
        <v>#DIV/0!</v>
      </c>
      <c r="AT6" s="118" t="e">
        <f t="shared" si="2"/>
        <v>#DIV/0!</v>
      </c>
      <c r="AU6" s="119" t="e">
        <f t="shared" si="3"/>
        <v>#DIV/0!</v>
      </c>
      <c r="AV6" s="19" t="e">
        <f t="shared" si="4"/>
        <v>#DIV/0!</v>
      </c>
      <c r="AW6" s="19" t="e">
        <f>98-AY6</f>
        <v>#DIV/0!</v>
      </c>
      <c r="AX6" s="120"/>
      <c r="AY6" s="19" t="e">
        <f>AX6*100/AO6</f>
        <v>#DIV/0!</v>
      </c>
      <c r="AZ6" s="1" t="s">
        <v>431</v>
      </c>
      <c r="BA6" s="55"/>
      <c r="BB6" s="1" t="s">
        <v>431</v>
      </c>
      <c r="BC6" s="6"/>
      <c r="BD6" s="6"/>
      <c r="BE6" s="19"/>
      <c r="BF6" s="19"/>
      <c r="BG6" s="64"/>
      <c r="BH6" s="64"/>
      <c r="BI6" s="19"/>
      <c r="BJ6" s="19"/>
      <c r="BK6" s="19">
        <f>100-BJ6</f>
        <v>100</v>
      </c>
      <c r="BL6" s="121">
        <f t="shared" si="5"/>
        <v>0</v>
      </c>
      <c r="BM6" s="122"/>
      <c r="BN6" s="6" t="e">
        <f t="shared" si="6"/>
        <v>#DIV/0!</v>
      </c>
      <c r="BO6" s="1" t="s">
        <v>431</v>
      </c>
      <c r="BP6" s="19"/>
      <c r="BQ6" s="19"/>
      <c r="BR6" s="42"/>
      <c r="BS6" s="6">
        <f t="shared" si="7"/>
        <v>0</v>
      </c>
      <c r="BT6" s="4"/>
      <c r="BU6" s="42"/>
      <c r="BV6" s="6">
        <f t="shared" si="8"/>
        <v>100</v>
      </c>
      <c r="BW6" s="6">
        <f t="shared" si="9"/>
        <v>0</v>
      </c>
      <c r="BX6" s="22"/>
      <c r="BY6" s="22">
        <f t="shared" si="10"/>
        <v>0</v>
      </c>
      <c r="BZ6" s="6"/>
      <c r="CA6" s="22">
        <f t="shared" si="11"/>
        <v>0</v>
      </c>
      <c r="CB6" s="6"/>
      <c r="CC6" s="22">
        <f t="shared" si="12"/>
        <v>0</v>
      </c>
      <c r="CD6" s="22" t="s">
        <v>431</v>
      </c>
      <c r="CE6" s="123"/>
      <c r="CF6" s="124"/>
      <c r="CG6" s="123"/>
      <c r="CH6" s="124"/>
      <c r="CI6" s="123"/>
      <c r="CJ6" s="123"/>
      <c r="CK6" s="124"/>
      <c r="CL6" s="19" t="e">
        <f t="shared" si="13"/>
        <v>#DIV/0!</v>
      </c>
      <c r="CM6" s="19"/>
      <c r="CN6" s="19"/>
      <c r="CO6" s="19"/>
      <c r="CP6" s="6"/>
      <c r="CQ6" s="19"/>
      <c r="CR6" s="19"/>
      <c r="CS6" s="20"/>
      <c r="CT6" s="25"/>
      <c r="CU6" s="125"/>
      <c r="CV6" s="125"/>
      <c r="CW6" s="1"/>
      <c r="CX6" s="1"/>
      <c r="CY6" s="1"/>
      <c r="CZ6" s="22"/>
      <c r="DA6" s="16"/>
      <c r="DB6" s="126"/>
      <c r="DC6" s="127"/>
      <c r="DD6" s="128"/>
      <c r="DE6" s="1"/>
      <c r="DF6" s="1"/>
      <c r="DG6" s="1"/>
      <c r="DH6" s="1"/>
      <c r="DI6" s="1"/>
      <c r="DJ6" s="205" t="s">
        <v>482</v>
      </c>
      <c r="DK6" s="4"/>
      <c r="DL6" s="4"/>
      <c r="DM6" s="4"/>
      <c r="DN6" s="16"/>
      <c r="DO6" s="4"/>
      <c r="DP6" s="4"/>
      <c r="DQ6" s="4"/>
      <c r="DR6" s="55"/>
      <c r="DS6" s="22"/>
      <c r="DT6" s="22"/>
      <c r="DU6" s="22"/>
      <c r="DV6" s="22"/>
      <c r="DW6" s="22"/>
      <c r="DX6" s="22"/>
      <c r="DY6" s="22"/>
      <c r="DZ6" s="22"/>
      <c r="EA6" s="2"/>
      <c r="EB6" s="2"/>
      <c r="EC6" s="36"/>
      <c r="ED6" s="36"/>
      <c r="EE6" s="4">
        <f>L6</f>
        <v>24</v>
      </c>
      <c r="EF6" s="4">
        <v>25</v>
      </c>
      <c r="EG6" s="4"/>
      <c r="EH6" s="4">
        <v>1</v>
      </c>
      <c r="EI6" s="4" t="s">
        <v>2436</v>
      </c>
      <c r="EJ6" s="4">
        <v>172</v>
      </c>
      <c r="EK6" s="4">
        <v>87</v>
      </c>
      <c r="EL6" s="6">
        <f t="shared" si="14"/>
        <v>29.407787993509999</v>
      </c>
      <c r="EM6" s="4"/>
      <c r="EN6" s="4">
        <v>1</v>
      </c>
      <c r="EO6" s="4">
        <v>2</v>
      </c>
      <c r="EP6" s="4">
        <v>2</v>
      </c>
      <c r="EQ6" s="31">
        <v>1</v>
      </c>
      <c r="ER6" s="14">
        <v>44531</v>
      </c>
      <c r="ES6" s="129">
        <f>C6</f>
        <v>18055</v>
      </c>
      <c r="ET6" s="130">
        <v>75</v>
      </c>
      <c r="EU6" s="130"/>
      <c r="EV6" s="130">
        <v>4000</v>
      </c>
      <c r="EW6" s="130">
        <v>40560</v>
      </c>
      <c r="EX6" s="130"/>
      <c r="EY6" s="131">
        <f t="shared" si="15"/>
        <v>0</v>
      </c>
      <c r="EZ6" s="38">
        <f t="shared" si="16"/>
        <v>0</v>
      </c>
      <c r="FA6" s="9"/>
      <c r="FB6" s="9"/>
      <c r="FC6" s="9"/>
      <c r="FD6" s="9"/>
      <c r="FE6" s="132"/>
      <c r="FF6" s="132"/>
      <c r="FG6" s="132"/>
      <c r="FH6" s="133"/>
      <c r="FI6" s="134"/>
      <c r="FJ6" s="133"/>
      <c r="FK6" s="135"/>
      <c r="FL6" s="136"/>
      <c r="FM6" s="9"/>
      <c r="FN6" s="1"/>
      <c r="FO6" s="40" t="e">
        <f>#REF!/1000</f>
        <v>#REF!</v>
      </c>
      <c r="FP6" s="9"/>
      <c r="FQ6" s="118" t="e">
        <f t="shared" si="17"/>
        <v>#DIV/0!</v>
      </c>
      <c r="FR6" s="137">
        <f t="shared" si="18"/>
        <v>0</v>
      </c>
      <c r="FS6" s="9"/>
      <c r="FT6" s="1"/>
      <c r="FU6" s="336">
        <v>44466</v>
      </c>
      <c r="FV6" s="343"/>
      <c r="FW6" s="237" t="s">
        <v>430</v>
      </c>
      <c r="FX6" s="208"/>
      <c r="FY6" s="243" t="s">
        <v>2430</v>
      </c>
      <c r="FZ6" s="1"/>
      <c r="GA6" s="1">
        <v>2</v>
      </c>
      <c r="GB6" s="9"/>
      <c r="GC6" s="9"/>
      <c r="GD6" s="1"/>
      <c r="GE6" s="459">
        <v>0</v>
      </c>
      <c r="GF6" s="237" t="s">
        <v>513</v>
      </c>
      <c r="GG6" s="1"/>
      <c r="GH6" s="244" t="s">
        <v>513</v>
      </c>
      <c r="GI6" s="351">
        <v>2</v>
      </c>
      <c r="GJ6" s="244" t="s">
        <v>513</v>
      </c>
      <c r="GK6" s="1"/>
      <c r="GL6" s="244" t="s">
        <v>513</v>
      </c>
      <c r="GM6" s="9"/>
      <c r="GN6" s="1"/>
      <c r="GO6" s="10">
        <v>43784</v>
      </c>
      <c r="GP6" s="10"/>
      <c r="GQ6" s="20"/>
      <c r="GR6" s="138"/>
      <c r="GS6" s="1"/>
      <c r="GT6" s="1"/>
      <c r="GU6" s="1"/>
      <c r="GV6" s="1"/>
      <c r="GW6" s="1"/>
      <c r="GX6" s="1"/>
      <c r="GY6" s="9"/>
      <c r="GZ6" s="9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9"/>
      <c r="KC6" s="9"/>
      <c r="KD6" s="9"/>
      <c r="KE6" s="20">
        <f t="shared" si="19"/>
        <v>0</v>
      </c>
      <c r="KF6" s="20">
        <f t="shared" si="20"/>
        <v>0</v>
      </c>
      <c r="KG6" s="20">
        <f t="shared" si="21"/>
        <v>0</v>
      </c>
      <c r="KH6" s="20">
        <f t="shared" si="22"/>
        <v>0</v>
      </c>
      <c r="KI6" s="20">
        <f t="shared" si="23"/>
        <v>0</v>
      </c>
      <c r="KJ6" s="20">
        <f t="shared" si="24"/>
        <v>0</v>
      </c>
      <c r="KK6" s="20">
        <f t="shared" si="25"/>
        <v>0</v>
      </c>
      <c r="KL6" s="20">
        <f t="shared" si="26"/>
        <v>0</v>
      </c>
      <c r="KM6" s="9"/>
      <c r="KN6" s="9"/>
      <c r="KO6" s="9"/>
      <c r="KP6" s="1"/>
      <c r="KQ6" s="9"/>
      <c r="KR6" s="9"/>
      <c r="KS6" s="454" t="s">
        <v>430</v>
      </c>
      <c r="KT6" s="472" t="s">
        <v>430</v>
      </c>
      <c r="KU6" s="455" t="s">
        <v>430</v>
      </c>
      <c r="KV6" s="1">
        <v>0</v>
      </c>
      <c r="KW6" s="10">
        <v>44830</v>
      </c>
      <c r="KX6" s="1">
        <v>1</v>
      </c>
      <c r="KY6" s="1">
        <v>0</v>
      </c>
      <c r="KZ6" s="1">
        <v>0</v>
      </c>
      <c r="LA6" s="11" t="s">
        <v>2428</v>
      </c>
      <c r="LB6" s="11"/>
      <c r="LC6" s="11"/>
    </row>
    <row r="7" spans="1:315">
      <c r="A7" s="1">
        <v>148</v>
      </c>
      <c r="B7" s="365">
        <f>COUNTIFS($D$3:D7,D7,$F$3:F7,F7)</f>
        <v>1</v>
      </c>
      <c r="C7" s="453">
        <v>17640</v>
      </c>
      <c r="D7" s="362" t="s">
        <v>444</v>
      </c>
      <c r="E7" s="363" t="s">
        <v>766</v>
      </c>
      <c r="F7" s="364">
        <v>7051205755</v>
      </c>
      <c r="G7" s="365">
        <v>52</v>
      </c>
      <c r="H7" s="445">
        <v>44735</v>
      </c>
      <c r="I7" s="29" t="s">
        <v>2065</v>
      </c>
      <c r="J7" s="24" t="s">
        <v>486</v>
      </c>
      <c r="K7" s="2" t="s">
        <v>429</v>
      </c>
      <c r="L7" s="2">
        <v>5</v>
      </c>
      <c r="M7" s="2" t="s">
        <v>649</v>
      </c>
      <c r="N7" s="2" t="s">
        <v>644</v>
      </c>
      <c r="O7" s="11"/>
      <c r="P7" s="2" t="s">
        <v>2059</v>
      </c>
      <c r="Q7" s="11"/>
      <c r="R7" s="11"/>
      <c r="S7" s="11"/>
      <c r="T7" s="41"/>
      <c r="U7" s="41"/>
      <c r="V7" s="61" t="s">
        <v>1980</v>
      </c>
      <c r="W7" s="41"/>
      <c r="X7" s="41"/>
      <c r="Y7" s="41"/>
      <c r="Z7" s="29"/>
      <c r="AA7" s="1" t="s">
        <v>1780</v>
      </c>
      <c r="AB7" s="1"/>
      <c r="AC7" s="112">
        <v>262</v>
      </c>
      <c r="AD7" s="112">
        <v>1300</v>
      </c>
      <c r="AE7" s="11"/>
      <c r="AF7" s="11"/>
      <c r="AG7" s="11" t="s">
        <v>482</v>
      </c>
      <c r="AH7" s="112">
        <v>50</v>
      </c>
      <c r="AI7" s="1"/>
      <c r="AJ7" s="11"/>
      <c r="AK7" s="112"/>
      <c r="AL7" s="1"/>
      <c r="AM7" s="11"/>
      <c r="AN7" s="1"/>
      <c r="AO7" s="113">
        <v>48.6</v>
      </c>
      <c r="AP7" s="114">
        <v>40.9</v>
      </c>
      <c r="AQ7" s="115">
        <v>8.9700000000000006</v>
      </c>
      <c r="AR7" s="116">
        <f t="shared" si="0"/>
        <v>98.47</v>
      </c>
      <c r="AS7" s="117">
        <f t="shared" si="1"/>
        <v>1.1882640586797066</v>
      </c>
      <c r="AT7" s="118">
        <f t="shared" si="2"/>
        <v>10.65872860635697</v>
      </c>
      <c r="AU7" s="119">
        <f t="shared" si="3"/>
        <v>0.97453378784840594</v>
      </c>
      <c r="AV7" s="19">
        <f t="shared" si="4"/>
        <v>45.488</v>
      </c>
      <c r="AW7" s="19">
        <f>98-AY7</f>
        <v>93.596707818930042</v>
      </c>
      <c r="AX7" s="120">
        <v>2.14</v>
      </c>
      <c r="AY7" s="19">
        <f>AX7*100/AO7</f>
        <v>4.4032921810699586</v>
      </c>
      <c r="AZ7" s="1" t="s">
        <v>431</v>
      </c>
      <c r="BA7" s="55">
        <v>10.6</v>
      </c>
      <c r="BB7" s="1" t="s">
        <v>431</v>
      </c>
      <c r="BC7" s="6">
        <v>0.03</v>
      </c>
      <c r="BD7" s="6"/>
      <c r="BE7" s="19"/>
      <c r="BF7" s="19"/>
      <c r="BG7" s="64">
        <v>5853.0769230769229</v>
      </c>
      <c r="BH7" s="64">
        <v>259</v>
      </c>
      <c r="BI7" s="19">
        <v>0.69</v>
      </c>
      <c r="BJ7" s="19">
        <v>37.4</v>
      </c>
      <c r="BK7" s="19">
        <f>100-BJ7</f>
        <v>62.6</v>
      </c>
      <c r="BL7" s="121">
        <f t="shared" si="5"/>
        <v>0.597444089456869</v>
      </c>
      <c r="BM7" s="122">
        <v>0.3</v>
      </c>
      <c r="BN7" s="6">
        <f t="shared" si="6"/>
        <v>0.61728395061728392</v>
      </c>
      <c r="BO7" s="1" t="s">
        <v>431</v>
      </c>
      <c r="BP7" s="19">
        <v>31.1864406779661</v>
      </c>
      <c r="BQ7" s="19">
        <v>39.299999999999997</v>
      </c>
      <c r="BR7" s="42">
        <v>29283.84</v>
      </c>
      <c r="BS7" s="6">
        <f t="shared" si="7"/>
        <v>44.2</v>
      </c>
      <c r="BT7" s="4">
        <v>85.5</v>
      </c>
      <c r="BU7" s="42">
        <v>8624.6031746031749</v>
      </c>
      <c r="BV7" s="6">
        <f t="shared" si="8"/>
        <v>14.5</v>
      </c>
      <c r="BW7" s="6">
        <f t="shared" si="9"/>
        <v>40.859099999999998</v>
      </c>
      <c r="BX7" s="22">
        <v>21.9</v>
      </c>
      <c r="BY7" s="22">
        <f t="shared" si="10"/>
        <v>8.9570999999999987</v>
      </c>
      <c r="BZ7" s="6">
        <v>22.3</v>
      </c>
      <c r="CA7" s="22">
        <f t="shared" si="11"/>
        <v>9.1207000000000011</v>
      </c>
      <c r="CB7" s="6">
        <v>55.7</v>
      </c>
      <c r="CC7" s="22">
        <f t="shared" si="12"/>
        <v>22.781300000000002</v>
      </c>
      <c r="CD7" s="22" t="s">
        <v>431</v>
      </c>
      <c r="CE7" s="123">
        <v>98.9</v>
      </c>
      <c r="CF7" s="124">
        <v>8363</v>
      </c>
      <c r="CG7" s="123">
        <v>94.3</v>
      </c>
      <c r="CH7" s="124">
        <v>6436</v>
      </c>
      <c r="CI7" s="123">
        <v>49.3</v>
      </c>
      <c r="CJ7" s="123">
        <v>70.2</v>
      </c>
      <c r="CK7" s="124">
        <v>5697</v>
      </c>
      <c r="CL7" s="19">
        <f t="shared" si="13"/>
        <v>0.98206278026905824</v>
      </c>
      <c r="CM7" s="19"/>
      <c r="CN7" s="19"/>
      <c r="CO7" s="19"/>
      <c r="CP7" s="6"/>
      <c r="CQ7" s="19"/>
      <c r="CR7" s="19"/>
      <c r="CS7" s="20"/>
      <c r="CT7" s="25"/>
      <c r="CU7" s="125"/>
      <c r="CV7" s="125"/>
      <c r="CW7" s="1"/>
      <c r="CX7" s="1"/>
      <c r="CY7" s="1"/>
      <c r="CZ7" s="22"/>
      <c r="DA7" s="16"/>
      <c r="DB7" s="126"/>
      <c r="DC7" s="127"/>
      <c r="DD7" s="128"/>
      <c r="DE7" s="1"/>
      <c r="DF7" s="1"/>
      <c r="DG7" s="1"/>
      <c r="DH7" s="1"/>
      <c r="DI7" s="1" t="s">
        <v>435</v>
      </c>
      <c r="DJ7" s="206" t="s">
        <v>490</v>
      </c>
      <c r="DK7" s="4">
        <v>2</v>
      </c>
      <c r="DL7" s="4"/>
      <c r="DM7" s="4"/>
      <c r="DN7" s="16">
        <v>0</v>
      </c>
      <c r="DO7" s="4"/>
      <c r="DP7" s="4"/>
      <c r="DQ7" s="4"/>
      <c r="DR7" s="55" t="s">
        <v>430</v>
      </c>
      <c r="DS7" s="22" t="s">
        <v>430</v>
      </c>
      <c r="DT7" s="22">
        <v>285</v>
      </c>
      <c r="DU7" s="22">
        <v>9.1</v>
      </c>
      <c r="DV7" s="22">
        <v>90.9</v>
      </c>
      <c r="DW7" s="22" t="s">
        <v>430</v>
      </c>
      <c r="DX7" s="22" t="s">
        <v>430</v>
      </c>
      <c r="DY7" s="22" t="s">
        <v>430</v>
      </c>
      <c r="DZ7" s="22" t="s">
        <v>430</v>
      </c>
      <c r="EA7" s="2">
        <v>0</v>
      </c>
      <c r="EB7" s="2"/>
      <c r="EC7" s="36"/>
      <c r="ED7" s="36"/>
      <c r="EE7" s="4">
        <f>L7</f>
        <v>5</v>
      </c>
      <c r="EF7" s="4">
        <v>10</v>
      </c>
      <c r="EG7" s="4"/>
      <c r="EH7" s="4">
        <v>1</v>
      </c>
      <c r="EI7" s="4" t="s">
        <v>2502</v>
      </c>
      <c r="EJ7" s="4">
        <v>174</v>
      </c>
      <c r="EK7" s="4">
        <v>66</v>
      </c>
      <c r="EL7" s="6">
        <f t="shared" si="14"/>
        <v>21.799445105033691</v>
      </c>
      <c r="EM7" s="4"/>
      <c r="EN7" s="4">
        <v>1</v>
      </c>
      <c r="EO7" s="4">
        <v>2</v>
      </c>
      <c r="EP7" s="4">
        <v>2</v>
      </c>
      <c r="EQ7" s="31">
        <v>1</v>
      </c>
      <c r="ER7" s="14">
        <v>44659</v>
      </c>
      <c r="ES7" s="129">
        <f>C7</f>
        <v>17640</v>
      </c>
      <c r="ET7" s="130">
        <v>75</v>
      </c>
      <c r="EU7" s="130">
        <v>43740</v>
      </c>
      <c r="EV7" s="130">
        <v>6093</v>
      </c>
      <c r="EW7" s="130">
        <v>40560</v>
      </c>
      <c r="EX7" s="130">
        <v>3067</v>
      </c>
      <c r="EY7" s="131">
        <f t="shared" si="15"/>
        <v>272.21953060889541</v>
      </c>
      <c r="EZ7" s="38">
        <f t="shared" si="16"/>
        <v>1361.0976530444771</v>
      </c>
      <c r="FA7" s="9"/>
      <c r="FB7" s="9"/>
      <c r="FC7" s="9"/>
      <c r="FD7" s="9"/>
      <c r="FE7" s="132"/>
      <c r="FF7" s="132"/>
      <c r="FG7" s="132"/>
      <c r="FH7" s="133"/>
      <c r="FI7" s="134"/>
      <c r="FJ7" s="133"/>
      <c r="FK7" s="135"/>
      <c r="FL7" s="136"/>
      <c r="FM7" s="9"/>
      <c r="FN7" s="1"/>
      <c r="FO7" s="40">
        <f t="shared" ref="FO7:FO12" si="27">AC7/1000</f>
        <v>0.26200000000000001</v>
      </c>
      <c r="FP7" s="9"/>
      <c r="FQ7" s="118">
        <f t="shared" si="17"/>
        <v>7.011888431641518</v>
      </c>
      <c r="FR7" s="137">
        <f t="shared" si="18"/>
        <v>0.27221953060889542</v>
      </c>
      <c r="FS7" s="9"/>
      <c r="FT7" s="1"/>
      <c r="FU7" s="335"/>
      <c r="FV7" s="344">
        <v>44644</v>
      </c>
      <c r="FW7" s="210"/>
      <c r="FX7" s="244" t="s">
        <v>1322</v>
      </c>
      <c r="FY7" s="243" t="s">
        <v>2429</v>
      </c>
      <c r="FZ7" s="1"/>
      <c r="GA7" s="1">
        <v>3</v>
      </c>
      <c r="GB7" s="9"/>
      <c r="GC7" s="9"/>
      <c r="GD7" s="1"/>
      <c r="GE7" s="20">
        <v>1</v>
      </c>
      <c r="GF7" s="237" t="s">
        <v>784</v>
      </c>
      <c r="GG7" s="1"/>
      <c r="GH7" s="28">
        <v>44735</v>
      </c>
      <c r="GI7" s="351">
        <v>1</v>
      </c>
      <c r="GJ7" s="244" t="s">
        <v>2500</v>
      </c>
      <c r="GK7" s="1"/>
      <c r="GL7" s="244" t="s">
        <v>513</v>
      </c>
      <c r="GM7" s="9"/>
      <c r="GN7" s="1"/>
      <c r="GO7" s="10">
        <v>44735</v>
      </c>
      <c r="GP7" s="10"/>
      <c r="GQ7" s="20"/>
      <c r="GR7" s="138"/>
      <c r="GS7" s="1"/>
      <c r="GT7" s="1"/>
      <c r="GU7" s="1"/>
      <c r="GV7" s="1"/>
      <c r="GW7" s="1"/>
      <c r="GX7" s="1"/>
      <c r="GY7" s="9"/>
      <c r="GZ7" s="9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22"/>
      <c r="KC7" s="22"/>
      <c r="KD7" s="22"/>
      <c r="KE7" s="20">
        <f t="shared" si="19"/>
        <v>132.29869187592317</v>
      </c>
      <c r="KF7" s="20">
        <f t="shared" si="20"/>
        <v>111.33778801903823</v>
      </c>
      <c r="KG7" s="20">
        <f t="shared" si="21"/>
        <v>24.418091895617923</v>
      </c>
      <c r="KH7" s="20">
        <f t="shared" si="22"/>
        <v>5.8254979550303618</v>
      </c>
      <c r="KI7" s="20">
        <f t="shared" si="23"/>
        <v>0.81665859182668621</v>
      </c>
      <c r="KJ7" s="20">
        <f t="shared" si="24"/>
        <v>24.382975576169372</v>
      </c>
      <c r="KK7" s="20">
        <f t="shared" si="25"/>
        <v>24.828326728245528</v>
      </c>
      <c r="KL7" s="20">
        <f t="shared" si="26"/>
        <v>62.0151479266043</v>
      </c>
      <c r="KM7" s="1">
        <v>87.9</v>
      </c>
      <c r="KN7" s="1">
        <v>93.5</v>
      </c>
      <c r="KO7" s="9"/>
      <c r="KP7" s="22"/>
      <c r="KQ7" s="22"/>
      <c r="KR7" s="22"/>
      <c r="KS7" s="452">
        <v>44788</v>
      </c>
      <c r="KT7" s="471">
        <v>1</v>
      </c>
      <c r="KU7" s="365">
        <v>2</v>
      </c>
      <c r="KV7" s="1">
        <v>1</v>
      </c>
      <c r="KW7" s="23">
        <v>44880</v>
      </c>
      <c r="KX7" s="1">
        <v>1</v>
      </c>
      <c r="KY7" s="2">
        <v>0</v>
      </c>
      <c r="KZ7" s="2">
        <v>3</v>
      </c>
      <c r="LA7" s="11" t="s">
        <v>2428</v>
      </c>
      <c r="LB7" s="11"/>
      <c r="LC7" s="11"/>
    </row>
    <row r="8" spans="1:315">
      <c r="A8" s="1">
        <v>11</v>
      </c>
      <c r="B8" s="365">
        <f>COUNTIFS($D$3:D8,D8,$F$3:F8,F8)</f>
        <v>1</v>
      </c>
      <c r="C8" s="453">
        <v>14391</v>
      </c>
      <c r="D8" s="362" t="s">
        <v>1419</v>
      </c>
      <c r="E8" s="363" t="s">
        <v>547</v>
      </c>
      <c r="F8" s="364">
        <v>7454185376</v>
      </c>
      <c r="G8" s="365">
        <v>47</v>
      </c>
      <c r="H8" s="445">
        <v>44223</v>
      </c>
      <c r="I8" s="29" t="s">
        <v>1420</v>
      </c>
      <c r="J8" s="24" t="s">
        <v>486</v>
      </c>
      <c r="K8" s="2" t="s">
        <v>429</v>
      </c>
      <c r="L8" s="2">
        <v>12</v>
      </c>
      <c r="M8" s="2" t="s">
        <v>598</v>
      </c>
      <c r="N8" s="2" t="s">
        <v>644</v>
      </c>
      <c r="O8" s="11"/>
      <c r="P8" s="2" t="s">
        <v>1384</v>
      </c>
      <c r="Q8" s="11"/>
      <c r="R8" s="11"/>
      <c r="S8" s="11"/>
      <c r="T8" s="41"/>
      <c r="U8" s="41"/>
      <c r="V8" s="61" t="s">
        <v>1358</v>
      </c>
      <c r="W8" s="41"/>
      <c r="X8" s="63"/>
      <c r="Y8" s="63"/>
      <c r="Z8" s="11"/>
      <c r="AA8" s="1" t="s">
        <v>793</v>
      </c>
      <c r="AB8" s="1"/>
      <c r="AC8" s="112">
        <v>264</v>
      </c>
      <c r="AD8" s="112">
        <v>3100</v>
      </c>
      <c r="AE8" s="11"/>
      <c r="AF8" s="11"/>
      <c r="AG8" s="11" t="s">
        <v>490</v>
      </c>
      <c r="AH8" s="112">
        <v>250</v>
      </c>
      <c r="AI8" s="11"/>
      <c r="AJ8" s="11"/>
      <c r="AK8" s="112"/>
      <c r="AL8" s="1"/>
      <c r="AM8" s="11"/>
      <c r="AN8" s="1"/>
      <c r="AO8" s="113">
        <v>60.2</v>
      </c>
      <c r="AP8" s="114">
        <v>26.2</v>
      </c>
      <c r="AQ8" s="115">
        <v>11.7</v>
      </c>
      <c r="AR8" s="116">
        <f t="shared" si="0"/>
        <v>98.100000000000009</v>
      </c>
      <c r="AS8" s="117">
        <f t="shared" si="1"/>
        <v>2.2977099236641223</v>
      </c>
      <c r="AT8" s="118">
        <f t="shared" si="2"/>
        <v>26.883206106870229</v>
      </c>
      <c r="AU8" s="119">
        <f t="shared" si="3"/>
        <v>1.5883905013192614</v>
      </c>
      <c r="AV8" s="19">
        <f t="shared" si="4"/>
        <v>35.436000000000007</v>
      </c>
      <c r="AW8" s="19">
        <f>98-AY8-(CD8*100/AO8)</f>
        <v>58.863787375415285</v>
      </c>
      <c r="AX8" s="120">
        <v>21.2</v>
      </c>
      <c r="AY8" s="19">
        <f>AX8*100/AO8</f>
        <v>35.215946843853821</v>
      </c>
      <c r="AZ8" s="1" t="s">
        <v>431</v>
      </c>
      <c r="BA8" s="55">
        <v>15.7</v>
      </c>
      <c r="BB8" s="1" t="s">
        <v>431</v>
      </c>
      <c r="BC8" s="6">
        <v>0.41</v>
      </c>
      <c r="BD8" s="6"/>
      <c r="BE8" s="19"/>
      <c r="BF8" s="19"/>
      <c r="BG8" s="2">
        <v>4438</v>
      </c>
      <c r="BH8" s="64">
        <v>723.72881355932202</v>
      </c>
      <c r="BI8" s="19">
        <v>0.71</v>
      </c>
      <c r="BJ8" s="19">
        <v>44.4</v>
      </c>
      <c r="BK8" s="1">
        <v>55.6</v>
      </c>
      <c r="BL8" s="121">
        <f t="shared" si="5"/>
        <v>0.79856115107913661</v>
      </c>
      <c r="BM8" s="122">
        <v>0.71</v>
      </c>
      <c r="BN8" s="6">
        <f t="shared" si="6"/>
        <v>1.1794019933554816</v>
      </c>
      <c r="BO8" s="1" t="s">
        <v>431</v>
      </c>
      <c r="BP8" s="19">
        <v>29.8</v>
      </c>
      <c r="BQ8" s="19">
        <v>62.1</v>
      </c>
      <c r="BR8" s="6">
        <v>40659.15</v>
      </c>
      <c r="BS8" s="6">
        <f t="shared" si="7"/>
        <v>23.68</v>
      </c>
      <c r="BT8" s="4">
        <v>89.4</v>
      </c>
      <c r="BU8" s="42">
        <v>6435.2380952380954</v>
      </c>
      <c r="BV8" s="6">
        <f t="shared" si="8"/>
        <v>10.599999999999994</v>
      </c>
      <c r="BW8" s="6">
        <f t="shared" si="9"/>
        <v>26.037559999999999</v>
      </c>
      <c r="BX8" s="22">
        <v>20.2</v>
      </c>
      <c r="BY8" s="22">
        <f t="shared" si="10"/>
        <v>5.2923999999999998</v>
      </c>
      <c r="BZ8" s="4">
        <v>3.48</v>
      </c>
      <c r="CA8" s="22">
        <f t="shared" si="11"/>
        <v>0.91176000000000001</v>
      </c>
      <c r="CB8" s="4">
        <v>75.7</v>
      </c>
      <c r="CC8" s="22">
        <f t="shared" si="12"/>
        <v>19.833399999999997</v>
      </c>
      <c r="CD8" s="19">
        <v>2.36</v>
      </c>
      <c r="CE8" s="123">
        <v>96</v>
      </c>
      <c r="CF8" s="123">
        <v>6243</v>
      </c>
      <c r="CG8" s="123">
        <v>85.2</v>
      </c>
      <c r="CH8" s="123">
        <v>4968</v>
      </c>
      <c r="CI8" s="123">
        <v>29.8</v>
      </c>
      <c r="CJ8" s="123">
        <v>45.3</v>
      </c>
      <c r="CK8" s="123">
        <v>4660</v>
      </c>
      <c r="CL8" s="19">
        <f t="shared" si="13"/>
        <v>5.804597701149425</v>
      </c>
      <c r="CM8" s="22">
        <v>0.61</v>
      </c>
      <c r="CN8" s="22">
        <v>1.66</v>
      </c>
      <c r="CO8" s="22">
        <v>3.12</v>
      </c>
      <c r="CP8" s="6"/>
      <c r="CQ8" s="19"/>
      <c r="CR8" s="19"/>
      <c r="CS8" s="20"/>
      <c r="CT8" s="22"/>
      <c r="CU8" s="139"/>
      <c r="CV8" s="139"/>
      <c r="CW8" s="22"/>
      <c r="CX8" s="22"/>
      <c r="CY8" s="1"/>
      <c r="CZ8" s="22"/>
      <c r="DA8" s="16"/>
      <c r="DB8" s="126" t="s">
        <v>257</v>
      </c>
      <c r="DC8" s="127"/>
      <c r="DD8" s="128" t="s">
        <v>1421</v>
      </c>
      <c r="DE8" s="1"/>
      <c r="DF8" s="1"/>
      <c r="DG8" s="1"/>
      <c r="DH8" s="1"/>
      <c r="DI8" s="1" t="s">
        <v>435</v>
      </c>
      <c r="DJ8" s="206" t="s">
        <v>490</v>
      </c>
      <c r="DK8" s="4">
        <v>2</v>
      </c>
      <c r="DL8" s="4"/>
      <c r="DM8" s="4"/>
      <c r="DN8" s="16">
        <v>0</v>
      </c>
      <c r="DO8" s="4"/>
      <c r="DP8" s="4"/>
      <c r="DQ8" s="4"/>
      <c r="DR8" s="1" t="s">
        <v>430</v>
      </c>
      <c r="DS8" s="1" t="s">
        <v>430</v>
      </c>
      <c r="DT8" s="1">
        <v>310</v>
      </c>
      <c r="DU8" s="1">
        <v>6.8</v>
      </c>
      <c r="DV8" s="1">
        <v>93.2</v>
      </c>
      <c r="DW8" s="1" t="s">
        <v>430</v>
      </c>
      <c r="DX8" s="1" t="s">
        <v>430</v>
      </c>
      <c r="DY8" s="1" t="s">
        <v>430</v>
      </c>
      <c r="DZ8" s="1" t="s">
        <v>430</v>
      </c>
      <c r="EA8" s="1">
        <v>0</v>
      </c>
      <c r="EB8" s="1"/>
      <c r="EC8" s="36"/>
      <c r="ED8" s="36"/>
      <c r="EE8" s="4">
        <v>12</v>
      </c>
      <c r="EF8" s="4" t="s">
        <v>430</v>
      </c>
      <c r="EG8" s="4"/>
      <c r="EH8" s="4">
        <v>1</v>
      </c>
      <c r="EI8" s="4" t="s">
        <v>2521</v>
      </c>
      <c r="EJ8" s="4">
        <v>170</v>
      </c>
      <c r="EK8" s="4">
        <v>90</v>
      </c>
      <c r="EL8" s="6">
        <f t="shared" si="14"/>
        <v>31.141868512110726</v>
      </c>
      <c r="EM8" s="4"/>
      <c r="EN8" s="4">
        <v>1</v>
      </c>
      <c r="EO8" s="4">
        <v>2</v>
      </c>
      <c r="EP8" s="4">
        <v>2</v>
      </c>
      <c r="EQ8" s="31">
        <v>5</v>
      </c>
      <c r="ER8" s="14">
        <v>42412</v>
      </c>
      <c r="ES8" s="129">
        <v>14391</v>
      </c>
      <c r="ET8" s="130">
        <v>75</v>
      </c>
      <c r="EU8" s="130">
        <v>116040</v>
      </c>
      <c r="EV8" s="130">
        <v>4000</v>
      </c>
      <c r="EW8" s="130">
        <v>39780</v>
      </c>
      <c r="EX8" s="130">
        <v>2073</v>
      </c>
      <c r="EY8" s="131">
        <f t="shared" si="15"/>
        <v>274.87979999999999</v>
      </c>
      <c r="EZ8" s="38">
        <f t="shared" si="16"/>
        <v>3298.5576000000001</v>
      </c>
      <c r="FA8" s="9"/>
      <c r="FB8" s="9"/>
      <c r="FC8" s="9"/>
      <c r="FD8" s="9"/>
      <c r="FE8" s="132"/>
      <c r="FF8" s="132"/>
      <c r="FG8" s="132"/>
      <c r="FH8" s="133"/>
      <c r="FI8" s="134"/>
      <c r="FJ8" s="133"/>
      <c r="FK8" s="135"/>
      <c r="FL8" s="136"/>
      <c r="FM8" s="9"/>
      <c r="FN8" s="1"/>
      <c r="FO8" s="40">
        <f t="shared" si="27"/>
        <v>0.26400000000000001</v>
      </c>
      <c r="FP8" s="9"/>
      <c r="FQ8" s="118">
        <f t="shared" si="17"/>
        <v>1.7864529472595656</v>
      </c>
      <c r="FR8" s="137">
        <f t="shared" si="18"/>
        <v>0.27487980000000001</v>
      </c>
      <c r="FS8" s="140"/>
      <c r="FT8" s="1"/>
      <c r="FU8" s="335"/>
      <c r="FV8" s="344">
        <v>42097</v>
      </c>
      <c r="FW8" s="210"/>
      <c r="FX8" s="29" t="s">
        <v>1314</v>
      </c>
      <c r="FY8" s="241" t="s">
        <v>2473</v>
      </c>
      <c r="FZ8" s="1"/>
      <c r="GA8" s="1">
        <v>2</v>
      </c>
      <c r="GB8" s="9"/>
      <c r="GC8" s="9"/>
      <c r="GD8" s="1"/>
      <c r="GE8" s="20">
        <v>1</v>
      </c>
      <c r="GF8" s="2" t="s">
        <v>2523</v>
      </c>
      <c r="GG8" s="1"/>
      <c r="GH8" s="28">
        <v>44251</v>
      </c>
      <c r="GI8" s="354" t="s">
        <v>2488</v>
      </c>
      <c r="GJ8" s="29" t="s">
        <v>2796</v>
      </c>
      <c r="GK8" s="1"/>
      <c r="GL8" s="29" t="s">
        <v>513</v>
      </c>
      <c r="GM8" s="9"/>
      <c r="GN8" s="1"/>
      <c r="GO8" s="10">
        <v>44223</v>
      </c>
      <c r="GP8" s="10"/>
      <c r="GQ8" s="20"/>
      <c r="GR8" s="138"/>
      <c r="GS8" s="1"/>
      <c r="GT8" s="1"/>
      <c r="GU8" s="1"/>
      <c r="GV8" s="1"/>
      <c r="GW8" s="1"/>
      <c r="GX8" s="1"/>
      <c r="GY8" s="9"/>
      <c r="GZ8" s="9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9"/>
      <c r="KC8" s="9"/>
      <c r="KD8" s="9"/>
      <c r="KE8" s="20">
        <f t="shared" si="19"/>
        <v>165.4776396</v>
      </c>
      <c r="KF8" s="20">
        <f t="shared" si="20"/>
        <v>72.018507600000007</v>
      </c>
      <c r="KG8" s="20">
        <f t="shared" si="21"/>
        <v>32.160936599999992</v>
      </c>
      <c r="KH8" s="20">
        <f t="shared" si="22"/>
        <v>58.274517599999996</v>
      </c>
      <c r="KI8" s="20">
        <f t="shared" si="23"/>
        <v>1.9516465799999998</v>
      </c>
      <c r="KJ8" s="20">
        <f t="shared" si="24"/>
        <v>14.547738535199999</v>
      </c>
      <c r="KK8" s="20">
        <f t="shared" si="25"/>
        <v>2.5062440644799997</v>
      </c>
      <c r="KL8" s="20">
        <f t="shared" si="26"/>
        <v>54.518010253199996</v>
      </c>
      <c r="KM8" s="9"/>
      <c r="KN8" s="9"/>
      <c r="KO8" s="9"/>
      <c r="KP8" s="1"/>
      <c r="KQ8" s="9"/>
      <c r="KR8" s="9"/>
      <c r="KS8" s="452">
        <v>44251</v>
      </c>
      <c r="KT8" s="471">
        <v>2</v>
      </c>
      <c r="KU8" s="365">
        <v>2</v>
      </c>
      <c r="KV8" s="1">
        <v>2</v>
      </c>
      <c r="KW8" s="23">
        <v>44855</v>
      </c>
      <c r="KX8" s="1">
        <v>1</v>
      </c>
      <c r="KY8" s="1">
        <v>0</v>
      </c>
      <c r="KZ8" s="1">
        <v>0</v>
      </c>
      <c r="LA8" s="11" t="s">
        <v>2428</v>
      </c>
      <c r="LB8" s="11"/>
      <c r="LC8" s="11"/>
    </row>
    <row r="9" spans="1:315">
      <c r="A9" s="1">
        <v>166</v>
      </c>
      <c r="B9" s="365">
        <f>COUNTIFS($D$3:D9,D9,$F$3:F9,F9)</f>
        <v>1</v>
      </c>
      <c r="C9" s="453">
        <v>17761</v>
      </c>
      <c r="D9" s="362" t="s">
        <v>1568</v>
      </c>
      <c r="E9" s="363" t="s">
        <v>590</v>
      </c>
      <c r="F9" s="364">
        <v>7153184060</v>
      </c>
      <c r="G9" s="365">
        <v>51</v>
      </c>
      <c r="H9" s="445">
        <v>44762</v>
      </c>
      <c r="I9" s="29" t="s">
        <v>2082</v>
      </c>
      <c r="J9" s="24" t="s">
        <v>486</v>
      </c>
      <c r="K9" s="2" t="s">
        <v>429</v>
      </c>
      <c r="L9" s="2">
        <v>5</v>
      </c>
      <c r="M9" s="2">
        <v>2</v>
      </c>
      <c r="N9" s="2" t="s">
        <v>643</v>
      </c>
      <c r="O9" s="11"/>
      <c r="P9" s="2" t="s">
        <v>2059</v>
      </c>
      <c r="Q9" s="11"/>
      <c r="R9" s="11"/>
      <c r="S9" s="11"/>
      <c r="T9" s="41"/>
      <c r="U9" s="41"/>
      <c r="V9" s="61" t="s">
        <v>1980</v>
      </c>
      <c r="W9" s="41"/>
      <c r="X9" s="41"/>
      <c r="Y9" s="41"/>
      <c r="Z9" s="29"/>
      <c r="AA9" s="1" t="s">
        <v>1780</v>
      </c>
      <c r="AB9" s="1"/>
      <c r="AC9" s="112">
        <v>15</v>
      </c>
      <c r="AD9" s="112">
        <v>700</v>
      </c>
      <c r="AE9" s="11"/>
      <c r="AF9" s="11"/>
      <c r="AG9" s="11" t="s">
        <v>490</v>
      </c>
      <c r="AH9" s="112">
        <v>50</v>
      </c>
      <c r="AI9" s="1"/>
      <c r="AJ9" s="11"/>
      <c r="AK9" s="112"/>
      <c r="AL9" s="1"/>
      <c r="AM9" s="11"/>
      <c r="AN9" s="1"/>
      <c r="AO9" s="113">
        <v>55.7</v>
      </c>
      <c r="AP9" s="114">
        <v>40.799999999999997</v>
      </c>
      <c r="AQ9" s="115">
        <v>1.81</v>
      </c>
      <c r="AR9" s="116">
        <f t="shared" si="0"/>
        <v>98.31</v>
      </c>
      <c r="AS9" s="117">
        <f t="shared" si="1"/>
        <v>1.3651960784313728</v>
      </c>
      <c r="AT9" s="118">
        <f t="shared" si="2"/>
        <v>2.4710049019607849</v>
      </c>
      <c r="AU9" s="119">
        <f t="shared" si="3"/>
        <v>1.30720488148322</v>
      </c>
      <c r="AV9" s="19">
        <f t="shared" si="4"/>
        <v>51.086000000000006</v>
      </c>
      <c r="AW9" s="19">
        <f>98-AY9</f>
        <v>91.716337522441648</v>
      </c>
      <c r="AX9" s="120">
        <v>3.5</v>
      </c>
      <c r="AY9" s="19">
        <f>AX9*100/AO9</f>
        <v>6.2836624775583481</v>
      </c>
      <c r="AZ9" s="1" t="s">
        <v>431</v>
      </c>
      <c r="BA9" s="55">
        <v>20.9</v>
      </c>
      <c r="BB9" s="1" t="s">
        <v>431</v>
      </c>
      <c r="BC9" s="6">
        <v>1.2999999999999999E-2</v>
      </c>
      <c r="BD9" s="6"/>
      <c r="BE9" s="19"/>
      <c r="BF9" s="19"/>
      <c r="BG9" s="64">
        <v>6240</v>
      </c>
      <c r="BH9" s="64">
        <v>187</v>
      </c>
      <c r="BI9" s="19">
        <v>0</v>
      </c>
      <c r="BJ9" s="19">
        <v>29.7</v>
      </c>
      <c r="BK9" s="19">
        <f>100-BJ9</f>
        <v>70.3</v>
      </c>
      <c r="BL9" s="121">
        <f t="shared" si="5"/>
        <v>0.42247510668563298</v>
      </c>
      <c r="BM9" s="122">
        <v>0.22</v>
      </c>
      <c r="BN9" s="6">
        <f t="shared" si="6"/>
        <v>0.39497307001795329</v>
      </c>
      <c r="BO9" s="1" t="s">
        <v>431</v>
      </c>
      <c r="BP9" s="19">
        <v>60.593220338983052</v>
      </c>
      <c r="BQ9" s="19">
        <v>73.099999999999994</v>
      </c>
      <c r="BR9" s="42">
        <v>123187.2</v>
      </c>
      <c r="BS9" s="6">
        <f t="shared" si="7"/>
        <v>60.6</v>
      </c>
      <c r="BT9" s="4">
        <v>92.2</v>
      </c>
      <c r="BU9" s="42">
        <v>10513.492063492064</v>
      </c>
      <c r="BV9" s="6">
        <f t="shared" si="8"/>
        <v>7.7999999999999972</v>
      </c>
      <c r="BW9" s="6">
        <f t="shared" si="9"/>
        <v>40.718400000000003</v>
      </c>
      <c r="BX9" s="22">
        <v>34.6</v>
      </c>
      <c r="BY9" s="22">
        <f t="shared" si="10"/>
        <v>14.116800000000001</v>
      </c>
      <c r="BZ9" s="6">
        <v>26</v>
      </c>
      <c r="CA9" s="22">
        <f t="shared" si="11"/>
        <v>10.607999999999999</v>
      </c>
      <c r="CB9" s="6">
        <v>39.200000000000003</v>
      </c>
      <c r="CC9" s="22">
        <f t="shared" si="12"/>
        <v>15.993599999999999</v>
      </c>
      <c r="CD9" s="22" t="s">
        <v>431</v>
      </c>
      <c r="CE9" s="123">
        <v>68.7</v>
      </c>
      <c r="CF9" s="124">
        <v>5106</v>
      </c>
      <c r="CG9" s="123">
        <v>60.1</v>
      </c>
      <c r="CH9" s="124">
        <v>4506</v>
      </c>
      <c r="CI9" s="123">
        <v>11.5</v>
      </c>
      <c r="CJ9" s="123">
        <v>44</v>
      </c>
      <c r="CK9" s="124">
        <v>4717</v>
      </c>
      <c r="CL9" s="19">
        <f t="shared" si="13"/>
        <v>1.3307692307692309</v>
      </c>
      <c r="CM9" s="19"/>
      <c r="CN9" s="19"/>
      <c r="CO9" s="19"/>
      <c r="CP9" s="6"/>
      <c r="CQ9" s="19"/>
      <c r="CR9" s="19"/>
      <c r="CS9" s="20"/>
      <c r="CT9" s="25"/>
      <c r="CU9" s="125"/>
      <c r="CV9" s="125"/>
      <c r="CW9" s="1"/>
      <c r="CX9" s="1"/>
      <c r="CY9" s="1"/>
      <c r="CZ9" s="22"/>
      <c r="DA9" s="16"/>
      <c r="DB9" s="126"/>
      <c r="DC9" s="127"/>
      <c r="DD9" s="128"/>
      <c r="DE9" s="1"/>
      <c r="DF9" s="1"/>
      <c r="DG9" s="1"/>
      <c r="DH9" s="1"/>
      <c r="DI9" s="1" t="s">
        <v>435</v>
      </c>
      <c r="DJ9" s="206" t="s">
        <v>490</v>
      </c>
      <c r="DK9" s="4">
        <v>2</v>
      </c>
      <c r="DL9" s="4"/>
      <c r="DM9" s="4"/>
      <c r="DN9" s="16">
        <v>0</v>
      </c>
      <c r="DO9" s="4"/>
      <c r="DP9" s="4"/>
      <c r="DQ9" s="4"/>
      <c r="DR9" s="55" t="s">
        <v>430</v>
      </c>
      <c r="DS9" s="22" t="s">
        <v>430</v>
      </c>
      <c r="DT9" s="22">
        <v>188</v>
      </c>
      <c r="DU9" s="22">
        <v>9.6</v>
      </c>
      <c r="DV9" s="22">
        <v>90.4</v>
      </c>
      <c r="DW9" s="22" t="s">
        <v>430</v>
      </c>
      <c r="DX9" s="22" t="s">
        <v>430</v>
      </c>
      <c r="DY9" s="22" t="s">
        <v>430</v>
      </c>
      <c r="DZ9" s="22" t="s">
        <v>430</v>
      </c>
      <c r="EA9" s="2">
        <v>0</v>
      </c>
      <c r="EB9" s="2"/>
      <c r="EC9" s="36"/>
      <c r="ED9" s="36"/>
      <c r="EE9" s="4">
        <f>L9</f>
        <v>5</v>
      </c>
      <c r="EF9" s="4">
        <v>15</v>
      </c>
      <c r="EG9" s="4"/>
      <c r="EH9" s="4">
        <v>1</v>
      </c>
      <c r="EI9" s="4" t="s">
        <v>2783</v>
      </c>
      <c r="EJ9" s="4">
        <v>162</v>
      </c>
      <c r="EK9" s="4">
        <v>110</v>
      </c>
      <c r="EL9" s="6">
        <f t="shared" si="14"/>
        <v>41.914342325864958</v>
      </c>
      <c r="EM9" s="4"/>
      <c r="EN9" s="4">
        <v>0</v>
      </c>
      <c r="EO9" s="4">
        <v>3</v>
      </c>
      <c r="EP9" s="4">
        <v>2</v>
      </c>
      <c r="EQ9" s="31" t="s">
        <v>2455</v>
      </c>
      <c r="ER9" s="14">
        <v>44396</v>
      </c>
      <c r="ES9" s="129">
        <f>C9</f>
        <v>17761</v>
      </c>
      <c r="ET9" s="130">
        <v>75</v>
      </c>
      <c r="EU9" s="130">
        <v>86509</v>
      </c>
      <c r="EV9" s="130">
        <v>7773</v>
      </c>
      <c r="EW9" s="130">
        <v>40560</v>
      </c>
      <c r="EX9" s="130">
        <v>2318</v>
      </c>
      <c r="EY9" s="131">
        <f t="shared" si="15"/>
        <v>161.27291907886274</v>
      </c>
      <c r="EZ9" s="38">
        <f t="shared" si="16"/>
        <v>806.36459539431371</v>
      </c>
      <c r="FA9" s="9"/>
      <c r="FB9" s="9"/>
      <c r="FC9" s="9"/>
      <c r="FD9" s="9"/>
      <c r="FE9" s="132"/>
      <c r="FF9" s="132"/>
      <c r="FG9" s="132"/>
      <c r="FH9" s="133"/>
      <c r="FI9" s="134"/>
      <c r="FJ9" s="133"/>
      <c r="FK9" s="135"/>
      <c r="FL9" s="136"/>
      <c r="FM9" s="9"/>
      <c r="FN9" s="1"/>
      <c r="FO9" s="40">
        <f t="shared" si="27"/>
        <v>1.4999999999999999E-2</v>
      </c>
      <c r="FP9" s="9"/>
      <c r="FQ9" s="118">
        <f t="shared" si="17"/>
        <v>2.6794899952606088</v>
      </c>
      <c r="FR9" s="137">
        <f t="shared" si="18"/>
        <v>0.16127291907886274</v>
      </c>
      <c r="FS9" s="9"/>
      <c r="FT9" s="1"/>
      <c r="FU9" s="335"/>
      <c r="FV9" s="344">
        <v>44228</v>
      </c>
      <c r="FW9" s="210"/>
      <c r="FX9" s="244" t="s">
        <v>2471</v>
      </c>
      <c r="FY9" s="243" t="s">
        <v>2693</v>
      </c>
      <c r="FZ9" s="1"/>
      <c r="GA9" s="1">
        <v>2</v>
      </c>
      <c r="GB9" s="9"/>
      <c r="GC9" s="9"/>
      <c r="GD9" s="1"/>
      <c r="GE9" s="20">
        <v>0</v>
      </c>
      <c r="GF9" s="237" t="s">
        <v>513</v>
      </c>
      <c r="GG9" s="1"/>
      <c r="GH9" s="28">
        <v>44881</v>
      </c>
      <c r="GI9" s="351">
        <v>1</v>
      </c>
      <c r="GJ9" s="244" t="s">
        <v>2558</v>
      </c>
      <c r="GK9" s="1"/>
      <c r="GL9" s="244" t="s">
        <v>513</v>
      </c>
      <c r="GM9" s="9"/>
      <c r="GN9" s="1"/>
      <c r="GO9" s="10">
        <v>44762</v>
      </c>
      <c r="GP9" s="10"/>
      <c r="GQ9" s="20"/>
      <c r="GR9" s="138"/>
      <c r="GS9" s="1"/>
      <c r="GT9" s="1"/>
      <c r="GU9" s="1"/>
      <c r="GV9" s="1"/>
      <c r="GW9" s="1"/>
      <c r="GX9" s="1"/>
      <c r="GY9" s="9"/>
      <c r="GZ9" s="9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22"/>
      <c r="KC9" s="22"/>
      <c r="KD9" s="22"/>
      <c r="KE9" s="20">
        <f t="shared" si="19"/>
        <v>89.829015926926544</v>
      </c>
      <c r="KF9" s="20">
        <f t="shared" si="20"/>
        <v>65.799350984176002</v>
      </c>
      <c r="KG9" s="20">
        <f t="shared" si="21"/>
        <v>2.9190398353274154</v>
      </c>
      <c r="KH9" s="20">
        <f t="shared" si="22"/>
        <v>5.644552167760196</v>
      </c>
      <c r="KI9" s="20">
        <f t="shared" si="23"/>
        <v>0.35480042197349798</v>
      </c>
      <c r="KJ9" s="20">
        <f t="shared" si="24"/>
        <v>22.7665754405249</v>
      </c>
      <c r="KK9" s="20">
        <f t="shared" si="25"/>
        <v>17.107831255885756</v>
      </c>
      <c r="KL9" s="20">
        <f t="shared" si="26"/>
        <v>25.793345585796985</v>
      </c>
      <c r="KM9" s="1">
        <v>87.7</v>
      </c>
      <c r="KN9" s="1">
        <v>66.099999999999994</v>
      </c>
      <c r="KO9" s="9"/>
      <c r="KP9" s="22"/>
      <c r="KQ9" s="22"/>
      <c r="KR9" s="22"/>
      <c r="KS9" s="452">
        <v>44881</v>
      </c>
      <c r="KT9" s="471">
        <v>2</v>
      </c>
      <c r="KU9" s="365">
        <v>2</v>
      </c>
      <c r="KV9" s="1">
        <v>2</v>
      </c>
      <c r="KW9" s="23">
        <v>44881</v>
      </c>
      <c r="KX9" s="1">
        <v>2</v>
      </c>
      <c r="KY9" s="1">
        <v>0</v>
      </c>
      <c r="KZ9" s="1">
        <v>1</v>
      </c>
      <c r="LA9" s="11" t="s">
        <v>2480</v>
      </c>
      <c r="LB9" s="11"/>
      <c r="LC9" s="11"/>
    </row>
    <row r="10" spans="1:315">
      <c r="A10" s="1">
        <v>315</v>
      </c>
      <c r="B10" s="365">
        <f>COUNTIFS($D$3:D10,D10,$F$3:F10,F10)</f>
        <v>1</v>
      </c>
      <c r="C10" s="453">
        <v>11821</v>
      </c>
      <c r="D10" s="362" t="s">
        <v>853</v>
      </c>
      <c r="E10" s="363" t="s">
        <v>578</v>
      </c>
      <c r="F10" s="364">
        <v>456107470</v>
      </c>
      <c r="G10" s="365">
        <v>74</v>
      </c>
      <c r="H10" s="445">
        <v>43773</v>
      </c>
      <c r="I10" s="29" t="s">
        <v>854</v>
      </c>
      <c r="J10" s="24" t="s">
        <v>486</v>
      </c>
      <c r="K10" s="2" t="s">
        <v>429</v>
      </c>
      <c r="L10" s="1">
        <v>26</v>
      </c>
      <c r="M10" s="2" t="s">
        <v>540</v>
      </c>
      <c r="N10" s="2" t="s">
        <v>430</v>
      </c>
      <c r="O10" s="1"/>
      <c r="P10" s="1" t="s">
        <v>848</v>
      </c>
      <c r="Q10" s="25"/>
      <c r="R10" s="25"/>
      <c r="S10" s="2"/>
      <c r="T10" s="45" t="s">
        <v>782</v>
      </c>
      <c r="U10" s="45"/>
      <c r="V10" s="46" t="s">
        <v>801</v>
      </c>
      <c r="W10" s="27"/>
      <c r="X10" s="56"/>
      <c r="Y10" s="56"/>
      <c r="Z10" s="29"/>
      <c r="AA10" s="1" t="s">
        <v>756</v>
      </c>
      <c r="AB10" s="1"/>
      <c r="AC10" s="112">
        <v>137</v>
      </c>
      <c r="AD10" s="112">
        <v>3500</v>
      </c>
      <c r="AE10" s="11"/>
      <c r="AF10" s="11"/>
      <c r="AG10" s="11" t="s">
        <v>490</v>
      </c>
      <c r="AH10" s="112">
        <v>250</v>
      </c>
      <c r="AI10" s="8" t="s">
        <v>851</v>
      </c>
      <c r="AJ10" s="1"/>
      <c r="AK10" s="112"/>
      <c r="AL10" s="1"/>
      <c r="AM10" s="1"/>
      <c r="AN10" s="1"/>
      <c r="AO10" s="113">
        <v>70.900000000000006</v>
      </c>
      <c r="AP10" s="114">
        <v>17.8</v>
      </c>
      <c r="AQ10" s="115">
        <v>10.7</v>
      </c>
      <c r="AR10" s="116">
        <f t="shared" si="0"/>
        <v>99.4</v>
      </c>
      <c r="AS10" s="117">
        <f t="shared" si="1"/>
        <v>3.9831460674157304</v>
      </c>
      <c r="AT10" s="118">
        <f t="shared" si="2"/>
        <v>42.619662921348315</v>
      </c>
      <c r="AU10" s="119">
        <f t="shared" si="3"/>
        <v>2.4877192982456142</v>
      </c>
      <c r="AV10" s="19">
        <v>57.074500000000008</v>
      </c>
      <c r="AW10" s="19">
        <f>95-AY10</f>
        <v>80.5</v>
      </c>
      <c r="AX10" s="148">
        <v>10.280500000000002</v>
      </c>
      <c r="AY10" s="19">
        <v>14.5</v>
      </c>
      <c r="AZ10" s="1" t="s">
        <v>431</v>
      </c>
      <c r="BA10" s="142">
        <v>18.720000000000002</v>
      </c>
      <c r="BB10" s="1" t="s">
        <v>431</v>
      </c>
      <c r="BC10" s="6">
        <v>0.03</v>
      </c>
      <c r="BD10" s="6"/>
      <c r="BE10" s="19">
        <v>38.5</v>
      </c>
      <c r="BF10" s="19">
        <v>15.8</v>
      </c>
      <c r="BG10" s="2">
        <v>8595</v>
      </c>
      <c r="BH10" s="20">
        <v>414</v>
      </c>
      <c r="BI10" s="22">
        <v>0.61</v>
      </c>
      <c r="BJ10" s="19">
        <v>37.200000000000003</v>
      </c>
      <c r="BK10" s="1">
        <v>62.8</v>
      </c>
      <c r="BL10" s="121">
        <f t="shared" si="5"/>
        <v>0.59235668789808926</v>
      </c>
      <c r="BM10" s="122">
        <v>1.3</v>
      </c>
      <c r="BN10" s="6">
        <f t="shared" si="6"/>
        <v>1.8335684062059237</v>
      </c>
      <c r="BO10" s="1" t="s">
        <v>431</v>
      </c>
      <c r="BP10" s="1">
        <v>66.5</v>
      </c>
      <c r="BQ10" s="19">
        <v>86.867999999999995</v>
      </c>
      <c r="BR10" s="42">
        <v>83233.928571428565</v>
      </c>
      <c r="BS10" s="6">
        <f t="shared" si="7"/>
        <v>34.5</v>
      </c>
      <c r="BT10" s="4">
        <v>88.3</v>
      </c>
      <c r="BU10" s="42">
        <v>8947.68</v>
      </c>
      <c r="BV10" s="6">
        <f t="shared" si="8"/>
        <v>11.700000000000003</v>
      </c>
      <c r="BW10" s="6">
        <f t="shared" si="9"/>
        <v>17.657600000000002</v>
      </c>
      <c r="BX10" s="4">
        <v>7.9</v>
      </c>
      <c r="BY10" s="22">
        <f t="shared" si="10"/>
        <v>1.4062000000000001</v>
      </c>
      <c r="BZ10" s="4">
        <v>26.6</v>
      </c>
      <c r="CA10" s="22">
        <f t="shared" si="11"/>
        <v>4.7347999999999999</v>
      </c>
      <c r="CB10" s="4">
        <v>64.7</v>
      </c>
      <c r="CC10" s="22">
        <f t="shared" si="12"/>
        <v>11.5166</v>
      </c>
      <c r="CD10" s="141">
        <v>6.8</v>
      </c>
      <c r="CE10" s="123">
        <v>100</v>
      </c>
      <c r="CF10" s="124">
        <v>13445.8</v>
      </c>
      <c r="CG10" s="123">
        <v>99.1</v>
      </c>
      <c r="CH10" s="123">
        <v>7893</v>
      </c>
      <c r="CI10" s="123">
        <v>63.3</v>
      </c>
      <c r="CJ10" s="123">
        <v>75.599999999999994</v>
      </c>
      <c r="CK10" s="124">
        <v>5557.2</v>
      </c>
      <c r="CL10" s="143">
        <f t="shared" si="13"/>
        <v>0.29699248120300753</v>
      </c>
      <c r="CM10" s="22"/>
      <c r="CN10" s="22"/>
      <c r="CO10" s="22"/>
      <c r="CP10" s="6"/>
      <c r="CQ10" s="19"/>
      <c r="CR10" s="19"/>
      <c r="CS10" s="19"/>
      <c r="CT10" s="6">
        <v>42.2</v>
      </c>
      <c r="CU10" s="6">
        <v>49.2</v>
      </c>
      <c r="CV10" s="6">
        <v>77.3</v>
      </c>
      <c r="CW10" s="22">
        <v>68.7</v>
      </c>
      <c r="CX10" s="22">
        <v>75.599999999999994</v>
      </c>
      <c r="CY10" s="2">
        <v>63.8</v>
      </c>
      <c r="CZ10" s="22">
        <v>1</v>
      </c>
      <c r="DA10" s="152" t="s">
        <v>469</v>
      </c>
      <c r="DB10" s="126" t="s">
        <v>257</v>
      </c>
      <c r="DC10" s="127"/>
      <c r="DD10" s="128" t="s">
        <v>721</v>
      </c>
      <c r="DE10" s="1"/>
      <c r="DF10" s="1"/>
      <c r="DG10" s="1"/>
      <c r="DH10" s="1"/>
      <c r="DI10" s="1" t="s">
        <v>435</v>
      </c>
      <c r="DJ10" s="206" t="s">
        <v>490</v>
      </c>
      <c r="DK10" s="4">
        <v>2</v>
      </c>
      <c r="DL10" s="4"/>
      <c r="DM10" s="4"/>
      <c r="DN10" s="16">
        <v>0</v>
      </c>
      <c r="DO10" s="4"/>
      <c r="DP10" s="4"/>
      <c r="DQ10" s="4"/>
      <c r="DR10" s="1" t="s">
        <v>430</v>
      </c>
      <c r="DS10" s="1" t="s">
        <v>430</v>
      </c>
      <c r="DT10" s="1">
        <v>515</v>
      </c>
      <c r="DU10" s="1">
        <v>10.1</v>
      </c>
      <c r="DV10" s="1">
        <v>89.9</v>
      </c>
      <c r="DW10" s="1" t="s">
        <v>430</v>
      </c>
      <c r="DX10" s="1" t="s">
        <v>430</v>
      </c>
      <c r="DY10" s="1" t="s">
        <v>430</v>
      </c>
      <c r="DZ10" s="1" t="s">
        <v>430</v>
      </c>
      <c r="EA10" s="1">
        <v>0</v>
      </c>
      <c r="EB10" s="1"/>
      <c r="EC10" s="36"/>
      <c r="ED10" s="36"/>
      <c r="EE10" s="4">
        <v>26</v>
      </c>
      <c r="EF10" s="4">
        <v>50</v>
      </c>
      <c r="EG10" s="5">
        <v>3</v>
      </c>
      <c r="EH10" s="4">
        <v>1</v>
      </c>
      <c r="EI10" s="4" t="s">
        <v>2555</v>
      </c>
      <c r="EJ10" s="4">
        <v>162</v>
      </c>
      <c r="EK10" s="4">
        <v>96</v>
      </c>
      <c r="EL10" s="6">
        <f t="shared" si="14"/>
        <v>36.579789666209422</v>
      </c>
      <c r="EM10" s="4"/>
      <c r="EN10" s="4">
        <v>1</v>
      </c>
      <c r="EO10" s="4">
        <v>3</v>
      </c>
      <c r="EP10" s="4">
        <v>2</v>
      </c>
      <c r="EQ10" s="31">
        <v>8</v>
      </c>
      <c r="ER10" s="14">
        <v>44670</v>
      </c>
      <c r="ES10" s="129">
        <v>11821</v>
      </c>
      <c r="ET10" s="130">
        <v>75</v>
      </c>
      <c r="EU10" s="130">
        <v>3738</v>
      </c>
      <c r="EV10" s="130">
        <v>4000</v>
      </c>
      <c r="EW10" s="130">
        <v>42120</v>
      </c>
      <c r="EX10" s="130">
        <v>970</v>
      </c>
      <c r="EY10" s="131">
        <f t="shared" si="15"/>
        <v>136.18800000000002</v>
      </c>
      <c r="EZ10" s="38">
        <f t="shared" si="16"/>
        <v>3540.8880000000004</v>
      </c>
      <c r="FA10" s="9"/>
      <c r="FB10" s="9"/>
      <c r="FC10" s="9"/>
      <c r="FD10" s="9"/>
      <c r="FE10" s="132"/>
      <c r="FF10" s="132"/>
      <c r="FG10" s="132"/>
      <c r="FH10" s="133"/>
      <c r="FI10" s="134"/>
      <c r="FJ10" s="133"/>
      <c r="FK10" s="135"/>
      <c r="FL10" s="136"/>
      <c r="FM10" s="9"/>
      <c r="FN10" s="1"/>
      <c r="FO10" s="40">
        <f t="shared" si="27"/>
        <v>0.13700000000000001</v>
      </c>
      <c r="FP10" s="9"/>
      <c r="FQ10" s="118">
        <f t="shared" si="17"/>
        <v>25.949705724986625</v>
      </c>
      <c r="FR10" s="137">
        <f t="shared" si="18"/>
        <v>0.136188</v>
      </c>
      <c r="FS10" s="9"/>
      <c r="FT10" s="1"/>
      <c r="FU10" s="335"/>
      <c r="FV10" s="344">
        <v>43739</v>
      </c>
      <c r="FW10" s="210"/>
      <c r="FX10" s="244" t="s">
        <v>1314</v>
      </c>
      <c r="FY10" s="243" t="s">
        <v>2429</v>
      </c>
      <c r="FZ10" s="1"/>
      <c r="GA10" s="1">
        <v>2</v>
      </c>
      <c r="GB10" s="9"/>
      <c r="GC10" s="9"/>
      <c r="GD10" s="1"/>
      <c r="GE10" s="20">
        <v>1</v>
      </c>
      <c r="GF10" s="237" t="s">
        <v>2489</v>
      </c>
      <c r="GG10" s="1"/>
      <c r="GH10" s="28">
        <v>43787</v>
      </c>
      <c r="GI10" s="351">
        <v>1</v>
      </c>
      <c r="GJ10" s="244" t="s">
        <v>2805</v>
      </c>
      <c r="GK10" s="1"/>
      <c r="GL10" s="244" t="s">
        <v>513</v>
      </c>
      <c r="GM10" s="9"/>
      <c r="GN10" s="1"/>
      <c r="GO10" s="10">
        <v>43773</v>
      </c>
      <c r="GP10" s="10"/>
      <c r="GQ10" s="20"/>
      <c r="GR10" s="138"/>
      <c r="GS10" s="1"/>
      <c r="GT10" s="1"/>
      <c r="GU10" s="1"/>
      <c r="GV10" s="1"/>
      <c r="GW10" s="1"/>
      <c r="GX10" s="1"/>
      <c r="GY10" s="9"/>
      <c r="GZ10" s="9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9"/>
      <c r="KC10" s="9"/>
      <c r="KD10" s="9"/>
      <c r="KE10" s="20">
        <f t="shared" si="19"/>
        <v>96.557292000000018</v>
      </c>
      <c r="KF10" s="20">
        <f t="shared" si="20"/>
        <v>24.241464000000001</v>
      </c>
      <c r="KG10" s="20">
        <f t="shared" si="21"/>
        <v>14.572115999999999</v>
      </c>
      <c r="KH10" s="20">
        <f t="shared" si="22"/>
        <v>14.000807340000003</v>
      </c>
      <c r="KI10" s="20">
        <f t="shared" si="23"/>
        <v>1.7704440000000001</v>
      </c>
      <c r="KJ10" s="20">
        <f t="shared" si="24"/>
        <v>1.9150756560000002</v>
      </c>
      <c r="KK10" s="20">
        <f t="shared" si="25"/>
        <v>6.4482294240000009</v>
      </c>
      <c r="KL10" s="20">
        <f t="shared" si="26"/>
        <v>15.684227208000001</v>
      </c>
      <c r="KM10" s="9"/>
      <c r="KN10" s="9"/>
      <c r="KO10" s="9"/>
      <c r="KP10" s="1"/>
      <c r="KQ10" s="9"/>
      <c r="KR10" s="9"/>
      <c r="KS10" s="452">
        <v>43787</v>
      </c>
      <c r="KT10" s="471">
        <v>2</v>
      </c>
      <c r="KU10" s="365">
        <v>2</v>
      </c>
      <c r="KV10" s="1">
        <v>2</v>
      </c>
      <c r="KW10" s="23">
        <v>44830</v>
      </c>
      <c r="KX10" s="1">
        <v>1</v>
      </c>
      <c r="KY10" s="1">
        <v>4</v>
      </c>
      <c r="KZ10" s="1">
        <v>4</v>
      </c>
      <c r="LA10" s="11" t="s">
        <v>2438</v>
      </c>
      <c r="LB10" s="11"/>
      <c r="LC10" s="11"/>
    </row>
    <row r="11" spans="1:315">
      <c r="A11" s="1">
        <v>176</v>
      </c>
      <c r="B11" s="365">
        <f>COUNTIFS($D$3:D11,D11,$F$3:F11,F11)</f>
        <v>1</v>
      </c>
      <c r="C11" s="453">
        <v>13060</v>
      </c>
      <c r="D11" s="362" t="s">
        <v>733</v>
      </c>
      <c r="E11" s="363" t="s">
        <v>519</v>
      </c>
      <c r="F11" s="364">
        <v>6506080625</v>
      </c>
      <c r="G11" s="365">
        <v>55</v>
      </c>
      <c r="H11" s="445">
        <v>44012</v>
      </c>
      <c r="I11" s="29" t="s">
        <v>1221</v>
      </c>
      <c r="J11" s="24" t="s">
        <v>486</v>
      </c>
      <c r="K11" s="2" t="s">
        <v>429</v>
      </c>
      <c r="L11" s="1">
        <v>24</v>
      </c>
      <c r="M11" s="2" t="s">
        <v>661</v>
      </c>
      <c r="N11" s="2" t="s">
        <v>430</v>
      </c>
      <c r="O11" s="1"/>
      <c r="P11" s="1" t="s">
        <v>1204</v>
      </c>
      <c r="Q11" s="25"/>
      <c r="R11" s="25"/>
      <c r="S11" s="2"/>
      <c r="T11" s="49" t="s">
        <v>1013</v>
      </c>
      <c r="U11" s="49"/>
      <c r="V11" s="54" t="s">
        <v>1107</v>
      </c>
      <c r="W11" s="27"/>
      <c r="X11" s="56"/>
      <c r="Y11" s="56"/>
      <c r="Z11" s="29"/>
      <c r="AA11" s="1" t="s">
        <v>793</v>
      </c>
      <c r="AB11" s="1"/>
      <c r="AC11" s="112">
        <v>73</v>
      </c>
      <c r="AD11" s="112">
        <v>1700</v>
      </c>
      <c r="AE11" s="11"/>
      <c r="AF11" s="11"/>
      <c r="AG11" s="11" t="s">
        <v>482</v>
      </c>
      <c r="AH11" s="112">
        <v>150</v>
      </c>
      <c r="AI11" s="11"/>
      <c r="AJ11" s="11"/>
      <c r="AK11" s="112"/>
      <c r="AL11" s="1"/>
      <c r="AM11" s="11"/>
      <c r="AN11" s="1"/>
      <c r="AO11" s="113">
        <v>38.700000000000003</v>
      </c>
      <c r="AP11" s="114">
        <v>53.4</v>
      </c>
      <c r="AQ11" s="115">
        <v>5.86</v>
      </c>
      <c r="AR11" s="116">
        <f t="shared" si="0"/>
        <v>97.96</v>
      </c>
      <c r="AS11" s="117">
        <f t="shared" si="1"/>
        <v>0.72471910112359561</v>
      </c>
      <c r="AT11" s="118">
        <f t="shared" si="2"/>
        <v>4.2468539325842709</v>
      </c>
      <c r="AU11" s="119">
        <f t="shared" si="3"/>
        <v>0.65305433682078984</v>
      </c>
      <c r="AV11" s="19">
        <f>AW11*AO11/100</f>
        <v>36.006</v>
      </c>
      <c r="AW11" s="19">
        <f>98-AY11-(CD11*100/AO11)</f>
        <v>93.038759689922486</v>
      </c>
      <c r="AX11" s="120">
        <v>1.63</v>
      </c>
      <c r="AY11" s="19">
        <f>AX11*100/AO11</f>
        <v>4.2118863049095605</v>
      </c>
      <c r="AZ11" s="1" t="s">
        <v>431</v>
      </c>
      <c r="BA11" s="55">
        <v>30.4</v>
      </c>
      <c r="BB11" s="1" t="s">
        <v>431</v>
      </c>
      <c r="BC11" s="6">
        <v>8.1000000000000003E-2</v>
      </c>
      <c r="BD11" s="6"/>
      <c r="BE11" s="19"/>
      <c r="BF11" s="19"/>
      <c r="BG11" s="2">
        <v>4465</v>
      </c>
      <c r="BH11" s="64">
        <v>397.09999999999997</v>
      </c>
      <c r="BI11" s="19">
        <v>1.51</v>
      </c>
      <c r="BJ11" s="19">
        <v>48</v>
      </c>
      <c r="BK11" s="19">
        <f>100-BJ11</f>
        <v>52</v>
      </c>
      <c r="BL11" s="121">
        <f t="shared" si="5"/>
        <v>0.92307692307692313</v>
      </c>
      <c r="BM11" s="122">
        <v>0.82</v>
      </c>
      <c r="BN11" s="6">
        <f t="shared" si="6"/>
        <v>2.1188630490956073</v>
      </c>
      <c r="BO11" s="1" t="s">
        <v>431</v>
      </c>
      <c r="BP11" s="19">
        <v>25</v>
      </c>
      <c r="BQ11" s="19">
        <v>32.199999999999996</v>
      </c>
      <c r="BR11" s="4">
        <v>19622</v>
      </c>
      <c r="BS11" s="6">
        <f t="shared" si="7"/>
        <v>78</v>
      </c>
      <c r="BT11" s="4">
        <v>91.3</v>
      </c>
      <c r="BU11" s="42">
        <v>9389.6551724137935</v>
      </c>
      <c r="BV11" s="6">
        <f t="shared" si="8"/>
        <v>8.7000000000000028</v>
      </c>
      <c r="BW11" s="6">
        <f t="shared" si="9"/>
        <v>53.346599999999995</v>
      </c>
      <c r="BX11" s="2">
        <v>37.5</v>
      </c>
      <c r="BY11" s="22">
        <f t="shared" si="10"/>
        <v>20.024999999999999</v>
      </c>
      <c r="BZ11" s="4">
        <v>40.5</v>
      </c>
      <c r="CA11" s="22">
        <f t="shared" si="11"/>
        <v>21.626999999999999</v>
      </c>
      <c r="CB11" s="4">
        <v>21.9</v>
      </c>
      <c r="CC11" s="22">
        <f t="shared" si="12"/>
        <v>11.694599999999998</v>
      </c>
      <c r="CD11" s="22">
        <v>0.28999999999999998</v>
      </c>
      <c r="CE11" s="123">
        <v>99</v>
      </c>
      <c r="CF11" s="123">
        <v>5594</v>
      </c>
      <c r="CG11" s="123">
        <v>95.4</v>
      </c>
      <c r="CH11" s="123">
        <v>4279</v>
      </c>
      <c r="CI11" s="123">
        <v>56.2</v>
      </c>
      <c r="CJ11" s="123">
        <v>88.1</v>
      </c>
      <c r="CK11" s="123">
        <v>4520</v>
      </c>
      <c r="CL11" s="19">
        <f t="shared" si="13"/>
        <v>0.92592592592592593</v>
      </c>
      <c r="CM11" s="22"/>
      <c r="CN11" s="22"/>
      <c r="CO11" s="22"/>
      <c r="CP11" s="6">
        <v>1</v>
      </c>
      <c r="CQ11" s="19"/>
      <c r="CR11" s="19"/>
      <c r="CS11" s="19"/>
      <c r="CT11" s="22"/>
      <c r="CU11" s="139"/>
      <c r="CV11" s="139"/>
      <c r="CW11" s="22"/>
      <c r="CX11" s="22"/>
      <c r="CY11" s="1"/>
      <c r="CZ11" s="22"/>
      <c r="DA11" s="16"/>
      <c r="DB11" s="126" t="s">
        <v>440</v>
      </c>
      <c r="DC11" s="127"/>
      <c r="DD11" s="128" t="s">
        <v>1222</v>
      </c>
      <c r="DE11" s="1"/>
      <c r="DF11" s="1"/>
      <c r="DG11" s="1"/>
      <c r="DH11" s="1"/>
      <c r="DI11" s="1" t="s">
        <v>433</v>
      </c>
      <c r="DJ11" s="205" t="s">
        <v>482</v>
      </c>
      <c r="DK11" s="4">
        <v>2</v>
      </c>
      <c r="DL11" s="4" t="s">
        <v>557</v>
      </c>
      <c r="DM11" s="4" t="s">
        <v>448</v>
      </c>
      <c r="DN11" s="16">
        <v>0</v>
      </c>
      <c r="DO11" s="4"/>
      <c r="DP11" s="4"/>
      <c r="DQ11" s="4"/>
      <c r="DR11" s="22" t="s">
        <v>430</v>
      </c>
      <c r="DS11" s="22" t="s">
        <v>430</v>
      </c>
      <c r="DT11" s="22">
        <v>196</v>
      </c>
      <c r="DU11" s="22">
        <v>20.9</v>
      </c>
      <c r="DV11" s="22">
        <v>79.099999999999994</v>
      </c>
      <c r="DW11" s="22" t="s">
        <v>430</v>
      </c>
      <c r="DX11" s="22" t="s">
        <v>430</v>
      </c>
      <c r="DY11" s="22" t="s">
        <v>430</v>
      </c>
      <c r="DZ11" s="22" t="s">
        <v>430</v>
      </c>
      <c r="EA11" s="2">
        <v>0</v>
      </c>
      <c r="EB11" s="2"/>
      <c r="EC11" s="36"/>
      <c r="ED11" s="36"/>
      <c r="EE11" s="4">
        <v>24</v>
      </c>
      <c r="EF11" s="4" t="s">
        <v>430</v>
      </c>
      <c r="EG11" s="4">
        <v>3</v>
      </c>
      <c r="EH11" s="4">
        <v>0</v>
      </c>
      <c r="EI11" s="4" t="s">
        <v>513</v>
      </c>
      <c r="EJ11" s="4">
        <v>188</v>
      </c>
      <c r="EK11" s="4">
        <v>108</v>
      </c>
      <c r="EL11" s="6">
        <f t="shared" si="14"/>
        <v>30.556813037573562</v>
      </c>
      <c r="EM11" s="4"/>
      <c r="EN11" s="1">
        <v>1</v>
      </c>
      <c r="EO11" s="4">
        <v>2</v>
      </c>
      <c r="EP11" s="4">
        <v>2</v>
      </c>
      <c r="EQ11" s="31" t="s">
        <v>2455</v>
      </c>
      <c r="ER11" s="14">
        <v>43946</v>
      </c>
      <c r="ES11" s="129">
        <v>13060</v>
      </c>
      <c r="ET11" s="130">
        <v>75</v>
      </c>
      <c r="EU11" s="130">
        <v>20246</v>
      </c>
      <c r="EV11" s="130">
        <v>16000</v>
      </c>
      <c r="EW11" s="130">
        <v>40560</v>
      </c>
      <c r="EX11" s="130">
        <v>2017</v>
      </c>
      <c r="EY11" s="131">
        <f t="shared" si="15"/>
        <v>68.174599999999998</v>
      </c>
      <c r="EZ11" s="38">
        <f t="shared" si="16"/>
        <v>1636.1904</v>
      </c>
      <c r="FA11" s="9"/>
      <c r="FB11" s="9"/>
      <c r="FC11" s="9"/>
      <c r="FD11" s="9"/>
      <c r="FE11" s="132"/>
      <c r="FF11" s="132"/>
      <c r="FG11" s="132"/>
      <c r="FH11" s="133"/>
      <c r="FI11" s="11"/>
      <c r="FJ11" s="133"/>
      <c r="FK11" s="135"/>
      <c r="FL11" s="136"/>
      <c r="FM11" s="9"/>
      <c r="FN11" s="1"/>
      <c r="FO11" s="40">
        <f t="shared" si="27"/>
        <v>7.2999999999999995E-2</v>
      </c>
      <c r="FP11" s="9"/>
      <c r="FQ11" s="118">
        <f t="shared" si="17"/>
        <v>9.9624617208337458</v>
      </c>
      <c r="FR11" s="137">
        <f t="shared" si="18"/>
        <v>6.8174600000000002E-2</v>
      </c>
      <c r="FS11" s="140">
        <f>DT11/EY11</f>
        <v>2.8749710302664044</v>
      </c>
      <c r="FT11" s="42">
        <v>50</v>
      </c>
      <c r="FU11" s="337">
        <v>43101</v>
      </c>
      <c r="FV11" s="343" t="s">
        <v>430</v>
      </c>
      <c r="FW11" s="237" t="s">
        <v>1314</v>
      </c>
      <c r="FX11" s="208" t="s">
        <v>430</v>
      </c>
      <c r="FY11" s="243" t="s">
        <v>2476</v>
      </c>
      <c r="FZ11" s="1">
        <v>1</v>
      </c>
      <c r="GA11" s="1">
        <v>1</v>
      </c>
      <c r="GB11" s="9" t="s">
        <v>500</v>
      </c>
      <c r="GC11" s="9"/>
      <c r="GD11" s="1">
        <v>1</v>
      </c>
      <c r="GE11" s="20">
        <v>0</v>
      </c>
      <c r="GF11" s="237" t="s">
        <v>513</v>
      </c>
      <c r="GG11" s="1">
        <v>1</v>
      </c>
      <c r="GH11" s="28">
        <v>43977</v>
      </c>
      <c r="GI11" s="351">
        <v>0</v>
      </c>
      <c r="GJ11" s="244" t="s">
        <v>2558</v>
      </c>
      <c r="GK11" s="1">
        <v>1</v>
      </c>
      <c r="GL11" s="244" t="s">
        <v>513</v>
      </c>
      <c r="GM11" s="11" t="s">
        <v>1017</v>
      </c>
      <c r="GN11" s="1"/>
      <c r="GO11" s="10">
        <v>44012</v>
      </c>
      <c r="GP11" s="10" t="s">
        <v>522</v>
      </c>
      <c r="GQ11" s="20">
        <f>DATEDIF(ER11,GO11,"m")</f>
        <v>2</v>
      </c>
      <c r="GR11" s="138" t="s">
        <v>1018</v>
      </c>
      <c r="GS11" s="1"/>
      <c r="GT11" s="1"/>
      <c r="GU11" s="1"/>
      <c r="GV11" s="1"/>
      <c r="GW11" s="1"/>
      <c r="GX11" s="1"/>
      <c r="GY11" s="9"/>
      <c r="GZ11" s="1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1"/>
      <c r="IE11" s="11"/>
      <c r="IF11" s="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9"/>
      <c r="KC11" s="9"/>
      <c r="KD11" s="9"/>
      <c r="KE11" s="20">
        <f t="shared" si="19"/>
        <v>26.383570200000005</v>
      </c>
      <c r="KF11" s="20">
        <f t="shared" si="20"/>
        <v>36.4052364</v>
      </c>
      <c r="KG11" s="20">
        <f t="shared" si="21"/>
        <v>3.9950315600000001</v>
      </c>
      <c r="KH11" s="20">
        <f t="shared" si="22"/>
        <v>1.1112459799999999</v>
      </c>
      <c r="KI11" s="20">
        <f t="shared" si="23"/>
        <v>0.55903172000000001</v>
      </c>
      <c r="KJ11" s="20">
        <f t="shared" si="24"/>
        <v>13.651963649999997</v>
      </c>
      <c r="KK11" s="20">
        <f t="shared" si="25"/>
        <v>14.744120742</v>
      </c>
      <c r="KL11" s="20">
        <f t="shared" si="26"/>
        <v>7.9727467715999989</v>
      </c>
      <c r="KM11" s="9"/>
      <c r="KN11" s="9"/>
      <c r="KO11" s="9"/>
      <c r="KP11" s="1"/>
      <c r="KQ11" s="9"/>
      <c r="KR11" s="9"/>
      <c r="KS11" s="452">
        <v>44173</v>
      </c>
      <c r="KT11" s="471">
        <v>2</v>
      </c>
      <c r="KU11" s="365">
        <v>2</v>
      </c>
      <c r="KV11" s="2">
        <v>1</v>
      </c>
      <c r="KW11" s="23">
        <v>44173</v>
      </c>
      <c r="KX11" s="1">
        <v>1</v>
      </c>
      <c r="KY11" s="1">
        <v>0</v>
      </c>
      <c r="KZ11" s="1">
        <v>3</v>
      </c>
      <c r="LA11" s="11" t="s">
        <v>2428</v>
      </c>
      <c r="LB11" s="11"/>
      <c r="LC11" s="11"/>
    </row>
    <row r="12" spans="1:315">
      <c r="A12" s="1">
        <v>97</v>
      </c>
      <c r="B12" s="365">
        <f>COUNTIFS($D$3:D12,D12,$F$3:F12,F12)</f>
        <v>1</v>
      </c>
      <c r="C12" s="453">
        <v>12524</v>
      </c>
      <c r="D12" s="362" t="s">
        <v>589</v>
      </c>
      <c r="E12" s="363" t="s">
        <v>564</v>
      </c>
      <c r="F12" s="364">
        <v>6107230591</v>
      </c>
      <c r="G12" s="365">
        <v>59</v>
      </c>
      <c r="H12" s="445">
        <v>43899</v>
      </c>
      <c r="I12" s="29" t="s">
        <v>441</v>
      </c>
      <c r="J12" s="24" t="s">
        <v>486</v>
      </c>
      <c r="K12" s="2" t="s">
        <v>429</v>
      </c>
      <c r="L12" s="1">
        <v>42</v>
      </c>
      <c r="M12" s="2">
        <v>2</v>
      </c>
      <c r="N12" s="2" t="s">
        <v>430</v>
      </c>
      <c r="O12" s="1"/>
      <c r="P12" s="1" t="s">
        <v>1075</v>
      </c>
      <c r="Q12" s="25"/>
      <c r="R12" s="25"/>
      <c r="S12" s="2"/>
      <c r="T12" s="49" t="s">
        <v>1013</v>
      </c>
      <c r="U12" s="49"/>
      <c r="V12" s="50" t="s">
        <v>1014</v>
      </c>
      <c r="W12" s="27"/>
      <c r="X12" s="56"/>
      <c r="Y12" s="56"/>
      <c r="Z12" s="29" t="s">
        <v>1001</v>
      </c>
      <c r="AA12" s="1" t="s">
        <v>768</v>
      </c>
      <c r="AB12" s="1"/>
      <c r="AC12" s="112">
        <v>317</v>
      </c>
      <c r="AD12" s="112">
        <v>13000</v>
      </c>
      <c r="AE12" s="11"/>
      <c r="AF12" s="11"/>
      <c r="AG12" s="11" t="s">
        <v>490</v>
      </c>
      <c r="AH12" s="112">
        <v>1000</v>
      </c>
      <c r="AI12" s="11"/>
      <c r="AJ12" s="11"/>
      <c r="AK12" s="112"/>
      <c r="AL12" s="1"/>
      <c r="AM12" s="11"/>
      <c r="AN12" s="1"/>
      <c r="AO12" s="113">
        <v>32.700000000000003</v>
      </c>
      <c r="AP12" s="114">
        <v>58</v>
      </c>
      <c r="AQ12" s="115">
        <v>8.2899999999999991</v>
      </c>
      <c r="AR12" s="116">
        <f t="shared" si="0"/>
        <v>98.990000000000009</v>
      </c>
      <c r="AS12" s="117">
        <f t="shared" si="1"/>
        <v>0.56379310344827593</v>
      </c>
      <c r="AT12" s="118">
        <f t="shared" si="2"/>
        <v>4.6738448275862075</v>
      </c>
      <c r="AU12" s="119">
        <f t="shared" si="3"/>
        <v>0.49328707195655463</v>
      </c>
      <c r="AV12" s="19">
        <f>AW12*AO12/100</f>
        <v>28.360410000000002</v>
      </c>
      <c r="AW12" s="19">
        <f>97-AY12-(CD12*100/AO12)</f>
        <v>86.729082568807343</v>
      </c>
      <c r="AX12" s="120">
        <v>2.9985900000000005</v>
      </c>
      <c r="AY12" s="19">
        <v>9.17</v>
      </c>
      <c r="AZ12" s="1" t="s">
        <v>431</v>
      </c>
      <c r="BA12" s="55">
        <v>50</v>
      </c>
      <c r="BB12" s="1" t="s">
        <v>431</v>
      </c>
      <c r="BC12" s="6">
        <v>0.23</v>
      </c>
      <c r="BD12" s="6"/>
      <c r="BE12" s="22"/>
      <c r="BF12" s="19"/>
      <c r="BG12" s="2">
        <v>8807</v>
      </c>
      <c r="BH12" s="64">
        <v>356.7</v>
      </c>
      <c r="BI12" s="19">
        <v>0.33</v>
      </c>
      <c r="BJ12" s="19">
        <v>38.5</v>
      </c>
      <c r="BK12" s="1">
        <v>61.5</v>
      </c>
      <c r="BL12" s="121">
        <f t="shared" si="5"/>
        <v>0.62601626016260159</v>
      </c>
      <c r="BM12" s="122">
        <v>0.31</v>
      </c>
      <c r="BN12" s="6">
        <f t="shared" si="6"/>
        <v>0.94801223241590205</v>
      </c>
      <c r="BO12" s="1" t="s">
        <v>431</v>
      </c>
      <c r="BP12" s="19">
        <v>36.299999999999997</v>
      </c>
      <c r="BQ12" s="19">
        <v>73.337000000000003</v>
      </c>
      <c r="BR12" s="42">
        <v>40111.4</v>
      </c>
      <c r="BS12" s="6">
        <f t="shared" si="7"/>
        <v>56</v>
      </c>
      <c r="BT12" s="4">
        <v>93.4</v>
      </c>
      <c r="BU12" s="42">
        <v>9127.39</v>
      </c>
      <c r="BV12" s="6">
        <f t="shared" si="8"/>
        <v>6.5999999999999943</v>
      </c>
      <c r="BW12" s="6">
        <f t="shared" si="9"/>
        <v>57.013999999999996</v>
      </c>
      <c r="BX12" s="4">
        <v>33</v>
      </c>
      <c r="BY12" s="22">
        <f t="shared" si="10"/>
        <v>19.14</v>
      </c>
      <c r="BZ12" s="4">
        <v>23</v>
      </c>
      <c r="CA12" s="22">
        <f t="shared" si="11"/>
        <v>13.34</v>
      </c>
      <c r="CB12" s="4">
        <v>42.3</v>
      </c>
      <c r="CC12" s="22">
        <f t="shared" si="12"/>
        <v>24.533999999999995</v>
      </c>
      <c r="CD12" s="22">
        <v>0.36</v>
      </c>
      <c r="CE12" s="123">
        <v>98.2</v>
      </c>
      <c r="CF12" s="124">
        <v>8948.7999999999993</v>
      </c>
      <c r="CG12" s="123">
        <v>90.5</v>
      </c>
      <c r="CH12" s="124">
        <v>5348.8</v>
      </c>
      <c r="CI12" s="123">
        <v>41</v>
      </c>
      <c r="CJ12" s="123">
        <v>72.2</v>
      </c>
      <c r="CK12" s="124">
        <v>6618.0999999999995</v>
      </c>
      <c r="CL12" s="19">
        <f t="shared" si="13"/>
        <v>1.4347826086956521</v>
      </c>
      <c r="CM12" s="22"/>
      <c r="CN12" s="22"/>
      <c r="CO12" s="22"/>
      <c r="CP12" s="6"/>
      <c r="CQ12" s="22">
        <v>12.9</v>
      </c>
      <c r="CR12" s="19"/>
      <c r="CS12" s="19"/>
      <c r="CT12" s="22"/>
      <c r="CU12" s="139"/>
      <c r="CV12" s="139"/>
      <c r="CW12" s="22"/>
      <c r="CX12" s="22"/>
      <c r="CY12" s="1"/>
      <c r="CZ12" s="22"/>
      <c r="DA12" s="16">
        <v>3</v>
      </c>
      <c r="DB12" s="126" t="s">
        <v>440</v>
      </c>
      <c r="DC12" s="127"/>
      <c r="DD12" s="128" t="s">
        <v>1101</v>
      </c>
      <c r="DE12" s="1"/>
      <c r="DF12" s="1"/>
      <c r="DG12" s="1"/>
      <c r="DH12" s="1"/>
      <c r="DI12" s="1" t="s">
        <v>433</v>
      </c>
      <c r="DJ12" s="206" t="s">
        <v>490</v>
      </c>
      <c r="DK12" s="4">
        <v>2</v>
      </c>
      <c r="DL12" s="4" t="s">
        <v>456</v>
      </c>
      <c r="DM12" s="4" t="s">
        <v>441</v>
      </c>
      <c r="DN12" s="16">
        <v>0</v>
      </c>
      <c r="DO12" s="4"/>
      <c r="DP12" s="4"/>
      <c r="DQ12" s="4"/>
      <c r="DR12" s="1" t="s">
        <v>430</v>
      </c>
      <c r="DS12" s="1" t="s">
        <v>430</v>
      </c>
      <c r="DT12" s="1">
        <v>328</v>
      </c>
      <c r="DU12" s="1">
        <v>3</v>
      </c>
      <c r="DV12" s="1">
        <v>97</v>
      </c>
      <c r="DW12" s="1" t="s">
        <v>430</v>
      </c>
      <c r="DX12" s="1" t="s">
        <v>430</v>
      </c>
      <c r="DY12" s="1" t="s">
        <v>430</v>
      </c>
      <c r="DZ12" s="1" t="s">
        <v>430</v>
      </c>
      <c r="EA12" s="1">
        <v>0</v>
      </c>
      <c r="EB12" s="1"/>
      <c r="EC12" s="36"/>
      <c r="ED12" s="36"/>
      <c r="EE12" s="4">
        <v>42</v>
      </c>
      <c r="EF12" s="4">
        <v>20</v>
      </c>
      <c r="EG12" s="5">
        <v>3</v>
      </c>
      <c r="EH12" s="4">
        <v>1</v>
      </c>
      <c r="EI12" s="4" t="s">
        <v>2889</v>
      </c>
      <c r="EJ12" s="4">
        <v>190</v>
      </c>
      <c r="EK12" s="4">
        <v>117</v>
      </c>
      <c r="EL12" s="6">
        <f t="shared" si="14"/>
        <v>32.409972299168977</v>
      </c>
      <c r="EM12" s="4">
        <v>1</v>
      </c>
      <c r="EN12" s="1">
        <v>1</v>
      </c>
      <c r="EO12" s="4">
        <v>2</v>
      </c>
      <c r="EP12" s="4">
        <v>1</v>
      </c>
      <c r="EQ12" s="31" t="s">
        <v>2455</v>
      </c>
      <c r="ER12" s="14">
        <v>44595</v>
      </c>
      <c r="ES12" s="129">
        <v>12524</v>
      </c>
      <c r="ET12" s="130">
        <v>75</v>
      </c>
      <c r="EU12" s="130">
        <v>4203</v>
      </c>
      <c r="EV12" s="130">
        <v>4000</v>
      </c>
      <c r="EW12" s="130">
        <v>40560</v>
      </c>
      <c r="EX12" s="130">
        <v>2321</v>
      </c>
      <c r="EY12" s="131">
        <f t="shared" si="15"/>
        <v>313.79920000000004</v>
      </c>
      <c r="EZ12" s="38">
        <f t="shared" si="16"/>
        <v>13179.566400000002</v>
      </c>
      <c r="FA12" s="9"/>
      <c r="FB12" s="9"/>
      <c r="FC12" s="9"/>
      <c r="FD12" s="9"/>
      <c r="FE12" s="132"/>
      <c r="FF12" s="132"/>
      <c r="FG12" s="132"/>
      <c r="FH12" s="133"/>
      <c r="FI12" s="11"/>
      <c r="FJ12" s="133"/>
      <c r="FK12" s="135"/>
      <c r="FL12" s="136"/>
      <c r="FM12" s="9"/>
      <c r="FN12" s="1"/>
      <c r="FO12" s="40">
        <f t="shared" si="27"/>
        <v>0.317</v>
      </c>
      <c r="FP12" s="9"/>
      <c r="FQ12" s="118">
        <f t="shared" si="17"/>
        <v>55.222460147513679</v>
      </c>
      <c r="FR12" s="137">
        <f t="shared" si="18"/>
        <v>0.31379920000000006</v>
      </c>
      <c r="FS12" s="140">
        <f>DT12/EY12</f>
        <v>1.0452544174746141</v>
      </c>
      <c r="FT12" s="42">
        <v>20</v>
      </c>
      <c r="FU12" s="338" t="s">
        <v>1038</v>
      </c>
      <c r="FV12" s="345">
        <v>43770</v>
      </c>
      <c r="FW12" s="211"/>
      <c r="FX12" s="29" t="s">
        <v>1391</v>
      </c>
      <c r="FY12" s="241" t="s">
        <v>2429</v>
      </c>
      <c r="FZ12" s="1">
        <v>0</v>
      </c>
      <c r="GA12" s="2">
        <v>2</v>
      </c>
      <c r="GB12" s="11" t="s">
        <v>500</v>
      </c>
      <c r="GC12" s="11"/>
      <c r="GD12" s="1"/>
      <c r="GE12" s="20">
        <v>0</v>
      </c>
      <c r="GF12" s="237" t="s">
        <v>513</v>
      </c>
      <c r="GG12" s="1">
        <v>1</v>
      </c>
      <c r="GH12" s="219">
        <v>44473</v>
      </c>
      <c r="GI12" s="351">
        <v>1</v>
      </c>
      <c r="GJ12" s="29" t="s">
        <v>2888</v>
      </c>
      <c r="GK12" s="1">
        <v>0</v>
      </c>
      <c r="GL12" s="244" t="s">
        <v>513</v>
      </c>
      <c r="GM12" s="11" t="s">
        <v>1017</v>
      </c>
      <c r="GN12" s="1"/>
      <c r="GO12" s="10">
        <v>43899</v>
      </c>
      <c r="GP12" s="10"/>
      <c r="GQ12" s="20"/>
      <c r="GR12" s="138" t="s">
        <v>1018</v>
      </c>
      <c r="GS12" s="1"/>
      <c r="GT12" s="19"/>
      <c r="GU12" s="1"/>
      <c r="GV12" s="11"/>
      <c r="GW12" s="1"/>
      <c r="GX12" s="1"/>
      <c r="GY12" s="9"/>
      <c r="GZ12" s="11">
        <v>1</v>
      </c>
      <c r="HA12" s="51">
        <v>0</v>
      </c>
      <c r="HB12" s="51">
        <v>0</v>
      </c>
      <c r="HC12" s="52">
        <v>447.43</v>
      </c>
      <c r="HD12" s="51">
        <v>0</v>
      </c>
      <c r="HE12" s="51">
        <v>0</v>
      </c>
      <c r="HF12" s="51">
        <v>0</v>
      </c>
      <c r="HG12" s="52">
        <v>0</v>
      </c>
      <c r="HH12" s="51">
        <v>0</v>
      </c>
      <c r="HI12" s="52">
        <v>263.2</v>
      </c>
      <c r="HJ12" s="51">
        <v>187.68</v>
      </c>
      <c r="HK12" s="51">
        <v>0</v>
      </c>
      <c r="HL12" s="51">
        <v>0</v>
      </c>
      <c r="HM12" s="51">
        <v>168.64</v>
      </c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20"/>
      <c r="IC12" s="20"/>
      <c r="ID12" s="11"/>
      <c r="IE12" s="11"/>
      <c r="IF12" s="20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9"/>
      <c r="KC12" s="9"/>
      <c r="KD12" s="9"/>
      <c r="KE12" s="20">
        <f t="shared" si="19"/>
        <v>102.61233840000003</v>
      </c>
      <c r="KF12" s="20">
        <f t="shared" si="20"/>
        <v>182.00353600000003</v>
      </c>
      <c r="KG12" s="20">
        <f t="shared" si="21"/>
        <v>26.013953680000004</v>
      </c>
      <c r="KH12" s="20">
        <f t="shared" si="22"/>
        <v>9.4095514312800042</v>
      </c>
      <c r="KI12" s="20">
        <f t="shared" si="23"/>
        <v>0.97277752000000028</v>
      </c>
      <c r="KJ12" s="20">
        <f t="shared" si="24"/>
        <v>60.061166880000016</v>
      </c>
      <c r="KK12" s="20">
        <f t="shared" si="25"/>
        <v>41.860813280000016</v>
      </c>
      <c r="KL12" s="20">
        <f t="shared" si="26"/>
        <v>76.987495727999999</v>
      </c>
      <c r="KM12" s="9"/>
      <c r="KN12" s="9"/>
      <c r="KO12" s="9"/>
      <c r="KP12" s="1"/>
      <c r="KQ12" s="9"/>
      <c r="KR12" s="9"/>
      <c r="KS12" s="452">
        <v>44473</v>
      </c>
      <c r="KT12" s="471">
        <v>2</v>
      </c>
      <c r="KU12" s="365">
        <v>2</v>
      </c>
      <c r="KV12" s="2">
        <v>2</v>
      </c>
      <c r="KW12" s="23">
        <v>44648</v>
      </c>
      <c r="KX12" s="1">
        <v>1</v>
      </c>
      <c r="KY12" s="1">
        <v>0</v>
      </c>
      <c r="KZ12" s="1">
        <v>3</v>
      </c>
      <c r="LA12" s="11" t="s">
        <v>2428</v>
      </c>
      <c r="LB12" s="11"/>
      <c r="LC12" s="11"/>
    </row>
    <row r="13" spans="1:315">
      <c r="A13" s="1">
        <v>342</v>
      </c>
      <c r="B13" s="365">
        <f>COUNTIFS($D$3:D13,D13,$F$3:F13,F13)</f>
        <v>1</v>
      </c>
      <c r="C13" s="362">
        <v>16671</v>
      </c>
      <c r="D13" s="362" t="s">
        <v>2382</v>
      </c>
      <c r="E13" s="365" t="s">
        <v>2333</v>
      </c>
      <c r="F13" s="364">
        <v>9610036062</v>
      </c>
      <c r="G13" s="365">
        <v>25</v>
      </c>
      <c r="H13" s="445">
        <v>44545</v>
      </c>
      <c r="I13" s="162"/>
      <c r="J13" s="24"/>
      <c r="K13" s="9"/>
      <c r="L13" s="1"/>
      <c r="M13" s="1"/>
      <c r="N13" s="1"/>
      <c r="O13" s="1"/>
      <c r="P13" s="25"/>
      <c r="Q13" s="25"/>
      <c r="R13" s="25"/>
      <c r="S13" s="27"/>
      <c r="T13" s="27"/>
      <c r="U13" s="27"/>
      <c r="V13" s="27"/>
      <c r="W13" s="27"/>
      <c r="X13" s="27"/>
      <c r="Y13" s="26"/>
      <c r="Z13" s="8"/>
      <c r="AA13" s="1"/>
      <c r="AB13" s="1"/>
      <c r="AC13" s="1"/>
      <c r="AD13" s="1"/>
      <c r="AE13" s="1"/>
      <c r="AF13" s="1"/>
      <c r="AG13" s="136"/>
      <c r="AH13" s="9"/>
      <c r="AI13" s="1"/>
      <c r="AJ13" s="1"/>
      <c r="AK13" s="112"/>
      <c r="AL13" s="1"/>
      <c r="AM13" s="1"/>
      <c r="AN13" s="1"/>
      <c r="AO13" s="163"/>
      <c r="AP13" s="164"/>
      <c r="AQ13" s="165"/>
      <c r="AR13" s="166"/>
      <c r="AS13" s="135"/>
      <c r="AT13" s="21"/>
      <c r="AU13" s="167"/>
      <c r="AV13" s="1"/>
      <c r="AW13" s="1"/>
      <c r="AX13" s="168"/>
      <c r="AY13" s="1"/>
      <c r="AZ13" s="1"/>
      <c r="BA13" s="142"/>
      <c r="BB13" s="1"/>
      <c r="BC13" s="169"/>
      <c r="BD13" s="4"/>
      <c r="BE13" s="1"/>
      <c r="BF13" s="1"/>
      <c r="BG13" s="1"/>
      <c r="BH13" s="1"/>
      <c r="BI13" s="1"/>
      <c r="BJ13" s="1"/>
      <c r="BK13" s="1"/>
      <c r="BL13" s="170"/>
      <c r="BM13" s="123"/>
      <c r="BN13" s="4"/>
      <c r="BO13" s="1"/>
      <c r="BP13" s="1"/>
      <c r="BQ13" s="1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25"/>
      <c r="CP13" s="4"/>
      <c r="CQ13" s="1"/>
      <c r="CR13" s="1"/>
      <c r="CS13" s="1"/>
      <c r="CT13" s="25"/>
      <c r="CU13" s="125"/>
      <c r="CV13" s="125"/>
      <c r="CW13" s="1"/>
      <c r="CX13" s="1"/>
      <c r="CY13" s="1"/>
      <c r="CZ13" s="1"/>
      <c r="DA13" s="1"/>
      <c r="DB13" s="126"/>
      <c r="DC13" s="8"/>
      <c r="DD13" s="8"/>
      <c r="DE13" s="1"/>
      <c r="DF13" s="1"/>
      <c r="DG13" s="1"/>
      <c r="DH13" s="1"/>
      <c r="DI13" s="2"/>
      <c r="DJ13" s="205" t="s">
        <v>482</v>
      </c>
      <c r="DK13" s="4"/>
      <c r="DL13" s="4"/>
      <c r="DM13" s="4"/>
      <c r="DN13" s="4"/>
      <c r="DO13" s="4"/>
      <c r="DP13" s="4"/>
      <c r="DQ13" s="4"/>
      <c r="DR13" s="1"/>
      <c r="DS13" s="1"/>
      <c r="DT13" s="2"/>
      <c r="DU13" s="2"/>
      <c r="DV13" s="2"/>
      <c r="DW13" s="2"/>
      <c r="DX13" s="2"/>
      <c r="DY13" s="2"/>
      <c r="DZ13" s="2"/>
      <c r="EA13" s="2"/>
      <c r="EB13" s="1"/>
      <c r="EC13" s="9"/>
      <c r="ED13" s="9"/>
      <c r="EE13" s="9"/>
      <c r="EF13" s="1">
        <v>15</v>
      </c>
      <c r="EG13" s="1"/>
      <c r="EH13" s="1">
        <v>1</v>
      </c>
      <c r="EI13" s="237" t="s">
        <v>2439</v>
      </c>
      <c r="EJ13" s="1">
        <v>173</v>
      </c>
      <c r="EK13" s="1">
        <v>72</v>
      </c>
      <c r="EL13" s="6">
        <f t="shared" si="14"/>
        <v>24.056934745564501</v>
      </c>
      <c r="EM13" s="1"/>
      <c r="EN13" s="1">
        <v>0</v>
      </c>
      <c r="EO13" s="1">
        <v>0</v>
      </c>
      <c r="EP13" s="1">
        <v>0</v>
      </c>
      <c r="EQ13" s="8">
        <v>0</v>
      </c>
      <c r="ER13" s="10">
        <v>44501</v>
      </c>
      <c r="ES13" s="129"/>
      <c r="ET13" s="9"/>
      <c r="EU13" s="9"/>
      <c r="EV13" s="9"/>
      <c r="EW13" s="9"/>
      <c r="EX13" s="9"/>
      <c r="EY13" s="132"/>
      <c r="EZ13" s="132"/>
      <c r="FA13" s="11"/>
      <c r="FB13" s="9"/>
      <c r="FC13" s="9"/>
      <c r="FD13" s="9"/>
      <c r="FE13" s="9"/>
      <c r="FF13" s="9"/>
      <c r="FG13" s="132"/>
      <c r="FH13" s="132"/>
      <c r="FI13" s="134"/>
      <c r="FJ13" s="133"/>
      <c r="FK13" s="171"/>
      <c r="FL13" s="21"/>
      <c r="FM13" s="136"/>
      <c r="FN13" s="9"/>
      <c r="FO13" s="36"/>
      <c r="FP13" s="9"/>
      <c r="FQ13" s="132"/>
      <c r="FR13" s="132"/>
      <c r="FS13" s="1"/>
      <c r="FT13" s="1"/>
      <c r="FU13" s="334" t="s">
        <v>513</v>
      </c>
      <c r="FV13" s="343" t="s">
        <v>772</v>
      </c>
      <c r="FW13" s="237" t="s">
        <v>2471</v>
      </c>
      <c r="FX13" s="208" t="s">
        <v>772</v>
      </c>
      <c r="FY13" s="243" t="s">
        <v>2429</v>
      </c>
      <c r="FZ13" s="1"/>
      <c r="GA13" s="1">
        <v>1</v>
      </c>
      <c r="GB13" s="9"/>
      <c r="GC13" s="9"/>
      <c r="GD13" s="1"/>
      <c r="GE13" s="20">
        <v>1</v>
      </c>
      <c r="GF13" s="237" t="s">
        <v>522</v>
      </c>
      <c r="GG13" s="1"/>
      <c r="GH13" s="28">
        <v>44208</v>
      </c>
      <c r="GI13" s="351">
        <v>1</v>
      </c>
      <c r="GJ13" s="244" t="s">
        <v>2569</v>
      </c>
      <c r="GK13" s="1"/>
      <c r="GL13" s="244" t="s">
        <v>513</v>
      </c>
      <c r="GM13" s="9"/>
      <c r="GN13" s="1"/>
      <c r="GO13" s="1"/>
      <c r="GP13" s="4"/>
      <c r="GQ13" s="1"/>
      <c r="GR13" s="138"/>
      <c r="GS13" s="1"/>
      <c r="GT13" s="1"/>
      <c r="GU13" s="1"/>
      <c r="GV13" s="1"/>
      <c r="GW13" s="1"/>
      <c r="GX13" s="1"/>
      <c r="GY13" s="9"/>
      <c r="GZ13" s="9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1"/>
      <c r="KQ13" s="9"/>
      <c r="KR13" s="9"/>
      <c r="KS13" s="452">
        <v>44573</v>
      </c>
      <c r="KT13" s="471">
        <v>1</v>
      </c>
      <c r="KU13" s="365">
        <v>0</v>
      </c>
      <c r="KV13" s="1">
        <v>1</v>
      </c>
      <c r="KW13" s="23">
        <v>44601</v>
      </c>
      <c r="KX13" s="1">
        <v>1</v>
      </c>
      <c r="KY13" s="1">
        <v>0</v>
      </c>
      <c r="KZ13" s="1">
        <v>3</v>
      </c>
      <c r="LA13" s="11" t="s">
        <v>513</v>
      </c>
      <c r="LB13" s="11"/>
      <c r="LC13" s="11"/>
    </row>
    <row r="14" spans="1:315">
      <c r="A14" s="1">
        <v>185</v>
      </c>
      <c r="B14" s="365">
        <f>COUNTIFS($D$3:D14,D14,$F$3:F14,F14)</f>
        <v>1</v>
      </c>
      <c r="C14" s="362">
        <v>10847</v>
      </c>
      <c r="D14" s="362" t="s">
        <v>2337</v>
      </c>
      <c r="E14" s="365" t="s">
        <v>2072</v>
      </c>
      <c r="F14" s="364">
        <v>8106245785</v>
      </c>
      <c r="G14" s="365">
        <v>38</v>
      </c>
      <c r="H14" s="445">
        <v>43608</v>
      </c>
      <c r="I14" s="162"/>
      <c r="J14" s="24"/>
      <c r="K14" s="9"/>
      <c r="L14" s="1"/>
      <c r="M14" s="1"/>
      <c r="N14" s="1"/>
      <c r="O14" s="1"/>
      <c r="P14" s="25"/>
      <c r="Q14" s="25"/>
      <c r="R14" s="25"/>
      <c r="S14" s="27"/>
      <c r="T14" s="27"/>
      <c r="U14" s="27"/>
      <c r="V14" s="27"/>
      <c r="W14" s="27"/>
      <c r="X14" s="27"/>
      <c r="Y14" s="26"/>
      <c r="Z14" s="8"/>
      <c r="AA14" s="1"/>
      <c r="AB14" s="1"/>
      <c r="AC14" s="1"/>
      <c r="AD14" s="1"/>
      <c r="AE14" s="1"/>
      <c r="AF14" s="1"/>
      <c r="AG14" s="136"/>
      <c r="AH14" s="9"/>
      <c r="AI14" s="1"/>
      <c r="AJ14" s="1"/>
      <c r="AK14" s="112"/>
      <c r="AL14" s="1"/>
      <c r="AM14" s="1"/>
      <c r="AN14" s="1"/>
      <c r="AO14" s="163"/>
      <c r="AP14" s="164"/>
      <c r="AQ14" s="165"/>
      <c r="AR14" s="166"/>
      <c r="AS14" s="135"/>
      <c r="AT14" s="21"/>
      <c r="AU14" s="167"/>
      <c r="AV14" s="1"/>
      <c r="AW14" s="1"/>
      <c r="AX14" s="168"/>
      <c r="AY14" s="1"/>
      <c r="AZ14" s="1"/>
      <c r="BA14" s="142"/>
      <c r="BB14" s="1"/>
      <c r="BC14" s="169"/>
      <c r="BD14" s="4"/>
      <c r="BE14" s="1"/>
      <c r="BF14" s="1"/>
      <c r="BG14" s="1"/>
      <c r="BH14" s="1"/>
      <c r="BI14" s="1"/>
      <c r="BJ14" s="1"/>
      <c r="BK14" s="1"/>
      <c r="BL14" s="170"/>
      <c r="BM14" s="123"/>
      <c r="BN14" s="4"/>
      <c r="BO14" s="1"/>
      <c r="BP14" s="1"/>
      <c r="BQ14" s="1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25"/>
      <c r="CP14" s="4"/>
      <c r="CQ14" s="1"/>
      <c r="CR14" s="1"/>
      <c r="CS14" s="1"/>
      <c r="CT14" s="25"/>
      <c r="CU14" s="125"/>
      <c r="CV14" s="125"/>
      <c r="CW14" s="1"/>
      <c r="CX14" s="1"/>
      <c r="CY14" s="1"/>
      <c r="CZ14" s="1"/>
      <c r="DA14" s="1"/>
      <c r="DB14" s="126"/>
      <c r="DC14" s="8"/>
      <c r="DD14" s="8"/>
      <c r="DE14" s="1"/>
      <c r="DF14" s="1"/>
      <c r="DG14" s="1"/>
      <c r="DH14" s="1"/>
      <c r="DI14" s="2"/>
      <c r="DJ14" s="205" t="s">
        <v>482</v>
      </c>
      <c r="DK14" s="4"/>
      <c r="DL14" s="4"/>
      <c r="DM14" s="4"/>
      <c r="DN14" s="4"/>
      <c r="DO14" s="4"/>
      <c r="DP14" s="4"/>
      <c r="DQ14" s="4"/>
      <c r="DR14" s="1"/>
      <c r="DS14" s="1"/>
      <c r="DT14" s="2"/>
      <c r="DU14" s="2"/>
      <c r="DV14" s="2"/>
      <c r="DW14" s="2"/>
      <c r="DX14" s="2"/>
      <c r="DY14" s="2"/>
      <c r="DZ14" s="2"/>
      <c r="EA14" s="2"/>
      <c r="EB14" s="1"/>
      <c r="EC14" s="9"/>
      <c r="ED14" s="9"/>
      <c r="EE14" s="9"/>
      <c r="EF14" s="1">
        <v>5</v>
      </c>
      <c r="EG14" s="1"/>
      <c r="EH14" s="1">
        <v>1</v>
      </c>
      <c r="EI14" s="237" t="s">
        <v>2973</v>
      </c>
      <c r="EJ14" s="1">
        <v>195</v>
      </c>
      <c r="EK14" s="1">
        <v>102</v>
      </c>
      <c r="EL14" s="6">
        <f>EK14/((EJ14/100)*(EJ14/100))</f>
        <v>26.824457593688365</v>
      </c>
      <c r="EM14" s="1"/>
      <c r="EN14" s="1">
        <v>0</v>
      </c>
      <c r="EO14" s="1">
        <v>2</v>
      </c>
      <c r="EP14" s="1">
        <v>2</v>
      </c>
      <c r="EQ14" s="244" t="s">
        <v>2612</v>
      </c>
      <c r="ER14" s="10">
        <v>44680</v>
      </c>
      <c r="ES14" s="129"/>
      <c r="ET14" s="9"/>
      <c r="EU14" s="9"/>
      <c r="EV14" s="9"/>
      <c r="EW14" s="9"/>
      <c r="EX14" s="9"/>
      <c r="EY14" s="132"/>
      <c r="EZ14" s="132"/>
      <c r="FA14" s="11"/>
      <c r="FB14" s="9"/>
      <c r="FC14" s="9"/>
      <c r="FD14" s="9"/>
      <c r="FE14" s="9"/>
      <c r="FF14" s="9"/>
      <c r="FG14" s="132"/>
      <c r="FH14" s="132"/>
      <c r="FI14" s="134"/>
      <c r="FJ14" s="133"/>
      <c r="FK14" s="171"/>
      <c r="FL14" s="21"/>
      <c r="FM14" s="136"/>
      <c r="FN14" s="9"/>
      <c r="FO14" s="36"/>
      <c r="FP14" s="9"/>
      <c r="FQ14" s="132"/>
      <c r="FR14" s="132"/>
      <c r="FS14" s="1"/>
      <c r="FT14" s="1"/>
      <c r="FU14" s="336">
        <v>43586</v>
      </c>
      <c r="FV14" s="343" t="s">
        <v>772</v>
      </c>
      <c r="FW14" s="237" t="s">
        <v>1314</v>
      </c>
      <c r="FX14" s="208" t="s">
        <v>772</v>
      </c>
      <c r="FY14" s="243" t="s">
        <v>2539</v>
      </c>
      <c r="FZ14" s="1"/>
      <c r="GA14" s="1">
        <v>1</v>
      </c>
      <c r="GB14" s="9"/>
      <c r="GC14" s="9"/>
      <c r="GD14" s="1"/>
      <c r="GE14" s="20">
        <v>0</v>
      </c>
      <c r="GF14" s="237" t="s">
        <v>513</v>
      </c>
      <c r="GG14" s="1"/>
      <c r="GH14" s="28">
        <v>43622</v>
      </c>
      <c r="GI14" s="351">
        <v>1</v>
      </c>
      <c r="GJ14" s="244" t="s">
        <v>2972</v>
      </c>
      <c r="GK14" s="1"/>
      <c r="GL14" s="244" t="s">
        <v>513</v>
      </c>
      <c r="GM14" s="9"/>
      <c r="GN14" s="1"/>
      <c r="GO14" s="1"/>
      <c r="GP14" s="4"/>
      <c r="GQ14" s="1"/>
      <c r="GR14" s="138"/>
      <c r="GS14" s="1"/>
      <c r="GT14" s="1"/>
      <c r="GU14" s="1"/>
      <c r="GV14" s="1"/>
      <c r="GW14" s="1"/>
      <c r="GX14" s="1"/>
      <c r="GY14" s="9"/>
      <c r="GZ14" s="9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1"/>
      <c r="KQ14" s="9"/>
      <c r="KR14" s="9"/>
      <c r="KS14" s="452">
        <v>43622</v>
      </c>
      <c r="KT14" s="471">
        <v>2</v>
      </c>
      <c r="KU14" s="365">
        <v>1</v>
      </c>
      <c r="KV14" s="1">
        <v>1</v>
      </c>
      <c r="KW14" s="23">
        <v>44784</v>
      </c>
      <c r="KX14" s="1">
        <v>1</v>
      </c>
      <c r="KY14" s="1">
        <v>0</v>
      </c>
      <c r="KZ14" s="1">
        <v>3</v>
      </c>
      <c r="LA14" s="11" t="s">
        <v>2855</v>
      </c>
      <c r="LB14" s="11"/>
      <c r="LC14" s="11"/>
    </row>
    <row r="15" spans="1:315">
      <c r="A15" s="1">
        <v>325</v>
      </c>
      <c r="B15" s="365">
        <f>COUNTIFS($D$3:D15,D15,$F$3:F15,F15)</f>
        <v>1</v>
      </c>
      <c r="C15" s="453">
        <v>16558</v>
      </c>
      <c r="D15" s="362" t="s">
        <v>600</v>
      </c>
      <c r="E15" s="363" t="s">
        <v>534</v>
      </c>
      <c r="F15" s="364">
        <v>6255231059</v>
      </c>
      <c r="G15" s="365">
        <v>59</v>
      </c>
      <c r="H15" s="445">
        <v>44525</v>
      </c>
      <c r="I15" s="29" t="s">
        <v>441</v>
      </c>
      <c r="J15" s="24" t="s">
        <v>486</v>
      </c>
      <c r="K15" s="2" t="s">
        <v>429</v>
      </c>
      <c r="L15" s="2">
        <v>12</v>
      </c>
      <c r="M15" s="2">
        <v>2</v>
      </c>
      <c r="N15" s="2" t="s">
        <v>430</v>
      </c>
      <c r="O15" s="11"/>
      <c r="P15" s="2" t="s">
        <v>1852</v>
      </c>
      <c r="Q15" s="11"/>
      <c r="R15" s="11"/>
      <c r="S15" s="11"/>
      <c r="T15" s="41"/>
      <c r="U15" s="41"/>
      <c r="V15" s="61" t="s">
        <v>1358</v>
      </c>
      <c r="W15" s="41"/>
      <c r="X15" s="41"/>
      <c r="Y15" s="63"/>
      <c r="Z15" s="11"/>
      <c r="AA15" s="1" t="s">
        <v>1780</v>
      </c>
      <c r="AB15" s="1"/>
      <c r="AC15" s="112">
        <v>978</v>
      </c>
      <c r="AD15" s="112">
        <v>11700</v>
      </c>
      <c r="AE15" s="11"/>
      <c r="AF15" s="11"/>
      <c r="AG15" s="11" t="s">
        <v>490</v>
      </c>
      <c r="AH15" s="112">
        <v>650</v>
      </c>
      <c r="AI15" s="11"/>
      <c r="AJ15" s="11"/>
      <c r="AK15" s="112"/>
      <c r="AL15" s="1"/>
      <c r="AM15" s="11"/>
      <c r="AN15" s="1"/>
      <c r="AO15" s="113">
        <v>91.8</v>
      </c>
      <c r="AP15" s="114">
        <v>7.37</v>
      </c>
      <c r="AQ15" s="115">
        <v>0.51</v>
      </c>
      <c r="AR15" s="116">
        <f t="shared" ref="AR15:AR22" si="28">AO15+AP15+AQ15</f>
        <v>99.68</v>
      </c>
      <c r="AS15" s="117">
        <f t="shared" ref="AS15:AS22" si="29">AO15/AP15</f>
        <v>12.455902306648575</v>
      </c>
      <c r="AT15" s="118">
        <f t="shared" ref="AT15:AT22" si="30">AO15/AP15*AQ15</f>
        <v>6.3525101763907736</v>
      </c>
      <c r="AU15" s="119">
        <f t="shared" ref="AU15:AU22" si="31">AO15/(AP15+AQ15)</f>
        <v>11.649746192893401</v>
      </c>
      <c r="AV15" s="19">
        <f>AW15*AO15/100</f>
        <v>86.704000000000008</v>
      </c>
      <c r="AW15" s="19">
        <f>98-AY15-(CD15*100/AO15)</f>
        <v>94.4488017429194</v>
      </c>
      <c r="AX15" s="120">
        <v>3.07</v>
      </c>
      <c r="AY15" s="19">
        <f>AX15*100/AO15</f>
        <v>3.3442265795206971</v>
      </c>
      <c r="AZ15" s="1" t="s">
        <v>431</v>
      </c>
      <c r="BA15" s="55">
        <v>5.2520000000000007</v>
      </c>
      <c r="BB15" s="1" t="s">
        <v>431</v>
      </c>
      <c r="BC15" s="6">
        <v>1.0999999999999999E-2</v>
      </c>
      <c r="BD15" s="6"/>
      <c r="BE15" s="19"/>
      <c r="BF15" s="19"/>
      <c r="BG15" s="64">
        <v>5250</v>
      </c>
      <c r="BH15" s="64">
        <v>442.86</v>
      </c>
      <c r="BI15" s="19">
        <v>0.69</v>
      </c>
      <c r="BJ15" s="19">
        <v>29.7</v>
      </c>
      <c r="BK15" s="19">
        <f>100-BJ15</f>
        <v>70.3</v>
      </c>
      <c r="BL15" s="121">
        <f t="shared" ref="BL15:BL22" si="32">BJ15/BK15</f>
        <v>0.42247510668563298</v>
      </c>
      <c r="BM15" s="122">
        <v>1.65</v>
      </c>
      <c r="BN15" s="6">
        <f t="shared" ref="BN15:BN22" si="33">BM15*100/AO15</f>
        <v>1.7973856209150327</v>
      </c>
      <c r="BO15" s="1" t="s">
        <v>431</v>
      </c>
      <c r="BP15" s="19">
        <v>22</v>
      </c>
      <c r="BQ15" s="19">
        <v>30.419999999999998</v>
      </c>
      <c r="BR15" s="42">
        <v>51076.62</v>
      </c>
      <c r="BS15" s="6">
        <f t="shared" ref="BS15:BS22" si="34">BX15+BZ15</f>
        <v>31.099999999999998</v>
      </c>
      <c r="BT15" s="4">
        <v>72.099999999999994</v>
      </c>
      <c r="BU15" s="42">
        <v>10373.84</v>
      </c>
      <c r="BV15" s="6">
        <f t="shared" ref="BV15:BV22" si="35">100-BT15</f>
        <v>27.900000000000006</v>
      </c>
      <c r="BW15" s="6">
        <f t="shared" ref="BW15:BW22" si="36">BY15+CA15+CC15</f>
        <v>7.3552600000000004</v>
      </c>
      <c r="BX15" s="22">
        <v>11.7</v>
      </c>
      <c r="BY15" s="22">
        <f t="shared" ref="BY15:BY22" si="37">BX15*AP15/100</f>
        <v>0.86229</v>
      </c>
      <c r="BZ15" s="6">
        <v>19.399999999999999</v>
      </c>
      <c r="CA15" s="22">
        <f t="shared" ref="CA15:CA22" si="38">BZ15*AP15/100</f>
        <v>1.4297799999999998</v>
      </c>
      <c r="CB15" s="6">
        <v>68.7</v>
      </c>
      <c r="CC15" s="22">
        <f t="shared" ref="CC15:CC22" si="39">CB15*AP15/100</f>
        <v>5.0631900000000005</v>
      </c>
      <c r="CD15" s="22">
        <v>0.19</v>
      </c>
      <c r="CE15" s="123">
        <v>99.5</v>
      </c>
      <c r="CF15" s="124">
        <v>12810</v>
      </c>
      <c r="CG15" s="123">
        <v>93.8</v>
      </c>
      <c r="CH15" s="124">
        <v>10009</v>
      </c>
      <c r="CI15" s="123">
        <v>90.5</v>
      </c>
      <c r="CJ15" s="123">
        <v>92.2</v>
      </c>
      <c r="CK15" s="124">
        <v>6882</v>
      </c>
      <c r="CL15" s="19">
        <f t="shared" ref="CL15:CL22" si="40">BX15/BZ15</f>
        <v>0.60309278350515461</v>
      </c>
      <c r="CM15" s="19"/>
      <c r="CN15" s="19"/>
      <c r="CO15" s="19"/>
      <c r="CP15" s="6"/>
      <c r="CQ15" s="19"/>
      <c r="CR15" s="19"/>
      <c r="CS15" s="20"/>
      <c r="CT15" s="25"/>
      <c r="CU15" s="125"/>
      <c r="CV15" s="125"/>
      <c r="CW15" s="1"/>
      <c r="CX15" s="1"/>
      <c r="CY15" s="1"/>
      <c r="CZ15" s="22"/>
      <c r="DA15" s="16"/>
      <c r="DB15" s="126" t="s">
        <v>257</v>
      </c>
      <c r="DC15" s="127"/>
      <c r="DD15" s="128" t="s">
        <v>1877</v>
      </c>
      <c r="DE15" s="1"/>
      <c r="DF15" s="1"/>
      <c r="DG15" s="1"/>
      <c r="DH15" s="1"/>
      <c r="DI15" s="1" t="s">
        <v>435</v>
      </c>
      <c r="DJ15" s="206" t="s">
        <v>490</v>
      </c>
      <c r="DK15" s="4">
        <v>2</v>
      </c>
      <c r="DL15" s="4"/>
      <c r="DM15" s="4"/>
      <c r="DN15" s="16">
        <v>0</v>
      </c>
      <c r="DO15" s="4"/>
      <c r="DP15" s="4"/>
      <c r="DQ15" s="4"/>
      <c r="DR15" s="22" t="s">
        <v>430</v>
      </c>
      <c r="DS15" s="22" t="s">
        <v>430</v>
      </c>
      <c r="DT15" s="22">
        <v>1803</v>
      </c>
      <c r="DU15" s="22">
        <v>1</v>
      </c>
      <c r="DV15" s="22">
        <v>99</v>
      </c>
      <c r="DW15" s="22" t="s">
        <v>430</v>
      </c>
      <c r="DX15" s="22" t="s">
        <v>430</v>
      </c>
      <c r="DY15" s="22" t="s">
        <v>430</v>
      </c>
      <c r="DZ15" s="39" t="s">
        <v>430</v>
      </c>
      <c r="EA15" s="2">
        <v>0</v>
      </c>
      <c r="EB15" s="2"/>
      <c r="EC15" s="36"/>
      <c r="ED15" s="36"/>
      <c r="EE15" s="4">
        <f>L15</f>
        <v>12</v>
      </c>
      <c r="EF15" s="4" t="s">
        <v>430</v>
      </c>
      <c r="EG15" s="4"/>
      <c r="EH15" s="4">
        <v>0</v>
      </c>
      <c r="EI15" s="4" t="s">
        <v>513</v>
      </c>
      <c r="EJ15" s="4">
        <v>163</v>
      </c>
      <c r="EK15" s="4">
        <v>90</v>
      </c>
      <c r="EL15" s="6">
        <f t="shared" ref="EL15:EL22" si="41">EK15/(EJ15*EJ15*0.01*0.01)</f>
        <v>33.874063758515568</v>
      </c>
      <c r="EM15" s="4"/>
      <c r="EN15" s="4">
        <v>1</v>
      </c>
      <c r="EO15" s="4">
        <v>2</v>
      </c>
      <c r="EP15" s="4">
        <v>2</v>
      </c>
      <c r="EQ15" s="31" t="s">
        <v>2612</v>
      </c>
      <c r="ER15" s="14">
        <v>44161</v>
      </c>
      <c r="ES15" s="129">
        <f>C15</f>
        <v>16558</v>
      </c>
      <c r="ET15" s="130">
        <v>75</v>
      </c>
      <c r="EU15" s="130">
        <v>14178</v>
      </c>
      <c r="EV15" s="130">
        <v>4000</v>
      </c>
      <c r="EW15" s="130">
        <v>38064</v>
      </c>
      <c r="EX15" s="130">
        <v>7321</v>
      </c>
      <c r="EY15" s="131">
        <f t="shared" ref="EY15:EY22" si="42">EX15/EV15*EW15/ET15</f>
        <v>928.88847999999996</v>
      </c>
      <c r="EZ15" s="38">
        <f t="shared" ref="EZ15:EZ22" si="43">L15*EY15</f>
        <v>11146.661759999999</v>
      </c>
      <c r="FA15" s="9"/>
      <c r="FB15" s="9"/>
      <c r="FC15" s="9"/>
      <c r="FD15" s="9"/>
      <c r="FE15" s="132"/>
      <c r="FF15" s="132"/>
      <c r="FG15" s="132"/>
      <c r="FH15" s="133"/>
      <c r="FI15" s="134"/>
      <c r="FJ15" s="133"/>
      <c r="FK15" s="135"/>
      <c r="FL15" s="136"/>
      <c r="FM15" s="9"/>
      <c r="FN15" s="1"/>
      <c r="FO15" s="40">
        <f t="shared" ref="FO15:FO22" si="44">AC15/1000</f>
        <v>0.97799999999999998</v>
      </c>
      <c r="FP15" s="9"/>
      <c r="FQ15" s="118">
        <f t="shared" ref="FQ15:FQ22" si="45">EX15*100/EU15</f>
        <v>51.636337988432786</v>
      </c>
      <c r="FR15" s="137">
        <f t="shared" ref="FR15:FR22" si="46">EY15/1000</f>
        <v>0.92888847999999991</v>
      </c>
      <c r="FS15" s="9"/>
      <c r="FT15" s="1"/>
      <c r="FU15" s="335"/>
      <c r="FV15" s="344">
        <v>44501</v>
      </c>
      <c r="FW15" s="210"/>
      <c r="FX15" s="29" t="s">
        <v>1322</v>
      </c>
      <c r="FY15" s="241" t="s">
        <v>2461</v>
      </c>
      <c r="FZ15" s="1"/>
      <c r="GA15" s="1">
        <v>2</v>
      </c>
      <c r="GB15" s="9"/>
      <c r="GC15" s="9"/>
      <c r="GD15" s="1"/>
      <c r="GE15" s="20">
        <v>1</v>
      </c>
      <c r="GF15" s="2" t="s">
        <v>522</v>
      </c>
      <c r="GG15" s="1"/>
      <c r="GH15" s="28">
        <v>44322</v>
      </c>
      <c r="GI15" s="351">
        <v>0</v>
      </c>
      <c r="GJ15" s="29" t="s">
        <v>2608</v>
      </c>
      <c r="GK15" s="1"/>
      <c r="GL15" s="29" t="s">
        <v>513</v>
      </c>
      <c r="GM15" s="9"/>
      <c r="GN15" s="1"/>
      <c r="GO15" s="10"/>
      <c r="GP15" s="10"/>
      <c r="GQ15" s="20"/>
      <c r="GR15" s="138"/>
      <c r="GS15" s="1"/>
      <c r="GT15" s="1"/>
      <c r="GU15" s="1"/>
      <c r="GV15" s="1"/>
      <c r="GW15" s="1"/>
      <c r="GX15" s="1"/>
      <c r="GY15" s="9"/>
      <c r="GZ15" s="9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22">
        <v>79.2</v>
      </c>
      <c r="KC15" s="22">
        <v>30.5</v>
      </c>
      <c r="KD15" s="22">
        <v>17.8</v>
      </c>
      <c r="KE15" s="20">
        <f t="shared" ref="KE15:KE22" si="47">FR15*AO15/100*1000</f>
        <v>852.71962463999989</v>
      </c>
      <c r="KF15" s="20">
        <f t="shared" ref="KF15:KF22" si="48">FR15*AP15/100*1000</f>
        <v>68.459080975999996</v>
      </c>
      <c r="KG15" s="20">
        <f t="shared" ref="KG15:KG22" si="49">FR15*AQ15/100*1000</f>
        <v>4.7373312480000003</v>
      </c>
      <c r="KH15" s="20">
        <f t="shared" ref="KH15:KH22" si="50">FR15*AX15/100*1000</f>
        <v>28.516876335999996</v>
      </c>
      <c r="KI15" s="20">
        <f t="shared" ref="KI15:KI22" si="51">FR15*BM15/100*1000</f>
        <v>15.326659919999999</v>
      </c>
      <c r="KJ15" s="20">
        <f t="shared" ref="KJ15:KJ22" si="52">FR15*BY15/100*1000</f>
        <v>8.0097124741919981</v>
      </c>
      <c r="KK15" s="20">
        <f t="shared" ref="KK15:KK22" si="53">FR15*CA15/100*1000</f>
        <v>13.281061709343996</v>
      </c>
      <c r="KL15" s="20">
        <f t="shared" ref="KL15:KL22" si="54">FR15*CC15/100*1000</f>
        <v>47.031388630512005</v>
      </c>
      <c r="KM15" s="9"/>
      <c r="KN15" s="9"/>
      <c r="KO15" s="9"/>
      <c r="KP15" s="1"/>
      <c r="KQ15" s="9"/>
      <c r="KR15" s="9"/>
      <c r="KS15" s="456" t="s">
        <v>430</v>
      </c>
      <c r="KT15" s="472" t="s">
        <v>430</v>
      </c>
      <c r="KU15" s="455" t="s">
        <v>430</v>
      </c>
      <c r="KV15" s="1">
        <v>1</v>
      </c>
      <c r="KW15" s="23">
        <v>44890</v>
      </c>
      <c r="KX15" s="1">
        <v>1</v>
      </c>
      <c r="KY15" s="1">
        <v>0</v>
      </c>
      <c r="KZ15" s="1">
        <v>3</v>
      </c>
      <c r="LA15" s="11" t="s">
        <v>2428</v>
      </c>
      <c r="LB15" s="11"/>
      <c r="LC15" s="11"/>
    </row>
    <row r="16" spans="1:315">
      <c r="A16" s="1">
        <v>263</v>
      </c>
      <c r="B16" s="412">
        <f>COUNTIFS($D$3:D16,D16,$F$3:F16,F16)</f>
        <v>1</v>
      </c>
      <c r="C16" s="413">
        <v>13977</v>
      </c>
      <c r="D16" s="414" t="s">
        <v>1353</v>
      </c>
      <c r="E16" s="73" t="s">
        <v>517</v>
      </c>
      <c r="F16" s="75">
        <v>7105113697</v>
      </c>
      <c r="G16" s="74">
        <v>49</v>
      </c>
      <c r="H16" s="442">
        <v>44168</v>
      </c>
      <c r="I16" s="29" t="s">
        <v>1354</v>
      </c>
      <c r="J16" s="24" t="s">
        <v>486</v>
      </c>
      <c r="K16" s="2" t="s">
        <v>429</v>
      </c>
      <c r="L16" s="2">
        <v>5</v>
      </c>
      <c r="M16" s="2">
        <v>1</v>
      </c>
      <c r="N16" s="2" t="s">
        <v>430</v>
      </c>
      <c r="O16" s="11"/>
      <c r="P16" s="2" t="s">
        <v>1325</v>
      </c>
      <c r="Q16" s="11"/>
      <c r="R16" s="11"/>
      <c r="S16" s="11"/>
      <c r="T16" s="41"/>
      <c r="U16" s="41"/>
      <c r="V16" s="57" t="s">
        <v>1270</v>
      </c>
      <c r="W16" s="27"/>
      <c r="X16" s="56"/>
      <c r="Y16" s="56"/>
      <c r="Z16" s="11"/>
      <c r="AA16" s="1" t="s">
        <v>793</v>
      </c>
      <c r="AB16" s="1"/>
      <c r="AC16" s="112">
        <v>338</v>
      </c>
      <c r="AD16" s="112">
        <v>1600</v>
      </c>
      <c r="AE16" s="11"/>
      <c r="AF16" s="11"/>
      <c r="AG16" s="11" t="s">
        <v>482</v>
      </c>
      <c r="AH16" s="112">
        <v>150</v>
      </c>
      <c r="AI16" s="11"/>
      <c r="AJ16" s="11"/>
      <c r="AK16" s="112"/>
      <c r="AL16" s="1"/>
      <c r="AM16" s="11"/>
      <c r="AN16" s="1"/>
      <c r="AO16" s="113">
        <v>31.7</v>
      </c>
      <c r="AP16" s="114">
        <v>64</v>
      </c>
      <c r="AQ16" s="115">
        <v>4</v>
      </c>
      <c r="AR16" s="116">
        <f t="shared" si="28"/>
        <v>99.7</v>
      </c>
      <c r="AS16" s="117">
        <f t="shared" si="29"/>
        <v>0.49531249999999999</v>
      </c>
      <c r="AT16" s="118">
        <f t="shared" si="30"/>
        <v>1.98125</v>
      </c>
      <c r="AU16" s="119">
        <f t="shared" si="31"/>
        <v>0.4661764705882353</v>
      </c>
      <c r="AV16" s="19">
        <f>AW16*AO16/100</f>
        <v>26.336000000000002</v>
      </c>
      <c r="AW16" s="19">
        <f>98-AY16-(CD16*100/AO16)</f>
        <v>83.078864353312312</v>
      </c>
      <c r="AX16" s="120">
        <v>3.64</v>
      </c>
      <c r="AY16" s="19">
        <f>AX16*100/AO16</f>
        <v>11.482649842271293</v>
      </c>
      <c r="AZ16" s="1" t="s">
        <v>431</v>
      </c>
      <c r="BA16" s="55">
        <v>15.9</v>
      </c>
      <c r="BB16" s="1" t="s">
        <v>431</v>
      </c>
      <c r="BC16" s="6">
        <v>8.6999999999999994E-2</v>
      </c>
      <c r="BD16" s="6"/>
      <c r="BE16" s="19"/>
      <c r="BF16" s="19"/>
      <c r="BG16" s="2">
        <v>5838</v>
      </c>
      <c r="BH16" s="64">
        <v>285.37142857142857</v>
      </c>
      <c r="BI16" s="19">
        <v>0.39</v>
      </c>
      <c r="BJ16" s="19">
        <v>51.1</v>
      </c>
      <c r="BK16" s="1">
        <v>48.9</v>
      </c>
      <c r="BL16" s="121">
        <f t="shared" si="32"/>
        <v>1.0449897750511248</v>
      </c>
      <c r="BM16" s="122">
        <v>0.47</v>
      </c>
      <c r="BN16" s="6">
        <f t="shared" si="33"/>
        <v>1.4826498422712935</v>
      </c>
      <c r="BO16" s="1" t="s">
        <v>431</v>
      </c>
      <c r="BP16" s="19">
        <v>33.200000000000003</v>
      </c>
      <c r="BQ16" s="19">
        <v>56.643999999999998</v>
      </c>
      <c r="BR16" s="42">
        <v>73174.200000000012</v>
      </c>
      <c r="BS16" s="6">
        <f t="shared" si="34"/>
        <v>41.94</v>
      </c>
      <c r="BT16" s="4">
        <v>90.1</v>
      </c>
      <c r="BU16" s="42">
        <v>5262.8571428571422</v>
      </c>
      <c r="BV16" s="6">
        <f t="shared" si="35"/>
        <v>9.9000000000000057</v>
      </c>
      <c r="BW16" s="6">
        <f t="shared" si="36"/>
        <v>63.961599999999997</v>
      </c>
      <c r="BX16" s="2">
        <v>5.44</v>
      </c>
      <c r="BY16" s="22">
        <f t="shared" si="37"/>
        <v>3.4816000000000003</v>
      </c>
      <c r="BZ16" s="4">
        <v>36.5</v>
      </c>
      <c r="CA16" s="22">
        <f t="shared" si="38"/>
        <v>23.36</v>
      </c>
      <c r="CB16" s="4">
        <v>58</v>
      </c>
      <c r="CC16" s="22">
        <f t="shared" si="39"/>
        <v>37.119999999999997</v>
      </c>
      <c r="CD16" s="22">
        <v>1.0900000000000001</v>
      </c>
      <c r="CE16" s="123">
        <v>97.5</v>
      </c>
      <c r="CF16" s="123">
        <v>7494</v>
      </c>
      <c r="CG16" s="123">
        <v>83</v>
      </c>
      <c r="CH16" s="123">
        <v>3870</v>
      </c>
      <c r="CI16" s="123">
        <v>13</v>
      </c>
      <c r="CJ16" s="123">
        <v>43.2</v>
      </c>
      <c r="CK16" s="123">
        <v>3697</v>
      </c>
      <c r="CL16" s="19">
        <f t="shared" si="40"/>
        <v>0.14904109589041098</v>
      </c>
      <c r="CM16" s="22"/>
      <c r="CN16" s="22"/>
      <c r="CO16" s="22"/>
      <c r="CP16" s="6"/>
      <c r="CQ16" s="19"/>
      <c r="CR16" s="19"/>
      <c r="CS16" s="20"/>
      <c r="CT16" s="22"/>
      <c r="CU16" s="139"/>
      <c r="CV16" s="139"/>
      <c r="CW16" s="22"/>
      <c r="CX16" s="22"/>
      <c r="CY16" s="1"/>
      <c r="CZ16" s="22"/>
      <c r="DA16" s="16"/>
      <c r="DB16" s="126" t="s">
        <v>440</v>
      </c>
      <c r="DC16" s="127"/>
      <c r="DD16" s="128" t="s">
        <v>1355</v>
      </c>
      <c r="DE16" s="1"/>
      <c r="DF16" s="1"/>
      <c r="DG16" s="1"/>
      <c r="DH16" s="1"/>
      <c r="DI16" s="1" t="s">
        <v>433</v>
      </c>
      <c r="DJ16" s="205" t="s">
        <v>482</v>
      </c>
      <c r="DK16" s="4">
        <v>2</v>
      </c>
      <c r="DL16" s="4"/>
      <c r="DM16" s="4"/>
      <c r="DN16" s="16">
        <v>0</v>
      </c>
      <c r="DO16" s="4"/>
      <c r="DP16" s="4"/>
      <c r="DQ16" s="4"/>
      <c r="DR16" s="1" t="s">
        <v>430</v>
      </c>
      <c r="DS16" s="1" t="s">
        <v>430</v>
      </c>
      <c r="DT16" s="1">
        <v>332</v>
      </c>
      <c r="DU16" s="1">
        <v>38.9</v>
      </c>
      <c r="DV16" s="1">
        <v>61.1</v>
      </c>
      <c r="DW16" s="1" t="s">
        <v>430</v>
      </c>
      <c r="DX16" s="1" t="s">
        <v>430</v>
      </c>
      <c r="DY16" s="1" t="s">
        <v>430</v>
      </c>
      <c r="DZ16" s="1" t="s">
        <v>430</v>
      </c>
      <c r="EA16" s="1">
        <v>0</v>
      </c>
      <c r="EB16" s="1"/>
      <c r="EC16" s="36"/>
      <c r="ED16" s="36"/>
      <c r="EE16" s="4">
        <v>5</v>
      </c>
      <c r="EF16" s="4" t="s">
        <v>557</v>
      </c>
      <c r="EG16" s="4">
        <v>2</v>
      </c>
      <c r="EH16" s="4">
        <v>1</v>
      </c>
      <c r="EI16" s="4" t="s">
        <v>3036</v>
      </c>
      <c r="EJ16" s="4">
        <v>192</v>
      </c>
      <c r="EK16" s="4">
        <v>100</v>
      </c>
      <c r="EL16" s="6">
        <f t="shared" si="41"/>
        <v>27.126736111111111</v>
      </c>
      <c r="EM16" s="4"/>
      <c r="EN16" s="4">
        <v>1</v>
      </c>
      <c r="EO16" s="4">
        <v>2</v>
      </c>
      <c r="EP16" s="4">
        <v>1</v>
      </c>
      <c r="EQ16" s="31" t="s">
        <v>3037</v>
      </c>
      <c r="ER16" s="14" t="s">
        <v>3038</v>
      </c>
      <c r="ES16" s="129">
        <v>13977</v>
      </c>
      <c r="ET16" s="130">
        <v>75</v>
      </c>
      <c r="EU16" s="130">
        <v>5446</v>
      </c>
      <c r="EV16" s="130">
        <v>4000</v>
      </c>
      <c r="EW16" s="130">
        <v>39780</v>
      </c>
      <c r="EX16" s="130">
        <v>2737</v>
      </c>
      <c r="EY16" s="131">
        <f t="shared" si="42"/>
        <v>362.92619999999999</v>
      </c>
      <c r="EZ16" s="38">
        <f t="shared" si="43"/>
        <v>1814.6309999999999</v>
      </c>
      <c r="FA16" s="9"/>
      <c r="FB16" s="9"/>
      <c r="FC16" s="9"/>
      <c r="FD16" s="9"/>
      <c r="FE16" s="132"/>
      <c r="FF16" s="132"/>
      <c r="FG16" s="132"/>
      <c r="FH16" s="133"/>
      <c r="FI16" s="134"/>
      <c r="FJ16" s="133"/>
      <c r="FK16" s="135"/>
      <c r="FL16" s="136"/>
      <c r="FM16" s="9"/>
      <c r="FN16" s="1"/>
      <c r="FO16" s="40">
        <f t="shared" si="44"/>
        <v>0.33800000000000002</v>
      </c>
      <c r="FP16" s="9"/>
      <c r="FQ16" s="118">
        <f t="shared" si="45"/>
        <v>50.257069408740357</v>
      </c>
      <c r="FR16" s="137">
        <f t="shared" si="46"/>
        <v>0.36292619999999998</v>
      </c>
      <c r="FS16" s="140"/>
      <c r="FT16" s="1"/>
      <c r="FU16" s="336">
        <v>44105</v>
      </c>
      <c r="FV16" s="343"/>
      <c r="FW16" s="237" t="s">
        <v>3039</v>
      </c>
      <c r="FX16" s="208"/>
      <c r="FY16" s="243" t="s">
        <v>3040</v>
      </c>
      <c r="FZ16" s="1"/>
      <c r="GA16" s="1">
        <v>1</v>
      </c>
      <c r="GB16" s="9"/>
      <c r="GC16" s="9"/>
      <c r="GD16" s="1"/>
      <c r="GE16" s="245" t="s">
        <v>513</v>
      </c>
      <c r="GF16" s="237" t="s">
        <v>513</v>
      </c>
      <c r="GG16" s="1"/>
      <c r="GH16" s="244" t="s">
        <v>3041</v>
      </c>
      <c r="GI16" s="351">
        <v>1</v>
      </c>
      <c r="GJ16" s="244" t="s">
        <v>3042</v>
      </c>
      <c r="GK16" s="1"/>
      <c r="GL16" s="244" t="s">
        <v>3043</v>
      </c>
      <c r="GM16" s="9"/>
      <c r="GN16" s="1"/>
      <c r="GO16" s="10">
        <v>44168</v>
      </c>
      <c r="GP16" s="10"/>
      <c r="GQ16" s="20"/>
      <c r="GR16" s="138"/>
      <c r="GS16" s="1"/>
      <c r="GT16" s="1"/>
      <c r="GU16" s="1"/>
      <c r="GV16" s="1"/>
      <c r="GW16" s="1"/>
      <c r="GX16" s="1"/>
      <c r="GY16" s="9"/>
      <c r="GZ16" s="9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9"/>
      <c r="KC16" s="9"/>
      <c r="KD16" s="9"/>
      <c r="KE16" s="20">
        <f t="shared" si="47"/>
        <v>115.04760539999999</v>
      </c>
      <c r="KF16" s="20">
        <f t="shared" si="48"/>
        <v>232.27276799999999</v>
      </c>
      <c r="KG16" s="20">
        <f t="shared" si="49"/>
        <v>14.517047999999999</v>
      </c>
      <c r="KH16" s="20">
        <f t="shared" si="50"/>
        <v>13.21051368</v>
      </c>
      <c r="KI16" s="20">
        <f t="shared" si="51"/>
        <v>1.7057531399999999</v>
      </c>
      <c r="KJ16" s="20">
        <f t="shared" si="52"/>
        <v>12.6356385792</v>
      </c>
      <c r="KK16" s="20">
        <f t="shared" si="53"/>
        <v>84.779560320000002</v>
      </c>
      <c r="KL16" s="20">
        <f t="shared" si="54"/>
        <v>134.71820543999999</v>
      </c>
      <c r="KM16" s="9"/>
      <c r="KN16" s="9"/>
      <c r="KO16" s="9"/>
      <c r="KP16" s="1"/>
      <c r="KQ16" s="9"/>
      <c r="KR16" s="9"/>
      <c r="KS16" s="23">
        <v>44350</v>
      </c>
      <c r="KT16" s="20">
        <v>2</v>
      </c>
      <c r="KU16" s="9">
        <v>1</v>
      </c>
      <c r="KV16" s="9">
        <v>2</v>
      </c>
      <c r="KW16" s="464">
        <v>44959</v>
      </c>
      <c r="KX16" s="9">
        <v>1</v>
      </c>
      <c r="KY16" s="9">
        <v>0</v>
      </c>
      <c r="KZ16" s="9">
        <v>3</v>
      </c>
      <c r="LA16" s="11" t="s">
        <v>2642</v>
      </c>
      <c r="LB16" s="11"/>
      <c r="LC16" s="11"/>
    </row>
    <row r="17" spans="1:315">
      <c r="A17" s="1">
        <v>148</v>
      </c>
      <c r="B17" s="412">
        <f>COUNTIFS($D$3:D17,D17,$F$3:F17,F17)</f>
        <v>2</v>
      </c>
      <c r="C17" s="413">
        <v>15392</v>
      </c>
      <c r="D17" s="414" t="s">
        <v>1353</v>
      </c>
      <c r="E17" s="73" t="s">
        <v>517</v>
      </c>
      <c r="F17" s="75">
        <v>7105113697</v>
      </c>
      <c r="G17" s="74">
        <v>50</v>
      </c>
      <c r="H17" s="442">
        <v>44350</v>
      </c>
      <c r="I17" s="29" t="s">
        <v>502</v>
      </c>
      <c r="J17" s="24" t="s">
        <v>486</v>
      </c>
      <c r="K17" s="2" t="s">
        <v>429</v>
      </c>
      <c r="L17" s="2">
        <v>8</v>
      </c>
      <c r="M17" s="2" t="s">
        <v>661</v>
      </c>
      <c r="N17" s="2" t="s">
        <v>430</v>
      </c>
      <c r="O17" s="11"/>
      <c r="P17" s="2" t="s">
        <v>1607</v>
      </c>
      <c r="Q17" s="11"/>
      <c r="R17" s="11"/>
      <c r="S17" s="11"/>
      <c r="T17" s="41"/>
      <c r="U17" s="41"/>
      <c r="V17" s="61" t="s">
        <v>1358</v>
      </c>
      <c r="W17" s="41"/>
      <c r="X17" s="41"/>
      <c r="Y17" s="63"/>
      <c r="Z17" s="11"/>
      <c r="AA17" s="1" t="s">
        <v>793</v>
      </c>
      <c r="AB17" s="1"/>
      <c r="AC17" s="112">
        <v>85</v>
      </c>
      <c r="AD17" s="112">
        <v>700</v>
      </c>
      <c r="AE17" s="11"/>
      <c r="AF17" s="11"/>
      <c r="AG17" s="11" t="s">
        <v>482</v>
      </c>
      <c r="AH17" s="112">
        <v>50</v>
      </c>
      <c r="AI17" s="11"/>
      <c r="AJ17" s="11"/>
      <c r="AK17" s="112"/>
      <c r="AL17" s="1"/>
      <c r="AM17" s="11"/>
      <c r="AN17" s="1"/>
      <c r="AO17" s="113">
        <v>11.4</v>
      </c>
      <c r="AP17" s="114">
        <v>78.5</v>
      </c>
      <c r="AQ17" s="115">
        <v>8.4700000000000006</v>
      </c>
      <c r="AR17" s="116">
        <f t="shared" si="28"/>
        <v>98.37</v>
      </c>
      <c r="AS17" s="117">
        <f t="shared" si="29"/>
        <v>0.14522292993630573</v>
      </c>
      <c r="AT17" s="118">
        <f t="shared" si="30"/>
        <v>1.2300382165605097</v>
      </c>
      <c r="AU17" s="119">
        <f t="shared" si="31"/>
        <v>0.13107968264918937</v>
      </c>
      <c r="AV17" s="19">
        <f>AW17*AO17/100</f>
        <v>9.5620000000000012</v>
      </c>
      <c r="AW17" s="19">
        <f>98-AY17-(CD17*100/AO17)</f>
        <v>83.877192982456137</v>
      </c>
      <c r="AX17" s="120">
        <v>0.69</v>
      </c>
      <c r="AY17" s="19">
        <f>AX17*100/AO17</f>
        <v>6.0526315789473681</v>
      </c>
      <c r="AZ17" s="1" t="s">
        <v>431</v>
      </c>
      <c r="BA17" s="55">
        <v>66.7</v>
      </c>
      <c r="BB17" s="1" t="s">
        <v>431</v>
      </c>
      <c r="BC17" s="6">
        <v>0</v>
      </c>
      <c r="BD17" s="6"/>
      <c r="BE17" s="19"/>
      <c r="BF17" s="19"/>
      <c r="BG17" s="64">
        <v>12761.742682096665</v>
      </c>
      <c r="BH17" s="64" t="s">
        <v>431</v>
      </c>
      <c r="BI17" s="19" t="s">
        <v>431</v>
      </c>
      <c r="BJ17" s="19">
        <v>34.5</v>
      </c>
      <c r="BK17" s="19">
        <f>100-BJ17</f>
        <v>65.5</v>
      </c>
      <c r="BL17" s="121">
        <f t="shared" si="32"/>
        <v>0.52671755725190839</v>
      </c>
      <c r="BM17" s="122">
        <v>0</v>
      </c>
      <c r="BN17" s="6">
        <f t="shared" si="33"/>
        <v>0</v>
      </c>
      <c r="BO17" s="1" t="s">
        <v>431</v>
      </c>
      <c r="BP17" s="19">
        <v>74.900000000000006</v>
      </c>
      <c r="BQ17" s="19">
        <v>18.41</v>
      </c>
      <c r="BR17" s="42">
        <v>68331</v>
      </c>
      <c r="BS17" s="6">
        <f t="shared" si="34"/>
        <v>46.5</v>
      </c>
      <c r="BT17" s="4">
        <v>90.4</v>
      </c>
      <c r="BU17" s="42">
        <v>14165.423999999999</v>
      </c>
      <c r="BV17" s="6">
        <f t="shared" si="35"/>
        <v>9.5999999999999943</v>
      </c>
      <c r="BW17" s="6">
        <f t="shared" si="36"/>
        <v>73.004999999999995</v>
      </c>
      <c r="BX17" s="22">
        <v>17.100000000000001</v>
      </c>
      <c r="BY17" s="22">
        <f t="shared" si="37"/>
        <v>13.423500000000001</v>
      </c>
      <c r="BZ17" s="6">
        <v>29.4</v>
      </c>
      <c r="CA17" s="22">
        <f t="shared" si="38"/>
        <v>23.079000000000001</v>
      </c>
      <c r="CB17" s="6">
        <v>46.5</v>
      </c>
      <c r="CC17" s="22">
        <f t="shared" si="39"/>
        <v>36.502499999999998</v>
      </c>
      <c r="CD17" s="22">
        <v>0.92</v>
      </c>
      <c r="CE17" s="123">
        <v>98.1</v>
      </c>
      <c r="CF17" s="124">
        <v>10132</v>
      </c>
      <c r="CG17" s="123">
        <v>90.1</v>
      </c>
      <c r="CH17" s="124">
        <v>6696</v>
      </c>
      <c r="CI17" s="123">
        <v>64.599999999999994</v>
      </c>
      <c r="CJ17" s="123">
        <v>79.400000000000006</v>
      </c>
      <c r="CK17" s="124">
        <v>5663</v>
      </c>
      <c r="CL17" s="19">
        <f t="shared" si="40"/>
        <v>0.58163265306122458</v>
      </c>
      <c r="CM17" s="19" t="s">
        <v>431</v>
      </c>
      <c r="CN17" s="19" t="s">
        <v>431</v>
      </c>
      <c r="CO17" s="19" t="s">
        <v>431</v>
      </c>
      <c r="CP17" s="6"/>
      <c r="CQ17" s="19"/>
      <c r="CR17" s="19"/>
      <c r="CS17" s="20"/>
      <c r="CT17" s="25"/>
      <c r="CU17" s="125"/>
      <c r="CV17" s="125"/>
      <c r="CW17" s="1"/>
      <c r="CX17" s="1"/>
      <c r="CY17" s="1"/>
      <c r="CZ17" s="22"/>
      <c r="DA17" s="16"/>
      <c r="DB17" s="126" t="s">
        <v>440</v>
      </c>
      <c r="DC17" s="127"/>
      <c r="DD17" s="128" t="s">
        <v>1618</v>
      </c>
      <c r="DE17" s="1"/>
      <c r="DF17" s="1"/>
      <c r="DG17" s="1"/>
      <c r="DH17" s="1"/>
      <c r="DI17" s="1" t="s">
        <v>433</v>
      </c>
      <c r="DJ17" s="205" t="s">
        <v>482</v>
      </c>
      <c r="DK17" s="4">
        <v>2</v>
      </c>
      <c r="DL17" s="4"/>
      <c r="DM17" s="4"/>
      <c r="DN17" s="16">
        <v>0</v>
      </c>
      <c r="DO17" s="4"/>
      <c r="DP17" s="4"/>
      <c r="DQ17" s="4"/>
      <c r="DR17" s="22" t="s">
        <v>430</v>
      </c>
      <c r="DS17" s="22" t="s">
        <v>430</v>
      </c>
      <c r="DT17" s="64">
        <v>39</v>
      </c>
      <c r="DU17" s="22">
        <v>33.4</v>
      </c>
      <c r="DV17" s="22">
        <v>66.599999999999994</v>
      </c>
      <c r="DW17" s="22" t="s">
        <v>430</v>
      </c>
      <c r="DX17" s="22" t="s">
        <v>430</v>
      </c>
      <c r="DY17" s="22" t="s">
        <v>430</v>
      </c>
      <c r="DZ17" s="22" t="s">
        <v>430</v>
      </c>
      <c r="EA17" s="2">
        <v>0</v>
      </c>
      <c r="EB17" s="65"/>
      <c r="EC17" s="36"/>
      <c r="ED17" s="36"/>
      <c r="EE17" s="4">
        <f>L17</f>
        <v>8</v>
      </c>
      <c r="EF17" s="4">
        <v>20</v>
      </c>
      <c r="EG17" s="4"/>
      <c r="EH17" s="4">
        <v>1</v>
      </c>
      <c r="EI17" s="4" t="s">
        <v>3044</v>
      </c>
      <c r="EJ17" s="4">
        <v>192</v>
      </c>
      <c r="EK17" s="4">
        <v>100</v>
      </c>
      <c r="EL17" s="6">
        <f t="shared" si="41"/>
        <v>27.126736111111111</v>
      </c>
      <c r="EM17" s="4"/>
      <c r="EN17" s="4">
        <v>1</v>
      </c>
      <c r="EO17" s="4">
        <v>2</v>
      </c>
      <c r="EP17" s="4">
        <v>1</v>
      </c>
      <c r="EQ17" s="31" t="s">
        <v>3037</v>
      </c>
      <c r="ER17" s="14" t="s">
        <v>3038</v>
      </c>
      <c r="ES17" s="129">
        <f>C17</f>
        <v>15392</v>
      </c>
      <c r="ET17" s="130">
        <v>75</v>
      </c>
      <c r="EU17" s="130">
        <v>10145</v>
      </c>
      <c r="EV17" s="130">
        <v>12000</v>
      </c>
      <c r="EW17" s="130">
        <v>39780</v>
      </c>
      <c r="EX17" s="130">
        <v>1980</v>
      </c>
      <c r="EY17" s="131">
        <f t="shared" si="42"/>
        <v>87.516000000000005</v>
      </c>
      <c r="EZ17" s="38">
        <f t="shared" si="43"/>
        <v>700.12800000000004</v>
      </c>
      <c r="FA17" s="9"/>
      <c r="FB17" s="9"/>
      <c r="FC17" s="9"/>
      <c r="FD17" s="9"/>
      <c r="FE17" s="132"/>
      <c r="FF17" s="132"/>
      <c r="FG17" s="132"/>
      <c r="FH17" s="133"/>
      <c r="FI17" s="134"/>
      <c r="FJ17" s="133"/>
      <c r="FK17" s="135"/>
      <c r="FL17" s="136"/>
      <c r="FM17" s="9"/>
      <c r="FN17" s="1"/>
      <c r="FO17" s="40">
        <f t="shared" si="44"/>
        <v>8.5000000000000006E-2</v>
      </c>
      <c r="FP17" s="9"/>
      <c r="FQ17" s="118">
        <f t="shared" si="45"/>
        <v>19.517003449975359</v>
      </c>
      <c r="FR17" s="137">
        <f t="shared" si="46"/>
        <v>8.751600000000001E-2</v>
      </c>
      <c r="FS17" s="9"/>
      <c r="FT17" s="1"/>
      <c r="FU17" s="336">
        <v>44105</v>
      </c>
      <c r="FV17" s="343"/>
      <c r="FW17" s="237" t="s">
        <v>3045</v>
      </c>
      <c r="FX17" s="208"/>
      <c r="FY17" s="243" t="s">
        <v>3046</v>
      </c>
      <c r="FZ17" s="1"/>
      <c r="GA17" s="1">
        <v>1</v>
      </c>
      <c r="GB17" s="9"/>
      <c r="GC17" s="9"/>
      <c r="GD17" s="1"/>
      <c r="GE17" s="245" t="s">
        <v>513</v>
      </c>
      <c r="GF17" s="237" t="s">
        <v>513</v>
      </c>
      <c r="GG17" s="1"/>
      <c r="GH17" s="244" t="s">
        <v>3047</v>
      </c>
      <c r="GI17" s="351">
        <v>1</v>
      </c>
      <c r="GJ17" s="244" t="s">
        <v>3048</v>
      </c>
      <c r="GK17" s="1"/>
      <c r="GL17" s="244" t="s">
        <v>3049</v>
      </c>
      <c r="GM17" s="9"/>
      <c r="GN17" s="1"/>
      <c r="GO17" s="10"/>
      <c r="GP17" s="10"/>
      <c r="GQ17" s="20"/>
      <c r="GR17" s="138"/>
      <c r="GS17" s="1"/>
      <c r="GT17" s="1"/>
      <c r="GU17" s="1"/>
      <c r="GV17" s="1"/>
      <c r="GW17" s="1"/>
      <c r="GX17" s="1"/>
      <c r="GY17" s="9"/>
      <c r="GZ17" s="9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9"/>
      <c r="KC17" s="9"/>
      <c r="KD17" s="9"/>
      <c r="KE17" s="20">
        <f t="shared" si="47"/>
        <v>9.9768240000000024</v>
      </c>
      <c r="KF17" s="20">
        <f t="shared" si="48"/>
        <v>68.700060000000008</v>
      </c>
      <c r="KG17" s="20">
        <f t="shared" si="49"/>
        <v>7.4126052000000007</v>
      </c>
      <c r="KH17" s="20">
        <f t="shared" si="50"/>
        <v>0.60386040000000007</v>
      </c>
      <c r="KI17" s="20">
        <f t="shared" si="51"/>
        <v>0</v>
      </c>
      <c r="KJ17" s="20">
        <f t="shared" si="52"/>
        <v>11.747710260000002</v>
      </c>
      <c r="KK17" s="20">
        <f t="shared" si="53"/>
        <v>20.19781764</v>
      </c>
      <c r="KL17" s="20">
        <f t="shared" si="54"/>
        <v>31.945527900000005</v>
      </c>
      <c r="KM17" s="9"/>
      <c r="KN17" s="9"/>
      <c r="KO17" s="9"/>
      <c r="KP17" s="1"/>
      <c r="KQ17" s="9"/>
      <c r="KR17" s="9"/>
      <c r="KS17" s="23">
        <v>44511</v>
      </c>
      <c r="KT17" s="20">
        <v>2</v>
      </c>
      <c r="KU17" s="9">
        <v>1</v>
      </c>
      <c r="KV17" s="9">
        <v>2</v>
      </c>
      <c r="KW17" s="464">
        <v>44959</v>
      </c>
      <c r="KX17" s="9">
        <v>1</v>
      </c>
      <c r="KY17" s="9">
        <v>0</v>
      </c>
      <c r="KZ17" s="9">
        <v>3</v>
      </c>
      <c r="LA17" s="11" t="s">
        <v>2642</v>
      </c>
      <c r="LB17" s="11"/>
      <c r="LC17" s="11"/>
    </row>
    <row r="18" spans="1:315">
      <c r="A18" s="1">
        <v>319</v>
      </c>
      <c r="B18" s="412">
        <f>COUNTIFS($D$3:D18,D18,$F$3:F18,F18)</f>
        <v>3</v>
      </c>
      <c r="C18" s="413">
        <v>16389</v>
      </c>
      <c r="D18" s="414" t="s">
        <v>1353</v>
      </c>
      <c r="E18" s="73" t="s">
        <v>517</v>
      </c>
      <c r="F18" s="75">
        <v>7105113697</v>
      </c>
      <c r="G18" s="74">
        <v>50</v>
      </c>
      <c r="H18" s="442">
        <v>44511</v>
      </c>
      <c r="I18" s="29" t="s">
        <v>695</v>
      </c>
      <c r="J18" s="24" t="s">
        <v>486</v>
      </c>
      <c r="K18" s="2" t="s">
        <v>429</v>
      </c>
      <c r="L18" s="2">
        <v>39</v>
      </c>
      <c r="M18" s="2">
        <v>1</v>
      </c>
      <c r="N18" s="2" t="s">
        <v>430</v>
      </c>
      <c r="O18" s="11"/>
      <c r="P18" s="2" t="s">
        <v>1852</v>
      </c>
      <c r="Q18" s="11"/>
      <c r="R18" s="11"/>
      <c r="S18" s="11"/>
      <c r="T18" s="41"/>
      <c r="U18" s="41"/>
      <c r="V18" s="61" t="s">
        <v>1358</v>
      </c>
      <c r="W18" s="41"/>
      <c r="X18" s="41"/>
      <c r="Y18" s="63"/>
      <c r="Z18" s="11"/>
      <c r="AA18" s="1" t="s">
        <v>793</v>
      </c>
      <c r="AB18" s="1"/>
      <c r="AC18" s="112">
        <v>174</v>
      </c>
      <c r="AD18" s="112">
        <v>6800</v>
      </c>
      <c r="AE18" s="11"/>
      <c r="AF18" s="11"/>
      <c r="AG18" s="11" t="s">
        <v>482</v>
      </c>
      <c r="AH18" s="112">
        <v>450</v>
      </c>
      <c r="AI18" s="11"/>
      <c r="AJ18" s="11"/>
      <c r="AK18" s="112"/>
      <c r="AL18" s="1"/>
      <c r="AM18" s="11"/>
      <c r="AN18" s="1"/>
      <c r="AO18" s="113">
        <v>22.4</v>
      </c>
      <c r="AP18" s="114">
        <v>73.3</v>
      </c>
      <c r="AQ18" s="115">
        <v>4</v>
      </c>
      <c r="AR18" s="116">
        <f t="shared" si="28"/>
        <v>99.699999999999989</v>
      </c>
      <c r="AS18" s="117">
        <f t="shared" si="29"/>
        <v>0.30559345156889495</v>
      </c>
      <c r="AT18" s="118">
        <f t="shared" si="30"/>
        <v>1.2223738062755798</v>
      </c>
      <c r="AU18" s="119">
        <f t="shared" si="31"/>
        <v>0.28978007761966362</v>
      </c>
      <c r="AV18" s="19">
        <f>AW18*AO18/100</f>
        <v>16.042000000000002</v>
      </c>
      <c r="AW18" s="19">
        <f>98-AY18-(CD18*100/AO18)</f>
        <v>71.616071428571431</v>
      </c>
      <c r="AX18" s="120">
        <v>3.33</v>
      </c>
      <c r="AY18" s="19">
        <f>AX18*100/AO18</f>
        <v>14.866071428571429</v>
      </c>
      <c r="AZ18" s="1" t="s">
        <v>431</v>
      </c>
      <c r="BA18" s="55">
        <v>35.880000000000003</v>
      </c>
      <c r="BB18" s="1" t="s">
        <v>431</v>
      </c>
      <c r="BC18" s="6">
        <v>0.11</v>
      </c>
      <c r="BD18" s="6"/>
      <c r="BE18" s="19"/>
      <c r="BF18" s="19"/>
      <c r="BG18" s="64">
        <v>6577.5</v>
      </c>
      <c r="BH18" s="64">
        <v>166.98</v>
      </c>
      <c r="BI18" s="19">
        <v>0.2</v>
      </c>
      <c r="BJ18" s="19">
        <v>53.1</v>
      </c>
      <c r="BK18" s="19">
        <f>100-BJ18</f>
        <v>46.9</v>
      </c>
      <c r="BL18" s="121">
        <f t="shared" si="32"/>
        <v>1.1321961620469083</v>
      </c>
      <c r="BM18" s="122">
        <v>0.66</v>
      </c>
      <c r="BN18" s="6">
        <f t="shared" si="33"/>
        <v>2.9464285714285716</v>
      </c>
      <c r="BO18" s="1" t="s">
        <v>431</v>
      </c>
      <c r="BP18" s="19">
        <v>45.675000000000004</v>
      </c>
      <c r="BQ18" s="19">
        <v>56.429999999999993</v>
      </c>
      <c r="BR18" s="42">
        <v>70934.850000000006</v>
      </c>
      <c r="BS18" s="6">
        <f t="shared" si="34"/>
        <v>44.099999999999994</v>
      </c>
      <c r="BT18" s="4">
        <v>92.4</v>
      </c>
      <c r="BU18" s="42">
        <v>9045.07</v>
      </c>
      <c r="BV18" s="6">
        <f t="shared" si="35"/>
        <v>7.5999999999999943</v>
      </c>
      <c r="BW18" s="6">
        <f t="shared" si="36"/>
        <v>73.226699999999994</v>
      </c>
      <c r="BX18" s="22">
        <v>23.4</v>
      </c>
      <c r="BY18" s="22">
        <f t="shared" si="37"/>
        <v>17.152199999999997</v>
      </c>
      <c r="BZ18" s="6">
        <v>20.7</v>
      </c>
      <c r="CA18" s="22">
        <f t="shared" si="38"/>
        <v>15.1731</v>
      </c>
      <c r="CB18" s="6">
        <v>55.8</v>
      </c>
      <c r="CC18" s="22">
        <f t="shared" si="39"/>
        <v>40.901399999999995</v>
      </c>
      <c r="CD18" s="22">
        <v>2.58</v>
      </c>
      <c r="CE18" s="123">
        <v>98.6</v>
      </c>
      <c r="CF18" s="124">
        <v>9219</v>
      </c>
      <c r="CG18" s="123">
        <v>95.8</v>
      </c>
      <c r="CH18" s="124">
        <v>6966</v>
      </c>
      <c r="CI18" s="123">
        <v>82.1</v>
      </c>
      <c r="CJ18" s="123">
        <v>88.8</v>
      </c>
      <c r="CK18" s="124">
        <v>5802</v>
      </c>
      <c r="CL18" s="19">
        <f t="shared" si="40"/>
        <v>1.1304347826086956</v>
      </c>
      <c r="CM18" s="19"/>
      <c r="CN18" s="19"/>
      <c r="CO18" s="19"/>
      <c r="CP18" s="6"/>
      <c r="CQ18" s="19"/>
      <c r="CR18" s="19"/>
      <c r="CS18" s="20"/>
      <c r="CT18" s="25"/>
      <c r="CU18" s="125"/>
      <c r="CV18" s="125"/>
      <c r="CW18" s="1"/>
      <c r="CX18" s="1"/>
      <c r="CY18" s="1"/>
      <c r="CZ18" s="22"/>
      <c r="DA18" s="16"/>
      <c r="DB18" s="126" t="s">
        <v>440</v>
      </c>
      <c r="DC18" s="127"/>
      <c r="DD18" s="128" t="s">
        <v>1871</v>
      </c>
      <c r="DE18" s="1"/>
      <c r="DF18" s="1"/>
      <c r="DG18" s="1"/>
      <c r="DH18" s="1"/>
      <c r="DI18" s="1" t="s">
        <v>433</v>
      </c>
      <c r="DJ18" s="205" t="s">
        <v>482</v>
      </c>
      <c r="DK18" s="4">
        <v>2</v>
      </c>
      <c r="DL18" s="4"/>
      <c r="DM18" s="4"/>
      <c r="DN18" s="16">
        <v>0</v>
      </c>
      <c r="DO18" s="4"/>
      <c r="DP18" s="4"/>
      <c r="DQ18" s="4"/>
      <c r="DR18" s="22" t="s">
        <v>430</v>
      </c>
      <c r="DS18" s="22" t="s">
        <v>430</v>
      </c>
      <c r="DT18" s="22">
        <v>162</v>
      </c>
      <c r="DU18" s="22">
        <v>19.100000000000001</v>
      </c>
      <c r="DV18" s="22">
        <v>80.900000000000006</v>
      </c>
      <c r="DW18" s="2" t="s">
        <v>430</v>
      </c>
      <c r="DX18" s="2" t="s">
        <v>430</v>
      </c>
      <c r="DY18" s="2" t="s">
        <v>430</v>
      </c>
      <c r="DZ18" s="39" t="s">
        <v>430</v>
      </c>
      <c r="EA18" s="2">
        <v>0</v>
      </c>
      <c r="EB18" s="2"/>
      <c r="EC18" s="36"/>
      <c r="ED18" s="36"/>
      <c r="EE18" s="4">
        <f>L18</f>
        <v>39</v>
      </c>
      <c r="EF18" s="4">
        <v>80</v>
      </c>
      <c r="EG18" s="4">
        <v>3</v>
      </c>
      <c r="EH18" s="4">
        <v>1</v>
      </c>
      <c r="EI18" s="4" t="s">
        <v>3050</v>
      </c>
      <c r="EJ18" s="4">
        <v>192</v>
      </c>
      <c r="EK18" s="4">
        <v>100</v>
      </c>
      <c r="EL18" s="6">
        <f t="shared" si="41"/>
        <v>27.126736111111111</v>
      </c>
      <c r="EM18" s="4"/>
      <c r="EN18" s="4">
        <v>1</v>
      </c>
      <c r="EO18" s="4">
        <v>3</v>
      </c>
      <c r="EP18" s="4">
        <v>2</v>
      </c>
      <c r="EQ18" s="31" t="s">
        <v>3037</v>
      </c>
      <c r="ER18" s="14" t="s">
        <v>3038</v>
      </c>
      <c r="ES18" s="129">
        <f>C18</f>
        <v>16389</v>
      </c>
      <c r="ET18" s="130">
        <v>75</v>
      </c>
      <c r="EU18" s="130">
        <v>8703</v>
      </c>
      <c r="EV18" s="130">
        <v>8000</v>
      </c>
      <c r="EW18" s="130">
        <v>38064</v>
      </c>
      <c r="EX18" s="130">
        <v>3039</v>
      </c>
      <c r="EY18" s="131">
        <f t="shared" si="42"/>
        <v>192.79416000000001</v>
      </c>
      <c r="EZ18" s="38">
        <f t="shared" si="43"/>
        <v>7518.9722400000001</v>
      </c>
      <c r="FA18" s="9"/>
      <c r="FB18" s="9"/>
      <c r="FC18" s="9"/>
      <c r="FD18" s="9"/>
      <c r="FE18" s="132"/>
      <c r="FF18" s="132"/>
      <c r="FG18" s="132"/>
      <c r="FH18" s="133"/>
      <c r="FI18" s="134"/>
      <c r="FJ18" s="133"/>
      <c r="FK18" s="135"/>
      <c r="FL18" s="136"/>
      <c r="FM18" s="9"/>
      <c r="FN18" s="1"/>
      <c r="FO18" s="40">
        <f t="shared" si="44"/>
        <v>0.17399999999999999</v>
      </c>
      <c r="FP18" s="9"/>
      <c r="FQ18" s="118">
        <f t="shared" si="45"/>
        <v>34.918993450534302</v>
      </c>
      <c r="FR18" s="137">
        <f t="shared" si="46"/>
        <v>0.19279415999999999</v>
      </c>
      <c r="FS18" s="9"/>
      <c r="FT18" s="1"/>
      <c r="FU18" s="336">
        <v>44105</v>
      </c>
      <c r="FV18" s="343"/>
      <c r="FW18" s="237" t="s">
        <v>1106</v>
      </c>
      <c r="FX18" s="208"/>
      <c r="FY18" s="243" t="s">
        <v>3046</v>
      </c>
      <c r="FZ18" s="1"/>
      <c r="GA18" s="1">
        <v>1</v>
      </c>
      <c r="GB18" s="9"/>
      <c r="GC18" s="9"/>
      <c r="GD18" s="1"/>
      <c r="GE18" s="245" t="s">
        <v>513</v>
      </c>
      <c r="GF18" s="237" t="s">
        <v>513</v>
      </c>
      <c r="GG18" s="1"/>
      <c r="GH18" s="244" t="s">
        <v>3051</v>
      </c>
      <c r="GI18" s="351">
        <v>1</v>
      </c>
      <c r="GJ18" s="244" t="s">
        <v>3048</v>
      </c>
      <c r="GK18" s="1"/>
      <c r="GL18" s="244" t="s">
        <v>3052</v>
      </c>
      <c r="GM18" s="9"/>
      <c r="GN18" s="1"/>
      <c r="GO18" s="10"/>
      <c r="GP18" s="10"/>
      <c r="GQ18" s="20"/>
      <c r="GR18" s="138"/>
      <c r="GS18" s="1"/>
      <c r="GT18" s="1"/>
      <c r="GU18" s="1"/>
      <c r="GV18" s="1"/>
      <c r="GW18" s="1"/>
      <c r="GX18" s="1"/>
      <c r="GY18" s="9"/>
      <c r="GZ18" s="9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22">
        <v>87.7</v>
      </c>
      <c r="KC18" s="22">
        <v>46.1</v>
      </c>
      <c r="KD18" s="22">
        <v>24</v>
      </c>
      <c r="KE18" s="20">
        <f t="shared" si="47"/>
        <v>43.185891839999996</v>
      </c>
      <c r="KF18" s="20">
        <f t="shared" si="48"/>
        <v>141.31811927999999</v>
      </c>
      <c r="KG18" s="20">
        <f t="shared" si="49"/>
        <v>7.7117663999999992</v>
      </c>
      <c r="KH18" s="20">
        <f t="shared" si="50"/>
        <v>6.4200455280000002</v>
      </c>
      <c r="KI18" s="20">
        <f t="shared" si="51"/>
        <v>1.2724414559999999</v>
      </c>
      <c r="KJ18" s="20">
        <f t="shared" si="52"/>
        <v>33.068439911519995</v>
      </c>
      <c r="KK18" s="20">
        <f t="shared" si="53"/>
        <v>29.252850690959999</v>
      </c>
      <c r="KL18" s="20">
        <f t="shared" si="54"/>
        <v>78.855510558239985</v>
      </c>
      <c r="KM18" s="9"/>
      <c r="KN18" s="9"/>
      <c r="KO18" s="9"/>
      <c r="KP18" s="1"/>
      <c r="KQ18" s="9"/>
      <c r="KR18" s="9"/>
      <c r="KS18" s="23">
        <v>44525</v>
      </c>
      <c r="KT18" s="20">
        <v>1</v>
      </c>
      <c r="KU18" s="9">
        <v>0</v>
      </c>
      <c r="KV18" s="9">
        <v>2</v>
      </c>
      <c r="KW18" s="464">
        <v>44959</v>
      </c>
      <c r="KX18" s="9">
        <v>1</v>
      </c>
      <c r="KY18" s="9">
        <v>0</v>
      </c>
      <c r="KZ18" s="9">
        <v>3</v>
      </c>
      <c r="LA18" s="11" t="s">
        <v>2642</v>
      </c>
      <c r="LB18" s="11"/>
      <c r="LC18" s="11"/>
    </row>
    <row r="19" spans="1:315">
      <c r="A19" s="1">
        <v>338</v>
      </c>
      <c r="B19" s="412">
        <f>COUNTIFS($D$3:D19,D19,$F$3:F19,F19)</f>
        <v>4</v>
      </c>
      <c r="C19" s="413">
        <v>16648</v>
      </c>
      <c r="D19" s="414" t="s">
        <v>1353</v>
      </c>
      <c r="E19" s="73" t="s">
        <v>517</v>
      </c>
      <c r="F19" s="75">
        <v>7105113697</v>
      </c>
      <c r="G19" s="74">
        <v>50</v>
      </c>
      <c r="H19" s="442">
        <v>44539</v>
      </c>
      <c r="I19" s="29" t="s">
        <v>1892</v>
      </c>
      <c r="J19" s="24" t="s">
        <v>486</v>
      </c>
      <c r="K19" s="2" t="s">
        <v>429</v>
      </c>
      <c r="L19" s="2">
        <v>36</v>
      </c>
      <c r="M19" s="2" t="s">
        <v>661</v>
      </c>
      <c r="N19" s="2" t="s">
        <v>430</v>
      </c>
      <c r="O19" s="11"/>
      <c r="P19" s="2" t="s">
        <v>1879</v>
      </c>
      <c r="Q19" s="11"/>
      <c r="R19" s="11"/>
      <c r="S19" s="11"/>
      <c r="T19" s="41"/>
      <c r="U19" s="41"/>
      <c r="V19" s="61" t="s">
        <v>1358</v>
      </c>
      <c r="W19" s="41"/>
      <c r="X19" s="70" t="s">
        <v>1880</v>
      </c>
      <c r="Y19" s="63"/>
      <c r="Z19" s="11"/>
      <c r="AA19" s="1" t="s">
        <v>793</v>
      </c>
      <c r="AB19" s="1"/>
      <c r="AC19" s="112">
        <v>147</v>
      </c>
      <c r="AD19" s="112">
        <v>5200</v>
      </c>
      <c r="AE19" s="11">
        <v>1</v>
      </c>
      <c r="AF19" s="11">
        <v>1500</v>
      </c>
      <c r="AG19" s="11" t="s">
        <v>482</v>
      </c>
      <c r="AH19" s="112">
        <v>350</v>
      </c>
      <c r="AI19" s="11"/>
      <c r="AJ19" s="11"/>
      <c r="AK19" s="112"/>
      <c r="AL19" s="1"/>
      <c r="AM19" s="11"/>
      <c r="AN19" s="1"/>
      <c r="AO19" s="113">
        <v>12.2</v>
      </c>
      <c r="AP19" s="114">
        <v>81.099999999999994</v>
      </c>
      <c r="AQ19" s="115">
        <v>6.13</v>
      </c>
      <c r="AR19" s="116">
        <f t="shared" si="28"/>
        <v>99.429999999999993</v>
      </c>
      <c r="AS19" s="117">
        <f t="shared" si="29"/>
        <v>0.15043156596794083</v>
      </c>
      <c r="AT19" s="118">
        <f t="shared" si="30"/>
        <v>0.92214549938347723</v>
      </c>
      <c r="AU19" s="119">
        <f t="shared" si="31"/>
        <v>0.13986013986013987</v>
      </c>
      <c r="AV19" s="19">
        <f>AW19*AO19/100</f>
        <v>9.5259999999999998</v>
      </c>
      <c r="AW19" s="19">
        <f>98-AY19-(CD19*100/AO19)</f>
        <v>78.081967213114751</v>
      </c>
      <c r="AX19" s="120">
        <v>1.23</v>
      </c>
      <c r="AY19" s="19">
        <f>AX19*100/AO19</f>
        <v>10.081967213114755</v>
      </c>
      <c r="AZ19" s="1" t="s">
        <v>431</v>
      </c>
      <c r="BA19" s="55">
        <v>21.45</v>
      </c>
      <c r="BB19" s="1" t="s">
        <v>431</v>
      </c>
      <c r="BC19" s="6">
        <v>0.14000000000000001</v>
      </c>
      <c r="BD19" s="6"/>
      <c r="BE19" s="19"/>
      <c r="BF19" s="19"/>
      <c r="BG19" s="64">
        <v>5107.5</v>
      </c>
      <c r="BH19" s="64">
        <v>261.36</v>
      </c>
      <c r="BI19" s="19">
        <v>0.36</v>
      </c>
      <c r="BJ19" s="19">
        <v>50.9</v>
      </c>
      <c r="BK19" s="19">
        <f>100-BJ19</f>
        <v>49.1</v>
      </c>
      <c r="BL19" s="121">
        <f t="shared" si="32"/>
        <v>1.0366598778004072</v>
      </c>
      <c r="BM19" s="122">
        <v>0.11</v>
      </c>
      <c r="BN19" s="6">
        <f t="shared" si="33"/>
        <v>0.90163934426229508</v>
      </c>
      <c r="BO19" s="1" t="s">
        <v>431</v>
      </c>
      <c r="BP19" s="19">
        <v>28.175000000000004</v>
      </c>
      <c r="BQ19" s="19">
        <v>53.959999999999994</v>
      </c>
      <c r="BR19" s="42">
        <v>66282.3</v>
      </c>
      <c r="BS19" s="6">
        <f t="shared" si="34"/>
        <v>58.5</v>
      </c>
      <c r="BT19" s="4">
        <v>93.4</v>
      </c>
      <c r="BU19" s="42">
        <v>7419.93</v>
      </c>
      <c r="BV19" s="6">
        <f t="shared" si="35"/>
        <v>6.5999999999999943</v>
      </c>
      <c r="BW19" s="6">
        <f t="shared" si="36"/>
        <v>81.018900000000002</v>
      </c>
      <c r="BX19" s="22">
        <v>30.5</v>
      </c>
      <c r="BY19" s="22">
        <f t="shared" si="37"/>
        <v>24.735499999999998</v>
      </c>
      <c r="BZ19" s="6">
        <v>28</v>
      </c>
      <c r="CA19" s="22">
        <f t="shared" si="38"/>
        <v>22.707999999999998</v>
      </c>
      <c r="CB19" s="6">
        <v>41.4</v>
      </c>
      <c r="CC19" s="22">
        <f t="shared" si="39"/>
        <v>33.575399999999995</v>
      </c>
      <c r="CD19" s="22">
        <v>1.2</v>
      </c>
      <c r="CE19" s="123">
        <v>95.2</v>
      </c>
      <c r="CF19" s="124">
        <v>7292</v>
      </c>
      <c r="CG19" s="123">
        <v>89.2</v>
      </c>
      <c r="CH19" s="124">
        <v>5577</v>
      </c>
      <c r="CI19" s="123">
        <v>70.3</v>
      </c>
      <c r="CJ19" s="123">
        <v>83.2</v>
      </c>
      <c r="CK19" s="124">
        <v>5328</v>
      </c>
      <c r="CL19" s="19">
        <f t="shared" si="40"/>
        <v>1.0892857142857142</v>
      </c>
      <c r="CM19" s="19"/>
      <c r="CN19" s="19"/>
      <c r="CO19" s="19"/>
      <c r="CP19" s="6"/>
      <c r="CQ19" s="19"/>
      <c r="CR19" s="19"/>
      <c r="CS19" s="20"/>
      <c r="CT19" s="25"/>
      <c r="CU19" s="125"/>
      <c r="CV19" s="125"/>
      <c r="CW19" s="1"/>
      <c r="CX19" s="1"/>
      <c r="CY19" s="1"/>
      <c r="CZ19" s="22"/>
      <c r="DA19" s="16"/>
      <c r="DB19" s="126" t="s">
        <v>440</v>
      </c>
      <c r="DC19" s="127"/>
      <c r="DD19" s="128" t="s">
        <v>1644</v>
      </c>
      <c r="DE19" s="1"/>
      <c r="DF19" s="1"/>
      <c r="DG19" s="1"/>
      <c r="DH19" s="1"/>
      <c r="DI19" s="1" t="s">
        <v>433</v>
      </c>
      <c r="DJ19" s="205" t="s">
        <v>482</v>
      </c>
      <c r="DK19" s="4">
        <v>2</v>
      </c>
      <c r="DL19" s="4"/>
      <c r="DM19" s="4"/>
      <c r="DN19" s="16">
        <v>0</v>
      </c>
      <c r="DO19" s="4"/>
      <c r="DP19" s="4"/>
      <c r="DQ19" s="4"/>
      <c r="DR19" s="22" t="s">
        <v>430</v>
      </c>
      <c r="DS19" s="22" t="s">
        <v>430</v>
      </c>
      <c r="DT19" s="22">
        <v>49</v>
      </c>
      <c r="DU19" s="22">
        <v>26.5</v>
      </c>
      <c r="DV19" s="22">
        <v>73.5</v>
      </c>
      <c r="DW19" s="22" t="s">
        <v>430</v>
      </c>
      <c r="DX19" s="22" t="s">
        <v>430</v>
      </c>
      <c r="DY19" s="22" t="s">
        <v>430</v>
      </c>
      <c r="DZ19" s="39" t="s">
        <v>430</v>
      </c>
      <c r="EA19" s="2">
        <v>0</v>
      </c>
      <c r="EB19" s="2"/>
      <c r="EC19" s="36"/>
      <c r="ED19" s="36"/>
      <c r="EE19" s="4">
        <f>L19</f>
        <v>36</v>
      </c>
      <c r="EF19" s="4" t="s">
        <v>557</v>
      </c>
      <c r="EG19" s="4">
        <v>3</v>
      </c>
      <c r="EH19" s="4">
        <v>1</v>
      </c>
      <c r="EI19" s="4" t="s">
        <v>3053</v>
      </c>
      <c r="EJ19" s="4">
        <v>192</v>
      </c>
      <c r="EK19" s="4">
        <v>100</v>
      </c>
      <c r="EL19" s="6">
        <f t="shared" si="41"/>
        <v>27.126736111111111</v>
      </c>
      <c r="EM19" s="4"/>
      <c r="EN19" s="4">
        <v>1</v>
      </c>
      <c r="EO19" s="4">
        <v>3</v>
      </c>
      <c r="EP19" s="4">
        <v>2</v>
      </c>
      <c r="EQ19" s="31" t="s">
        <v>3037</v>
      </c>
      <c r="ER19" s="14" t="s">
        <v>3038</v>
      </c>
      <c r="ES19" s="129">
        <f>C19</f>
        <v>16648</v>
      </c>
      <c r="ET19" s="130">
        <v>75</v>
      </c>
      <c r="EU19" s="130">
        <v>16187</v>
      </c>
      <c r="EV19" s="130">
        <v>8000</v>
      </c>
      <c r="EW19" s="130">
        <v>38064</v>
      </c>
      <c r="EX19" s="130">
        <v>2420</v>
      </c>
      <c r="EY19" s="131">
        <f t="shared" si="42"/>
        <v>153.52479999999997</v>
      </c>
      <c r="EZ19" s="38">
        <f t="shared" si="43"/>
        <v>5526.8927999999987</v>
      </c>
      <c r="FA19" s="9"/>
      <c r="FB19" s="9"/>
      <c r="FC19" s="9"/>
      <c r="FD19" s="9"/>
      <c r="FE19" s="132"/>
      <c r="FF19" s="132"/>
      <c r="FG19" s="132"/>
      <c r="FH19" s="133"/>
      <c r="FI19" s="134"/>
      <c r="FJ19" s="133"/>
      <c r="FK19" s="135"/>
      <c r="FL19" s="136"/>
      <c r="FM19" s="9"/>
      <c r="FN19" s="1"/>
      <c r="FO19" s="40">
        <f t="shared" si="44"/>
        <v>0.14699999999999999</v>
      </c>
      <c r="FP19" s="9"/>
      <c r="FQ19" s="118">
        <f t="shared" si="45"/>
        <v>14.950268734169395</v>
      </c>
      <c r="FR19" s="137">
        <f t="shared" si="46"/>
        <v>0.15352479999999996</v>
      </c>
      <c r="FS19" s="9"/>
      <c r="FT19" s="1"/>
      <c r="FU19" s="336">
        <v>44105</v>
      </c>
      <c r="FV19" s="343"/>
      <c r="FW19" s="1" t="s">
        <v>1106</v>
      </c>
      <c r="FX19" s="208"/>
      <c r="FY19" s="243" t="s">
        <v>3046</v>
      </c>
      <c r="FZ19" s="1"/>
      <c r="GA19" s="1">
        <v>1</v>
      </c>
      <c r="GB19" s="9"/>
      <c r="GC19" s="9"/>
      <c r="GD19" s="1"/>
      <c r="GE19" s="245" t="s">
        <v>513</v>
      </c>
      <c r="GF19" s="237" t="s">
        <v>513</v>
      </c>
      <c r="GG19" s="1"/>
      <c r="GH19" s="244" t="s">
        <v>3054</v>
      </c>
      <c r="GI19" s="351">
        <v>1</v>
      </c>
      <c r="GJ19" s="244" t="s">
        <v>3048</v>
      </c>
      <c r="GK19" s="1"/>
      <c r="GL19" s="244" t="s">
        <v>3055</v>
      </c>
      <c r="GM19" s="9"/>
      <c r="GN19" s="1"/>
      <c r="GO19" s="10"/>
      <c r="GP19" s="10"/>
      <c r="GQ19" s="20"/>
      <c r="GR19" s="138"/>
      <c r="GS19" s="1"/>
      <c r="GT19" s="1"/>
      <c r="GU19" s="1"/>
      <c r="GV19" s="1"/>
      <c r="GW19" s="1"/>
      <c r="GX19" s="1"/>
      <c r="GY19" s="9"/>
      <c r="GZ19" s="9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22">
        <v>80.8</v>
      </c>
      <c r="KC19" s="22">
        <v>34.4</v>
      </c>
      <c r="KD19" s="22">
        <v>8.4600000000000009</v>
      </c>
      <c r="KE19" s="20">
        <f t="shared" si="47"/>
        <v>18.730025599999991</v>
      </c>
      <c r="KF19" s="20">
        <f t="shared" si="48"/>
        <v>124.50861279999997</v>
      </c>
      <c r="KG19" s="20">
        <f t="shared" si="49"/>
        <v>9.4110702399999973</v>
      </c>
      <c r="KH19" s="20">
        <f t="shared" si="50"/>
        <v>1.8883550399999995</v>
      </c>
      <c r="KI19" s="20">
        <f t="shared" si="51"/>
        <v>0.16887727999999994</v>
      </c>
      <c r="KJ19" s="20">
        <f t="shared" si="52"/>
        <v>37.975126903999985</v>
      </c>
      <c r="KK19" s="20">
        <f t="shared" si="53"/>
        <v>34.862411583999993</v>
      </c>
      <c r="KL19" s="20">
        <f t="shared" si="54"/>
        <v>51.546565699199981</v>
      </c>
      <c r="KM19" s="9"/>
      <c r="KN19" s="9"/>
      <c r="KO19" s="9"/>
      <c r="KP19" s="1"/>
      <c r="KQ19" s="9"/>
      <c r="KR19" s="9"/>
      <c r="KS19" s="23">
        <v>44552</v>
      </c>
      <c r="KT19" s="20">
        <v>1</v>
      </c>
      <c r="KU19" s="9">
        <v>0</v>
      </c>
      <c r="KV19" s="9">
        <v>1</v>
      </c>
      <c r="KW19" s="464">
        <v>44959</v>
      </c>
      <c r="KX19" s="9">
        <v>1</v>
      </c>
      <c r="KY19" s="9">
        <v>0</v>
      </c>
      <c r="KZ19" s="9">
        <v>3</v>
      </c>
      <c r="LA19" s="11" t="s">
        <v>2642</v>
      </c>
      <c r="LB19" s="11"/>
      <c r="LC19" s="11"/>
    </row>
    <row r="20" spans="1:315">
      <c r="A20" s="1">
        <v>355</v>
      </c>
      <c r="B20" s="412">
        <f>COUNTIFS($D$3:D20,D20,$F$3:F20,F20)</f>
        <v>1</v>
      </c>
      <c r="C20" s="413">
        <v>11924</v>
      </c>
      <c r="D20" s="414" t="s">
        <v>702</v>
      </c>
      <c r="E20" s="2" t="s">
        <v>484</v>
      </c>
      <c r="F20" s="12">
        <v>5711120415</v>
      </c>
      <c r="G20" s="1">
        <v>62</v>
      </c>
      <c r="H20" s="441">
        <v>43790</v>
      </c>
      <c r="I20" s="29" t="s">
        <v>441</v>
      </c>
      <c r="J20" s="24" t="s">
        <v>486</v>
      </c>
      <c r="K20" s="2" t="s">
        <v>429</v>
      </c>
      <c r="L20" s="1">
        <v>7</v>
      </c>
      <c r="M20" s="2" t="s">
        <v>598</v>
      </c>
      <c r="N20" s="2" t="s">
        <v>430</v>
      </c>
      <c r="O20" s="1"/>
      <c r="P20" s="1" t="s">
        <v>894</v>
      </c>
      <c r="Q20" s="25"/>
      <c r="R20" s="25"/>
      <c r="S20" s="2"/>
      <c r="T20" s="45"/>
      <c r="U20" s="45"/>
      <c r="V20" s="48" t="s">
        <v>767</v>
      </c>
      <c r="W20" s="27"/>
      <c r="X20" s="56"/>
      <c r="Y20" s="56"/>
      <c r="Z20" s="29"/>
      <c r="AA20" s="1" t="s">
        <v>797</v>
      </c>
      <c r="AB20" s="1"/>
      <c r="AC20" s="112">
        <v>7</v>
      </c>
      <c r="AD20" s="112">
        <v>50</v>
      </c>
      <c r="AE20" s="11"/>
      <c r="AF20" s="11"/>
      <c r="AG20" s="11" t="s">
        <v>482</v>
      </c>
      <c r="AH20" s="112">
        <v>50</v>
      </c>
      <c r="AI20" s="8" t="s">
        <v>838</v>
      </c>
      <c r="AJ20" s="1"/>
      <c r="AK20" s="112"/>
      <c r="AL20" s="1"/>
      <c r="AM20" s="1"/>
      <c r="AN20" s="1"/>
      <c r="AO20" s="113">
        <v>47.5</v>
      </c>
      <c r="AP20" s="114">
        <v>6.7</v>
      </c>
      <c r="AQ20" s="115">
        <v>43.8</v>
      </c>
      <c r="AR20" s="116">
        <f t="shared" si="28"/>
        <v>98</v>
      </c>
      <c r="AS20" s="117">
        <f t="shared" si="29"/>
        <v>7.08955223880597</v>
      </c>
      <c r="AT20" s="118">
        <f t="shared" si="30"/>
        <v>310.52238805970148</v>
      </c>
      <c r="AU20" s="119">
        <f t="shared" si="31"/>
        <v>0.94059405940594054</v>
      </c>
      <c r="AV20" s="19">
        <v>37.334999999999994</v>
      </c>
      <c r="AW20" s="19">
        <f>95-AY20</f>
        <v>78.599999999999994</v>
      </c>
      <c r="AX20" s="148">
        <v>7.7899999999999991</v>
      </c>
      <c r="AY20" s="19">
        <v>16.399999999999999</v>
      </c>
      <c r="AZ20" s="1" t="s">
        <v>431</v>
      </c>
      <c r="BA20" s="142">
        <v>6.63</v>
      </c>
      <c r="BB20" s="1" t="s">
        <v>431</v>
      </c>
      <c r="BC20" s="6">
        <v>0.2</v>
      </c>
      <c r="BD20" s="6" t="s">
        <v>431</v>
      </c>
      <c r="BE20" s="19" t="s">
        <v>431</v>
      </c>
      <c r="BF20" s="19" t="s">
        <v>431</v>
      </c>
      <c r="BG20" s="64">
        <v>6966.6666666666661</v>
      </c>
      <c r="BH20" s="20">
        <v>601.5</v>
      </c>
      <c r="BI20" s="19">
        <v>0.2</v>
      </c>
      <c r="BJ20" s="19">
        <v>52.8</v>
      </c>
      <c r="BK20" s="1">
        <v>47.2</v>
      </c>
      <c r="BL20" s="121">
        <f t="shared" si="32"/>
        <v>1.1186440677966101</v>
      </c>
      <c r="BM20" s="122">
        <v>0.7</v>
      </c>
      <c r="BN20" s="6">
        <f t="shared" si="33"/>
        <v>1.4736842105263157</v>
      </c>
      <c r="BO20" s="1" t="s">
        <v>431</v>
      </c>
      <c r="BP20" s="1">
        <v>12.4</v>
      </c>
      <c r="BQ20" s="19">
        <v>7.8659999999999997</v>
      </c>
      <c r="BR20" s="4">
        <v>20666</v>
      </c>
      <c r="BS20" s="6">
        <f t="shared" si="34"/>
        <v>58.300000000000004</v>
      </c>
      <c r="BT20" s="4">
        <v>20.2</v>
      </c>
      <c r="BU20" s="42">
        <v>10231.200000000001</v>
      </c>
      <c r="BV20" s="6">
        <f t="shared" si="35"/>
        <v>79.8</v>
      </c>
      <c r="BW20" s="6">
        <f t="shared" si="36"/>
        <v>6.1908000000000012</v>
      </c>
      <c r="BX20" s="4">
        <v>2.2000000000000002</v>
      </c>
      <c r="BY20" s="22">
        <f t="shared" si="37"/>
        <v>0.14740000000000003</v>
      </c>
      <c r="BZ20" s="4">
        <v>56.1</v>
      </c>
      <c r="CA20" s="22">
        <f t="shared" si="38"/>
        <v>3.7587000000000002</v>
      </c>
      <c r="CB20" s="4">
        <v>34.1</v>
      </c>
      <c r="CC20" s="22">
        <f t="shared" si="39"/>
        <v>2.2847000000000004</v>
      </c>
      <c r="CD20" s="6">
        <v>0.3</v>
      </c>
      <c r="CE20" s="123">
        <v>100</v>
      </c>
      <c r="CF20" s="124">
        <v>11336.699999999999</v>
      </c>
      <c r="CG20" s="123">
        <v>77.599999999999994</v>
      </c>
      <c r="CH20" s="123">
        <v>3033</v>
      </c>
      <c r="CI20" s="123">
        <v>52.6</v>
      </c>
      <c r="CJ20" s="123">
        <v>64.099999999999994</v>
      </c>
      <c r="CK20" s="124">
        <v>3786</v>
      </c>
      <c r="CL20" s="143">
        <f t="shared" si="40"/>
        <v>3.9215686274509803E-2</v>
      </c>
      <c r="CM20" s="22"/>
      <c r="CN20" s="22"/>
      <c r="CO20" s="22"/>
      <c r="CP20" s="6"/>
      <c r="CQ20" s="19"/>
      <c r="CR20" s="19"/>
      <c r="CS20" s="19"/>
      <c r="CT20" s="22"/>
      <c r="CU20" s="139"/>
      <c r="CV20" s="139"/>
      <c r="CW20" s="22"/>
      <c r="CX20" s="22"/>
      <c r="CY20" s="1"/>
      <c r="CZ20" s="22"/>
      <c r="DA20" s="16">
        <v>3</v>
      </c>
      <c r="DB20" s="126" t="s">
        <v>546</v>
      </c>
      <c r="DC20" s="127"/>
      <c r="DD20" s="128" t="s">
        <v>911</v>
      </c>
      <c r="DE20" s="1"/>
      <c r="DF20" s="1"/>
      <c r="DG20" s="1"/>
      <c r="DH20" s="1"/>
      <c r="DI20" s="1" t="s">
        <v>433</v>
      </c>
      <c r="DJ20" s="205" t="s">
        <v>482</v>
      </c>
      <c r="DK20" s="4">
        <v>2</v>
      </c>
      <c r="DL20" s="4"/>
      <c r="DM20" s="4"/>
      <c r="DN20" s="16">
        <v>0</v>
      </c>
      <c r="DO20" s="4"/>
      <c r="DP20" s="4"/>
      <c r="DQ20" s="4"/>
      <c r="DR20" s="1">
        <v>2.1</v>
      </c>
      <c r="DS20" s="1" t="s">
        <v>666</v>
      </c>
      <c r="DT20" s="1">
        <v>692</v>
      </c>
      <c r="DU20" s="1">
        <v>1.2</v>
      </c>
      <c r="DV20" s="1">
        <v>98.8</v>
      </c>
      <c r="DW20" s="1">
        <v>0.2</v>
      </c>
      <c r="DX20" s="1">
        <v>421.6</v>
      </c>
      <c r="DY20" s="1" t="s">
        <v>430</v>
      </c>
      <c r="DZ20" s="1">
        <v>9.27</v>
      </c>
      <c r="EA20" s="1">
        <v>0</v>
      </c>
      <c r="EB20" s="1"/>
      <c r="EC20" s="36"/>
      <c r="ED20" s="36"/>
      <c r="EE20" s="4">
        <v>7</v>
      </c>
      <c r="EF20" s="4">
        <v>15</v>
      </c>
      <c r="EG20" s="4"/>
      <c r="EH20" s="4">
        <v>0</v>
      </c>
      <c r="EI20" s="4">
        <v>0</v>
      </c>
      <c r="EJ20" s="4">
        <v>186</v>
      </c>
      <c r="EK20" s="4">
        <v>82</v>
      </c>
      <c r="EL20" s="6">
        <f t="shared" si="41"/>
        <v>23.702162099664701</v>
      </c>
      <c r="EM20" s="4"/>
      <c r="EN20" s="4">
        <v>0</v>
      </c>
      <c r="EO20" s="4" t="s">
        <v>513</v>
      </c>
      <c r="EP20" s="4" t="s">
        <v>513</v>
      </c>
      <c r="EQ20" s="31">
        <v>8</v>
      </c>
      <c r="ER20" s="14">
        <v>42410</v>
      </c>
      <c r="ES20" s="129">
        <v>11924</v>
      </c>
      <c r="ET20" s="130">
        <v>75</v>
      </c>
      <c r="EU20" s="130">
        <v>197840</v>
      </c>
      <c r="EV20" s="130">
        <v>16000</v>
      </c>
      <c r="EW20" s="130">
        <v>40560</v>
      </c>
      <c r="EX20" s="130">
        <v>202</v>
      </c>
      <c r="EY20" s="131">
        <f t="shared" si="42"/>
        <v>6.8276000000000003</v>
      </c>
      <c r="EZ20" s="38">
        <f t="shared" si="43"/>
        <v>47.793199999999999</v>
      </c>
      <c r="FA20" s="9"/>
      <c r="FB20" s="9"/>
      <c r="FC20" s="9"/>
      <c r="FD20" s="9"/>
      <c r="FE20" s="132"/>
      <c r="FF20" s="132"/>
      <c r="FG20" s="132"/>
      <c r="FH20" s="133"/>
      <c r="FI20" s="134"/>
      <c r="FJ20" s="133"/>
      <c r="FK20" s="135"/>
      <c r="FL20" s="136"/>
      <c r="FM20" s="9"/>
      <c r="FN20" s="1"/>
      <c r="FO20" s="40">
        <f t="shared" si="44"/>
        <v>7.0000000000000001E-3</v>
      </c>
      <c r="FP20" s="9"/>
      <c r="FQ20" s="118">
        <f t="shared" si="45"/>
        <v>0.10210270926000808</v>
      </c>
      <c r="FR20" s="137">
        <f t="shared" si="46"/>
        <v>6.8276000000000005E-3</v>
      </c>
      <c r="FS20" s="9"/>
      <c r="FT20" s="1"/>
      <c r="FU20" s="336">
        <v>42248</v>
      </c>
      <c r="FV20" s="343"/>
      <c r="FW20" s="237" t="s">
        <v>557</v>
      </c>
      <c r="FX20" s="208"/>
      <c r="FY20" s="243" t="s">
        <v>2432</v>
      </c>
      <c r="FZ20" s="1"/>
      <c r="GA20" s="1">
        <v>1</v>
      </c>
      <c r="GB20" s="9"/>
      <c r="GC20" s="9"/>
      <c r="GD20" s="1"/>
      <c r="GE20" s="245" t="s">
        <v>513</v>
      </c>
      <c r="GF20" s="237" t="s">
        <v>513</v>
      </c>
      <c r="GG20" s="1"/>
      <c r="GH20" s="28">
        <v>43881</v>
      </c>
      <c r="GI20" s="351">
        <v>0</v>
      </c>
      <c r="GJ20" s="244" t="s">
        <v>1016</v>
      </c>
      <c r="GK20" s="1"/>
      <c r="GL20" s="8">
        <v>0</v>
      </c>
      <c r="GM20" s="9"/>
      <c r="GN20" s="1"/>
      <c r="GO20" s="10">
        <v>43790</v>
      </c>
      <c r="GP20" s="10"/>
      <c r="GQ20" s="20"/>
      <c r="GR20" s="138"/>
      <c r="GS20" s="1"/>
      <c r="GT20" s="18">
        <v>0.2</v>
      </c>
      <c r="GU20" s="1"/>
      <c r="GV20" s="1"/>
      <c r="GW20" s="1"/>
      <c r="GX20" s="1"/>
      <c r="GY20" s="9"/>
      <c r="GZ20" s="9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9"/>
      <c r="KC20" s="9"/>
      <c r="KD20" s="9"/>
      <c r="KE20" s="20">
        <f t="shared" si="47"/>
        <v>3.2431100000000002</v>
      </c>
      <c r="KF20" s="20">
        <f t="shared" si="48"/>
        <v>0.45744920000000006</v>
      </c>
      <c r="KG20" s="20">
        <f t="shared" si="49"/>
        <v>2.9904888000000001</v>
      </c>
      <c r="KH20" s="20">
        <f t="shared" si="50"/>
        <v>0.53187004000000004</v>
      </c>
      <c r="KI20" s="20">
        <f t="shared" si="51"/>
        <v>4.7793200000000001E-2</v>
      </c>
      <c r="KJ20" s="20">
        <f t="shared" si="52"/>
        <v>1.0063882400000003E-2</v>
      </c>
      <c r="KK20" s="20">
        <f t="shared" si="53"/>
        <v>0.25662900120000004</v>
      </c>
      <c r="KL20" s="20">
        <f t="shared" si="54"/>
        <v>0.15599017720000002</v>
      </c>
      <c r="KM20" s="9"/>
      <c r="KN20" s="9"/>
      <c r="KO20" s="9"/>
      <c r="KP20" s="1"/>
      <c r="KQ20" s="9"/>
      <c r="KR20" s="9"/>
      <c r="KS20" s="23">
        <v>43881</v>
      </c>
      <c r="KT20" s="20">
        <v>1</v>
      </c>
      <c r="KU20" s="246" t="s">
        <v>557</v>
      </c>
      <c r="KV20" s="9">
        <v>1</v>
      </c>
      <c r="KW20" s="464">
        <v>43881</v>
      </c>
      <c r="KX20" s="9">
        <v>1</v>
      </c>
      <c r="KY20" s="9">
        <v>0</v>
      </c>
      <c r="KZ20" s="9">
        <v>4</v>
      </c>
      <c r="LA20" s="11" t="s">
        <v>3056</v>
      </c>
      <c r="LB20" s="11"/>
      <c r="LC20" s="11"/>
    </row>
    <row r="21" spans="1:315">
      <c r="A21" s="1">
        <v>170</v>
      </c>
      <c r="B21" s="412">
        <f>COUNTIFS($D$3:D21,D21,$F$3:F21,F21)</f>
        <v>1</v>
      </c>
      <c r="C21" s="413">
        <v>17784</v>
      </c>
      <c r="D21" s="414" t="s">
        <v>2085</v>
      </c>
      <c r="E21" s="2" t="s">
        <v>551</v>
      </c>
      <c r="F21" s="12">
        <v>6454292361</v>
      </c>
      <c r="G21" s="1">
        <v>58</v>
      </c>
      <c r="H21" s="441">
        <v>44768</v>
      </c>
      <c r="I21" s="29" t="s">
        <v>2086</v>
      </c>
      <c r="J21" s="24" t="s">
        <v>486</v>
      </c>
      <c r="K21" s="2" t="s">
        <v>429</v>
      </c>
      <c r="L21" s="2">
        <v>11</v>
      </c>
      <c r="M21" s="2">
        <v>10</v>
      </c>
      <c r="N21" s="2" t="s">
        <v>430</v>
      </c>
      <c r="O21" s="11"/>
      <c r="P21" s="2" t="s">
        <v>2087</v>
      </c>
      <c r="Q21" s="11"/>
      <c r="R21" s="11"/>
      <c r="S21" s="11"/>
      <c r="T21" s="41"/>
      <c r="U21" s="41"/>
      <c r="V21" s="61" t="s">
        <v>1980</v>
      </c>
      <c r="W21" s="41"/>
      <c r="X21" s="41"/>
      <c r="Y21" s="41"/>
      <c r="Z21" s="29"/>
      <c r="AA21" s="1" t="s">
        <v>1780</v>
      </c>
      <c r="AB21" s="1"/>
      <c r="AC21" s="112">
        <v>128</v>
      </c>
      <c r="AD21" s="112">
        <v>1400</v>
      </c>
      <c r="AE21" s="11"/>
      <c r="AF21" s="11"/>
      <c r="AG21" s="11" t="s">
        <v>482</v>
      </c>
      <c r="AH21" s="112">
        <v>50</v>
      </c>
      <c r="AI21" s="1"/>
      <c r="AJ21" s="11"/>
      <c r="AK21" s="112"/>
      <c r="AL21" s="1"/>
      <c r="AM21" s="11"/>
      <c r="AN21" s="1"/>
      <c r="AO21" s="113">
        <v>29</v>
      </c>
      <c r="AP21" s="114">
        <v>27</v>
      </c>
      <c r="AQ21" s="115">
        <v>42.6</v>
      </c>
      <c r="AR21" s="116">
        <f t="shared" si="28"/>
        <v>98.6</v>
      </c>
      <c r="AS21" s="117">
        <f t="shared" si="29"/>
        <v>1.0740740740740742</v>
      </c>
      <c r="AT21" s="118">
        <f t="shared" si="30"/>
        <v>45.75555555555556</v>
      </c>
      <c r="AU21" s="119">
        <f t="shared" si="31"/>
        <v>0.41666666666666669</v>
      </c>
      <c r="AV21" s="19">
        <f>AW21*AO21/100</f>
        <v>23.49</v>
      </c>
      <c r="AW21" s="19">
        <f>98-AY21</f>
        <v>81</v>
      </c>
      <c r="AX21" s="120">
        <v>4.93</v>
      </c>
      <c r="AY21" s="19">
        <f>AX21*100/AO21</f>
        <v>17</v>
      </c>
      <c r="AZ21" s="1" t="s">
        <v>431</v>
      </c>
      <c r="BA21" s="55">
        <v>19.899999999999999</v>
      </c>
      <c r="BB21" s="1" t="s">
        <v>431</v>
      </c>
      <c r="BC21" s="6">
        <v>0.13</v>
      </c>
      <c r="BD21" s="6"/>
      <c r="BE21" s="19"/>
      <c r="BF21" s="19"/>
      <c r="BG21" s="64">
        <v>3939.2307692307691</v>
      </c>
      <c r="BH21" s="64">
        <v>515</v>
      </c>
      <c r="BI21" s="19">
        <v>0.73</v>
      </c>
      <c r="BJ21" s="19">
        <v>54.8</v>
      </c>
      <c r="BK21" s="19">
        <f>100-BJ21</f>
        <v>45.2</v>
      </c>
      <c r="BL21" s="121">
        <f t="shared" si="32"/>
        <v>1.2123893805309733</v>
      </c>
      <c r="BM21" s="122">
        <v>0.16</v>
      </c>
      <c r="BN21" s="6">
        <f t="shared" si="33"/>
        <v>0.55172413793103448</v>
      </c>
      <c r="BO21" s="1" t="s">
        <v>431</v>
      </c>
      <c r="BP21" s="19">
        <v>23.305084745762713</v>
      </c>
      <c r="BQ21" s="19">
        <v>32.9</v>
      </c>
      <c r="BR21" s="42">
        <v>54460.160000000003</v>
      </c>
      <c r="BS21" s="6">
        <f t="shared" si="34"/>
        <v>18.690000000000001</v>
      </c>
      <c r="BT21" s="4">
        <v>94.2</v>
      </c>
      <c r="BU21" s="42">
        <v>6379.3650793650795</v>
      </c>
      <c r="BV21" s="6">
        <f t="shared" si="35"/>
        <v>5.7999999999999972</v>
      </c>
      <c r="BW21" s="6">
        <f t="shared" si="36"/>
        <v>26.376300000000001</v>
      </c>
      <c r="BX21" s="22">
        <v>6.69</v>
      </c>
      <c r="BY21" s="22">
        <f t="shared" si="37"/>
        <v>1.8063000000000002</v>
      </c>
      <c r="BZ21" s="6">
        <v>12</v>
      </c>
      <c r="CA21" s="22">
        <f t="shared" si="38"/>
        <v>3.24</v>
      </c>
      <c r="CB21" s="6">
        <v>79</v>
      </c>
      <c r="CC21" s="22">
        <f t="shared" si="39"/>
        <v>21.33</v>
      </c>
      <c r="CD21" s="22" t="s">
        <v>431</v>
      </c>
      <c r="CE21" s="123">
        <v>93.4</v>
      </c>
      <c r="CF21" s="124">
        <v>6594</v>
      </c>
      <c r="CG21" s="123">
        <v>85.6</v>
      </c>
      <c r="CH21" s="124">
        <v>5121</v>
      </c>
      <c r="CI21" s="123">
        <v>20.9</v>
      </c>
      <c r="CJ21" s="123">
        <v>33.6</v>
      </c>
      <c r="CK21" s="124">
        <v>4492</v>
      </c>
      <c r="CL21" s="19">
        <f t="shared" si="40"/>
        <v>0.5575</v>
      </c>
      <c r="CM21" s="19"/>
      <c r="CN21" s="19"/>
      <c r="CO21" s="19"/>
      <c r="CP21" s="6"/>
      <c r="CQ21" s="19"/>
      <c r="CR21" s="19"/>
      <c r="CS21" s="20"/>
      <c r="CT21" s="25"/>
      <c r="CU21" s="125"/>
      <c r="CV21" s="125"/>
      <c r="CW21" s="1"/>
      <c r="CX21" s="1"/>
      <c r="CY21" s="1"/>
      <c r="CZ21" s="22"/>
      <c r="DA21" s="16"/>
      <c r="DB21" s="126"/>
      <c r="DC21" s="127"/>
      <c r="DD21" s="128"/>
      <c r="DE21" s="1"/>
      <c r="DF21" s="1"/>
      <c r="DG21" s="1"/>
      <c r="DH21" s="1"/>
      <c r="DI21" s="1" t="s">
        <v>435</v>
      </c>
      <c r="DJ21" s="205" t="s">
        <v>482</v>
      </c>
      <c r="DK21" s="4">
        <v>2</v>
      </c>
      <c r="DL21" s="4"/>
      <c r="DM21" s="4"/>
      <c r="DN21" s="16">
        <v>0</v>
      </c>
      <c r="DO21" s="4"/>
      <c r="DP21" s="4"/>
      <c r="DQ21" s="4"/>
      <c r="DR21" s="55" t="s">
        <v>430</v>
      </c>
      <c r="DS21" s="22" t="s">
        <v>430</v>
      </c>
      <c r="DT21" s="22">
        <v>201</v>
      </c>
      <c r="DU21" s="22">
        <v>1.9</v>
      </c>
      <c r="DV21" s="22">
        <v>98.1</v>
      </c>
      <c r="DW21" s="22" t="s">
        <v>430</v>
      </c>
      <c r="DX21" s="22" t="s">
        <v>430</v>
      </c>
      <c r="DY21" s="22" t="s">
        <v>430</v>
      </c>
      <c r="DZ21" s="22" t="s">
        <v>430</v>
      </c>
      <c r="EA21" s="2">
        <v>0</v>
      </c>
      <c r="EB21" s="2"/>
      <c r="EC21" s="36"/>
      <c r="ED21" s="36"/>
      <c r="EE21" s="4">
        <f>L21</f>
        <v>11</v>
      </c>
      <c r="EF21" s="4">
        <v>16</v>
      </c>
      <c r="EG21" s="4"/>
      <c r="EH21" s="4">
        <v>1</v>
      </c>
      <c r="EI21" s="4" t="s">
        <v>2502</v>
      </c>
      <c r="EJ21" s="4">
        <v>174</v>
      </c>
      <c r="EK21" s="4">
        <v>86</v>
      </c>
      <c r="EL21" s="6">
        <f t="shared" si="41"/>
        <v>28.405337561104506</v>
      </c>
      <c r="EM21" s="4"/>
      <c r="EN21" s="4">
        <v>1</v>
      </c>
      <c r="EO21" s="4">
        <v>2</v>
      </c>
      <c r="EP21" s="4">
        <v>1</v>
      </c>
      <c r="EQ21" s="31" t="s">
        <v>2455</v>
      </c>
      <c r="ER21" s="14">
        <v>44693</v>
      </c>
      <c r="ES21" s="129">
        <f>C21</f>
        <v>17784</v>
      </c>
      <c r="ET21" s="130">
        <v>75</v>
      </c>
      <c r="EU21" s="130">
        <v>674254</v>
      </c>
      <c r="EV21" s="130">
        <v>8000</v>
      </c>
      <c r="EW21" s="130">
        <v>40560</v>
      </c>
      <c r="EX21" s="130">
        <v>2057</v>
      </c>
      <c r="EY21" s="131">
        <f t="shared" si="42"/>
        <v>139.0532</v>
      </c>
      <c r="EZ21" s="38">
        <f t="shared" si="43"/>
        <v>1529.5852</v>
      </c>
      <c r="FA21" s="9"/>
      <c r="FB21" s="9"/>
      <c r="FC21" s="9"/>
      <c r="FD21" s="9"/>
      <c r="FE21" s="132"/>
      <c r="FF21" s="132"/>
      <c r="FG21" s="132"/>
      <c r="FH21" s="133"/>
      <c r="FI21" s="134"/>
      <c r="FJ21" s="133"/>
      <c r="FK21" s="135"/>
      <c r="FL21" s="136"/>
      <c r="FM21" s="9"/>
      <c r="FN21" s="1"/>
      <c r="FO21" s="40">
        <f t="shared" si="44"/>
        <v>0.128</v>
      </c>
      <c r="FP21" s="9"/>
      <c r="FQ21" s="118">
        <f t="shared" si="45"/>
        <v>0.3050779083253492</v>
      </c>
      <c r="FR21" s="137">
        <f t="shared" si="46"/>
        <v>0.13905320000000002</v>
      </c>
      <c r="FS21" s="9"/>
      <c r="FT21" s="1"/>
      <c r="FU21" s="336">
        <v>42309</v>
      </c>
      <c r="FV21" s="343"/>
      <c r="FW21" s="237" t="s">
        <v>431</v>
      </c>
      <c r="FX21" s="208"/>
      <c r="FY21" s="243" t="s">
        <v>2449</v>
      </c>
      <c r="FZ21" s="1"/>
      <c r="GA21" s="1">
        <v>2</v>
      </c>
      <c r="GB21" s="9"/>
      <c r="GC21" s="9"/>
      <c r="GD21" s="1"/>
      <c r="GE21" s="245" t="s">
        <v>513</v>
      </c>
      <c r="GF21" s="237" t="s">
        <v>513</v>
      </c>
      <c r="GG21" s="1"/>
      <c r="GH21" s="244" t="s">
        <v>3057</v>
      </c>
      <c r="GI21" s="351">
        <v>1</v>
      </c>
      <c r="GJ21" s="244" t="s">
        <v>3058</v>
      </c>
      <c r="GK21" s="1"/>
      <c r="GL21" s="8">
        <v>0</v>
      </c>
      <c r="GM21" s="9"/>
      <c r="GN21" s="1"/>
      <c r="GO21" s="10">
        <v>44768</v>
      </c>
      <c r="GP21" s="10"/>
      <c r="GQ21" s="20"/>
      <c r="GR21" s="138"/>
      <c r="GS21" s="1"/>
      <c r="GT21" s="1"/>
      <c r="GU21" s="1"/>
      <c r="GV21" s="1"/>
      <c r="GW21" s="1"/>
      <c r="GX21" s="1"/>
      <c r="GY21" s="9"/>
      <c r="GZ21" s="9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22"/>
      <c r="KC21" s="22"/>
      <c r="KD21" s="22"/>
      <c r="KE21" s="20">
        <f t="shared" si="47"/>
        <v>40.325428000000009</v>
      </c>
      <c r="KF21" s="20">
        <f t="shared" si="48"/>
        <v>37.544364000000002</v>
      </c>
      <c r="KG21" s="20">
        <f t="shared" si="49"/>
        <v>59.236663200000002</v>
      </c>
      <c r="KH21" s="20">
        <f t="shared" si="50"/>
        <v>6.85532276</v>
      </c>
      <c r="KI21" s="20">
        <f t="shared" si="51"/>
        <v>0.22248512000000001</v>
      </c>
      <c r="KJ21" s="20">
        <f t="shared" si="52"/>
        <v>2.5117179516000001</v>
      </c>
      <c r="KK21" s="20">
        <f t="shared" si="53"/>
        <v>4.5053236800000009</v>
      </c>
      <c r="KL21" s="20">
        <f t="shared" si="54"/>
        <v>29.660047560000002</v>
      </c>
      <c r="KM21" s="1">
        <v>77.3</v>
      </c>
      <c r="KN21" s="1">
        <v>78.099999999999994</v>
      </c>
      <c r="KO21" s="9"/>
      <c r="KP21" s="22"/>
      <c r="KQ21" s="22"/>
      <c r="KR21" s="22"/>
      <c r="KS21" s="23">
        <v>44795</v>
      </c>
      <c r="KT21" s="20">
        <v>2</v>
      </c>
      <c r="KU21" s="9">
        <v>2</v>
      </c>
      <c r="KV21" s="9">
        <v>2</v>
      </c>
      <c r="KW21" s="464">
        <v>44872</v>
      </c>
      <c r="KX21" s="9">
        <v>2</v>
      </c>
      <c r="KY21" s="11">
        <v>0</v>
      </c>
      <c r="KZ21" s="11">
        <v>0</v>
      </c>
      <c r="LA21" s="11" t="s">
        <v>2463</v>
      </c>
      <c r="LB21" s="11"/>
      <c r="LC21" s="11"/>
    </row>
    <row r="22" spans="1:315">
      <c r="A22" s="1">
        <v>118</v>
      </c>
      <c r="B22" s="412">
        <f>COUNTIFS($D$3:D22,D22,$F$3:F22,F22)</f>
        <v>1</v>
      </c>
      <c r="C22" s="413">
        <v>17443</v>
      </c>
      <c r="D22" s="414" t="s">
        <v>2029</v>
      </c>
      <c r="E22" s="2" t="s">
        <v>623</v>
      </c>
      <c r="F22" s="12">
        <v>6955165756</v>
      </c>
      <c r="G22" s="1">
        <v>53</v>
      </c>
      <c r="H22" s="441">
        <v>44706</v>
      </c>
      <c r="I22" s="29" t="s">
        <v>2030</v>
      </c>
      <c r="J22" s="24" t="s">
        <v>486</v>
      </c>
      <c r="K22" s="2" t="s">
        <v>429</v>
      </c>
      <c r="L22" s="2">
        <v>16</v>
      </c>
      <c r="M22" s="2">
        <v>1</v>
      </c>
      <c r="N22" s="2" t="s">
        <v>644</v>
      </c>
      <c r="O22" s="11"/>
      <c r="P22" s="2" t="s">
        <v>2024</v>
      </c>
      <c r="Q22" s="11"/>
      <c r="R22" s="11"/>
      <c r="S22" s="11"/>
      <c r="T22" s="41"/>
      <c r="U22" s="41" t="s">
        <v>2027</v>
      </c>
      <c r="V22" s="61" t="s">
        <v>1980</v>
      </c>
      <c r="W22" s="41"/>
      <c r="X22" s="41"/>
      <c r="Y22" s="41" t="s">
        <v>2028</v>
      </c>
      <c r="Z22" s="29"/>
      <c r="AA22" s="1" t="s">
        <v>793</v>
      </c>
      <c r="AB22" s="1"/>
      <c r="AC22" s="112">
        <v>194</v>
      </c>
      <c r="AD22" s="112">
        <v>3100</v>
      </c>
      <c r="AE22" s="11"/>
      <c r="AF22" s="11"/>
      <c r="AG22" s="11" t="s">
        <v>490</v>
      </c>
      <c r="AH22" s="112">
        <v>250</v>
      </c>
      <c r="AI22" s="1"/>
      <c r="AJ22" s="11"/>
      <c r="AK22" s="112"/>
      <c r="AL22" s="1"/>
      <c r="AM22" s="11"/>
      <c r="AN22" s="1"/>
      <c r="AO22" s="113">
        <v>35</v>
      </c>
      <c r="AP22" s="114">
        <v>62.4</v>
      </c>
      <c r="AQ22" s="115">
        <v>2.11</v>
      </c>
      <c r="AR22" s="116">
        <f t="shared" si="28"/>
        <v>99.51</v>
      </c>
      <c r="AS22" s="117">
        <f t="shared" si="29"/>
        <v>0.5608974358974359</v>
      </c>
      <c r="AT22" s="118">
        <f t="shared" si="30"/>
        <v>1.1834935897435896</v>
      </c>
      <c r="AU22" s="119">
        <f t="shared" si="31"/>
        <v>0.54255154239652759</v>
      </c>
      <c r="AV22" s="19">
        <f>AW22*AO22/100</f>
        <v>31.869999999999994</v>
      </c>
      <c r="AW22" s="19">
        <f>98-AY22</f>
        <v>91.05714285714285</v>
      </c>
      <c r="AX22" s="120">
        <v>2.4300000000000002</v>
      </c>
      <c r="AY22" s="19">
        <f>AX22*100/AO22</f>
        <v>6.9428571428571439</v>
      </c>
      <c r="AZ22" s="1" t="s">
        <v>431</v>
      </c>
      <c r="BA22" s="55">
        <v>29.8</v>
      </c>
      <c r="BB22" s="1" t="s">
        <v>431</v>
      </c>
      <c r="BC22" s="6">
        <v>6.1000000000000004E-3</v>
      </c>
      <c r="BD22" s="6"/>
      <c r="BE22" s="19"/>
      <c r="BF22" s="19"/>
      <c r="BG22" s="64">
        <v>3963.0769230769229</v>
      </c>
      <c r="BH22" s="64">
        <v>227</v>
      </c>
      <c r="BI22" s="19">
        <v>0.62</v>
      </c>
      <c r="BJ22" s="19">
        <v>37.299999999999997</v>
      </c>
      <c r="BK22" s="19">
        <f>100-BJ22</f>
        <v>62.7</v>
      </c>
      <c r="BL22" s="121">
        <f t="shared" si="32"/>
        <v>0.59489633173843692</v>
      </c>
      <c r="BM22" s="122">
        <v>0.28999999999999998</v>
      </c>
      <c r="BN22" s="6">
        <f t="shared" si="33"/>
        <v>0.82857142857142851</v>
      </c>
      <c r="BO22" s="1" t="s">
        <v>431</v>
      </c>
      <c r="BP22" s="19">
        <v>35.762711864406782</v>
      </c>
      <c r="BQ22" s="19">
        <v>43.3</v>
      </c>
      <c r="BR22" s="42">
        <v>43211.520000000004</v>
      </c>
      <c r="BS22" s="6">
        <f t="shared" si="34"/>
        <v>45.099999999999994</v>
      </c>
      <c r="BT22" s="4">
        <v>89.1</v>
      </c>
      <c r="BU22" s="42">
        <v>7053.9682539682535</v>
      </c>
      <c r="BV22" s="6">
        <f t="shared" si="35"/>
        <v>10.900000000000006</v>
      </c>
      <c r="BW22" s="6">
        <f t="shared" si="36"/>
        <v>62.399999999999991</v>
      </c>
      <c r="BX22" s="22">
        <v>21.2</v>
      </c>
      <c r="BY22" s="22">
        <f t="shared" si="37"/>
        <v>13.2288</v>
      </c>
      <c r="BZ22" s="6">
        <v>23.9</v>
      </c>
      <c r="CA22" s="22">
        <f t="shared" si="38"/>
        <v>14.913599999999999</v>
      </c>
      <c r="CB22" s="6">
        <v>54.9</v>
      </c>
      <c r="CC22" s="22">
        <f t="shared" si="39"/>
        <v>34.257599999999996</v>
      </c>
      <c r="CD22" s="22" t="s">
        <v>431</v>
      </c>
      <c r="CE22" s="123">
        <v>97.6</v>
      </c>
      <c r="CF22" s="124">
        <v>8363</v>
      </c>
      <c r="CG22" s="123">
        <v>89.8</v>
      </c>
      <c r="CH22" s="124">
        <v>5663</v>
      </c>
      <c r="CI22" s="123">
        <v>45.6</v>
      </c>
      <c r="CJ22" s="123">
        <v>67.2</v>
      </c>
      <c r="CK22" s="124">
        <v>5200</v>
      </c>
      <c r="CL22" s="19">
        <f t="shared" si="40"/>
        <v>0.88702928870292885</v>
      </c>
      <c r="CM22" s="19"/>
      <c r="CN22" s="19"/>
      <c r="CO22" s="19"/>
      <c r="CP22" s="6"/>
      <c r="CQ22" s="19"/>
      <c r="CR22" s="19"/>
      <c r="CS22" s="20"/>
      <c r="CT22" s="25"/>
      <c r="CU22" s="125"/>
      <c r="CV22" s="125"/>
      <c r="CW22" s="1"/>
      <c r="CX22" s="1"/>
      <c r="CY22" s="1"/>
      <c r="CZ22" s="22"/>
      <c r="DA22" s="16"/>
      <c r="DB22" s="126"/>
      <c r="DC22" s="127"/>
      <c r="DD22" s="128"/>
      <c r="DE22" s="1"/>
      <c r="DF22" s="1"/>
      <c r="DG22" s="1"/>
      <c r="DH22" s="1"/>
      <c r="DI22" s="1" t="s">
        <v>435</v>
      </c>
      <c r="DJ22" s="206" t="s">
        <v>490</v>
      </c>
      <c r="DK22" s="4">
        <v>2</v>
      </c>
      <c r="DL22" s="4"/>
      <c r="DM22" s="4"/>
      <c r="DN22" s="16">
        <v>0</v>
      </c>
      <c r="DO22" s="4"/>
      <c r="DP22" s="4"/>
      <c r="DQ22" s="4"/>
      <c r="DR22" s="55" t="s">
        <v>430</v>
      </c>
      <c r="DS22" s="22" t="s">
        <v>430</v>
      </c>
      <c r="DT22" s="22">
        <v>227</v>
      </c>
      <c r="DU22" s="22">
        <v>3.5</v>
      </c>
      <c r="DV22" s="22">
        <v>96.5</v>
      </c>
      <c r="DW22" s="22" t="s">
        <v>430</v>
      </c>
      <c r="DX22" s="22" t="s">
        <v>430</v>
      </c>
      <c r="DY22" s="22" t="s">
        <v>430</v>
      </c>
      <c r="DZ22" s="22" t="s">
        <v>430</v>
      </c>
      <c r="EA22" s="2">
        <v>0</v>
      </c>
      <c r="EB22" s="2"/>
      <c r="EC22" s="36"/>
      <c r="ED22" s="36"/>
      <c r="EE22" s="4">
        <f>L22</f>
        <v>16</v>
      </c>
      <c r="EF22" s="4" t="s">
        <v>557</v>
      </c>
      <c r="EG22" s="4"/>
      <c r="EH22" s="4">
        <v>0</v>
      </c>
      <c r="EI22" s="4">
        <v>0</v>
      </c>
      <c r="EJ22" s="4">
        <v>173</v>
      </c>
      <c r="EK22" s="4">
        <v>119</v>
      </c>
      <c r="EL22" s="6">
        <f t="shared" si="41"/>
        <v>39.760767148919108</v>
      </c>
      <c r="EM22" s="4"/>
      <c r="EN22" s="4">
        <v>1</v>
      </c>
      <c r="EO22" s="4">
        <v>2</v>
      </c>
      <c r="EP22" s="4">
        <v>1</v>
      </c>
      <c r="EQ22" s="31" t="s">
        <v>2455</v>
      </c>
      <c r="ER22" s="14">
        <v>44656</v>
      </c>
      <c r="ES22" s="129">
        <f>C22</f>
        <v>17443</v>
      </c>
      <c r="ET22" s="130">
        <v>75</v>
      </c>
      <c r="EU22" s="130">
        <v>5295</v>
      </c>
      <c r="EV22" s="130">
        <v>6000</v>
      </c>
      <c r="EW22" s="130">
        <v>40560</v>
      </c>
      <c r="EX22" s="130">
        <v>2244</v>
      </c>
      <c r="EY22" s="131">
        <f t="shared" si="42"/>
        <v>202.25919999999999</v>
      </c>
      <c r="EZ22" s="38">
        <f t="shared" si="43"/>
        <v>3236.1471999999999</v>
      </c>
      <c r="FA22" s="9"/>
      <c r="FB22" s="9"/>
      <c r="FC22" s="9"/>
      <c r="FD22" s="9"/>
      <c r="FE22" s="132"/>
      <c r="FF22" s="132"/>
      <c r="FG22" s="132"/>
      <c r="FH22" s="133"/>
      <c r="FI22" s="134"/>
      <c r="FJ22" s="133"/>
      <c r="FK22" s="135"/>
      <c r="FL22" s="136"/>
      <c r="FM22" s="9"/>
      <c r="FN22" s="1"/>
      <c r="FO22" s="40">
        <f t="shared" si="44"/>
        <v>0.19400000000000001</v>
      </c>
      <c r="FP22" s="9"/>
      <c r="FQ22" s="118">
        <f t="shared" si="45"/>
        <v>42.379603399433428</v>
      </c>
      <c r="FR22" s="137">
        <f t="shared" si="46"/>
        <v>0.2022592</v>
      </c>
      <c r="FS22" s="9"/>
      <c r="FT22" s="1"/>
      <c r="FU22" s="335"/>
      <c r="FV22" s="344">
        <v>41183</v>
      </c>
      <c r="FW22" s="210"/>
      <c r="FX22" s="244" t="s">
        <v>557</v>
      </c>
      <c r="FY22" s="243" t="s">
        <v>2473</v>
      </c>
      <c r="FZ22" s="1"/>
      <c r="GA22" s="1">
        <v>1</v>
      </c>
      <c r="GB22" s="9"/>
      <c r="GC22" s="9"/>
      <c r="GD22" s="1"/>
      <c r="GE22" s="245" t="s">
        <v>513</v>
      </c>
      <c r="GF22" s="237" t="s">
        <v>513</v>
      </c>
      <c r="GG22" s="1"/>
      <c r="GH22" s="244" t="s">
        <v>3059</v>
      </c>
      <c r="GI22" s="351">
        <v>1</v>
      </c>
      <c r="GJ22" s="244" t="s">
        <v>1016</v>
      </c>
      <c r="GK22" s="1"/>
      <c r="GL22" s="8">
        <v>0</v>
      </c>
      <c r="GM22" s="9"/>
      <c r="GN22" s="1"/>
      <c r="GO22" s="10">
        <v>44706</v>
      </c>
      <c r="GP22" s="10"/>
      <c r="GQ22" s="20"/>
      <c r="GR22" s="138"/>
      <c r="GS22" s="1"/>
      <c r="GT22" s="1"/>
      <c r="GU22" s="1"/>
      <c r="GV22" s="1"/>
      <c r="GW22" s="1"/>
      <c r="GX22" s="1"/>
      <c r="GY22" s="9"/>
      <c r="GZ22" s="9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22"/>
      <c r="KC22" s="22"/>
      <c r="KD22" s="22"/>
      <c r="KE22" s="20">
        <f t="shared" si="47"/>
        <v>70.790720000000007</v>
      </c>
      <c r="KF22" s="20">
        <f t="shared" si="48"/>
        <v>126.20974079999999</v>
      </c>
      <c r="KG22" s="20">
        <f t="shared" si="49"/>
        <v>4.2676691200000008</v>
      </c>
      <c r="KH22" s="20">
        <f t="shared" si="50"/>
        <v>4.9148985600000001</v>
      </c>
      <c r="KI22" s="20">
        <f t="shared" si="51"/>
        <v>0.58655167999999991</v>
      </c>
      <c r="KJ22" s="20">
        <f t="shared" si="52"/>
        <v>26.756465049600003</v>
      </c>
      <c r="KK22" s="20">
        <f t="shared" si="53"/>
        <v>30.164128051199999</v>
      </c>
      <c r="KL22" s="20">
        <f t="shared" si="54"/>
        <v>69.289147699200001</v>
      </c>
      <c r="KM22" s="1">
        <v>84.9</v>
      </c>
      <c r="KN22" s="1">
        <v>92</v>
      </c>
      <c r="KO22" s="9"/>
      <c r="KP22" s="22"/>
      <c r="KQ22" s="22"/>
      <c r="KR22" s="22"/>
      <c r="KS22" s="23">
        <v>44783</v>
      </c>
      <c r="KT22" s="20">
        <v>2</v>
      </c>
      <c r="KU22" s="9">
        <v>2</v>
      </c>
      <c r="KV22" s="9">
        <v>2</v>
      </c>
      <c r="KW22" s="464">
        <v>44895</v>
      </c>
      <c r="KX22" s="9">
        <v>2</v>
      </c>
      <c r="KY22" s="11">
        <v>0</v>
      </c>
      <c r="KZ22" s="11">
        <v>0</v>
      </c>
      <c r="LA22" s="11" t="s">
        <v>2463</v>
      </c>
      <c r="LB22" s="11"/>
      <c r="LC22" s="11"/>
    </row>
    <row r="23" spans="1:315">
      <c r="A23" s="1">
        <v>88</v>
      </c>
      <c r="B23" s="412">
        <f>COUNTIFS($D$3:D23,D23,$F$3:F23,F23)</f>
        <v>1</v>
      </c>
      <c r="C23" s="414">
        <v>10402</v>
      </c>
      <c r="D23" s="414" t="s">
        <v>2324</v>
      </c>
      <c r="E23" s="1" t="s">
        <v>556</v>
      </c>
      <c r="F23" s="12">
        <v>8701246169</v>
      </c>
      <c r="G23" s="1">
        <v>32</v>
      </c>
      <c r="H23" s="441">
        <v>43529</v>
      </c>
      <c r="I23" s="162"/>
      <c r="J23" s="24"/>
      <c r="K23" s="9"/>
      <c r="L23" s="1"/>
      <c r="M23" s="1"/>
      <c r="N23" s="1"/>
      <c r="O23" s="1"/>
      <c r="P23" s="25"/>
      <c r="Q23" s="25"/>
      <c r="R23" s="25"/>
      <c r="S23" s="27"/>
      <c r="T23" s="27"/>
      <c r="U23" s="27"/>
      <c r="V23" s="27"/>
      <c r="W23" s="27"/>
      <c r="X23" s="27"/>
      <c r="Y23" s="26"/>
      <c r="Z23" s="8"/>
      <c r="AA23" s="1"/>
      <c r="AB23" s="1"/>
      <c r="AC23" s="1"/>
      <c r="AD23" s="1"/>
      <c r="AE23" s="1"/>
      <c r="AF23" s="1"/>
      <c r="AG23" s="136"/>
      <c r="AH23" s="9"/>
      <c r="AI23" s="1"/>
      <c r="AJ23" s="1"/>
      <c r="AK23" s="112"/>
      <c r="AL23" s="1"/>
      <c r="AM23" s="1"/>
      <c r="AN23" s="1"/>
      <c r="AO23" s="163"/>
      <c r="AP23" s="164"/>
      <c r="AQ23" s="165"/>
      <c r="AR23" s="166"/>
      <c r="AS23" s="135"/>
      <c r="AT23" s="21"/>
      <c r="AU23" s="167"/>
      <c r="AV23" s="1"/>
      <c r="AW23" s="1"/>
      <c r="AX23" s="168"/>
      <c r="AY23" s="1"/>
      <c r="AZ23" s="1"/>
      <c r="BA23" s="142"/>
      <c r="BB23" s="1"/>
      <c r="BC23" s="169"/>
      <c r="BD23" s="4"/>
      <c r="BE23" s="1"/>
      <c r="BF23" s="1"/>
      <c r="BG23" s="1"/>
      <c r="BH23" s="1"/>
      <c r="BI23" s="1"/>
      <c r="BJ23" s="1"/>
      <c r="BK23" s="1"/>
      <c r="BL23" s="170"/>
      <c r="BM23" s="123"/>
      <c r="BN23" s="4"/>
      <c r="BO23" s="1"/>
      <c r="BP23" s="1"/>
      <c r="BQ23" s="1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25"/>
      <c r="CP23" s="4"/>
      <c r="CQ23" s="1"/>
      <c r="CR23" s="1"/>
      <c r="CS23" s="1"/>
      <c r="CT23" s="25"/>
      <c r="CU23" s="125"/>
      <c r="CV23" s="125"/>
      <c r="CW23" s="1"/>
      <c r="CX23" s="1"/>
      <c r="CY23" s="1"/>
      <c r="CZ23" s="1"/>
      <c r="DA23" s="1"/>
      <c r="DB23" s="126"/>
      <c r="DC23" s="8"/>
      <c r="DD23" s="8"/>
      <c r="DE23" s="1"/>
      <c r="DF23" s="1"/>
      <c r="DG23" s="1"/>
      <c r="DH23" s="1"/>
      <c r="DI23" s="2"/>
      <c r="DJ23" s="205" t="s">
        <v>3092</v>
      </c>
      <c r="DK23" s="4"/>
      <c r="DL23" s="4"/>
      <c r="DM23" s="4"/>
      <c r="DN23" s="4"/>
      <c r="DO23" s="4"/>
      <c r="DP23" s="4"/>
      <c r="DQ23" s="4"/>
      <c r="DR23" s="1"/>
      <c r="DS23" s="1"/>
      <c r="DT23" s="2"/>
      <c r="DU23" s="2"/>
      <c r="DV23" s="2"/>
      <c r="DW23" s="2"/>
      <c r="DX23" s="2"/>
      <c r="DY23" s="2"/>
      <c r="DZ23" s="2"/>
      <c r="EA23" s="2"/>
      <c r="EB23" s="1"/>
      <c r="EC23" s="9"/>
      <c r="ED23" s="9"/>
      <c r="EE23" s="9"/>
      <c r="EF23" s="1"/>
      <c r="EG23" s="1"/>
      <c r="EH23" s="1"/>
      <c r="EI23" s="1"/>
      <c r="EJ23" s="1"/>
      <c r="EK23" s="1"/>
      <c r="EL23" s="6" t="e">
        <f>EK23/((EJ23/100)*(EJ23/100))</f>
        <v>#DIV/0!</v>
      </c>
      <c r="EM23" s="1"/>
      <c r="EN23" s="1"/>
      <c r="EO23" s="1"/>
      <c r="EP23" s="1"/>
      <c r="EQ23" s="8"/>
      <c r="ER23" s="10"/>
      <c r="ES23" s="129"/>
      <c r="ET23" s="9"/>
      <c r="EU23" s="9"/>
      <c r="EV23" s="9"/>
      <c r="EW23" s="9"/>
      <c r="EX23" s="9"/>
      <c r="EY23" s="132"/>
      <c r="EZ23" s="132"/>
      <c r="FA23" s="11"/>
      <c r="FB23" s="9"/>
      <c r="FC23" s="9"/>
      <c r="FD23" s="9"/>
      <c r="FE23" s="9"/>
      <c r="FF23" s="9"/>
      <c r="FG23" s="132"/>
      <c r="FH23" s="132"/>
      <c r="FI23" s="134"/>
      <c r="FJ23" s="133"/>
      <c r="FK23" s="171"/>
      <c r="FL23" s="21"/>
      <c r="FM23" s="136"/>
      <c r="FN23" s="9"/>
      <c r="FO23" s="36"/>
      <c r="FP23" s="9"/>
      <c r="FQ23" s="132"/>
      <c r="FR23" s="132"/>
      <c r="FS23" s="1"/>
      <c r="FT23" s="1"/>
      <c r="FU23" s="336"/>
      <c r="FV23" s="343" t="s">
        <v>772</v>
      </c>
      <c r="FW23" s="1"/>
      <c r="FX23" s="208" t="s">
        <v>772</v>
      </c>
      <c r="FY23" s="240"/>
      <c r="FZ23" s="1"/>
      <c r="GA23" s="1"/>
      <c r="GB23" s="9"/>
      <c r="GC23" s="9"/>
      <c r="GD23" s="1"/>
      <c r="GE23" s="20"/>
      <c r="GF23" s="1"/>
      <c r="GG23" s="1"/>
      <c r="GH23" s="8"/>
      <c r="GI23" s="351"/>
      <c r="GJ23" s="8"/>
      <c r="GK23" s="1"/>
      <c r="GL23" s="8"/>
      <c r="GM23" s="9"/>
      <c r="GN23" s="1"/>
      <c r="GO23" s="1"/>
      <c r="GP23" s="4"/>
      <c r="GQ23" s="1"/>
      <c r="GR23" s="138"/>
      <c r="GS23" s="1"/>
      <c r="GT23" s="1"/>
      <c r="GU23" s="1"/>
      <c r="GV23" s="1"/>
      <c r="GW23" s="1"/>
      <c r="GX23" s="1"/>
      <c r="GY23" s="9"/>
      <c r="GZ23" s="9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1"/>
      <c r="KQ23" s="9"/>
      <c r="KR23" s="9"/>
      <c r="KS23" s="23"/>
      <c r="KT23" s="20"/>
      <c r="KU23" s="1"/>
      <c r="KV23" s="1"/>
      <c r="KW23" s="1"/>
      <c r="KX23" s="1"/>
      <c r="KY23" s="1"/>
      <c r="KZ23" s="1"/>
      <c r="LA23" s="11"/>
      <c r="LB23" s="11"/>
      <c r="LC23" s="11"/>
    </row>
    <row r="24" spans="1:315">
      <c r="A24" s="1">
        <v>131</v>
      </c>
      <c r="B24" s="412">
        <f>COUNTIFS($D$3:D24,D24,$F$3:F24,F24)</f>
        <v>1</v>
      </c>
      <c r="C24" s="413">
        <v>17530</v>
      </c>
      <c r="D24" s="414" t="s">
        <v>2046</v>
      </c>
      <c r="E24" s="2" t="s">
        <v>617</v>
      </c>
      <c r="F24" s="12">
        <v>7057251740</v>
      </c>
      <c r="G24" s="1">
        <v>52</v>
      </c>
      <c r="H24" s="441">
        <v>44720</v>
      </c>
      <c r="I24" s="29" t="s">
        <v>642</v>
      </c>
      <c r="J24" s="24" t="s">
        <v>486</v>
      </c>
      <c r="K24" s="2" t="s">
        <v>429</v>
      </c>
      <c r="L24" s="2">
        <v>13</v>
      </c>
      <c r="M24" s="2" t="s">
        <v>661</v>
      </c>
      <c r="N24" s="2" t="s">
        <v>430</v>
      </c>
      <c r="O24" s="11"/>
      <c r="P24" s="2" t="s">
        <v>2024</v>
      </c>
      <c r="Q24" s="11"/>
      <c r="R24" s="11"/>
      <c r="S24" s="11"/>
      <c r="T24" s="41"/>
      <c r="U24" s="41"/>
      <c r="V24" s="61" t="s">
        <v>1980</v>
      </c>
      <c r="W24" s="41"/>
      <c r="X24" s="41"/>
      <c r="Y24" s="41"/>
      <c r="Z24" s="29"/>
      <c r="AA24" s="1" t="s">
        <v>793</v>
      </c>
      <c r="AB24" s="1"/>
      <c r="AC24" s="112">
        <v>93</v>
      </c>
      <c r="AD24" s="112">
        <v>1200</v>
      </c>
      <c r="AE24" s="11"/>
      <c r="AF24" s="11"/>
      <c r="AG24" s="11" t="s">
        <v>482</v>
      </c>
      <c r="AH24" s="112">
        <v>50</v>
      </c>
      <c r="AI24" s="1"/>
      <c r="AJ24" s="11"/>
      <c r="AK24" s="112"/>
      <c r="AL24" s="1"/>
      <c r="AM24" s="11"/>
      <c r="AN24" s="1"/>
      <c r="AO24" s="113">
        <v>26.8</v>
      </c>
      <c r="AP24" s="114">
        <v>65.8</v>
      </c>
      <c r="AQ24" s="115">
        <v>5.13</v>
      </c>
      <c r="AR24" s="116">
        <f t="shared" ref="AR24:AR60" si="55">AO24+AP24+AQ24</f>
        <v>97.72999999999999</v>
      </c>
      <c r="AS24" s="117">
        <f t="shared" ref="AS24:AS60" si="56">AO24/AP24</f>
        <v>0.40729483282674772</v>
      </c>
      <c r="AT24" s="118">
        <f t="shared" ref="AT24:AT60" si="57">AO24/AP24*AQ24</f>
        <v>2.0894224924012157</v>
      </c>
      <c r="AU24" s="119">
        <f t="shared" ref="AU24:AU60" si="58">AO24/(AP24+AQ24)</f>
        <v>0.37783730438460461</v>
      </c>
      <c r="AV24" s="19">
        <f t="shared" ref="AV24:AV37" si="59">AW24*AO24/100</f>
        <v>22.004000000000001</v>
      </c>
      <c r="AW24" s="19">
        <f>98-AY24</f>
        <v>82.104477611940297</v>
      </c>
      <c r="AX24" s="120">
        <v>4.26</v>
      </c>
      <c r="AY24" s="19">
        <f t="shared" ref="AY24:AY37" si="60">AX24*100/AO24</f>
        <v>15.895522388059701</v>
      </c>
      <c r="AZ24" s="1" t="s">
        <v>431</v>
      </c>
      <c r="BA24" s="55">
        <v>23.2</v>
      </c>
      <c r="BB24" s="1" t="s">
        <v>431</v>
      </c>
      <c r="BC24" s="6">
        <v>2.1000000000000001E-2</v>
      </c>
      <c r="BD24" s="6"/>
      <c r="BE24" s="19"/>
      <c r="BF24" s="19"/>
      <c r="BG24" s="64">
        <v>5229.2307692307686</v>
      </c>
      <c r="BH24" s="64">
        <v>321</v>
      </c>
      <c r="BI24" s="19">
        <v>0.37</v>
      </c>
      <c r="BJ24" s="19">
        <v>41.7</v>
      </c>
      <c r="BK24" s="19">
        <f t="shared" ref="BK24:BK33" si="61">100-BJ24</f>
        <v>58.3</v>
      </c>
      <c r="BL24" s="121">
        <f t="shared" ref="BL24:BL60" si="62">BJ24/BK24</f>
        <v>0.71526586620926247</v>
      </c>
      <c r="BM24" s="122">
        <v>0.13</v>
      </c>
      <c r="BN24" s="6">
        <f t="shared" ref="BN24:BN60" si="63">BM24*100/AO24</f>
        <v>0.48507462686567165</v>
      </c>
      <c r="BO24" s="1" t="s">
        <v>431</v>
      </c>
      <c r="BP24" s="19">
        <v>37.372881355932208</v>
      </c>
      <c r="BQ24" s="19">
        <v>58.7</v>
      </c>
      <c r="BR24" s="42">
        <v>64835.840000000004</v>
      </c>
      <c r="BS24" s="6">
        <f t="shared" ref="BS24:BS60" si="64">BX24+BZ24</f>
        <v>54.6</v>
      </c>
      <c r="BT24" s="4">
        <v>96</v>
      </c>
      <c r="BU24" s="42">
        <v>7294.4444444444443</v>
      </c>
      <c r="BV24" s="6">
        <f t="shared" ref="BV24:BV60" si="65">100-BT24</f>
        <v>4</v>
      </c>
      <c r="BW24" s="6">
        <f t="shared" ref="BW24:BW60" si="66">BY24+CA24+CC24</f>
        <v>65.8</v>
      </c>
      <c r="BX24" s="22">
        <v>18.399999999999999</v>
      </c>
      <c r="BY24" s="22">
        <f t="shared" ref="BY24:BY60" si="67">BX24*AP24/100</f>
        <v>12.107199999999999</v>
      </c>
      <c r="BZ24" s="6">
        <v>36.200000000000003</v>
      </c>
      <c r="CA24" s="22">
        <f t="shared" ref="CA24:CA60" si="68">BZ24*AP24/100</f>
        <v>23.819600000000001</v>
      </c>
      <c r="CB24" s="6">
        <v>45.4</v>
      </c>
      <c r="CC24" s="22">
        <f t="shared" ref="CC24:CC60" si="69">CB24*AP24/100</f>
        <v>29.873199999999997</v>
      </c>
      <c r="CD24" s="22" t="s">
        <v>431</v>
      </c>
      <c r="CE24" s="123">
        <v>94.5</v>
      </c>
      <c r="CF24" s="124">
        <v>9533</v>
      </c>
      <c r="CG24" s="123">
        <v>91.5</v>
      </c>
      <c r="CH24" s="124">
        <v>6655</v>
      </c>
      <c r="CI24" s="123">
        <v>77.099999999999994</v>
      </c>
      <c r="CJ24" s="123">
        <v>85.5</v>
      </c>
      <c r="CK24" s="124">
        <v>5820</v>
      </c>
      <c r="CL24" s="19">
        <f t="shared" ref="CL24:CL60" si="70">BX24/BZ24</f>
        <v>0.50828729281767948</v>
      </c>
      <c r="CM24" s="19"/>
      <c r="CN24" s="19"/>
      <c r="CO24" s="19"/>
      <c r="CP24" s="6"/>
      <c r="CQ24" s="19"/>
      <c r="CR24" s="19"/>
      <c r="CS24" s="20"/>
      <c r="CT24" s="25"/>
      <c r="CU24" s="125"/>
      <c r="CV24" s="125"/>
      <c r="CW24" s="1"/>
      <c r="CX24" s="1"/>
      <c r="CY24" s="1"/>
      <c r="CZ24" s="22"/>
      <c r="DA24" s="16"/>
      <c r="DB24" s="126"/>
      <c r="DC24" s="127"/>
      <c r="DD24" s="128"/>
      <c r="DE24" s="1"/>
      <c r="DF24" s="1"/>
      <c r="DG24" s="1"/>
      <c r="DH24" s="1"/>
      <c r="DI24" s="1" t="s">
        <v>435</v>
      </c>
      <c r="DJ24" s="205" t="s">
        <v>482</v>
      </c>
      <c r="DK24" s="4">
        <v>2</v>
      </c>
      <c r="DL24" s="4"/>
      <c r="DM24" s="4"/>
      <c r="DN24" s="16">
        <v>0</v>
      </c>
      <c r="DO24" s="4"/>
      <c r="DP24" s="4"/>
      <c r="DQ24" s="4"/>
      <c r="DR24" s="55" t="s">
        <v>430</v>
      </c>
      <c r="DS24" s="22" t="s">
        <v>430</v>
      </c>
      <c r="DT24" s="22">
        <v>156</v>
      </c>
      <c r="DU24" s="22">
        <v>3.2</v>
      </c>
      <c r="DV24" s="22">
        <v>96.8</v>
      </c>
      <c r="DW24" s="22" t="s">
        <v>430</v>
      </c>
      <c r="DX24" s="22" t="s">
        <v>430</v>
      </c>
      <c r="DY24" s="22" t="s">
        <v>430</v>
      </c>
      <c r="DZ24" s="22" t="s">
        <v>430</v>
      </c>
      <c r="EA24" s="2">
        <v>0</v>
      </c>
      <c r="EB24" s="2"/>
      <c r="EC24" s="36"/>
      <c r="ED24" s="36"/>
      <c r="EE24" s="4">
        <f>L24</f>
        <v>13</v>
      </c>
      <c r="EF24" s="4">
        <v>20</v>
      </c>
      <c r="EG24" s="4"/>
      <c r="EH24" s="4">
        <v>1</v>
      </c>
      <c r="EI24" s="4">
        <v>0</v>
      </c>
      <c r="EJ24" s="4" t="s">
        <v>1346</v>
      </c>
      <c r="EK24" s="4" t="s">
        <v>1346</v>
      </c>
      <c r="EL24" s="6" t="e">
        <f>EK24/(EJ24*EJ24*0.01*0.01)</f>
        <v>#VALUE!</v>
      </c>
      <c r="EM24" s="4"/>
      <c r="EN24" s="4">
        <v>1</v>
      </c>
      <c r="EO24" s="4">
        <v>2</v>
      </c>
      <c r="EP24" s="4">
        <v>1</v>
      </c>
      <c r="EQ24" s="31" t="s">
        <v>1346</v>
      </c>
      <c r="ER24" s="14" t="s">
        <v>1346</v>
      </c>
      <c r="ES24" s="129">
        <f>C24</f>
        <v>17530</v>
      </c>
      <c r="ET24" s="130">
        <v>75</v>
      </c>
      <c r="EU24" s="130">
        <v>13956</v>
      </c>
      <c r="EV24" s="130">
        <v>15157</v>
      </c>
      <c r="EW24" s="130">
        <v>40560</v>
      </c>
      <c r="EX24" s="130">
        <v>2904</v>
      </c>
      <c r="EY24" s="131">
        <f t="shared" ref="EY24:EY33" si="71">EX24/EV24*EW24/ET24</f>
        <v>103.61438279342877</v>
      </c>
      <c r="EZ24" s="38">
        <f t="shared" ref="EZ24:EZ33" si="72">L24*EY24</f>
        <v>1346.9869763145741</v>
      </c>
      <c r="FA24" s="9"/>
      <c r="FB24" s="9"/>
      <c r="FC24" s="9"/>
      <c r="FD24" s="9"/>
      <c r="FE24" s="132"/>
      <c r="FF24" s="132"/>
      <c r="FG24" s="132"/>
      <c r="FH24" s="133"/>
      <c r="FI24" s="134"/>
      <c r="FJ24" s="133"/>
      <c r="FK24" s="135"/>
      <c r="FL24" s="136"/>
      <c r="FM24" s="9"/>
      <c r="FN24" s="1"/>
      <c r="FO24" s="40">
        <f>AC24/1000</f>
        <v>9.2999999999999999E-2</v>
      </c>
      <c r="FP24" s="9"/>
      <c r="FQ24" s="118">
        <f t="shared" ref="FQ24:FQ33" si="73">EX24*100/EU24</f>
        <v>20.808254514187446</v>
      </c>
      <c r="FR24" s="137">
        <f t="shared" ref="FR24:FR33" si="74">EY24/1000</f>
        <v>0.10361438279342877</v>
      </c>
      <c r="FS24" s="9"/>
      <c r="FT24" s="1"/>
      <c r="FU24" s="336">
        <v>44713</v>
      </c>
      <c r="FV24" s="343"/>
      <c r="FW24" s="237" t="s">
        <v>2460</v>
      </c>
      <c r="FX24" s="208"/>
      <c r="FY24" s="243" t="s">
        <v>513</v>
      </c>
      <c r="FZ24" s="1"/>
      <c r="GA24" s="1">
        <v>1</v>
      </c>
      <c r="GB24" s="9"/>
      <c r="GC24" s="9"/>
      <c r="GD24" s="1"/>
      <c r="GE24" s="245" t="s">
        <v>513</v>
      </c>
      <c r="GF24" s="237" t="s">
        <v>513</v>
      </c>
      <c r="GG24" s="1"/>
      <c r="GH24" s="244" t="s">
        <v>3093</v>
      </c>
      <c r="GI24" s="351">
        <v>1</v>
      </c>
      <c r="GJ24" s="244" t="s">
        <v>3058</v>
      </c>
      <c r="GK24" s="1"/>
      <c r="GL24" s="8">
        <v>0</v>
      </c>
      <c r="GM24" s="9"/>
      <c r="GN24" s="1"/>
      <c r="GO24" s="10">
        <v>44720</v>
      </c>
      <c r="GP24" s="10"/>
      <c r="GQ24" s="20"/>
      <c r="GR24" s="138"/>
      <c r="GS24" s="1"/>
      <c r="GT24" s="1"/>
      <c r="GU24" s="1"/>
      <c r="GV24" s="1"/>
      <c r="GW24" s="1"/>
      <c r="GX24" s="1"/>
      <c r="GY24" s="9"/>
      <c r="GZ24" s="9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22"/>
      <c r="KC24" s="22"/>
      <c r="KD24" s="22"/>
      <c r="KE24" s="20">
        <f t="shared" ref="KE24:KE33" si="75">FR24*AO24/100*1000</f>
        <v>27.768654588638913</v>
      </c>
      <c r="KF24" s="20">
        <f t="shared" ref="KF24:KF33" si="76">FR24*AP24/100*1000</f>
        <v>68.178263878076123</v>
      </c>
      <c r="KG24" s="20">
        <f t="shared" ref="KG24:KG33" si="77">FR24*AQ24/100*1000</f>
        <v>5.3154178373028955</v>
      </c>
      <c r="KH24" s="20">
        <f t="shared" ref="KH24:KH33" si="78">FR24*AX24/100*1000</f>
        <v>4.4139727070000658</v>
      </c>
      <c r="KI24" s="20">
        <f t="shared" ref="KI24:KI33" si="79">FR24*BM24/100*1000</f>
        <v>0.13469869763145742</v>
      </c>
      <c r="KJ24" s="20">
        <f t="shared" ref="KJ24:KJ33" si="80">FR24*BY24/100*1000</f>
        <v>12.544800553566008</v>
      </c>
      <c r="KK24" s="20">
        <f t="shared" ref="KK24:KK33" si="81">FR24*CA24/100*1000</f>
        <v>24.680531523863561</v>
      </c>
      <c r="KL24" s="20">
        <f t="shared" ref="KL24:KL33" si="82">FR24*CC24/100*1000</f>
        <v>30.95293180064656</v>
      </c>
      <c r="KM24" s="1">
        <v>81</v>
      </c>
      <c r="KN24" s="1">
        <v>92.5</v>
      </c>
      <c r="KO24" s="9"/>
      <c r="KP24" s="22"/>
      <c r="KQ24" s="22"/>
      <c r="KR24" s="22"/>
      <c r="KS24" s="23">
        <v>44777</v>
      </c>
      <c r="KT24" s="20">
        <v>2</v>
      </c>
      <c r="KU24" s="9">
        <v>1</v>
      </c>
      <c r="KV24" s="9">
        <v>2</v>
      </c>
      <c r="KW24" s="464">
        <v>44777</v>
      </c>
      <c r="KX24" s="9">
        <v>2</v>
      </c>
      <c r="KY24" s="11">
        <v>0</v>
      </c>
      <c r="KZ24" s="11">
        <v>0</v>
      </c>
      <c r="LA24" s="11" t="s">
        <v>2463</v>
      </c>
      <c r="LB24" s="11"/>
      <c r="LC24" s="11"/>
    </row>
    <row r="25" spans="1:315">
      <c r="A25" s="1">
        <v>101</v>
      </c>
      <c r="B25" s="412">
        <f>COUNTIFS($D$3:D25,D25,$F$3:F25,F25)</f>
        <v>1</v>
      </c>
      <c r="C25" s="413">
        <v>17328</v>
      </c>
      <c r="D25" s="414" t="s">
        <v>2006</v>
      </c>
      <c r="E25" s="2" t="s">
        <v>495</v>
      </c>
      <c r="F25" s="12">
        <v>6005030735</v>
      </c>
      <c r="G25" s="1">
        <v>62</v>
      </c>
      <c r="H25" s="441">
        <v>44679</v>
      </c>
      <c r="I25" s="29" t="s">
        <v>2007</v>
      </c>
      <c r="J25" s="24" t="s">
        <v>486</v>
      </c>
      <c r="K25" s="2" t="s">
        <v>429</v>
      </c>
      <c r="L25" s="2">
        <v>24</v>
      </c>
      <c r="M25" s="2">
        <v>9</v>
      </c>
      <c r="N25" s="2" t="s">
        <v>644</v>
      </c>
      <c r="O25" s="11"/>
      <c r="P25" s="2" t="s">
        <v>1991</v>
      </c>
      <c r="Q25" s="11"/>
      <c r="R25" s="11"/>
      <c r="S25" s="11"/>
      <c r="T25" s="41" t="s">
        <v>1013</v>
      </c>
      <c r="U25" s="41"/>
      <c r="V25" s="61" t="s">
        <v>1980</v>
      </c>
      <c r="W25" s="41"/>
      <c r="X25" s="41"/>
      <c r="Y25" s="41"/>
      <c r="Z25" s="29"/>
      <c r="AA25" s="1" t="s">
        <v>1780</v>
      </c>
      <c r="AB25" s="1"/>
      <c r="AC25" s="112">
        <v>1096</v>
      </c>
      <c r="AD25" s="112">
        <v>26000</v>
      </c>
      <c r="AE25" s="11"/>
      <c r="AF25" s="11"/>
      <c r="AG25" s="11" t="s">
        <v>490</v>
      </c>
      <c r="AH25" s="112">
        <v>4000</v>
      </c>
      <c r="AI25" s="1"/>
      <c r="AJ25" s="11"/>
      <c r="AK25" s="112"/>
      <c r="AL25" s="1"/>
      <c r="AM25" s="11"/>
      <c r="AN25" s="1"/>
      <c r="AO25" s="113">
        <v>72.099999999999994</v>
      </c>
      <c r="AP25" s="114">
        <v>22.3</v>
      </c>
      <c r="AQ25" s="115">
        <v>3.94</v>
      </c>
      <c r="AR25" s="116">
        <f t="shared" si="55"/>
        <v>98.339999999999989</v>
      </c>
      <c r="AS25" s="117">
        <f t="shared" si="56"/>
        <v>3.2331838565022419</v>
      </c>
      <c r="AT25" s="118">
        <f t="shared" si="57"/>
        <v>12.738744394618832</v>
      </c>
      <c r="AU25" s="119">
        <f t="shared" si="58"/>
        <v>2.7477134146341458</v>
      </c>
      <c r="AV25" s="19">
        <f t="shared" si="59"/>
        <v>66.807999999999993</v>
      </c>
      <c r="AW25" s="19">
        <f>98-AY25</f>
        <v>92.660194174757279</v>
      </c>
      <c r="AX25" s="120">
        <v>3.85</v>
      </c>
      <c r="AY25" s="19">
        <f t="shared" si="60"/>
        <v>5.3398058252427187</v>
      </c>
      <c r="AZ25" s="1" t="s">
        <v>431</v>
      </c>
      <c r="BA25" s="55">
        <v>20.8</v>
      </c>
      <c r="BB25" s="1" t="s">
        <v>431</v>
      </c>
      <c r="BC25" s="6">
        <v>2.1000000000000001E-2</v>
      </c>
      <c r="BD25" s="6"/>
      <c r="BE25" s="19"/>
      <c r="BF25" s="19"/>
      <c r="BG25" s="64">
        <v>4831.538461538461</v>
      </c>
      <c r="BH25" s="64">
        <v>445</v>
      </c>
      <c r="BI25" s="19">
        <v>0.79</v>
      </c>
      <c r="BJ25" s="19">
        <v>55.2</v>
      </c>
      <c r="BK25" s="19">
        <f t="shared" si="61"/>
        <v>44.8</v>
      </c>
      <c r="BL25" s="121">
        <f t="shared" si="62"/>
        <v>1.2321428571428572</v>
      </c>
      <c r="BM25" s="122">
        <v>0.19</v>
      </c>
      <c r="BN25" s="6">
        <f t="shared" si="63"/>
        <v>0.26352288488210818</v>
      </c>
      <c r="BO25" s="1" t="s">
        <v>431</v>
      </c>
      <c r="BP25" s="19">
        <v>17.372881355932204</v>
      </c>
      <c r="BQ25" s="19">
        <v>35.6</v>
      </c>
      <c r="BR25" s="42">
        <v>29214.720000000001</v>
      </c>
      <c r="BS25" s="6">
        <f t="shared" si="64"/>
        <v>46.9</v>
      </c>
      <c r="BT25" s="4">
        <v>74.8</v>
      </c>
      <c r="BU25" s="42">
        <v>10545.238095238095</v>
      </c>
      <c r="BV25" s="6">
        <f t="shared" si="65"/>
        <v>25.200000000000003</v>
      </c>
      <c r="BW25" s="6">
        <f t="shared" si="66"/>
        <v>20.4268</v>
      </c>
      <c r="BX25" s="22">
        <v>32</v>
      </c>
      <c r="BY25" s="22">
        <f t="shared" si="67"/>
        <v>7.1360000000000001</v>
      </c>
      <c r="BZ25" s="6">
        <v>14.9</v>
      </c>
      <c r="CA25" s="22">
        <f t="shared" si="68"/>
        <v>3.3227000000000002</v>
      </c>
      <c r="CB25" s="6">
        <v>44.7</v>
      </c>
      <c r="CC25" s="22">
        <f t="shared" si="69"/>
        <v>9.9680999999999997</v>
      </c>
      <c r="CD25" s="22" t="s">
        <v>431</v>
      </c>
      <c r="CE25" s="123">
        <v>98.9</v>
      </c>
      <c r="CF25" s="124">
        <v>8112</v>
      </c>
      <c r="CG25" s="123">
        <v>91</v>
      </c>
      <c r="CH25" s="124">
        <v>5715</v>
      </c>
      <c r="CI25" s="123">
        <v>47.6</v>
      </c>
      <c r="CJ25" s="123">
        <v>73.900000000000006</v>
      </c>
      <c r="CK25" s="124">
        <v>6338</v>
      </c>
      <c r="CL25" s="19">
        <f t="shared" si="70"/>
        <v>2.1476510067114094</v>
      </c>
      <c r="CM25" s="19"/>
      <c r="CN25" s="19"/>
      <c r="CO25" s="19"/>
      <c r="CP25" s="6"/>
      <c r="CQ25" s="19"/>
      <c r="CR25" s="19"/>
      <c r="CS25" s="20"/>
      <c r="CT25" s="25"/>
      <c r="CU25" s="125"/>
      <c r="CV25" s="125"/>
      <c r="CW25" s="1"/>
      <c r="CX25" s="1"/>
      <c r="CY25" s="1"/>
      <c r="CZ25" s="22"/>
      <c r="DA25" s="16"/>
      <c r="DB25" s="126"/>
      <c r="DC25" s="127"/>
      <c r="DD25" s="128"/>
      <c r="DE25" s="1"/>
      <c r="DF25" s="1"/>
      <c r="DG25" s="1"/>
      <c r="DH25" s="1"/>
      <c r="DI25" s="105" t="s">
        <v>433</v>
      </c>
      <c r="DJ25" s="206" t="s">
        <v>490</v>
      </c>
      <c r="DK25" s="4">
        <v>2</v>
      </c>
      <c r="DL25" s="4"/>
      <c r="DM25" s="4"/>
      <c r="DN25" s="16" t="s">
        <v>2008</v>
      </c>
      <c r="DO25" s="4"/>
      <c r="DP25" s="4"/>
      <c r="DQ25" s="4"/>
      <c r="DR25" s="55" t="s">
        <v>1414</v>
      </c>
      <c r="DS25" s="22" t="s">
        <v>2009</v>
      </c>
      <c r="DT25" s="22">
        <v>3355</v>
      </c>
      <c r="DU25" s="22">
        <v>6.4</v>
      </c>
      <c r="DV25" s="22">
        <v>93.6</v>
      </c>
      <c r="DW25" s="22" t="s">
        <v>1414</v>
      </c>
      <c r="DX25" s="22">
        <v>802.8</v>
      </c>
      <c r="DY25" s="22" t="s">
        <v>430</v>
      </c>
      <c r="DZ25" s="22">
        <v>2.4500000000000002</v>
      </c>
      <c r="EA25" s="2">
        <v>0</v>
      </c>
      <c r="EB25" s="2"/>
      <c r="EC25" s="36"/>
      <c r="ED25" s="36"/>
      <c r="EE25" s="4">
        <f>L25</f>
        <v>24</v>
      </c>
      <c r="EF25" s="4">
        <v>60</v>
      </c>
      <c r="EG25" s="4">
        <v>3</v>
      </c>
      <c r="EH25" s="4">
        <v>0</v>
      </c>
      <c r="EI25" s="4">
        <v>0</v>
      </c>
      <c r="EJ25" s="4">
        <v>177</v>
      </c>
      <c r="EK25" s="4">
        <v>77</v>
      </c>
      <c r="EL25" s="6">
        <f>EK25/(EJ25*EJ25*0.01*0.01)</f>
        <v>24.577867151840145</v>
      </c>
      <c r="EM25" s="4"/>
      <c r="EN25" s="4">
        <v>1</v>
      </c>
      <c r="EO25" s="4">
        <v>1</v>
      </c>
      <c r="EP25" s="4">
        <v>1</v>
      </c>
      <c r="EQ25" s="31" t="s">
        <v>3094</v>
      </c>
      <c r="ER25" s="14" t="s">
        <v>557</v>
      </c>
      <c r="ES25" s="129">
        <f>C25</f>
        <v>17328</v>
      </c>
      <c r="ET25" s="130">
        <v>75</v>
      </c>
      <c r="EU25" s="130">
        <v>224157</v>
      </c>
      <c r="EV25" s="130">
        <v>4000</v>
      </c>
      <c r="EW25" s="130">
        <v>40560</v>
      </c>
      <c r="EX25" s="130">
        <v>22453</v>
      </c>
      <c r="EY25" s="131">
        <f t="shared" si="71"/>
        <v>3035.6455999999998</v>
      </c>
      <c r="EZ25" s="38">
        <f t="shared" si="72"/>
        <v>72855.494399999996</v>
      </c>
      <c r="FA25" s="9"/>
      <c r="FB25" s="9"/>
      <c r="FC25" s="9"/>
      <c r="FD25" s="9"/>
      <c r="FE25" s="132"/>
      <c r="FF25" s="132"/>
      <c r="FG25" s="132"/>
      <c r="FH25" s="133"/>
      <c r="FI25" s="134"/>
      <c r="FJ25" s="133"/>
      <c r="FK25" s="135"/>
      <c r="FL25" s="136"/>
      <c r="FM25" s="9"/>
      <c r="FN25" s="1"/>
      <c r="FO25" s="40">
        <f>AC25/1000</f>
        <v>1.0960000000000001</v>
      </c>
      <c r="FP25" s="9"/>
      <c r="FQ25" s="118">
        <f t="shared" si="73"/>
        <v>10.016640122771094</v>
      </c>
      <c r="FR25" s="137">
        <f t="shared" si="74"/>
        <v>3.0356455999999996</v>
      </c>
      <c r="FS25" s="9"/>
      <c r="FT25" s="1"/>
      <c r="FU25" s="335"/>
      <c r="FV25" s="344">
        <v>44652</v>
      </c>
      <c r="FW25" s="210"/>
      <c r="FX25" s="244" t="s">
        <v>431</v>
      </c>
      <c r="FY25" s="243" t="s">
        <v>2432</v>
      </c>
      <c r="FZ25" s="1"/>
      <c r="GA25" s="1">
        <v>1</v>
      </c>
      <c r="GB25" s="9"/>
      <c r="GC25" s="9"/>
      <c r="GD25" s="1"/>
      <c r="GE25" s="245" t="s">
        <v>513</v>
      </c>
      <c r="GF25" s="237" t="s">
        <v>513</v>
      </c>
      <c r="GG25" s="1"/>
      <c r="GH25" s="244" t="s">
        <v>557</v>
      </c>
      <c r="GI25" s="352" t="s">
        <v>557</v>
      </c>
      <c r="GJ25" s="8" t="s">
        <v>557</v>
      </c>
      <c r="GK25" s="1"/>
      <c r="GL25" s="8" t="s">
        <v>557</v>
      </c>
      <c r="GM25" s="9"/>
      <c r="GN25" s="1"/>
      <c r="GO25" s="10">
        <v>44679</v>
      </c>
      <c r="GP25" s="10"/>
      <c r="GQ25" s="20"/>
      <c r="GR25" s="138"/>
      <c r="GS25" s="1"/>
      <c r="GT25" s="1"/>
      <c r="GU25" s="1"/>
      <c r="GV25" s="1"/>
      <c r="GW25" s="1"/>
      <c r="GX25" s="1"/>
      <c r="GY25" s="9"/>
      <c r="GZ25" s="9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22"/>
      <c r="KC25" s="22"/>
      <c r="KD25" s="22"/>
      <c r="KE25" s="20">
        <f t="shared" si="75"/>
        <v>2188.7004775999994</v>
      </c>
      <c r="KF25" s="20">
        <f t="shared" si="76"/>
        <v>676.94896879999988</v>
      </c>
      <c r="KG25" s="20">
        <f t="shared" si="77"/>
        <v>119.60443663999997</v>
      </c>
      <c r="KH25" s="20">
        <f t="shared" si="78"/>
        <v>116.87235559999999</v>
      </c>
      <c r="KI25" s="20">
        <f t="shared" si="79"/>
        <v>5.7677266399999993</v>
      </c>
      <c r="KJ25" s="20">
        <f t="shared" si="80"/>
        <v>216.62367001599998</v>
      </c>
      <c r="KK25" s="20">
        <f t="shared" si="81"/>
        <v>100.86539635119999</v>
      </c>
      <c r="KL25" s="20">
        <f t="shared" si="82"/>
        <v>302.59618905359997</v>
      </c>
      <c r="KM25" s="1">
        <v>68</v>
      </c>
      <c r="KN25" s="1">
        <v>71.599999999999994</v>
      </c>
      <c r="KO25" s="9"/>
      <c r="KP25" s="22"/>
      <c r="KQ25" s="22"/>
      <c r="KR25" s="22"/>
      <c r="KS25" s="10" t="s">
        <v>557</v>
      </c>
      <c r="KT25" s="20" t="s">
        <v>557</v>
      </c>
      <c r="KU25" s="9" t="s">
        <v>557</v>
      </c>
      <c r="KV25" s="9" t="s">
        <v>557</v>
      </c>
      <c r="KW25" s="9" t="s">
        <v>557</v>
      </c>
      <c r="KX25" s="9" t="s">
        <v>557</v>
      </c>
      <c r="KY25" s="11" t="s">
        <v>557</v>
      </c>
      <c r="KZ25" s="11" t="s">
        <v>557</v>
      </c>
      <c r="LA25" s="11" t="s">
        <v>3095</v>
      </c>
      <c r="LB25" s="11"/>
      <c r="LC25" s="11"/>
    </row>
    <row r="26" spans="1:315">
      <c r="A26" s="1">
        <v>192</v>
      </c>
      <c r="B26" s="412">
        <f>COUNTIFS($D$3:D26,D26,$F$3:F26,F26)</f>
        <v>1</v>
      </c>
      <c r="C26" s="413">
        <v>17952</v>
      </c>
      <c r="D26" s="414" t="s">
        <v>611</v>
      </c>
      <c r="E26" s="2" t="s">
        <v>709</v>
      </c>
      <c r="F26" s="12">
        <v>5501261370</v>
      </c>
      <c r="G26" s="1">
        <v>67</v>
      </c>
      <c r="H26" s="441">
        <v>44804</v>
      </c>
      <c r="I26" s="29" t="s">
        <v>441</v>
      </c>
      <c r="J26" s="24" t="s">
        <v>486</v>
      </c>
      <c r="K26" s="2" t="s">
        <v>429</v>
      </c>
      <c r="L26" s="2">
        <v>22</v>
      </c>
      <c r="M26" s="2" t="s">
        <v>2107</v>
      </c>
      <c r="N26" s="2" t="s">
        <v>430</v>
      </c>
      <c r="O26" s="11"/>
      <c r="P26" s="2" t="s">
        <v>2087</v>
      </c>
      <c r="Q26" s="11" t="s">
        <v>2097</v>
      </c>
      <c r="R26" s="11"/>
      <c r="S26" s="11"/>
      <c r="T26" s="41"/>
      <c r="U26" s="41"/>
      <c r="V26" s="61" t="s">
        <v>1980</v>
      </c>
      <c r="W26" s="41"/>
      <c r="X26" s="41"/>
      <c r="Y26" s="41"/>
      <c r="Z26" s="29"/>
      <c r="AA26" s="1" t="s">
        <v>1780</v>
      </c>
      <c r="AB26" s="1"/>
      <c r="AC26" s="112">
        <v>886</v>
      </c>
      <c r="AD26" s="112">
        <v>19000</v>
      </c>
      <c r="AE26" s="1"/>
      <c r="AF26" s="1"/>
      <c r="AG26" s="11" t="s">
        <v>482</v>
      </c>
      <c r="AH26" s="112">
        <v>1500</v>
      </c>
      <c r="AI26" s="1"/>
      <c r="AJ26" s="11"/>
      <c r="AK26" s="112"/>
      <c r="AL26" s="1"/>
      <c r="AM26" s="11"/>
      <c r="AN26" s="1"/>
      <c r="AO26" s="113"/>
      <c r="AP26" s="114"/>
      <c r="AQ26" s="115"/>
      <c r="AR26" s="116">
        <f t="shared" si="55"/>
        <v>0</v>
      </c>
      <c r="AS26" s="117" t="e">
        <f t="shared" si="56"/>
        <v>#DIV/0!</v>
      </c>
      <c r="AT26" s="118" t="e">
        <f t="shared" si="57"/>
        <v>#DIV/0!</v>
      </c>
      <c r="AU26" s="119" t="e">
        <f t="shared" si="58"/>
        <v>#DIV/0!</v>
      </c>
      <c r="AV26" s="19" t="e">
        <f t="shared" si="59"/>
        <v>#DIV/0!</v>
      </c>
      <c r="AW26" s="19" t="e">
        <f>98-AY26</f>
        <v>#DIV/0!</v>
      </c>
      <c r="AX26" s="120"/>
      <c r="AY26" s="19" t="e">
        <f t="shared" si="60"/>
        <v>#DIV/0!</v>
      </c>
      <c r="AZ26" s="1" t="s">
        <v>431</v>
      </c>
      <c r="BA26" s="55"/>
      <c r="BB26" s="1" t="s">
        <v>431</v>
      </c>
      <c r="BC26" s="6"/>
      <c r="BD26" s="6"/>
      <c r="BE26" s="19"/>
      <c r="BF26" s="19"/>
      <c r="BG26" s="64"/>
      <c r="BH26" s="64"/>
      <c r="BI26" s="19"/>
      <c r="BJ26" s="19"/>
      <c r="BK26" s="19">
        <f t="shared" si="61"/>
        <v>100</v>
      </c>
      <c r="BL26" s="121">
        <f t="shared" si="62"/>
        <v>0</v>
      </c>
      <c r="BM26" s="122"/>
      <c r="BN26" s="6" t="e">
        <f t="shared" si="63"/>
        <v>#DIV/0!</v>
      </c>
      <c r="BO26" s="1" t="s">
        <v>431</v>
      </c>
      <c r="BP26" s="19"/>
      <c r="BQ26" s="19"/>
      <c r="BR26" s="42"/>
      <c r="BS26" s="6">
        <f t="shared" si="64"/>
        <v>0</v>
      </c>
      <c r="BT26" s="4"/>
      <c r="BU26" s="42"/>
      <c r="BV26" s="6">
        <f t="shared" si="65"/>
        <v>100</v>
      </c>
      <c r="BW26" s="6">
        <f t="shared" si="66"/>
        <v>0</v>
      </c>
      <c r="BX26" s="22"/>
      <c r="BY26" s="22">
        <f t="shared" si="67"/>
        <v>0</v>
      </c>
      <c r="BZ26" s="6"/>
      <c r="CA26" s="22">
        <f t="shared" si="68"/>
        <v>0</v>
      </c>
      <c r="CB26" s="6"/>
      <c r="CC26" s="22">
        <f t="shared" si="69"/>
        <v>0</v>
      </c>
      <c r="CD26" s="22" t="s">
        <v>431</v>
      </c>
      <c r="CE26" s="123"/>
      <c r="CF26" s="124"/>
      <c r="CG26" s="123"/>
      <c r="CH26" s="124"/>
      <c r="CI26" s="123"/>
      <c r="CJ26" s="123"/>
      <c r="CK26" s="124"/>
      <c r="CL26" s="19" t="e">
        <f t="shared" si="70"/>
        <v>#DIV/0!</v>
      </c>
      <c r="CM26" s="19"/>
      <c r="CN26" s="19"/>
      <c r="CO26" s="19"/>
      <c r="CP26" s="6"/>
      <c r="CQ26" s="19"/>
      <c r="CR26" s="19"/>
      <c r="CS26" s="20"/>
      <c r="CT26" s="25"/>
      <c r="CU26" s="125"/>
      <c r="CV26" s="125"/>
      <c r="CW26" s="1"/>
      <c r="CX26" s="1"/>
      <c r="CY26" s="1"/>
      <c r="CZ26" s="22"/>
      <c r="DA26" s="16"/>
      <c r="DB26" s="126"/>
      <c r="DC26" s="127"/>
      <c r="DD26" s="128"/>
      <c r="DE26" s="1"/>
      <c r="DF26" s="1"/>
      <c r="DG26" s="1"/>
      <c r="DH26" s="1"/>
      <c r="DI26" s="1"/>
      <c r="DJ26" s="205" t="s">
        <v>482</v>
      </c>
      <c r="DK26" s="4"/>
      <c r="DL26" s="4"/>
      <c r="DM26" s="4"/>
      <c r="DN26" s="16"/>
      <c r="DO26" s="4"/>
      <c r="DP26" s="4"/>
      <c r="DQ26" s="4"/>
      <c r="DR26" s="55"/>
      <c r="DS26" s="22"/>
      <c r="DT26" s="22"/>
      <c r="DU26" s="22"/>
      <c r="DV26" s="22"/>
      <c r="DW26" s="22"/>
      <c r="DX26" s="22"/>
      <c r="DY26" s="22"/>
      <c r="DZ26" s="22"/>
      <c r="EA26" s="2"/>
      <c r="EB26" s="2"/>
      <c r="EC26" s="36"/>
      <c r="ED26" s="36"/>
      <c r="EE26" s="4">
        <f>L26</f>
        <v>22</v>
      </c>
      <c r="EF26" s="4">
        <v>30</v>
      </c>
      <c r="EG26" s="4"/>
      <c r="EH26" s="4">
        <v>1</v>
      </c>
      <c r="EI26" s="4" t="s">
        <v>2502</v>
      </c>
      <c r="EJ26" s="4" t="s">
        <v>1346</v>
      </c>
      <c r="EK26" s="4" t="s">
        <v>1346</v>
      </c>
      <c r="EL26" s="6" t="e">
        <f t="shared" ref="EL26:EL28" si="83">EK26/(EJ26*EJ26*0.01*0.01)</f>
        <v>#VALUE!</v>
      </c>
      <c r="EM26" s="4"/>
      <c r="EN26" s="4">
        <v>1</v>
      </c>
      <c r="EO26" s="4">
        <v>2</v>
      </c>
      <c r="EP26" s="4">
        <v>1</v>
      </c>
      <c r="EQ26" s="31" t="s">
        <v>513</v>
      </c>
      <c r="ER26" s="14" t="s">
        <v>513</v>
      </c>
      <c r="ES26" s="129">
        <f>C26</f>
        <v>17952</v>
      </c>
      <c r="ET26" s="130">
        <v>75</v>
      </c>
      <c r="EU26" s="130"/>
      <c r="EV26" s="130">
        <v>4000</v>
      </c>
      <c r="EW26" s="130">
        <v>40560</v>
      </c>
      <c r="EX26" s="130"/>
      <c r="EY26" s="131">
        <f t="shared" si="71"/>
        <v>0</v>
      </c>
      <c r="EZ26" s="38">
        <f t="shared" si="72"/>
        <v>0</v>
      </c>
      <c r="FA26" s="9"/>
      <c r="FB26" s="9"/>
      <c r="FC26" s="9"/>
      <c r="FD26" s="9"/>
      <c r="FE26" s="132"/>
      <c r="FF26" s="132"/>
      <c r="FG26" s="132"/>
      <c r="FH26" s="133"/>
      <c r="FI26" s="134"/>
      <c r="FJ26" s="133"/>
      <c r="FK26" s="135"/>
      <c r="FL26" s="136"/>
      <c r="FM26" s="9"/>
      <c r="FN26" s="1"/>
      <c r="FO26" s="40" t="e">
        <f>#REF!/1000</f>
        <v>#REF!</v>
      </c>
      <c r="FP26" s="9"/>
      <c r="FQ26" s="118" t="e">
        <f t="shared" si="73"/>
        <v>#DIV/0!</v>
      </c>
      <c r="FR26" s="137">
        <f t="shared" si="74"/>
        <v>0</v>
      </c>
      <c r="FS26" s="9"/>
      <c r="FT26" s="1"/>
      <c r="FU26" s="334" t="s">
        <v>3096</v>
      </c>
      <c r="FV26" s="343"/>
      <c r="FW26" s="237" t="s">
        <v>1367</v>
      </c>
      <c r="FX26" s="208"/>
      <c r="FY26" s="243" t="s">
        <v>2517</v>
      </c>
      <c r="FZ26" s="1"/>
      <c r="GA26" s="1">
        <v>1</v>
      </c>
      <c r="GB26" s="9"/>
      <c r="GC26" s="9"/>
      <c r="GD26" s="1"/>
      <c r="GE26" s="245" t="s">
        <v>3097</v>
      </c>
      <c r="GF26" s="237" t="s">
        <v>2453</v>
      </c>
      <c r="GG26" s="1"/>
      <c r="GH26" s="244" t="s">
        <v>3098</v>
      </c>
      <c r="GI26" s="351">
        <v>0</v>
      </c>
      <c r="GJ26" s="244" t="s">
        <v>1016</v>
      </c>
      <c r="GK26" s="1"/>
      <c r="GL26" s="8">
        <v>0</v>
      </c>
      <c r="GM26" s="9"/>
      <c r="GN26" s="1"/>
      <c r="GO26" s="10"/>
      <c r="GP26" s="10"/>
      <c r="GQ26" s="20"/>
      <c r="GR26" s="138"/>
      <c r="GS26" s="1"/>
      <c r="GT26" s="1"/>
      <c r="GU26" s="1"/>
      <c r="GV26" s="1"/>
      <c r="GW26" s="1"/>
      <c r="GX26" s="1"/>
      <c r="GY26" s="9"/>
      <c r="GZ26" s="9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22"/>
      <c r="KC26" s="22"/>
      <c r="KD26" s="22"/>
      <c r="KE26" s="20">
        <f t="shared" si="75"/>
        <v>0</v>
      </c>
      <c r="KF26" s="20">
        <f t="shared" si="76"/>
        <v>0</v>
      </c>
      <c r="KG26" s="20">
        <f t="shared" si="77"/>
        <v>0</v>
      </c>
      <c r="KH26" s="20">
        <f t="shared" si="78"/>
        <v>0</v>
      </c>
      <c r="KI26" s="20">
        <f t="shared" si="79"/>
        <v>0</v>
      </c>
      <c r="KJ26" s="20">
        <f t="shared" si="80"/>
        <v>0</v>
      </c>
      <c r="KK26" s="20">
        <f t="shared" si="81"/>
        <v>0</v>
      </c>
      <c r="KL26" s="20">
        <f t="shared" si="82"/>
        <v>0</v>
      </c>
      <c r="KM26" s="1"/>
      <c r="KN26" s="1"/>
      <c r="KO26" s="9"/>
      <c r="KP26" s="22"/>
      <c r="KQ26" s="22"/>
      <c r="KR26" s="22"/>
      <c r="KS26" s="23">
        <v>44818</v>
      </c>
      <c r="KT26" s="20">
        <v>2</v>
      </c>
      <c r="KU26" s="9">
        <v>1</v>
      </c>
      <c r="KV26" s="246" t="s">
        <v>557</v>
      </c>
      <c r="KW26" s="246" t="s">
        <v>557</v>
      </c>
      <c r="KX26" s="246" t="s">
        <v>557</v>
      </c>
      <c r="KY26" s="11" t="s">
        <v>557</v>
      </c>
      <c r="KZ26" s="11" t="s">
        <v>557</v>
      </c>
      <c r="LA26" s="11" t="s">
        <v>1346</v>
      </c>
      <c r="LB26" s="11"/>
      <c r="LC26" s="11"/>
    </row>
    <row r="27" spans="1:315">
      <c r="A27" s="1">
        <v>164</v>
      </c>
      <c r="B27" s="412">
        <f>COUNTIFS($D$3:D27,D27,$F$3:F27,F27)</f>
        <v>1</v>
      </c>
      <c r="C27" s="413">
        <v>17759</v>
      </c>
      <c r="D27" s="414" t="s">
        <v>2080</v>
      </c>
      <c r="E27" s="2" t="s">
        <v>519</v>
      </c>
      <c r="F27" s="12">
        <v>7512045684</v>
      </c>
      <c r="G27" s="1">
        <v>47</v>
      </c>
      <c r="H27" s="441">
        <v>44762</v>
      </c>
      <c r="I27" s="29" t="s">
        <v>2081</v>
      </c>
      <c r="J27" s="24" t="s">
        <v>486</v>
      </c>
      <c r="K27" s="2" t="s">
        <v>429</v>
      </c>
      <c r="L27" s="2">
        <v>18</v>
      </c>
      <c r="M27" s="2">
        <v>8</v>
      </c>
      <c r="N27" s="2" t="s">
        <v>430</v>
      </c>
      <c r="O27" s="11"/>
      <c r="P27" s="2" t="s">
        <v>2059</v>
      </c>
      <c r="Q27" s="11"/>
      <c r="R27" s="11"/>
      <c r="S27" s="11"/>
      <c r="T27" s="41"/>
      <c r="U27" s="41"/>
      <c r="V27" s="61" t="s">
        <v>1980</v>
      </c>
      <c r="W27" s="41"/>
      <c r="X27" s="41"/>
      <c r="Y27" s="41"/>
      <c r="Z27" s="29"/>
      <c r="AA27" s="1" t="s">
        <v>1780</v>
      </c>
      <c r="AB27" s="1"/>
      <c r="AC27" s="112">
        <v>338</v>
      </c>
      <c r="AD27" s="112">
        <v>6000</v>
      </c>
      <c r="AE27" s="11"/>
      <c r="AF27" s="11"/>
      <c r="AG27" s="11" t="s">
        <v>482</v>
      </c>
      <c r="AH27" s="112">
        <v>450</v>
      </c>
      <c r="AI27" s="1"/>
      <c r="AJ27" s="11"/>
      <c r="AK27" s="112"/>
      <c r="AL27" s="1"/>
      <c r="AM27" s="11"/>
      <c r="AN27" s="1"/>
      <c r="AO27" s="113">
        <v>36.799999999999997</v>
      </c>
      <c r="AP27" s="114">
        <v>41.2</v>
      </c>
      <c r="AQ27" s="115">
        <v>20</v>
      </c>
      <c r="AR27" s="116">
        <f t="shared" si="55"/>
        <v>98</v>
      </c>
      <c r="AS27" s="117">
        <f t="shared" si="56"/>
        <v>0.89320388349514546</v>
      </c>
      <c r="AT27" s="118">
        <f t="shared" si="57"/>
        <v>17.864077669902908</v>
      </c>
      <c r="AU27" s="119">
        <f t="shared" si="58"/>
        <v>0.60130718954248363</v>
      </c>
      <c r="AV27" s="19">
        <f t="shared" si="59"/>
        <v>32.593999999999994</v>
      </c>
      <c r="AW27" s="19">
        <f>98-AY27</f>
        <v>88.570652173913047</v>
      </c>
      <c r="AX27" s="120">
        <v>3.47</v>
      </c>
      <c r="AY27" s="19">
        <f t="shared" si="60"/>
        <v>9.429347826086957</v>
      </c>
      <c r="AZ27" s="1" t="s">
        <v>431</v>
      </c>
      <c r="BA27" s="55">
        <v>26.7</v>
      </c>
      <c r="BB27" s="1" t="s">
        <v>431</v>
      </c>
      <c r="BC27" s="6">
        <v>0.36</v>
      </c>
      <c r="BD27" s="6"/>
      <c r="BE27" s="19"/>
      <c r="BF27" s="19"/>
      <c r="BG27" s="64">
        <v>7793.8461538461534</v>
      </c>
      <c r="BH27" s="64">
        <v>322</v>
      </c>
      <c r="BI27" s="19">
        <v>0.87</v>
      </c>
      <c r="BJ27" s="19">
        <v>60.2</v>
      </c>
      <c r="BK27" s="19">
        <f t="shared" si="61"/>
        <v>39.799999999999997</v>
      </c>
      <c r="BL27" s="121">
        <f t="shared" si="62"/>
        <v>1.512562814070352</v>
      </c>
      <c r="BM27" s="122">
        <v>0.86</v>
      </c>
      <c r="BN27" s="6">
        <f t="shared" si="63"/>
        <v>2.3369565217391308</v>
      </c>
      <c r="BO27" s="1" t="s">
        <v>431</v>
      </c>
      <c r="BP27" s="19">
        <v>41.949152542372886</v>
      </c>
      <c r="BQ27" s="19">
        <v>61.2</v>
      </c>
      <c r="BR27" s="42">
        <v>46892.800000000003</v>
      </c>
      <c r="BS27" s="6">
        <f t="shared" si="64"/>
        <v>67.099999999999994</v>
      </c>
      <c r="BT27" s="4">
        <v>81.8</v>
      </c>
      <c r="BU27" s="42">
        <v>11875.396825396825</v>
      </c>
      <c r="BV27" s="6">
        <f t="shared" si="65"/>
        <v>18.200000000000003</v>
      </c>
      <c r="BW27" s="6">
        <f t="shared" si="66"/>
        <v>40.911600000000007</v>
      </c>
      <c r="BX27" s="22">
        <v>31.6</v>
      </c>
      <c r="BY27" s="22">
        <f t="shared" si="67"/>
        <v>13.019200000000001</v>
      </c>
      <c r="BZ27" s="6">
        <v>35.5</v>
      </c>
      <c r="CA27" s="22">
        <f t="shared" si="68"/>
        <v>14.626000000000001</v>
      </c>
      <c r="CB27" s="6">
        <v>32.200000000000003</v>
      </c>
      <c r="CC27" s="22">
        <f t="shared" si="69"/>
        <v>13.266400000000001</v>
      </c>
      <c r="CD27" s="22" t="s">
        <v>431</v>
      </c>
      <c r="CE27" s="123">
        <v>99.5</v>
      </c>
      <c r="CF27" s="124">
        <v>11550</v>
      </c>
      <c r="CG27" s="123">
        <v>98.3</v>
      </c>
      <c r="CH27" s="124">
        <v>8543</v>
      </c>
      <c r="CI27" s="123">
        <v>73.400000000000006</v>
      </c>
      <c r="CJ27" s="123">
        <v>90.1</v>
      </c>
      <c r="CK27" s="124">
        <v>8595</v>
      </c>
      <c r="CL27" s="19">
        <f t="shared" si="70"/>
        <v>0.89014084507042257</v>
      </c>
      <c r="CM27" s="19"/>
      <c r="CN27" s="19"/>
      <c r="CO27" s="19"/>
      <c r="CP27" s="6"/>
      <c r="CQ27" s="19"/>
      <c r="CR27" s="19"/>
      <c r="CS27" s="20"/>
      <c r="CT27" s="25"/>
      <c r="CU27" s="125"/>
      <c r="CV27" s="125"/>
      <c r="CW27" s="1"/>
      <c r="CX27" s="1"/>
      <c r="CY27" s="1"/>
      <c r="CZ27" s="22"/>
      <c r="DA27" s="16"/>
      <c r="DB27" s="126"/>
      <c r="DC27" s="127"/>
      <c r="DD27" s="128"/>
      <c r="DE27" s="1"/>
      <c r="DF27" s="1"/>
      <c r="DG27" s="1"/>
      <c r="DH27" s="1"/>
      <c r="DI27" s="1" t="s">
        <v>433</v>
      </c>
      <c r="DJ27" s="205" t="s">
        <v>482</v>
      </c>
      <c r="DK27" s="4">
        <v>2</v>
      </c>
      <c r="DL27" s="4"/>
      <c r="DM27" s="4"/>
      <c r="DN27" s="16">
        <v>0</v>
      </c>
      <c r="DO27" s="4"/>
      <c r="DP27" s="4"/>
      <c r="DQ27" s="4"/>
      <c r="DR27" s="55" t="s">
        <v>430</v>
      </c>
      <c r="DS27" s="22" t="s">
        <v>430</v>
      </c>
      <c r="DT27" s="22">
        <v>370</v>
      </c>
      <c r="DU27" s="22">
        <v>16.3</v>
      </c>
      <c r="DV27" s="22">
        <v>83.7</v>
      </c>
      <c r="DW27" s="22" t="s">
        <v>430</v>
      </c>
      <c r="DX27" s="22" t="s">
        <v>430</v>
      </c>
      <c r="DY27" s="22" t="s">
        <v>430</v>
      </c>
      <c r="DZ27" s="22" t="s">
        <v>430</v>
      </c>
      <c r="EA27" s="2">
        <v>0</v>
      </c>
      <c r="EB27" s="2"/>
      <c r="EC27" s="36"/>
      <c r="ED27" s="36"/>
      <c r="EE27" s="4">
        <f>L27</f>
        <v>18</v>
      </c>
      <c r="EF27" s="4">
        <v>30</v>
      </c>
      <c r="EG27" s="4"/>
      <c r="EH27" s="4">
        <v>1</v>
      </c>
      <c r="EI27" s="4" t="s">
        <v>2502</v>
      </c>
      <c r="EJ27" s="4">
        <v>184</v>
      </c>
      <c r="EK27" s="4">
        <v>150</v>
      </c>
      <c r="EL27" s="6">
        <f t="shared" si="83"/>
        <v>44.305293005671075</v>
      </c>
      <c r="EM27" s="4"/>
      <c r="EN27" s="4">
        <v>1</v>
      </c>
      <c r="EO27" s="4">
        <v>2</v>
      </c>
      <c r="EP27" s="4">
        <v>1</v>
      </c>
      <c r="EQ27" s="31">
        <v>1</v>
      </c>
      <c r="ER27" s="14">
        <v>44732</v>
      </c>
      <c r="ES27" s="129">
        <f>C27</f>
        <v>17759</v>
      </c>
      <c r="ET27" s="130">
        <v>75</v>
      </c>
      <c r="EU27" s="130">
        <v>21431</v>
      </c>
      <c r="EV27" s="130">
        <v>4000</v>
      </c>
      <c r="EW27" s="130">
        <v>40560</v>
      </c>
      <c r="EX27" s="130">
        <v>2539</v>
      </c>
      <c r="EY27" s="131">
        <f t="shared" si="71"/>
        <v>343.27280000000002</v>
      </c>
      <c r="EZ27" s="38">
        <f t="shared" si="72"/>
        <v>6178.9104000000007</v>
      </c>
      <c r="FA27" s="9"/>
      <c r="FB27" s="9"/>
      <c r="FC27" s="9"/>
      <c r="FD27" s="9"/>
      <c r="FE27" s="132"/>
      <c r="FF27" s="132"/>
      <c r="FG27" s="132"/>
      <c r="FH27" s="133"/>
      <c r="FI27" s="134"/>
      <c r="FJ27" s="133"/>
      <c r="FK27" s="135"/>
      <c r="FL27" s="136"/>
      <c r="FM27" s="9"/>
      <c r="FN27" s="1"/>
      <c r="FO27" s="40">
        <f t="shared" ref="FO27:FO32" si="84">AC27/1000</f>
        <v>0.33800000000000002</v>
      </c>
      <c r="FP27" s="9"/>
      <c r="FQ27" s="118">
        <f t="shared" si="73"/>
        <v>11.847323969950072</v>
      </c>
      <c r="FR27" s="137">
        <f t="shared" si="74"/>
        <v>0.34327280000000004</v>
      </c>
      <c r="FS27" s="9"/>
      <c r="FT27" s="1"/>
      <c r="FU27" s="336">
        <v>44621</v>
      </c>
      <c r="FV27" s="343"/>
      <c r="FW27" s="237" t="s">
        <v>566</v>
      </c>
      <c r="FX27" s="208"/>
      <c r="FY27" s="243" t="s">
        <v>2539</v>
      </c>
      <c r="FZ27" s="1"/>
      <c r="GA27" s="1">
        <v>1</v>
      </c>
      <c r="GB27" s="9"/>
      <c r="GC27" s="9"/>
      <c r="GD27" s="1"/>
      <c r="GE27" s="245" t="s">
        <v>513</v>
      </c>
      <c r="GF27" s="237" t="s">
        <v>513</v>
      </c>
      <c r="GG27" s="1"/>
      <c r="GH27" s="244" t="s">
        <v>3099</v>
      </c>
      <c r="GI27" s="351">
        <v>0</v>
      </c>
      <c r="GJ27" s="244" t="s">
        <v>784</v>
      </c>
      <c r="GK27" s="1"/>
      <c r="GL27" s="8">
        <v>0</v>
      </c>
      <c r="GM27" s="9"/>
      <c r="GN27" s="1"/>
      <c r="GO27" s="10">
        <v>44762</v>
      </c>
      <c r="GP27" s="10"/>
      <c r="GQ27" s="20"/>
      <c r="GR27" s="138"/>
      <c r="GS27" s="1"/>
      <c r="GT27" s="1"/>
      <c r="GU27" s="1"/>
      <c r="GV27" s="1"/>
      <c r="GW27" s="1"/>
      <c r="GX27" s="1"/>
      <c r="GY27" s="9"/>
      <c r="GZ27" s="9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22"/>
      <c r="KC27" s="22"/>
      <c r="KD27" s="22"/>
      <c r="KE27" s="20">
        <f t="shared" si="75"/>
        <v>126.32439040000001</v>
      </c>
      <c r="KF27" s="20">
        <f t="shared" si="76"/>
        <v>141.42839360000005</v>
      </c>
      <c r="KG27" s="20">
        <f t="shared" si="77"/>
        <v>68.654560000000004</v>
      </c>
      <c r="KH27" s="20">
        <f t="shared" si="78"/>
        <v>11.911566160000003</v>
      </c>
      <c r="KI27" s="20">
        <f t="shared" si="79"/>
        <v>2.9521460800000008</v>
      </c>
      <c r="KJ27" s="20">
        <f t="shared" si="80"/>
        <v>44.691372377600004</v>
      </c>
      <c r="KK27" s="20">
        <f t="shared" si="81"/>
        <v>50.207079728000011</v>
      </c>
      <c r="KL27" s="20">
        <f t="shared" si="82"/>
        <v>45.539942739200008</v>
      </c>
      <c r="KM27" s="1">
        <v>86.3</v>
      </c>
      <c r="KN27" s="1">
        <v>86.5</v>
      </c>
      <c r="KO27" s="9"/>
      <c r="KP27" s="22"/>
      <c r="KQ27" s="22"/>
      <c r="KR27" s="22"/>
      <c r="KS27" s="23">
        <v>44798</v>
      </c>
      <c r="KT27" s="20">
        <v>1</v>
      </c>
      <c r="KU27" s="9">
        <v>1</v>
      </c>
      <c r="KV27" s="9">
        <v>1</v>
      </c>
      <c r="KW27" s="464">
        <v>44826</v>
      </c>
      <c r="KX27" s="9">
        <v>1</v>
      </c>
      <c r="KY27" s="11">
        <v>3</v>
      </c>
      <c r="KZ27" s="11">
        <v>3</v>
      </c>
      <c r="LA27" s="11" t="s">
        <v>2463</v>
      </c>
      <c r="LB27" s="11"/>
      <c r="LC27" s="11"/>
    </row>
    <row r="28" spans="1:315">
      <c r="A28" s="1">
        <v>172</v>
      </c>
      <c r="B28" s="412">
        <f>COUNTIFS($D$3:D28,D28,$F$3:F28,F28)</f>
        <v>1</v>
      </c>
      <c r="C28" s="413">
        <v>13019</v>
      </c>
      <c r="D28" s="414" t="s">
        <v>1210</v>
      </c>
      <c r="E28" s="2" t="s">
        <v>520</v>
      </c>
      <c r="F28" s="12">
        <v>5605020509</v>
      </c>
      <c r="G28" s="1">
        <v>64</v>
      </c>
      <c r="H28" s="441">
        <v>44006</v>
      </c>
      <c r="I28" s="29" t="s">
        <v>1211</v>
      </c>
      <c r="J28" s="24" t="s">
        <v>486</v>
      </c>
      <c r="K28" s="2" t="s">
        <v>429</v>
      </c>
      <c r="L28" s="1">
        <v>24</v>
      </c>
      <c r="M28" s="2" t="s">
        <v>687</v>
      </c>
      <c r="N28" s="2" t="s">
        <v>644</v>
      </c>
      <c r="O28" s="1"/>
      <c r="P28" s="1" t="s">
        <v>1204</v>
      </c>
      <c r="Q28" s="25"/>
      <c r="R28" s="25"/>
      <c r="S28" s="2"/>
      <c r="T28" s="49" t="s">
        <v>1013</v>
      </c>
      <c r="U28" s="49"/>
      <c r="V28" s="54" t="s">
        <v>1107</v>
      </c>
      <c r="W28" s="27"/>
      <c r="X28" s="56"/>
      <c r="Y28" s="56"/>
      <c r="Z28" s="29" t="s">
        <v>1001</v>
      </c>
      <c r="AA28" s="1" t="s">
        <v>793</v>
      </c>
      <c r="AB28" s="1"/>
      <c r="AC28" s="112">
        <v>711</v>
      </c>
      <c r="AD28" s="112">
        <v>17000</v>
      </c>
      <c r="AE28" s="11"/>
      <c r="AF28" s="11"/>
      <c r="AG28" s="11" t="s">
        <v>490</v>
      </c>
      <c r="AH28" s="112">
        <v>1500</v>
      </c>
      <c r="AI28" s="11"/>
      <c r="AJ28" s="11"/>
      <c r="AK28" s="112"/>
      <c r="AL28" s="1"/>
      <c r="AM28" s="11"/>
      <c r="AN28" s="1"/>
      <c r="AO28" s="113">
        <v>68.599999999999994</v>
      </c>
      <c r="AP28" s="114">
        <v>25</v>
      </c>
      <c r="AQ28" s="115">
        <v>6.04</v>
      </c>
      <c r="AR28" s="116">
        <f t="shared" si="55"/>
        <v>99.64</v>
      </c>
      <c r="AS28" s="117">
        <f t="shared" si="56"/>
        <v>2.7439999999999998</v>
      </c>
      <c r="AT28" s="118">
        <f t="shared" si="57"/>
        <v>16.57376</v>
      </c>
      <c r="AU28" s="119">
        <f t="shared" si="58"/>
        <v>2.2100515463917523</v>
      </c>
      <c r="AV28" s="19">
        <f t="shared" si="59"/>
        <v>60.467999999999989</v>
      </c>
      <c r="AW28" s="19">
        <f>98-AY28-(CD28*100/AO28)</f>
        <v>88.145772594752188</v>
      </c>
      <c r="AX28" s="120">
        <v>5.85</v>
      </c>
      <c r="AY28" s="19">
        <f t="shared" si="60"/>
        <v>8.5276967930029155</v>
      </c>
      <c r="AZ28" s="1" t="s">
        <v>431</v>
      </c>
      <c r="BA28" s="55">
        <v>26.9</v>
      </c>
      <c r="BB28" s="1" t="s">
        <v>431</v>
      </c>
      <c r="BC28" s="6">
        <v>0.41</v>
      </c>
      <c r="BD28" s="6"/>
      <c r="BE28" s="19"/>
      <c r="BF28" s="19"/>
      <c r="BG28" s="2">
        <v>6416</v>
      </c>
      <c r="BH28" s="64">
        <v>866.4</v>
      </c>
      <c r="BI28" s="19">
        <v>4.8600000000000003</v>
      </c>
      <c r="BJ28" s="19">
        <v>59.7</v>
      </c>
      <c r="BK28" s="19">
        <f t="shared" si="61"/>
        <v>40.299999999999997</v>
      </c>
      <c r="BL28" s="121">
        <f t="shared" si="62"/>
        <v>1.4813895781637718</v>
      </c>
      <c r="BM28" s="122">
        <v>1.08</v>
      </c>
      <c r="BN28" s="6">
        <f t="shared" si="63"/>
        <v>1.5743440233236152</v>
      </c>
      <c r="BO28" s="1" t="s">
        <v>431</v>
      </c>
      <c r="BP28" s="19">
        <v>26.8</v>
      </c>
      <c r="BQ28" s="19">
        <v>36.57</v>
      </c>
      <c r="BR28" s="4">
        <v>24046</v>
      </c>
      <c r="BS28" s="6">
        <f t="shared" si="64"/>
        <v>63.099999999999994</v>
      </c>
      <c r="BT28" s="4">
        <v>85.4</v>
      </c>
      <c r="BU28" s="42">
        <v>9361.3793103448279</v>
      </c>
      <c r="BV28" s="6">
        <f t="shared" si="65"/>
        <v>14.599999999999994</v>
      </c>
      <c r="BW28" s="6">
        <f t="shared" si="66"/>
        <v>24.5</v>
      </c>
      <c r="BX28" s="2">
        <v>44.3</v>
      </c>
      <c r="BY28" s="22">
        <f t="shared" si="67"/>
        <v>11.074999999999999</v>
      </c>
      <c r="BZ28" s="4">
        <v>18.8</v>
      </c>
      <c r="CA28" s="22">
        <f t="shared" si="68"/>
        <v>4.7</v>
      </c>
      <c r="CB28" s="4">
        <v>34.9</v>
      </c>
      <c r="CC28" s="22">
        <f t="shared" si="69"/>
        <v>8.7249999999999996</v>
      </c>
      <c r="CD28" s="22">
        <v>0.91</v>
      </c>
      <c r="CE28" s="123">
        <v>99.8</v>
      </c>
      <c r="CF28" s="123">
        <v>7517</v>
      </c>
      <c r="CG28" s="123">
        <v>98.9</v>
      </c>
      <c r="CH28" s="123">
        <v>6000</v>
      </c>
      <c r="CI28" s="123">
        <v>79.099999999999994</v>
      </c>
      <c r="CJ28" s="123">
        <v>92.3</v>
      </c>
      <c r="CK28" s="123">
        <v>5964</v>
      </c>
      <c r="CL28" s="19">
        <f t="shared" si="70"/>
        <v>2.3563829787234041</v>
      </c>
      <c r="CM28" s="22"/>
      <c r="CN28" s="22"/>
      <c r="CO28" s="22"/>
      <c r="CP28" s="6">
        <v>0.14000000000000001</v>
      </c>
      <c r="CQ28" s="19"/>
      <c r="CR28" s="19"/>
      <c r="CS28" s="19"/>
      <c r="CT28" s="22"/>
      <c r="CU28" s="139"/>
      <c r="CV28" s="139"/>
      <c r="CW28" s="22"/>
      <c r="CX28" s="22"/>
      <c r="CY28" s="1"/>
      <c r="CZ28" s="22"/>
      <c r="DA28" s="16"/>
      <c r="DB28" s="126" t="s">
        <v>446</v>
      </c>
      <c r="DC28" s="127"/>
      <c r="DD28" s="128" t="s">
        <v>1212</v>
      </c>
      <c r="DE28" s="1"/>
      <c r="DF28" s="1"/>
      <c r="DG28" s="1"/>
      <c r="DH28" s="1"/>
      <c r="DI28" s="1" t="s">
        <v>433</v>
      </c>
      <c r="DJ28" s="206" t="s">
        <v>490</v>
      </c>
      <c r="DK28" s="4">
        <v>2</v>
      </c>
      <c r="DL28" s="4" t="s">
        <v>456</v>
      </c>
      <c r="DM28" s="4" t="s">
        <v>470</v>
      </c>
      <c r="DN28" s="16">
        <v>0</v>
      </c>
      <c r="DO28" s="4"/>
      <c r="DP28" s="4"/>
      <c r="DQ28" s="4"/>
      <c r="DR28" s="22" t="s">
        <v>430</v>
      </c>
      <c r="DS28" s="22" t="s">
        <v>430</v>
      </c>
      <c r="DT28" s="22">
        <v>879</v>
      </c>
      <c r="DU28" s="22">
        <v>100</v>
      </c>
      <c r="DV28" s="22">
        <v>0</v>
      </c>
      <c r="DW28" s="22" t="s">
        <v>430</v>
      </c>
      <c r="DX28" s="22" t="s">
        <v>430</v>
      </c>
      <c r="DY28" s="22" t="s">
        <v>430</v>
      </c>
      <c r="DZ28" s="22" t="s">
        <v>430</v>
      </c>
      <c r="EA28" s="2">
        <v>0</v>
      </c>
      <c r="EB28" s="2"/>
      <c r="EC28" s="36"/>
      <c r="ED28" s="36"/>
      <c r="EE28" s="4">
        <v>24</v>
      </c>
      <c r="EF28" s="4">
        <v>60</v>
      </c>
      <c r="EG28" s="4">
        <v>3</v>
      </c>
      <c r="EH28" s="4">
        <v>1</v>
      </c>
      <c r="EI28" s="4" t="s">
        <v>2938</v>
      </c>
      <c r="EJ28" s="4">
        <v>183</v>
      </c>
      <c r="EK28" s="4">
        <v>117</v>
      </c>
      <c r="EL28" s="6">
        <f t="shared" si="83"/>
        <v>34.936844934157484</v>
      </c>
      <c r="EM28" s="4">
        <v>1</v>
      </c>
      <c r="EN28" s="1">
        <v>1</v>
      </c>
      <c r="EO28" s="4">
        <v>2</v>
      </c>
      <c r="EP28" s="4">
        <v>1</v>
      </c>
      <c r="EQ28" s="31">
        <v>1</v>
      </c>
      <c r="ER28" s="14">
        <v>43983</v>
      </c>
      <c r="ES28" s="129">
        <v>13019</v>
      </c>
      <c r="ET28" s="130">
        <v>75</v>
      </c>
      <c r="EU28" s="130">
        <v>23671</v>
      </c>
      <c r="EV28" s="130">
        <v>4000</v>
      </c>
      <c r="EW28" s="130">
        <v>40560</v>
      </c>
      <c r="EX28" s="130">
        <v>5112</v>
      </c>
      <c r="EY28" s="131">
        <f t="shared" si="71"/>
        <v>691.14239999999995</v>
      </c>
      <c r="EZ28" s="38">
        <f t="shared" si="72"/>
        <v>16587.417600000001</v>
      </c>
      <c r="FA28" s="9"/>
      <c r="FB28" s="9"/>
      <c r="FC28" s="9"/>
      <c r="FD28" s="9"/>
      <c r="FE28" s="132"/>
      <c r="FF28" s="132"/>
      <c r="FG28" s="132"/>
      <c r="FH28" s="133"/>
      <c r="FI28" s="11"/>
      <c r="FJ28" s="133"/>
      <c r="FK28" s="135"/>
      <c r="FL28" s="136"/>
      <c r="FM28" s="9"/>
      <c r="FN28" s="1"/>
      <c r="FO28" s="40">
        <f t="shared" si="84"/>
        <v>0.71099999999999997</v>
      </c>
      <c r="FP28" s="9"/>
      <c r="FQ28" s="118">
        <f t="shared" si="73"/>
        <v>21.596045794432005</v>
      </c>
      <c r="FR28" s="137">
        <f t="shared" si="74"/>
        <v>0.69114239999999993</v>
      </c>
      <c r="FS28" s="140">
        <f>DT28/EY28</f>
        <v>1.2718073728366253</v>
      </c>
      <c r="FT28" s="42">
        <v>20</v>
      </c>
      <c r="FU28" s="338" t="s">
        <v>1213</v>
      </c>
      <c r="FV28" s="345" t="s">
        <v>566</v>
      </c>
      <c r="FW28" s="211" t="s">
        <v>1213</v>
      </c>
      <c r="FX28" s="29" t="s">
        <v>566</v>
      </c>
      <c r="FY28" s="241" t="s">
        <v>2449</v>
      </c>
      <c r="FZ28" s="1">
        <v>0</v>
      </c>
      <c r="GA28" s="1">
        <v>2</v>
      </c>
      <c r="GB28" s="11" t="s">
        <v>500</v>
      </c>
      <c r="GC28" s="11"/>
      <c r="GD28" s="1"/>
      <c r="GE28" s="245" t="s">
        <v>3097</v>
      </c>
      <c r="GF28" s="237" t="s">
        <v>3100</v>
      </c>
      <c r="GG28" s="1">
        <v>1</v>
      </c>
      <c r="GH28" s="219" t="s">
        <v>3101</v>
      </c>
      <c r="GI28" s="351">
        <v>1</v>
      </c>
      <c r="GJ28" s="29" t="s">
        <v>3102</v>
      </c>
      <c r="GK28" s="1">
        <v>0</v>
      </c>
      <c r="GL28" s="8">
        <v>0</v>
      </c>
      <c r="GM28" s="11" t="s">
        <v>1214</v>
      </c>
      <c r="GN28" s="1"/>
      <c r="GO28" s="10">
        <v>44006</v>
      </c>
      <c r="GP28" s="23" t="s">
        <v>522</v>
      </c>
      <c r="GQ28" s="20">
        <f>DATEDIF(ER28,GO28,"m")</f>
        <v>0</v>
      </c>
      <c r="GR28" s="138" t="s">
        <v>1018</v>
      </c>
      <c r="GS28" s="1"/>
      <c r="GT28" s="19">
        <v>0.70914853825000002</v>
      </c>
      <c r="GU28" s="1"/>
      <c r="GV28" s="145">
        <v>0.52525596080000003</v>
      </c>
      <c r="GW28" s="1"/>
      <c r="GX28" s="1"/>
      <c r="GY28" s="11"/>
      <c r="GZ28" s="11">
        <v>1</v>
      </c>
      <c r="HA28" s="32">
        <v>0.92</v>
      </c>
      <c r="HB28" s="32">
        <v>0.94</v>
      </c>
      <c r="HC28" s="33">
        <v>3695.38</v>
      </c>
      <c r="HD28" s="32">
        <v>1</v>
      </c>
      <c r="HE28" s="32">
        <v>1.89</v>
      </c>
      <c r="HF28" s="32">
        <v>0</v>
      </c>
      <c r="HG28" s="33">
        <v>6280.82</v>
      </c>
      <c r="HH28" s="32">
        <v>12.66</v>
      </c>
      <c r="HI28" s="33">
        <v>79.260000000000005</v>
      </c>
      <c r="HJ28" s="32">
        <v>216.41</v>
      </c>
      <c r="HK28" s="32">
        <v>3.81</v>
      </c>
      <c r="HL28" s="32">
        <v>0</v>
      </c>
      <c r="HM28" s="32">
        <v>293.68</v>
      </c>
      <c r="HN28" s="32">
        <v>0</v>
      </c>
      <c r="HO28" s="32">
        <v>252.11</v>
      </c>
      <c r="HP28" s="33">
        <v>5871.92</v>
      </c>
      <c r="HQ28" s="32">
        <v>23.35</v>
      </c>
      <c r="HR28" s="32">
        <v>0</v>
      </c>
      <c r="HS28" s="32">
        <v>411.61</v>
      </c>
      <c r="HT28" s="32">
        <v>3655.41</v>
      </c>
      <c r="HU28" s="32">
        <v>842.02</v>
      </c>
      <c r="HV28" s="32">
        <v>13.58</v>
      </c>
      <c r="HW28" s="32">
        <v>355.45</v>
      </c>
      <c r="HX28" s="32">
        <v>6.39</v>
      </c>
      <c r="HY28" s="32">
        <v>0</v>
      </c>
      <c r="HZ28" s="32">
        <v>0</v>
      </c>
      <c r="IA28" s="22">
        <f>HU28/HP28</f>
        <v>0.1433977302143081</v>
      </c>
      <c r="IB28" s="20"/>
      <c r="IC28" s="20"/>
      <c r="ID28" s="11"/>
      <c r="IE28" s="11"/>
      <c r="IF28" s="20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9"/>
      <c r="KC28" s="9"/>
      <c r="KD28" s="9"/>
      <c r="KE28" s="20">
        <f t="shared" si="75"/>
        <v>474.12368639999988</v>
      </c>
      <c r="KF28" s="20">
        <f t="shared" si="76"/>
        <v>172.78559999999999</v>
      </c>
      <c r="KG28" s="20">
        <f t="shared" si="77"/>
        <v>41.745000959999999</v>
      </c>
      <c r="KH28" s="20">
        <f t="shared" si="78"/>
        <v>40.431830400000003</v>
      </c>
      <c r="KI28" s="20">
        <f t="shared" si="79"/>
        <v>7.4643379199999993</v>
      </c>
      <c r="KJ28" s="20">
        <f t="shared" si="80"/>
        <v>76.544020799999984</v>
      </c>
      <c r="KK28" s="20">
        <f t="shared" si="81"/>
        <v>32.4836928</v>
      </c>
      <c r="KL28" s="20">
        <f t="shared" si="82"/>
        <v>60.302174399999991</v>
      </c>
      <c r="KM28" s="9"/>
      <c r="KN28" s="9"/>
      <c r="KO28" s="9"/>
      <c r="KP28" s="1"/>
      <c r="KQ28" s="9"/>
      <c r="KR28" s="9"/>
      <c r="KS28" s="23">
        <v>44027</v>
      </c>
      <c r="KT28" s="20">
        <v>1</v>
      </c>
      <c r="KU28" s="9">
        <v>0</v>
      </c>
      <c r="KV28" s="11">
        <v>2</v>
      </c>
      <c r="KW28" s="464">
        <v>44048</v>
      </c>
      <c r="KX28" s="9">
        <v>2</v>
      </c>
      <c r="KY28" s="9">
        <v>0</v>
      </c>
      <c r="KZ28" s="9">
        <v>2</v>
      </c>
      <c r="LA28" s="11" t="s">
        <v>2459</v>
      </c>
      <c r="LB28" s="11"/>
      <c r="LC28" s="11"/>
    </row>
    <row r="29" spans="1:315">
      <c r="A29" s="1">
        <v>122</v>
      </c>
      <c r="B29" s="412">
        <f>COUNTIFS($D$3:D29,D29,$F$3:F29,F29)</f>
        <v>1</v>
      </c>
      <c r="C29" s="413">
        <v>17475</v>
      </c>
      <c r="D29" s="414" t="s">
        <v>2033</v>
      </c>
      <c r="E29" s="2" t="s">
        <v>2034</v>
      </c>
      <c r="F29" s="12">
        <v>8058081306</v>
      </c>
      <c r="G29" s="1">
        <v>42</v>
      </c>
      <c r="H29" s="441">
        <v>44713</v>
      </c>
      <c r="I29" s="29" t="s">
        <v>536</v>
      </c>
      <c r="J29" s="24" t="s">
        <v>486</v>
      </c>
      <c r="K29" s="2" t="s">
        <v>429</v>
      </c>
      <c r="L29" s="2">
        <v>5</v>
      </c>
      <c r="M29" s="2">
        <v>9</v>
      </c>
      <c r="N29" s="2" t="s">
        <v>644</v>
      </c>
      <c r="O29" s="11"/>
      <c r="P29" s="2" t="s">
        <v>2024</v>
      </c>
      <c r="Q29" s="11"/>
      <c r="R29" s="11"/>
      <c r="S29" s="11"/>
      <c r="T29" s="41"/>
      <c r="U29" s="41" t="s">
        <v>2027</v>
      </c>
      <c r="V29" s="61" t="s">
        <v>1980</v>
      </c>
      <c r="W29" s="41"/>
      <c r="X29" s="41"/>
      <c r="Y29" s="41" t="s">
        <v>2028</v>
      </c>
      <c r="Z29" s="29"/>
      <c r="AA29" s="1" t="s">
        <v>2032</v>
      </c>
      <c r="AB29" s="1"/>
      <c r="AC29" s="112">
        <v>1413</v>
      </c>
      <c r="AD29" s="112">
        <v>7100</v>
      </c>
      <c r="AE29" s="11"/>
      <c r="AF29" s="11"/>
      <c r="AG29" s="11" t="s">
        <v>490</v>
      </c>
      <c r="AH29" s="112">
        <v>550</v>
      </c>
      <c r="AI29" s="1"/>
      <c r="AJ29" s="11"/>
      <c r="AK29" s="112"/>
      <c r="AL29" s="1"/>
      <c r="AM29" s="11"/>
      <c r="AN29" s="1"/>
      <c r="AO29" s="113">
        <v>50.8</v>
      </c>
      <c r="AP29" s="114">
        <v>45.3</v>
      </c>
      <c r="AQ29" s="115">
        <v>2</v>
      </c>
      <c r="AR29" s="116">
        <f t="shared" si="55"/>
        <v>98.1</v>
      </c>
      <c r="AS29" s="117">
        <f t="shared" si="56"/>
        <v>1.1214128035320088</v>
      </c>
      <c r="AT29" s="118">
        <f t="shared" si="57"/>
        <v>2.2428256070640176</v>
      </c>
      <c r="AU29" s="119">
        <f t="shared" si="58"/>
        <v>1.0739957716701902</v>
      </c>
      <c r="AV29" s="19">
        <f t="shared" si="59"/>
        <v>42.603999999999999</v>
      </c>
      <c r="AW29" s="19">
        <f>98-AY29</f>
        <v>83.866141732283467</v>
      </c>
      <c r="AX29" s="120">
        <v>7.18</v>
      </c>
      <c r="AY29" s="19">
        <f t="shared" si="60"/>
        <v>14.133858267716537</v>
      </c>
      <c r="AZ29" s="1" t="s">
        <v>431</v>
      </c>
      <c r="BA29" s="55">
        <v>4.0199999999999996</v>
      </c>
      <c r="BB29" s="1" t="s">
        <v>431</v>
      </c>
      <c r="BC29" s="6">
        <v>3.4000000000000002E-2</v>
      </c>
      <c r="BD29" s="6"/>
      <c r="BE29" s="19"/>
      <c r="BF29" s="19"/>
      <c r="BG29" s="64">
        <v>8233.076923076922</v>
      </c>
      <c r="BH29" s="64">
        <v>197</v>
      </c>
      <c r="BI29" s="19">
        <v>0.18</v>
      </c>
      <c r="BJ29" s="19">
        <v>29.8</v>
      </c>
      <c r="BK29" s="19">
        <f t="shared" si="61"/>
        <v>70.2</v>
      </c>
      <c r="BL29" s="121">
        <f t="shared" si="62"/>
        <v>0.42450142450142447</v>
      </c>
      <c r="BM29" s="122">
        <v>0.12</v>
      </c>
      <c r="BN29" s="6">
        <f t="shared" si="63"/>
        <v>0.23622047244094491</v>
      </c>
      <c r="BO29" s="1" t="s">
        <v>431</v>
      </c>
      <c r="BP29" s="19">
        <v>48.644067796610173</v>
      </c>
      <c r="BQ29" s="19">
        <v>27.9</v>
      </c>
      <c r="BR29" s="42">
        <v>15207.68</v>
      </c>
      <c r="BS29" s="6">
        <f t="shared" si="64"/>
        <v>29.81</v>
      </c>
      <c r="BT29" s="4">
        <v>82.1</v>
      </c>
      <c r="BU29" s="42">
        <v>4399.2063492063489</v>
      </c>
      <c r="BV29" s="6">
        <f t="shared" si="65"/>
        <v>17.900000000000006</v>
      </c>
      <c r="BW29" s="6">
        <f t="shared" si="66"/>
        <v>45.259229999999995</v>
      </c>
      <c r="BX29" s="22">
        <v>9.61</v>
      </c>
      <c r="BY29" s="22">
        <f t="shared" si="67"/>
        <v>4.3533299999999997</v>
      </c>
      <c r="BZ29" s="6">
        <v>20.2</v>
      </c>
      <c r="CA29" s="22">
        <f t="shared" si="68"/>
        <v>9.150599999999999</v>
      </c>
      <c r="CB29" s="6">
        <v>70.099999999999994</v>
      </c>
      <c r="CC29" s="22">
        <f t="shared" si="69"/>
        <v>31.755299999999998</v>
      </c>
      <c r="CD29" s="22" t="s">
        <v>431</v>
      </c>
      <c r="CE29" s="123">
        <v>89.5</v>
      </c>
      <c r="CF29" s="124">
        <v>5594</v>
      </c>
      <c r="CG29" s="123">
        <v>76.599999999999994</v>
      </c>
      <c r="CH29" s="124">
        <v>4674</v>
      </c>
      <c r="CI29" s="123">
        <v>12.2</v>
      </c>
      <c r="CJ29" s="123">
        <v>32.700000000000003</v>
      </c>
      <c r="CK29" s="124">
        <v>4465</v>
      </c>
      <c r="CL29" s="19">
        <f t="shared" si="70"/>
        <v>0.47574257425742572</v>
      </c>
      <c r="CM29" s="19"/>
      <c r="CN29" s="19"/>
      <c r="CO29" s="19"/>
      <c r="CP29" s="6"/>
      <c r="CQ29" s="19"/>
      <c r="CR29" s="19"/>
      <c r="CS29" s="20"/>
      <c r="CT29" s="25"/>
      <c r="CU29" s="125"/>
      <c r="CV29" s="125"/>
      <c r="CW29" s="1"/>
      <c r="CX29" s="1"/>
      <c r="CY29" s="1"/>
      <c r="CZ29" s="22"/>
      <c r="DA29" s="16"/>
      <c r="DB29" s="126"/>
      <c r="DC29" s="127"/>
      <c r="DD29" s="128"/>
      <c r="DE29" s="1"/>
      <c r="DF29" s="1"/>
      <c r="DG29" s="1"/>
      <c r="DH29" s="1"/>
      <c r="DI29" s="105" t="s">
        <v>435</v>
      </c>
      <c r="DJ29" s="206" t="s">
        <v>490</v>
      </c>
      <c r="DK29" s="4">
        <v>2</v>
      </c>
      <c r="DL29" s="4"/>
      <c r="DM29" s="4"/>
      <c r="DN29" s="16" t="s">
        <v>2008</v>
      </c>
      <c r="DO29" s="4"/>
      <c r="DP29" s="4"/>
      <c r="DQ29" s="4"/>
      <c r="DR29" s="55" t="s">
        <v>1414</v>
      </c>
      <c r="DS29" s="22" t="s">
        <v>430</v>
      </c>
      <c r="DT29" s="22">
        <v>1413</v>
      </c>
      <c r="DU29" s="22">
        <v>4.8</v>
      </c>
      <c r="DV29" s="22">
        <v>95.2</v>
      </c>
      <c r="DW29" s="22" t="s">
        <v>430</v>
      </c>
      <c r="DX29" s="22" t="s">
        <v>430</v>
      </c>
      <c r="DY29" s="22" t="s">
        <v>430</v>
      </c>
      <c r="DZ29" s="22" t="s">
        <v>430</v>
      </c>
      <c r="EA29" s="2">
        <v>0</v>
      </c>
      <c r="EB29" s="2"/>
      <c r="EC29" s="36"/>
      <c r="ED29" s="36"/>
      <c r="EE29" s="4">
        <f>L29</f>
        <v>5</v>
      </c>
      <c r="EF29" s="4" t="s">
        <v>557</v>
      </c>
      <c r="EG29" s="4"/>
      <c r="EH29" s="4">
        <v>1</v>
      </c>
      <c r="EI29" s="4" t="s">
        <v>2502</v>
      </c>
      <c r="EJ29" s="4" t="s">
        <v>430</v>
      </c>
      <c r="EK29" s="4" t="s">
        <v>1346</v>
      </c>
      <c r="EL29" s="6" t="e">
        <f>EK29/(EJ29*EJ29*0.01*0.01)</f>
        <v>#VALUE!</v>
      </c>
      <c r="EM29" s="4"/>
      <c r="EN29" s="4">
        <v>1</v>
      </c>
      <c r="EO29" s="4">
        <v>1</v>
      </c>
      <c r="EP29" s="4">
        <v>1</v>
      </c>
      <c r="EQ29" s="31" t="s">
        <v>513</v>
      </c>
      <c r="ER29" s="14" t="s">
        <v>513</v>
      </c>
      <c r="ES29" s="129">
        <f>C29</f>
        <v>17475</v>
      </c>
      <c r="ET29" s="130">
        <v>75</v>
      </c>
      <c r="EU29" s="130">
        <v>266196</v>
      </c>
      <c r="EV29" s="130">
        <v>4000</v>
      </c>
      <c r="EW29" s="130">
        <v>40560</v>
      </c>
      <c r="EX29" s="130">
        <v>10713</v>
      </c>
      <c r="EY29" s="131">
        <f t="shared" si="71"/>
        <v>1448.3976</v>
      </c>
      <c r="EZ29" s="38">
        <f t="shared" si="72"/>
        <v>7241.9880000000003</v>
      </c>
      <c r="FA29" s="9"/>
      <c r="FB29" s="9"/>
      <c r="FC29" s="9"/>
      <c r="FD29" s="9"/>
      <c r="FE29" s="132"/>
      <c r="FF29" s="132"/>
      <c r="FG29" s="132"/>
      <c r="FH29" s="133"/>
      <c r="FI29" s="134"/>
      <c r="FJ29" s="133"/>
      <c r="FK29" s="135"/>
      <c r="FL29" s="136"/>
      <c r="FM29" s="9"/>
      <c r="FN29" s="1"/>
      <c r="FO29" s="40">
        <f t="shared" si="84"/>
        <v>1.413</v>
      </c>
      <c r="FP29" s="9"/>
      <c r="FQ29" s="118">
        <f t="shared" si="73"/>
        <v>4.024478204030113</v>
      </c>
      <c r="FR29" s="137">
        <f t="shared" si="74"/>
        <v>1.4483976000000001</v>
      </c>
      <c r="FS29" s="9"/>
      <c r="FT29" s="1"/>
      <c r="FU29" s="335"/>
      <c r="FV29" s="344">
        <v>44682</v>
      </c>
      <c r="FW29" s="210"/>
      <c r="FX29" s="244" t="s">
        <v>1106</v>
      </c>
      <c r="FY29" s="243" t="s">
        <v>2461</v>
      </c>
      <c r="FZ29" s="1"/>
      <c r="GA29" s="1">
        <v>0</v>
      </c>
      <c r="GB29" s="9"/>
      <c r="GC29" s="9"/>
      <c r="GD29" s="1"/>
      <c r="GE29" s="245" t="s">
        <v>513</v>
      </c>
      <c r="GF29" s="237" t="s">
        <v>513</v>
      </c>
      <c r="GG29" s="1"/>
      <c r="GH29" s="244" t="s">
        <v>3103</v>
      </c>
      <c r="GI29" s="351">
        <v>0</v>
      </c>
      <c r="GJ29" s="244" t="s">
        <v>2440</v>
      </c>
      <c r="GK29" s="1"/>
      <c r="GL29" s="8">
        <v>0</v>
      </c>
      <c r="GM29" s="9"/>
      <c r="GN29" s="1"/>
      <c r="GO29" s="10">
        <v>44713</v>
      </c>
      <c r="GP29" s="10"/>
      <c r="GQ29" s="20"/>
      <c r="GR29" s="138"/>
      <c r="GS29" s="1"/>
      <c r="GT29" s="1"/>
      <c r="GU29" s="1"/>
      <c r="GV29" s="1"/>
      <c r="GW29" s="1"/>
      <c r="GX29" s="1"/>
      <c r="GY29" s="9"/>
      <c r="GZ29" s="9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22"/>
      <c r="KC29" s="22"/>
      <c r="KD29" s="22"/>
      <c r="KE29" s="20">
        <f t="shared" si="75"/>
        <v>735.78598080000006</v>
      </c>
      <c r="KF29" s="20">
        <f t="shared" si="76"/>
        <v>656.12411280000003</v>
      </c>
      <c r="KG29" s="20">
        <f t="shared" si="77"/>
        <v>28.967952</v>
      </c>
      <c r="KH29" s="20">
        <f t="shared" si="78"/>
        <v>103.99494768000001</v>
      </c>
      <c r="KI29" s="20">
        <f t="shared" si="79"/>
        <v>1.73807712</v>
      </c>
      <c r="KJ29" s="20">
        <f t="shared" si="80"/>
        <v>63.053527240079994</v>
      </c>
      <c r="KK29" s="20">
        <f t="shared" si="81"/>
        <v>132.53707078560001</v>
      </c>
      <c r="KL29" s="20">
        <f t="shared" si="82"/>
        <v>459.94300307280002</v>
      </c>
      <c r="KM29" s="1">
        <v>88.8</v>
      </c>
      <c r="KN29" s="1">
        <v>29.8</v>
      </c>
      <c r="KO29" s="9"/>
      <c r="KP29" s="22"/>
      <c r="KQ29" s="22"/>
      <c r="KR29" s="22"/>
      <c r="KS29" s="23">
        <v>44732</v>
      </c>
      <c r="KT29" s="20">
        <v>2</v>
      </c>
      <c r="KU29" s="9">
        <v>0</v>
      </c>
      <c r="KV29" s="9">
        <v>2</v>
      </c>
      <c r="KW29" s="464">
        <v>44753</v>
      </c>
      <c r="KX29" s="9">
        <v>2</v>
      </c>
      <c r="KY29" s="11">
        <v>0</v>
      </c>
      <c r="KZ29" s="11">
        <v>0</v>
      </c>
      <c r="LA29" s="11" t="s">
        <v>2677</v>
      </c>
      <c r="LB29" s="11"/>
      <c r="LC29" s="11"/>
    </row>
    <row r="30" spans="1:315">
      <c r="A30" s="1">
        <v>155</v>
      </c>
      <c r="B30" s="412">
        <f>COUNTIFS($D$3:D30,D30,$F$3:F30,F30)</f>
        <v>1</v>
      </c>
      <c r="C30" s="413">
        <v>12886</v>
      </c>
      <c r="D30" s="414" t="s">
        <v>585</v>
      </c>
      <c r="E30" s="2" t="s">
        <v>451</v>
      </c>
      <c r="F30" s="12">
        <v>491010075</v>
      </c>
      <c r="G30" s="1">
        <v>71</v>
      </c>
      <c r="H30" s="441">
        <v>43986</v>
      </c>
      <c r="I30" s="29" t="s">
        <v>1179</v>
      </c>
      <c r="J30" s="24" t="s">
        <v>486</v>
      </c>
      <c r="K30" s="2" t="s">
        <v>429</v>
      </c>
      <c r="L30" s="1">
        <v>27</v>
      </c>
      <c r="M30" s="2" t="s">
        <v>661</v>
      </c>
      <c r="N30" s="2" t="s">
        <v>430</v>
      </c>
      <c r="O30" s="1"/>
      <c r="P30" s="1" t="s">
        <v>1160</v>
      </c>
      <c r="Q30" s="25"/>
      <c r="R30" s="25"/>
      <c r="S30" s="2"/>
      <c r="T30" s="49" t="s">
        <v>1013</v>
      </c>
      <c r="U30" s="49"/>
      <c r="V30" s="54" t="s">
        <v>1107</v>
      </c>
      <c r="W30" s="27"/>
      <c r="X30" s="56"/>
      <c r="Y30" s="56"/>
      <c r="Z30" s="29"/>
      <c r="AA30" s="1" t="s">
        <v>793</v>
      </c>
      <c r="AB30" s="1"/>
      <c r="AC30" s="112">
        <v>102</v>
      </c>
      <c r="AD30" s="112">
        <v>2700</v>
      </c>
      <c r="AE30" s="11"/>
      <c r="AF30" s="11"/>
      <c r="AG30" s="11" t="s">
        <v>490</v>
      </c>
      <c r="AH30" s="112">
        <v>150</v>
      </c>
      <c r="AI30" s="11"/>
      <c r="AJ30" s="11"/>
      <c r="AK30" s="112"/>
      <c r="AL30" s="1"/>
      <c r="AM30" s="11"/>
      <c r="AN30" s="1"/>
      <c r="AO30" s="113">
        <v>47.5</v>
      </c>
      <c r="AP30" s="114">
        <v>49.7</v>
      </c>
      <c r="AQ30" s="115">
        <v>1.66</v>
      </c>
      <c r="AR30" s="116">
        <f t="shared" si="55"/>
        <v>98.86</v>
      </c>
      <c r="AS30" s="117">
        <f t="shared" si="56"/>
        <v>0.95573440643863172</v>
      </c>
      <c r="AT30" s="118">
        <f t="shared" si="57"/>
        <v>1.5865191146881286</v>
      </c>
      <c r="AU30" s="119">
        <f t="shared" si="58"/>
        <v>0.92484423676012462</v>
      </c>
      <c r="AV30" s="19">
        <f t="shared" si="59"/>
        <v>37.97</v>
      </c>
      <c r="AW30" s="19">
        <f>98-AY30-(CD30*100/AO30)</f>
        <v>79.936842105263153</v>
      </c>
      <c r="AX30" s="148">
        <v>6.95</v>
      </c>
      <c r="AY30" s="19">
        <f t="shared" si="60"/>
        <v>14.631578947368421</v>
      </c>
      <c r="AZ30" s="1" t="s">
        <v>431</v>
      </c>
      <c r="BA30" s="55">
        <v>35.4</v>
      </c>
      <c r="BB30" s="1" t="s">
        <v>431</v>
      </c>
      <c r="BC30" s="6">
        <v>1.6E-2</v>
      </c>
      <c r="BD30" s="6"/>
      <c r="BE30" s="19"/>
      <c r="BF30" s="19"/>
      <c r="BG30" s="64">
        <v>6472.3076923076924</v>
      </c>
      <c r="BH30" s="64">
        <v>387.59999999999997</v>
      </c>
      <c r="BI30" s="19">
        <v>3.4</v>
      </c>
      <c r="BJ30" s="19">
        <v>38.299999999999997</v>
      </c>
      <c r="BK30" s="19">
        <f t="shared" si="61"/>
        <v>61.7</v>
      </c>
      <c r="BL30" s="121">
        <f t="shared" si="62"/>
        <v>0.62074554294975681</v>
      </c>
      <c r="BM30" s="122">
        <v>1.22</v>
      </c>
      <c r="BN30" s="6">
        <f t="shared" si="63"/>
        <v>2.5684210526315789</v>
      </c>
      <c r="BO30" s="1" t="s">
        <v>431</v>
      </c>
      <c r="BP30" s="19">
        <v>47.8</v>
      </c>
      <c r="BQ30" s="19">
        <v>62.559999999999995</v>
      </c>
      <c r="BR30" s="4">
        <v>40933</v>
      </c>
      <c r="BS30" s="6">
        <f t="shared" si="64"/>
        <v>68.2</v>
      </c>
      <c r="BT30" s="4">
        <v>90.3</v>
      </c>
      <c r="BU30" s="42">
        <v>11102.068965517241</v>
      </c>
      <c r="BV30" s="6">
        <f t="shared" si="65"/>
        <v>9.7000000000000028</v>
      </c>
      <c r="BW30" s="6">
        <f t="shared" si="66"/>
        <v>49.600600000000014</v>
      </c>
      <c r="BX30" s="2">
        <v>19.5</v>
      </c>
      <c r="BY30" s="22">
        <f t="shared" si="67"/>
        <v>9.6915000000000013</v>
      </c>
      <c r="BZ30" s="4">
        <v>48.7</v>
      </c>
      <c r="CA30" s="22">
        <f t="shared" si="68"/>
        <v>24.203900000000004</v>
      </c>
      <c r="CB30" s="4">
        <v>31.6</v>
      </c>
      <c r="CC30" s="22">
        <f t="shared" si="69"/>
        <v>15.705200000000001</v>
      </c>
      <c r="CD30" s="22">
        <v>1.63</v>
      </c>
      <c r="CE30" s="123">
        <v>99.8</v>
      </c>
      <c r="CF30" s="123">
        <v>12353</v>
      </c>
      <c r="CG30" s="123">
        <v>99.4</v>
      </c>
      <c r="CH30" s="123">
        <v>8081</v>
      </c>
      <c r="CI30" s="123">
        <v>82.9</v>
      </c>
      <c r="CJ30" s="123">
        <v>94.2</v>
      </c>
      <c r="CK30" s="123">
        <v>7317</v>
      </c>
      <c r="CL30" s="19">
        <f t="shared" si="70"/>
        <v>0.40041067761806981</v>
      </c>
      <c r="CM30" s="22"/>
      <c r="CN30" s="22"/>
      <c r="CO30" s="22"/>
      <c r="CP30" s="6">
        <v>1.1000000000000001</v>
      </c>
      <c r="CQ30" s="19"/>
      <c r="CR30" s="19"/>
      <c r="CS30" s="19"/>
      <c r="CT30" s="22"/>
      <c r="CU30" s="139"/>
      <c r="CV30" s="139"/>
      <c r="CW30" s="22"/>
      <c r="CX30" s="22"/>
      <c r="CY30" s="1"/>
      <c r="CZ30" s="22"/>
      <c r="DA30" s="16"/>
      <c r="DB30" s="126" t="s">
        <v>440</v>
      </c>
      <c r="DC30" s="127"/>
      <c r="DD30" s="128" t="s">
        <v>1180</v>
      </c>
      <c r="DE30" s="1"/>
      <c r="DF30" s="1"/>
      <c r="DG30" s="1"/>
      <c r="DH30" s="1"/>
      <c r="DI30" s="1" t="s">
        <v>433</v>
      </c>
      <c r="DJ30" s="206" t="s">
        <v>490</v>
      </c>
      <c r="DK30" s="4">
        <v>2</v>
      </c>
      <c r="DL30" s="4" t="s">
        <v>456</v>
      </c>
      <c r="DM30" s="4" t="s">
        <v>536</v>
      </c>
      <c r="DN30" s="16">
        <v>0</v>
      </c>
      <c r="DO30" s="4"/>
      <c r="DP30" s="4"/>
      <c r="DQ30" s="4"/>
      <c r="DR30" s="22" t="s">
        <v>430</v>
      </c>
      <c r="DS30" s="22" t="s">
        <v>430</v>
      </c>
      <c r="DT30" s="22">
        <v>193</v>
      </c>
      <c r="DU30" s="22">
        <v>9.8000000000000007</v>
      </c>
      <c r="DV30" s="22">
        <v>90.2</v>
      </c>
      <c r="DW30" s="22" t="s">
        <v>430</v>
      </c>
      <c r="DX30" s="22" t="s">
        <v>430</v>
      </c>
      <c r="DY30" s="22" t="s">
        <v>430</v>
      </c>
      <c r="DZ30" s="22" t="s">
        <v>430</v>
      </c>
      <c r="EA30" s="2">
        <v>0</v>
      </c>
      <c r="EB30" s="2"/>
      <c r="EC30" s="36"/>
      <c r="ED30" s="36"/>
      <c r="EE30" s="4">
        <v>27</v>
      </c>
      <c r="EF30" s="4" t="s">
        <v>557</v>
      </c>
      <c r="EG30" s="5">
        <v>3</v>
      </c>
      <c r="EH30" s="4">
        <v>1</v>
      </c>
      <c r="EI30" s="4" t="s">
        <v>2824</v>
      </c>
      <c r="EJ30" s="4">
        <v>178</v>
      </c>
      <c r="EK30" s="4">
        <v>130</v>
      </c>
      <c r="EL30" s="6">
        <f>EK30/((EJ30/100)*(EJ30/100))</f>
        <v>41.030172957959849</v>
      </c>
      <c r="EM30" s="4">
        <v>1</v>
      </c>
      <c r="EN30" s="1">
        <v>1</v>
      </c>
      <c r="EO30" s="4">
        <v>2</v>
      </c>
      <c r="EP30" s="4">
        <v>1</v>
      </c>
      <c r="EQ30" s="31">
        <v>1</v>
      </c>
      <c r="ER30" s="14">
        <v>44056</v>
      </c>
      <c r="ES30" s="129">
        <v>12886</v>
      </c>
      <c r="ET30" s="130">
        <v>75</v>
      </c>
      <c r="EU30" s="130">
        <v>7640</v>
      </c>
      <c r="EV30" s="130">
        <v>12000</v>
      </c>
      <c r="EW30" s="130">
        <v>40560</v>
      </c>
      <c r="EX30" s="130">
        <v>2706</v>
      </c>
      <c r="EY30" s="131">
        <f t="shared" si="71"/>
        <v>121.9504</v>
      </c>
      <c r="EZ30" s="38">
        <f t="shared" si="72"/>
        <v>3292.6608000000001</v>
      </c>
      <c r="FA30" s="9"/>
      <c r="FB30" s="9"/>
      <c r="FC30" s="9"/>
      <c r="FD30" s="9"/>
      <c r="FE30" s="132"/>
      <c r="FF30" s="132"/>
      <c r="FG30" s="132"/>
      <c r="FH30" s="133"/>
      <c r="FI30" s="11"/>
      <c r="FJ30" s="133"/>
      <c r="FK30" s="135"/>
      <c r="FL30" s="136"/>
      <c r="FM30" s="9"/>
      <c r="FN30" s="1"/>
      <c r="FO30" s="40">
        <f t="shared" si="84"/>
        <v>0.10199999999999999</v>
      </c>
      <c r="FP30" s="9"/>
      <c r="FQ30" s="118">
        <f t="shared" si="73"/>
        <v>35.418848167539267</v>
      </c>
      <c r="FR30" s="137">
        <f t="shared" si="74"/>
        <v>0.1219504</v>
      </c>
      <c r="FS30" s="140">
        <f>DT30/EY30</f>
        <v>1.5826106351434681</v>
      </c>
      <c r="FT30" s="42">
        <v>10</v>
      </c>
      <c r="FU30" s="338" t="s">
        <v>607</v>
      </c>
      <c r="FV30" s="345">
        <v>43983</v>
      </c>
      <c r="FW30" s="211" t="s">
        <v>607</v>
      </c>
      <c r="FX30" s="29" t="s">
        <v>1025</v>
      </c>
      <c r="FY30" s="241" t="s">
        <v>430</v>
      </c>
      <c r="FZ30" s="1">
        <v>0</v>
      </c>
      <c r="GA30" s="2" t="s">
        <v>557</v>
      </c>
      <c r="GB30" s="11" t="s">
        <v>500</v>
      </c>
      <c r="GC30" s="11"/>
      <c r="GD30" s="1"/>
      <c r="GE30" s="245" t="s">
        <v>513</v>
      </c>
      <c r="GF30" s="237" t="s">
        <v>513</v>
      </c>
      <c r="GG30" s="1">
        <v>0</v>
      </c>
      <c r="GH30" s="244">
        <v>0</v>
      </c>
      <c r="GI30" s="352">
        <v>0</v>
      </c>
      <c r="GJ30" s="8">
        <v>0</v>
      </c>
      <c r="GK30" s="1">
        <v>0</v>
      </c>
      <c r="GL30" s="8">
        <v>0</v>
      </c>
      <c r="GM30" s="11" t="s">
        <v>1181</v>
      </c>
      <c r="GN30" s="1"/>
      <c r="GO30" s="10">
        <v>43986</v>
      </c>
      <c r="GP30" s="10"/>
      <c r="GQ30" s="20"/>
      <c r="GR30" s="138" t="s">
        <v>1018</v>
      </c>
      <c r="GS30" s="1"/>
      <c r="GT30" s="19"/>
      <c r="GU30" s="1"/>
      <c r="GV30" s="11"/>
      <c r="GW30" s="1"/>
      <c r="GX30" s="1"/>
      <c r="GY30" s="9"/>
      <c r="GZ30" s="11">
        <v>1</v>
      </c>
      <c r="HA30" s="51">
        <v>0</v>
      </c>
      <c r="HB30" s="51">
        <v>0</v>
      </c>
      <c r="HC30" s="52">
        <v>3857.46</v>
      </c>
      <c r="HD30" s="51">
        <v>0</v>
      </c>
      <c r="HE30" s="51">
        <v>0</v>
      </c>
      <c r="HF30" s="51">
        <v>0</v>
      </c>
      <c r="HG30" s="52">
        <v>0</v>
      </c>
      <c r="HH30" s="51">
        <v>0</v>
      </c>
      <c r="HI30" s="52">
        <v>0</v>
      </c>
      <c r="HJ30" s="51">
        <v>0</v>
      </c>
      <c r="HK30" s="51">
        <v>0</v>
      </c>
      <c r="HL30" s="51">
        <v>0</v>
      </c>
      <c r="HM30" s="51">
        <v>285.52</v>
      </c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20"/>
      <c r="IC30" s="20"/>
      <c r="ID30" s="11"/>
      <c r="IE30" s="11"/>
      <c r="IF30" s="20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9"/>
      <c r="KC30" s="9"/>
      <c r="KD30" s="9"/>
      <c r="KE30" s="20">
        <f t="shared" si="75"/>
        <v>57.926439999999999</v>
      </c>
      <c r="KF30" s="20">
        <f t="shared" si="76"/>
        <v>60.609348800000006</v>
      </c>
      <c r="KG30" s="20">
        <f t="shared" si="77"/>
        <v>2.0243766400000003</v>
      </c>
      <c r="KH30" s="20">
        <f t="shared" si="78"/>
        <v>8.4755528000000009</v>
      </c>
      <c r="KI30" s="20">
        <f t="shared" si="79"/>
        <v>1.4877948799999998</v>
      </c>
      <c r="KJ30" s="20">
        <f t="shared" si="80"/>
        <v>11.818823016000003</v>
      </c>
      <c r="KK30" s="20">
        <f t="shared" si="81"/>
        <v>29.516752865600004</v>
      </c>
      <c r="KL30" s="20">
        <f t="shared" si="82"/>
        <v>19.152554220800003</v>
      </c>
      <c r="KM30" s="9"/>
      <c r="KN30" s="9"/>
      <c r="KO30" s="9"/>
      <c r="KP30" s="1"/>
      <c r="KQ30" s="9"/>
      <c r="KR30" s="9"/>
      <c r="KS30" s="23">
        <v>44028</v>
      </c>
      <c r="KT30" s="20">
        <v>1</v>
      </c>
      <c r="KU30" s="9">
        <v>0</v>
      </c>
      <c r="KV30" s="11" t="s">
        <v>1181</v>
      </c>
      <c r="KW30" s="246" t="s">
        <v>557</v>
      </c>
      <c r="KX30" s="246" t="s">
        <v>557</v>
      </c>
      <c r="KY30" s="246" t="s">
        <v>557</v>
      </c>
      <c r="KZ30" s="246" t="s">
        <v>557</v>
      </c>
      <c r="LA30" s="11" t="s">
        <v>557</v>
      </c>
      <c r="LB30" s="11"/>
      <c r="LC30" s="11"/>
    </row>
    <row r="31" spans="1:315">
      <c r="A31" s="1">
        <v>171</v>
      </c>
      <c r="B31" s="412">
        <f>COUNTIFS($D$3:D31,D31,$F$3:F31,F31)</f>
        <v>1</v>
      </c>
      <c r="C31" s="413">
        <v>17785</v>
      </c>
      <c r="D31" s="414" t="s">
        <v>2088</v>
      </c>
      <c r="E31" s="2" t="s">
        <v>677</v>
      </c>
      <c r="F31" s="12">
        <v>5704211315</v>
      </c>
      <c r="G31" s="1">
        <v>65</v>
      </c>
      <c r="H31" s="441">
        <v>44768</v>
      </c>
      <c r="I31" s="29" t="s">
        <v>2089</v>
      </c>
      <c r="J31" s="24" t="s">
        <v>486</v>
      </c>
      <c r="K31" s="2" t="s">
        <v>429</v>
      </c>
      <c r="L31" s="2">
        <v>14</v>
      </c>
      <c r="M31" s="2">
        <v>2</v>
      </c>
      <c r="N31" s="2" t="s">
        <v>430</v>
      </c>
      <c r="O31" s="11"/>
      <c r="P31" s="2" t="s">
        <v>2087</v>
      </c>
      <c r="Q31" s="11"/>
      <c r="R31" s="11"/>
      <c r="S31" s="11"/>
      <c r="T31" s="41"/>
      <c r="U31" s="41"/>
      <c r="V31" s="61" t="s">
        <v>1980</v>
      </c>
      <c r="W31" s="41"/>
      <c r="X31" s="41"/>
      <c r="Y31" s="41"/>
      <c r="Z31" s="29"/>
      <c r="AA31" s="1" t="s">
        <v>1780</v>
      </c>
      <c r="AB31" s="1"/>
      <c r="AC31" s="112">
        <v>71</v>
      </c>
      <c r="AD31" s="112">
        <v>1000</v>
      </c>
      <c r="AE31" s="11"/>
      <c r="AF31" s="11"/>
      <c r="AG31" s="11" t="s">
        <v>482</v>
      </c>
      <c r="AH31" s="112">
        <v>50</v>
      </c>
      <c r="AI31" s="1"/>
      <c r="AJ31" s="11"/>
      <c r="AK31" s="112"/>
      <c r="AL31" s="1"/>
      <c r="AM31" s="11"/>
      <c r="AN31" s="1"/>
      <c r="AO31" s="113">
        <v>47.4</v>
      </c>
      <c r="AP31" s="114">
        <v>45.6</v>
      </c>
      <c r="AQ31" s="115">
        <v>6.23</v>
      </c>
      <c r="AR31" s="116">
        <f t="shared" si="55"/>
        <v>99.23</v>
      </c>
      <c r="AS31" s="117">
        <f t="shared" si="56"/>
        <v>1.0394736842105263</v>
      </c>
      <c r="AT31" s="118">
        <f t="shared" si="57"/>
        <v>6.4759210526315796</v>
      </c>
      <c r="AU31" s="119">
        <f t="shared" si="58"/>
        <v>0.91452826548331079</v>
      </c>
      <c r="AV31" s="19">
        <f t="shared" si="59"/>
        <v>42.271999999999998</v>
      </c>
      <c r="AW31" s="19">
        <f>98-AY31</f>
        <v>89.18143459915612</v>
      </c>
      <c r="AX31" s="120">
        <v>4.18</v>
      </c>
      <c r="AY31" s="19">
        <f t="shared" si="60"/>
        <v>8.8185654008438821</v>
      </c>
      <c r="AZ31" s="1" t="s">
        <v>431</v>
      </c>
      <c r="BA31" s="55">
        <v>19.600000000000001</v>
      </c>
      <c r="BB31" s="1" t="s">
        <v>431</v>
      </c>
      <c r="BC31" s="6">
        <v>1.6E-2</v>
      </c>
      <c r="BD31" s="6"/>
      <c r="BE31" s="19"/>
      <c r="BF31" s="19"/>
      <c r="BG31" s="64">
        <v>5660.7692307692305</v>
      </c>
      <c r="BH31" s="64">
        <v>298</v>
      </c>
      <c r="BI31" s="19">
        <v>0.94</v>
      </c>
      <c r="BJ31" s="19">
        <v>40.6</v>
      </c>
      <c r="BK31" s="19">
        <f t="shared" si="61"/>
        <v>59.4</v>
      </c>
      <c r="BL31" s="121">
        <f t="shared" si="62"/>
        <v>0.6835016835016835</v>
      </c>
      <c r="BM31" s="122">
        <v>0.44</v>
      </c>
      <c r="BN31" s="6">
        <f t="shared" si="63"/>
        <v>0.92827004219409281</v>
      </c>
      <c r="BO31" s="1" t="s">
        <v>431</v>
      </c>
      <c r="BP31" s="19">
        <v>45.254237288135592</v>
      </c>
      <c r="BQ31" s="19">
        <v>51.5</v>
      </c>
      <c r="BR31" s="42">
        <v>52775.68</v>
      </c>
      <c r="BS31" s="6">
        <f t="shared" si="64"/>
        <v>65.400000000000006</v>
      </c>
      <c r="BT31" s="4">
        <v>90.7</v>
      </c>
      <c r="BU31" s="42">
        <v>10513.492063492064</v>
      </c>
      <c r="BV31" s="6">
        <f t="shared" si="65"/>
        <v>9.2999999999999972</v>
      </c>
      <c r="BW31" s="6">
        <f t="shared" si="66"/>
        <v>45.508800000000001</v>
      </c>
      <c r="BX31" s="22">
        <v>30.1</v>
      </c>
      <c r="BY31" s="22">
        <f t="shared" si="67"/>
        <v>13.725600000000002</v>
      </c>
      <c r="BZ31" s="6">
        <v>35.299999999999997</v>
      </c>
      <c r="CA31" s="22">
        <f t="shared" si="68"/>
        <v>16.096799999999998</v>
      </c>
      <c r="CB31" s="6">
        <v>34.4</v>
      </c>
      <c r="CC31" s="22">
        <f t="shared" si="69"/>
        <v>15.686399999999999</v>
      </c>
      <c r="CD31" s="22" t="s">
        <v>431</v>
      </c>
      <c r="CE31" s="123">
        <v>97.4</v>
      </c>
      <c r="CF31" s="124">
        <v>8087</v>
      </c>
      <c r="CG31" s="123">
        <v>88.5</v>
      </c>
      <c r="CH31" s="124">
        <v>6111</v>
      </c>
      <c r="CI31" s="123">
        <v>58.6</v>
      </c>
      <c r="CJ31" s="123">
        <v>80.8</v>
      </c>
      <c r="CK31" s="124">
        <v>6074</v>
      </c>
      <c r="CL31" s="19">
        <f t="shared" si="70"/>
        <v>0.85269121813031168</v>
      </c>
      <c r="CM31" s="19"/>
      <c r="CN31" s="19"/>
      <c r="CO31" s="19"/>
      <c r="CP31" s="6"/>
      <c r="CQ31" s="19"/>
      <c r="CR31" s="19"/>
      <c r="CS31" s="20"/>
      <c r="CT31" s="25"/>
      <c r="CU31" s="125"/>
      <c r="CV31" s="125"/>
      <c r="CW31" s="1"/>
      <c r="CX31" s="1"/>
      <c r="CY31" s="1"/>
      <c r="CZ31" s="22"/>
      <c r="DA31" s="16"/>
      <c r="DB31" s="126"/>
      <c r="DC31" s="127"/>
      <c r="DD31" s="128"/>
      <c r="DE31" s="1"/>
      <c r="DF31" s="1"/>
      <c r="DG31" s="1"/>
      <c r="DH31" s="1"/>
      <c r="DI31" s="1" t="s">
        <v>433</v>
      </c>
      <c r="DJ31" s="205" t="s">
        <v>482</v>
      </c>
      <c r="DK31" s="4">
        <v>2</v>
      </c>
      <c r="DL31" s="4"/>
      <c r="DM31" s="4"/>
      <c r="DN31" s="16">
        <v>0</v>
      </c>
      <c r="DO31" s="4"/>
      <c r="DP31" s="4"/>
      <c r="DQ31" s="4"/>
      <c r="DR31" s="55" t="s">
        <v>430</v>
      </c>
      <c r="DS31" s="22" t="s">
        <v>430</v>
      </c>
      <c r="DT31" s="22">
        <v>206</v>
      </c>
      <c r="DU31" s="22">
        <v>5.3</v>
      </c>
      <c r="DV31" s="22">
        <v>94.7</v>
      </c>
      <c r="DW31" s="22" t="s">
        <v>430</v>
      </c>
      <c r="DX31" s="22" t="s">
        <v>430</v>
      </c>
      <c r="DY31" s="22" t="s">
        <v>430</v>
      </c>
      <c r="DZ31" s="22" t="s">
        <v>430</v>
      </c>
      <c r="EA31" s="2">
        <v>0</v>
      </c>
      <c r="EB31" s="2"/>
      <c r="EC31" s="36"/>
      <c r="ED31" s="36"/>
      <c r="EE31" s="4">
        <f>L31</f>
        <v>14</v>
      </c>
      <c r="EF31" s="4">
        <v>36</v>
      </c>
      <c r="EG31" s="4"/>
      <c r="EH31" s="4">
        <v>0</v>
      </c>
      <c r="EI31" s="4">
        <v>0</v>
      </c>
      <c r="EJ31" s="4">
        <v>175</v>
      </c>
      <c r="EK31" s="4">
        <v>85</v>
      </c>
      <c r="EL31" s="6">
        <f>EK31/(EJ31*EJ31*0.01*0.01)</f>
        <v>27.755102040816325</v>
      </c>
      <c r="EM31" s="4"/>
      <c r="EN31" s="4">
        <v>1</v>
      </c>
      <c r="EO31" s="4">
        <v>2</v>
      </c>
      <c r="EP31" s="4">
        <v>1</v>
      </c>
      <c r="EQ31" s="31" t="s">
        <v>513</v>
      </c>
      <c r="ER31" s="14" t="s">
        <v>513</v>
      </c>
      <c r="ES31" s="129">
        <f>C31</f>
        <v>17785</v>
      </c>
      <c r="ET31" s="130">
        <v>75</v>
      </c>
      <c r="EU31" s="130">
        <v>12001</v>
      </c>
      <c r="EV31" s="130">
        <v>16000</v>
      </c>
      <c r="EW31" s="130">
        <v>40560</v>
      </c>
      <c r="EX31" s="130">
        <v>2283</v>
      </c>
      <c r="EY31" s="131">
        <f t="shared" si="71"/>
        <v>77.165399999999991</v>
      </c>
      <c r="EZ31" s="38">
        <f t="shared" si="72"/>
        <v>1080.3155999999999</v>
      </c>
      <c r="FA31" s="9"/>
      <c r="FB31" s="9"/>
      <c r="FC31" s="9"/>
      <c r="FD31" s="9"/>
      <c r="FE31" s="132"/>
      <c r="FF31" s="132"/>
      <c r="FG31" s="132"/>
      <c r="FH31" s="133"/>
      <c r="FI31" s="134"/>
      <c r="FJ31" s="133"/>
      <c r="FK31" s="135"/>
      <c r="FL31" s="136"/>
      <c r="FM31" s="9"/>
      <c r="FN31" s="1"/>
      <c r="FO31" s="40">
        <f t="shared" si="84"/>
        <v>7.0999999999999994E-2</v>
      </c>
      <c r="FP31" s="9"/>
      <c r="FQ31" s="118">
        <f t="shared" si="73"/>
        <v>19.023414715440381</v>
      </c>
      <c r="FR31" s="137">
        <f t="shared" si="74"/>
        <v>7.7165399999999995E-2</v>
      </c>
      <c r="FS31" s="9"/>
      <c r="FT31" s="1"/>
      <c r="FU31" s="336">
        <v>44378</v>
      </c>
      <c r="FV31" s="343"/>
      <c r="FW31" s="237" t="s">
        <v>2672</v>
      </c>
      <c r="FX31" s="208"/>
      <c r="FY31" s="243" t="s">
        <v>2589</v>
      </c>
      <c r="FZ31" s="1"/>
      <c r="GA31" s="1">
        <v>1</v>
      </c>
      <c r="GB31" s="9"/>
      <c r="GC31" s="9"/>
      <c r="GD31" s="1"/>
      <c r="GE31" s="245" t="s">
        <v>513</v>
      </c>
      <c r="GF31" s="237" t="s">
        <v>513</v>
      </c>
      <c r="GG31" s="1"/>
      <c r="GH31" s="244" t="s">
        <v>3104</v>
      </c>
      <c r="GI31" s="351">
        <v>1</v>
      </c>
      <c r="GJ31" s="244" t="s">
        <v>3105</v>
      </c>
      <c r="GK31" s="1"/>
      <c r="GL31" s="8">
        <v>0</v>
      </c>
      <c r="GM31" s="9"/>
      <c r="GN31" s="1"/>
      <c r="GO31" s="10">
        <v>44768</v>
      </c>
      <c r="GP31" s="10"/>
      <c r="GQ31" s="20"/>
      <c r="GR31" s="138"/>
      <c r="GS31" s="1"/>
      <c r="GT31" s="1"/>
      <c r="GU31" s="1"/>
      <c r="GV31" s="1"/>
      <c r="GW31" s="1"/>
      <c r="GX31" s="1"/>
      <c r="GY31" s="9"/>
      <c r="GZ31" s="9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22"/>
      <c r="KC31" s="22"/>
      <c r="KD31" s="22"/>
      <c r="KE31" s="20">
        <f t="shared" si="75"/>
        <v>36.576399599999995</v>
      </c>
      <c r="KF31" s="20">
        <f t="shared" si="76"/>
        <v>35.187422400000003</v>
      </c>
      <c r="KG31" s="20">
        <f t="shared" si="77"/>
        <v>4.8074044199999992</v>
      </c>
      <c r="KH31" s="20">
        <f t="shared" si="78"/>
        <v>3.2255137199999995</v>
      </c>
      <c r="KI31" s="20">
        <f t="shared" si="79"/>
        <v>0.33952775999999996</v>
      </c>
      <c r="KJ31" s="20">
        <f t="shared" si="80"/>
        <v>10.5914141424</v>
      </c>
      <c r="KK31" s="20">
        <f t="shared" si="81"/>
        <v>12.421160107199997</v>
      </c>
      <c r="KL31" s="20">
        <f t="shared" si="82"/>
        <v>12.104473305599999</v>
      </c>
      <c r="KM31" s="1">
        <v>81.599999999999994</v>
      </c>
      <c r="KN31" s="1">
        <v>90</v>
      </c>
      <c r="KO31" s="9"/>
      <c r="KP31" s="22"/>
      <c r="KQ31" s="22"/>
      <c r="KR31" s="22"/>
      <c r="KS31" s="23">
        <v>44838</v>
      </c>
      <c r="KT31" s="20">
        <v>2</v>
      </c>
      <c r="KU31" s="9">
        <v>2</v>
      </c>
      <c r="KV31" s="9">
        <v>1</v>
      </c>
      <c r="KW31" s="464">
        <v>44851</v>
      </c>
      <c r="KX31" s="9">
        <v>1</v>
      </c>
      <c r="KY31" s="11">
        <v>3</v>
      </c>
      <c r="KZ31" s="11">
        <v>3</v>
      </c>
      <c r="LA31" s="11" t="s">
        <v>2459</v>
      </c>
      <c r="LB31" s="11"/>
      <c r="LC31" s="11"/>
    </row>
    <row r="32" spans="1:315">
      <c r="A32" s="1">
        <v>157</v>
      </c>
      <c r="B32" s="412">
        <f>COUNTIFS($D$3:D32,D32,$F$3:F32,F32)</f>
        <v>1</v>
      </c>
      <c r="C32" s="413">
        <v>17715</v>
      </c>
      <c r="D32" s="414" t="s">
        <v>2072</v>
      </c>
      <c r="E32" s="2" t="s">
        <v>520</v>
      </c>
      <c r="F32" s="12">
        <v>6410221543</v>
      </c>
      <c r="G32" s="1">
        <v>58</v>
      </c>
      <c r="H32" s="441">
        <v>44753</v>
      </c>
      <c r="I32" s="29" t="s">
        <v>441</v>
      </c>
      <c r="J32" s="24" t="s">
        <v>486</v>
      </c>
      <c r="K32" s="2" t="s">
        <v>429</v>
      </c>
      <c r="L32" s="2">
        <v>20</v>
      </c>
      <c r="M32" s="2" t="s">
        <v>540</v>
      </c>
      <c r="N32" s="2" t="s">
        <v>430</v>
      </c>
      <c r="O32" s="11"/>
      <c r="P32" s="2" t="s">
        <v>2059</v>
      </c>
      <c r="Q32" s="11"/>
      <c r="R32" s="11"/>
      <c r="S32" s="11"/>
      <c r="T32" s="41"/>
      <c r="U32" s="41"/>
      <c r="V32" s="61" t="s">
        <v>1980</v>
      </c>
      <c r="W32" s="41"/>
      <c r="X32" s="41"/>
      <c r="Y32" s="41"/>
      <c r="Z32" s="29"/>
      <c r="AA32" s="1" t="s">
        <v>1780</v>
      </c>
      <c r="AB32" s="1"/>
      <c r="AC32" s="112">
        <v>377</v>
      </c>
      <c r="AD32" s="112">
        <v>7500</v>
      </c>
      <c r="AE32" s="11"/>
      <c r="AF32" s="11"/>
      <c r="AG32" s="11" t="s">
        <v>490</v>
      </c>
      <c r="AH32" s="112">
        <v>450</v>
      </c>
      <c r="AI32" s="1"/>
      <c r="AJ32" s="11"/>
      <c r="AK32" s="112"/>
      <c r="AL32" s="1"/>
      <c r="AM32" s="11"/>
      <c r="AN32" s="1"/>
      <c r="AO32" s="113">
        <v>65.3</v>
      </c>
      <c r="AP32" s="114">
        <v>31</v>
      </c>
      <c r="AQ32" s="115">
        <v>2.69</v>
      </c>
      <c r="AR32" s="116">
        <f t="shared" si="55"/>
        <v>98.99</v>
      </c>
      <c r="AS32" s="117">
        <f t="shared" si="56"/>
        <v>2.1064516129032258</v>
      </c>
      <c r="AT32" s="118">
        <f t="shared" si="57"/>
        <v>5.6663548387096769</v>
      </c>
      <c r="AU32" s="119">
        <f t="shared" si="58"/>
        <v>1.9382606114574059</v>
      </c>
      <c r="AV32" s="19">
        <f t="shared" si="59"/>
        <v>57.843999999999994</v>
      </c>
      <c r="AW32" s="19">
        <f>98-AY32</f>
        <v>88.581929555895869</v>
      </c>
      <c r="AX32" s="120">
        <v>6.15</v>
      </c>
      <c r="AY32" s="19">
        <f t="shared" si="60"/>
        <v>9.418070444104135</v>
      </c>
      <c r="AZ32" s="1" t="s">
        <v>431</v>
      </c>
      <c r="BA32" s="55">
        <v>12.3</v>
      </c>
      <c r="BB32" s="1" t="s">
        <v>431</v>
      </c>
      <c r="BC32" s="6">
        <v>3.2000000000000002E-3</v>
      </c>
      <c r="BD32" s="6"/>
      <c r="BE32" s="19"/>
      <c r="BF32" s="19"/>
      <c r="BG32" s="64">
        <v>5660.7692307692305</v>
      </c>
      <c r="BH32" s="64">
        <v>585</v>
      </c>
      <c r="BI32" s="19">
        <v>10</v>
      </c>
      <c r="BJ32" s="19">
        <v>40.9</v>
      </c>
      <c r="BK32" s="19">
        <f t="shared" si="61"/>
        <v>59.1</v>
      </c>
      <c r="BL32" s="121">
        <f t="shared" si="62"/>
        <v>0.69204737732656507</v>
      </c>
      <c r="BM32" s="122">
        <v>0.87</v>
      </c>
      <c r="BN32" s="6">
        <f t="shared" si="63"/>
        <v>1.332312404287902</v>
      </c>
      <c r="BO32" s="1" t="s">
        <v>431</v>
      </c>
      <c r="BP32" s="19">
        <v>51.949152542372879</v>
      </c>
      <c r="BQ32" s="19">
        <v>61.2</v>
      </c>
      <c r="BR32" s="42">
        <v>31444.48</v>
      </c>
      <c r="BS32" s="6">
        <f t="shared" si="64"/>
        <v>30.200000000000003</v>
      </c>
      <c r="BT32" s="4">
        <v>89.6</v>
      </c>
      <c r="BU32" s="42">
        <v>7847.6190476190477</v>
      </c>
      <c r="BV32" s="6">
        <f t="shared" si="65"/>
        <v>10.400000000000006</v>
      </c>
      <c r="BW32" s="6">
        <f t="shared" si="66"/>
        <v>31</v>
      </c>
      <c r="BX32" s="22">
        <v>15.8</v>
      </c>
      <c r="BY32" s="22">
        <f t="shared" si="67"/>
        <v>4.8979999999999997</v>
      </c>
      <c r="BZ32" s="6">
        <v>14.4</v>
      </c>
      <c r="CA32" s="22">
        <f t="shared" si="68"/>
        <v>4.4640000000000004</v>
      </c>
      <c r="CB32" s="6">
        <v>69.8</v>
      </c>
      <c r="CC32" s="22">
        <f t="shared" si="69"/>
        <v>21.637999999999998</v>
      </c>
      <c r="CD32" s="22" t="s">
        <v>431</v>
      </c>
      <c r="CE32" s="123">
        <v>99.9</v>
      </c>
      <c r="CF32" s="124">
        <v>11515</v>
      </c>
      <c r="CG32" s="123">
        <v>99.5</v>
      </c>
      <c r="CH32" s="124">
        <v>10163</v>
      </c>
      <c r="CI32" s="123">
        <v>74.3</v>
      </c>
      <c r="CJ32" s="123">
        <v>82</v>
      </c>
      <c r="CK32" s="124">
        <v>6554</v>
      </c>
      <c r="CL32" s="19">
        <f t="shared" si="70"/>
        <v>1.0972222222222223</v>
      </c>
      <c r="CM32" s="19"/>
      <c r="CN32" s="19"/>
      <c r="CO32" s="19"/>
      <c r="CP32" s="6"/>
      <c r="CQ32" s="19"/>
      <c r="CR32" s="19"/>
      <c r="CS32" s="20"/>
      <c r="CT32" s="25"/>
      <c r="CU32" s="125"/>
      <c r="CV32" s="125"/>
      <c r="CW32" s="1"/>
      <c r="CX32" s="1"/>
      <c r="CY32" s="1"/>
      <c r="CZ32" s="22"/>
      <c r="DA32" s="16"/>
      <c r="DB32" s="126"/>
      <c r="DC32" s="127"/>
      <c r="DD32" s="128"/>
      <c r="DE32" s="1"/>
      <c r="DF32" s="1"/>
      <c r="DG32" s="1"/>
      <c r="DH32" s="1"/>
      <c r="DI32" s="1" t="s">
        <v>433</v>
      </c>
      <c r="DJ32" s="206" t="s">
        <v>490</v>
      </c>
      <c r="DK32" s="4">
        <v>2</v>
      </c>
      <c r="DL32" s="4"/>
      <c r="DM32" s="4"/>
      <c r="DN32" s="16">
        <v>0</v>
      </c>
      <c r="DO32" s="4"/>
      <c r="DP32" s="4"/>
      <c r="DQ32" s="4"/>
      <c r="DR32" s="55" t="s">
        <v>430</v>
      </c>
      <c r="DS32" s="22" t="s">
        <v>430</v>
      </c>
      <c r="DT32" s="22">
        <v>475</v>
      </c>
      <c r="DU32" s="22">
        <v>1.5</v>
      </c>
      <c r="DV32" s="22">
        <v>98.5</v>
      </c>
      <c r="DW32" s="22" t="s">
        <v>430</v>
      </c>
      <c r="DX32" s="22" t="s">
        <v>430</v>
      </c>
      <c r="DY32" s="22" t="s">
        <v>430</v>
      </c>
      <c r="DZ32" s="22" t="s">
        <v>430</v>
      </c>
      <c r="EA32" s="2">
        <v>0</v>
      </c>
      <c r="EB32" s="2"/>
      <c r="EC32" s="36"/>
      <c r="ED32" s="36"/>
      <c r="EE32" s="4">
        <f>L32</f>
        <v>20</v>
      </c>
      <c r="EF32" s="4">
        <v>70</v>
      </c>
      <c r="EG32" s="4"/>
      <c r="EH32" s="4">
        <v>1</v>
      </c>
      <c r="EI32" s="4" t="s">
        <v>3106</v>
      </c>
      <c r="EJ32" s="4">
        <v>190</v>
      </c>
      <c r="EK32" s="4">
        <v>102</v>
      </c>
      <c r="EL32" s="6">
        <f t="shared" ref="EL32" si="85">EK32/(EJ32*EJ32*0.01*0.01)</f>
        <v>28.254847645429365</v>
      </c>
      <c r="EM32" s="4"/>
      <c r="EN32" s="4">
        <v>1</v>
      </c>
      <c r="EO32" s="4">
        <v>3</v>
      </c>
      <c r="EP32" s="4">
        <v>1</v>
      </c>
      <c r="EQ32" s="466">
        <v>7</v>
      </c>
      <c r="ER32" s="14">
        <v>44715</v>
      </c>
      <c r="ES32" s="129">
        <f>C32</f>
        <v>17715</v>
      </c>
      <c r="ET32" s="130">
        <v>75</v>
      </c>
      <c r="EU32" s="130">
        <v>18188</v>
      </c>
      <c r="EV32" s="130">
        <v>4000</v>
      </c>
      <c r="EW32" s="130">
        <v>40560</v>
      </c>
      <c r="EX32" s="130">
        <v>2779</v>
      </c>
      <c r="EY32" s="131">
        <f t="shared" si="71"/>
        <v>375.7208</v>
      </c>
      <c r="EZ32" s="38">
        <f t="shared" si="72"/>
        <v>7514.4160000000002</v>
      </c>
      <c r="FA32" s="9"/>
      <c r="FB32" s="9"/>
      <c r="FC32" s="9"/>
      <c r="FD32" s="9"/>
      <c r="FE32" s="132"/>
      <c r="FF32" s="132"/>
      <c r="FG32" s="132"/>
      <c r="FH32" s="133"/>
      <c r="FI32" s="134"/>
      <c r="FJ32" s="133"/>
      <c r="FK32" s="135"/>
      <c r="FL32" s="136"/>
      <c r="FM32" s="9"/>
      <c r="FN32" s="1"/>
      <c r="FO32" s="40">
        <f t="shared" si="84"/>
        <v>0.377</v>
      </c>
      <c r="FP32" s="9"/>
      <c r="FQ32" s="118">
        <f t="shared" si="73"/>
        <v>15.279305036287662</v>
      </c>
      <c r="FR32" s="137">
        <f t="shared" si="74"/>
        <v>0.37572080000000002</v>
      </c>
      <c r="FS32" s="9"/>
      <c r="FT32" s="1"/>
      <c r="FU32" s="335"/>
      <c r="FV32" s="344">
        <v>44256</v>
      </c>
      <c r="FW32" s="210"/>
      <c r="FX32" s="244" t="s">
        <v>2765</v>
      </c>
      <c r="FY32" s="243" t="s">
        <v>2947</v>
      </c>
      <c r="FZ32" s="1"/>
      <c r="GA32" s="1">
        <v>2</v>
      </c>
      <c r="GB32" s="9"/>
      <c r="GC32" s="9"/>
      <c r="GD32" s="1"/>
      <c r="GE32" s="245" t="s">
        <v>3097</v>
      </c>
      <c r="GF32" s="237" t="s">
        <v>2440</v>
      </c>
      <c r="GG32" s="1"/>
      <c r="GH32" s="244" t="s">
        <v>3107</v>
      </c>
      <c r="GI32" s="351">
        <v>0</v>
      </c>
      <c r="GJ32" s="244" t="s">
        <v>2646</v>
      </c>
      <c r="GK32" s="1"/>
      <c r="GL32" s="8">
        <v>0</v>
      </c>
      <c r="GM32" s="9"/>
      <c r="GN32" s="1"/>
      <c r="GO32" s="10">
        <v>44753</v>
      </c>
      <c r="GP32" s="10"/>
      <c r="GQ32" s="20"/>
      <c r="GR32" s="138"/>
      <c r="GS32" s="1"/>
      <c r="GT32" s="1"/>
      <c r="GU32" s="1"/>
      <c r="GV32" s="1"/>
      <c r="GW32" s="1"/>
      <c r="GX32" s="1"/>
      <c r="GY32" s="9"/>
      <c r="GZ32" s="9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22"/>
      <c r="KC32" s="22"/>
      <c r="KD32" s="22"/>
      <c r="KE32" s="20">
        <f t="shared" si="75"/>
        <v>245.34568239999999</v>
      </c>
      <c r="KF32" s="20">
        <f t="shared" si="76"/>
        <v>116.473448</v>
      </c>
      <c r="KG32" s="20">
        <f t="shared" si="77"/>
        <v>10.106889520000001</v>
      </c>
      <c r="KH32" s="20">
        <f t="shared" si="78"/>
        <v>23.1068292</v>
      </c>
      <c r="KI32" s="20">
        <f t="shared" si="79"/>
        <v>3.2687709600000003</v>
      </c>
      <c r="KJ32" s="20">
        <f t="shared" si="80"/>
        <v>18.402804783999997</v>
      </c>
      <c r="KK32" s="20">
        <f t="shared" si="81"/>
        <v>16.772176512000005</v>
      </c>
      <c r="KL32" s="20">
        <f t="shared" si="82"/>
        <v>81.298466703999992</v>
      </c>
      <c r="KM32" s="1">
        <v>59.5</v>
      </c>
      <c r="KN32" s="1">
        <v>86.2</v>
      </c>
      <c r="KO32" s="9"/>
      <c r="KP32" s="22"/>
      <c r="KQ32" s="22"/>
      <c r="KR32" s="22"/>
      <c r="KS32" s="23">
        <v>44767</v>
      </c>
      <c r="KT32" s="20">
        <v>1</v>
      </c>
      <c r="KU32" s="9">
        <v>1</v>
      </c>
      <c r="KV32" s="9">
        <v>1</v>
      </c>
      <c r="KW32" s="464">
        <v>44963</v>
      </c>
      <c r="KX32" s="9">
        <v>1</v>
      </c>
      <c r="KY32" s="11">
        <v>1</v>
      </c>
      <c r="KZ32" s="11">
        <v>3</v>
      </c>
      <c r="LA32" s="11" t="s">
        <v>2459</v>
      </c>
      <c r="LB32" s="11"/>
      <c r="LC32" s="11"/>
    </row>
    <row r="33" spans="1:315">
      <c r="A33" s="1">
        <v>204</v>
      </c>
      <c r="B33" s="412">
        <f>COUNTIFS($D$3:D33,D33,$F$3:F33,F33)</f>
        <v>1</v>
      </c>
      <c r="C33" s="413">
        <v>18013</v>
      </c>
      <c r="D33" s="414" t="s">
        <v>2119</v>
      </c>
      <c r="E33" s="2" t="s">
        <v>2120</v>
      </c>
      <c r="F33" s="12">
        <v>8055225321</v>
      </c>
      <c r="G33" s="1">
        <v>42</v>
      </c>
      <c r="H33" s="441">
        <v>44819</v>
      </c>
      <c r="I33" s="29" t="s">
        <v>823</v>
      </c>
      <c r="J33" s="24" t="s">
        <v>486</v>
      </c>
      <c r="K33" s="2" t="s">
        <v>429</v>
      </c>
      <c r="L33" s="2">
        <v>22</v>
      </c>
      <c r="M33" s="2" t="s">
        <v>540</v>
      </c>
      <c r="N33" s="2" t="s">
        <v>430</v>
      </c>
      <c r="O33" s="11"/>
      <c r="P33" s="2" t="s">
        <v>2115</v>
      </c>
      <c r="Q33" s="11" t="s">
        <v>2097</v>
      </c>
      <c r="R33" s="11"/>
      <c r="S33" s="11"/>
      <c r="T33" s="41"/>
      <c r="U33" s="41"/>
      <c r="V33" s="61" t="s">
        <v>1980</v>
      </c>
      <c r="W33" s="41"/>
      <c r="X33" s="41"/>
      <c r="Y33" s="41"/>
      <c r="Z33" s="29"/>
      <c r="AA33" s="1" t="s">
        <v>1780</v>
      </c>
      <c r="AB33" s="1"/>
      <c r="AC33" s="112">
        <v>271</v>
      </c>
      <c r="AD33" s="112">
        <v>5900</v>
      </c>
      <c r="AE33" s="1"/>
      <c r="AF33" s="1"/>
      <c r="AG33" s="11" t="s">
        <v>490</v>
      </c>
      <c r="AH33" s="112">
        <v>350</v>
      </c>
      <c r="AI33" s="1"/>
      <c r="AJ33" s="11"/>
      <c r="AK33" s="112"/>
      <c r="AL33" s="1"/>
      <c r="AM33" s="11"/>
      <c r="AN33" s="1"/>
      <c r="AO33" s="113"/>
      <c r="AP33" s="114"/>
      <c r="AQ33" s="115"/>
      <c r="AR33" s="116">
        <f t="shared" si="55"/>
        <v>0</v>
      </c>
      <c r="AS33" s="117" t="e">
        <f t="shared" si="56"/>
        <v>#DIV/0!</v>
      </c>
      <c r="AT33" s="118" t="e">
        <f t="shared" si="57"/>
        <v>#DIV/0!</v>
      </c>
      <c r="AU33" s="119" t="e">
        <f t="shared" si="58"/>
        <v>#DIV/0!</v>
      </c>
      <c r="AV33" s="19" t="e">
        <f t="shared" si="59"/>
        <v>#DIV/0!</v>
      </c>
      <c r="AW33" s="19" t="e">
        <f>98-AY33</f>
        <v>#DIV/0!</v>
      </c>
      <c r="AX33" s="120"/>
      <c r="AY33" s="19" t="e">
        <f t="shared" si="60"/>
        <v>#DIV/0!</v>
      </c>
      <c r="AZ33" s="1" t="s">
        <v>431</v>
      </c>
      <c r="BA33" s="55"/>
      <c r="BB33" s="1" t="s">
        <v>431</v>
      </c>
      <c r="BC33" s="6"/>
      <c r="BD33" s="6"/>
      <c r="BE33" s="19"/>
      <c r="BF33" s="19"/>
      <c r="BG33" s="64"/>
      <c r="BH33" s="64"/>
      <c r="BI33" s="19"/>
      <c r="BJ33" s="19"/>
      <c r="BK33" s="19">
        <f t="shared" si="61"/>
        <v>100</v>
      </c>
      <c r="BL33" s="121">
        <f t="shared" si="62"/>
        <v>0</v>
      </c>
      <c r="BM33" s="122"/>
      <c r="BN33" s="6" t="e">
        <f t="shared" si="63"/>
        <v>#DIV/0!</v>
      </c>
      <c r="BO33" s="1" t="s">
        <v>431</v>
      </c>
      <c r="BP33" s="19"/>
      <c r="BQ33" s="19"/>
      <c r="BR33" s="42"/>
      <c r="BS33" s="6">
        <f t="shared" si="64"/>
        <v>0</v>
      </c>
      <c r="BT33" s="4"/>
      <c r="BU33" s="42"/>
      <c r="BV33" s="6">
        <f t="shared" si="65"/>
        <v>100</v>
      </c>
      <c r="BW33" s="6">
        <f t="shared" si="66"/>
        <v>0</v>
      </c>
      <c r="BX33" s="22"/>
      <c r="BY33" s="22">
        <f t="shared" si="67"/>
        <v>0</v>
      </c>
      <c r="BZ33" s="6"/>
      <c r="CA33" s="22">
        <f t="shared" si="68"/>
        <v>0</v>
      </c>
      <c r="CB33" s="6"/>
      <c r="CC33" s="22">
        <f t="shared" si="69"/>
        <v>0</v>
      </c>
      <c r="CD33" s="22" t="s">
        <v>431</v>
      </c>
      <c r="CE33" s="123"/>
      <c r="CF33" s="124"/>
      <c r="CG33" s="123"/>
      <c r="CH33" s="124"/>
      <c r="CI33" s="123"/>
      <c r="CJ33" s="123"/>
      <c r="CK33" s="124"/>
      <c r="CL33" s="19" t="e">
        <f t="shared" si="70"/>
        <v>#DIV/0!</v>
      </c>
      <c r="CM33" s="19"/>
      <c r="CN33" s="19"/>
      <c r="CO33" s="19"/>
      <c r="CP33" s="6"/>
      <c r="CQ33" s="19"/>
      <c r="CR33" s="19"/>
      <c r="CS33" s="20"/>
      <c r="CT33" s="25"/>
      <c r="CU33" s="125"/>
      <c r="CV33" s="125"/>
      <c r="CW33" s="1"/>
      <c r="CX33" s="1"/>
      <c r="CY33" s="1"/>
      <c r="CZ33" s="22"/>
      <c r="DA33" s="16"/>
      <c r="DB33" s="126"/>
      <c r="DC33" s="127"/>
      <c r="DD33" s="128"/>
      <c r="DE33" s="1"/>
      <c r="DF33" s="1"/>
      <c r="DG33" s="1"/>
      <c r="DH33" s="1"/>
      <c r="DI33" s="1"/>
      <c r="DJ33" s="206" t="s">
        <v>490</v>
      </c>
      <c r="DK33" s="4"/>
      <c r="DL33" s="4"/>
      <c r="DM33" s="4"/>
      <c r="DN33" s="16"/>
      <c r="DO33" s="4"/>
      <c r="DP33" s="4"/>
      <c r="DQ33" s="4"/>
      <c r="DR33" s="55"/>
      <c r="DS33" s="22"/>
      <c r="DT33" s="22"/>
      <c r="DU33" s="22"/>
      <c r="DV33" s="22"/>
      <c r="DW33" s="22"/>
      <c r="DX33" s="22"/>
      <c r="DY33" s="22"/>
      <c r="DZ33" s="22"/>
      <c r="EA33" s="2"/>
      <c r="EB33" s="2"/>
      <c r="EC33" s="36"/>
      <c r="ED33" s="36"/>
      <c r="EE33" s="4">
        <f>L33</f>
        <v>22</v>
      </c>
      <c r="EF33" s="4">
        <v>31</v>
      </c>
      <c r="EG33" s="4"/>
      <c r="EH33" s="4">
        <v>1</v>
      </c>
      <c r="EI33" s="4" t="s">
        <v>3108</v>
      </c>
      <c r="EJ33" s="4">
        <v>175</v>
      </c>
      <c r="EK33" s="4">
        <v>136</v>
      </c>
      <c r="EL33" s="6">
        <f>EK33/(EJ33*EJ33*0.01*0.01)</f>
        <v>44.408163265306122</v>
      </c>
      <c r="EM33" s="4"/>
      <c r="EN33" s="4">
        <v>1</v>
      </c>
      <c r="EO33" s="4">
        <v>2</v>
      </c>
      <c r="EP33" s="4">
        <v>1</v>
      </c>
      <c r="EQ33" s="31" t="s">
        <v>2455</v>
      </c>
      <c r="ER33" s="14">
        <v>44673</v>
      </c>
      <c r="ES33" s="129">
        <f>C33</f>
        <v>18013</v>
      </c>
      <c r="ET33" s="130">
        <v>75</v>
      </c>
      <c r="EU33" s="130"/>
      <c r="EV33" s="130">
        <v>4000</v>
      </c>
      <c r="EW33" s="130">
        <v>40560</v>
      </c>
      <c r="EX33" s="130"/>
      <c r="EY33" s="131">
        <f t="shared" si="71"/>
        <v>0</v>
      </c>
      <c r="EZ33" s="38">
        <f t="shared" si="72"/>
        <v>0</v>
      </c>
      <c r="FA33" s="9"/>
      <c r="FB33" s="9"/>
      <c r="FC33" s="9"/>
      <c r="FD33" s="9"/>
      <c r="FE33" s="132"/>
      <c r="FF33" s="132"/>
      <c r="FG33" s="132"/>
      <c r="FH33" s="133"/>
      <c r="FI33" s="134"/>
      <c r="FJ33" s="133"/>
      <c r="FK33" s="135"/>
      <c r="FL33" s="136"/>
      <c r="FM33" s="9"/>
      <c r="FN33" s="1"/>
      <c r="FO33" s="40" t="e">
        <f>#REF!/1000</f>
        <v>#REF!</v>
      </c>
      <c r="FP33" s="9"/>
      <c r="FQ33" s="118" t="e">
        <f t="shared" si="73"/>
        <v>#DIV/0!</v>
      </c>
      <c r="FR33" s="137">
        <f t="shared" si="74"/>
        <v>0</v>
      </c>
      <c r="FS33" s="9"/>
      <c r="FT33" s="1"/>
      <c r="FU33" s="335"/>
      <c r="FV33" s="344">
        <v>44621</v>
      </c>
      <c r="FW33" s="210"/>
      <c r="FX33" s="244" t="s">
        <v>566</v>
      </c>
      <c r="FY33" s="243" t="s">
        <v>2476</v>
      </c>
      <c r="FZ33" s="1"/>
      <c r="GA33" s="1">
        <v>2</v>
      </c>
      <c r="GB33" s="9"/>
      <c r="GC33" s="9"/>
      <c r="GD33" s="1"/>
      <c r="GE33" s="245" t="s">
        <v>513</v>
      </c>
      <c r="GF33" s="237" t="s">
        <v>513</v>
      </c>
      <c r="GG33" s="1"/>
      <c r="GH33" s="244" t="s">
        <v>3109</v>
      </c>
      <c r="GI33" s="351">
        <v>1</v>
      </c>
      <c r="GJ33" s="244" t="s">
        <v>2646</v>
      </c>
      <c r="GK33" s="1"/>
      <c r="GL33" s="8">
        <v>0</v>
      </c>
      <c r="GM33" s="9"/>
      <c r="GN33" s="1"/>
      <c r="GO33" s="10"/>
      <c r="GP33" s="10"/>
      <c r="GQ33" s="20"/>
      <c r="GR33" s="138"/>
      <c r="GS33" s="1"/>
      <c r="GT33" s="1"/>
      <c r="GU33" s="1"/>
      <c r="GV33" s="1"/>
      <c r="GW33" s="1"/>
      <c r="GX33" s="1"/>
      <c r="GY33" s="9"/>
      <c r="GZ33" s="9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22"/>
      <c r="KC33" s="22"/>
      <c r="KD33" s="22"/>
      <c r="KE33" s="20">
        <f t="shared" si="75"/>
        <v>0</v>
      </c>
      <c r="KF33" s="20">
        <f t="shared" si="76"/>
        <v>0</v>
      </c>
      <c r="KG33" s="20">
        <f t="shared" si="77"/>
        <v>0</v>
      </c>
      <c r="KH33" s="20">
        <f t="shared" si="78"/>
        <v>0</v>
      </c>
      <c r="KI33" s="20">
        <f t="shared" si="79"/>
        <v>0</v>
      </c>
      <c r="KJ33" s="20">
        <f t="shared" si="80"/>
        <v>0</v>
      </c>
      <c r="KK33" s="20">
        <f t="shared" si="81"/>
        <v>0</v>
      </c>
      <c r="KL33" s="20">
        <f t="shared" si="82"/>
        <v>0</v>
      </c>
      <c r="KM33" s="1"/>
      <c r="KN33" s="1"/>
      <c r="KO33" s="9"/>
      <c r="KP33" s="22"/>
      <c r="KQ33" s="22"/>
      <c r="KR33" s="22"/>
      <c r="KS33" s="23">
        <v>44851</v>
      </c>
      <c r="KT33" s="20">
        <v>2</v>
      </c>
      <c r="KU33" s="9">
        <v>2</v>
      </c>
      <c r="KV33" s="9">
        <v>2</v>
      </c>
      <c r="KW33" s="464">
        <v>44956</v>
      </c>
      <c r="KX33" s="9">
        <v>2</v>
      </c>
      <c r="KY33" s="11">
        <v>0</v>
      </c>
      <c r="KZ33" s="11">
        <v>0</v>
      </c>
      <c r="LA33" s="11" t="s">
        <v>2447</v>
      </c>
      <c r="LB33" s="11"/>
      <c r="LC33" s="11"/>
    </row>
    <row r="34" spans="1:315">
      <c r="A34" s="1">
        <v>128</v>
      </c>
      <c r="B34" s="412">
        <f>COUNTIFS($D$3:D34,D34,$F$3:F34,F34)</f>
        <v>1</v>
      </c>
      <c r="C34" s="413">
        <v>12777</v>
      </c>
      <c r="D34" s="414" t="s">
        <v>1140</v>
      </c>
      <c r="E34" s="2" t="s">
        <v>529</v>
      </c>
      <c r="F34" s="12">
        <v>445113447</v>
      </c>
      <c r="G34" s="1">
        <v>76</v>
      </c>
      <c r="H34" s="441">
        <v>43971</v>
      </c>
      <c r="I34" s="29" t="s">
        <v>1141</v>
      </c>
      <c r="J34" s="24" t="s">
        <v>486</v>
      </c>
      <c r="K34" s="2" t="s">
        <v>429</v>
      </c>
      <c r="L34" s="1">
        <v>10</v>
      </c>
      <c r="M34" s="2" t="s">
        <v>661</v>
      </c>
      <c r="N34" s="2" t="s">
        <v>644</v>
      </c>
      <c r="O34" s="1"/>
      <c r="P34" s="1" t="s">
        <v>1117</v>
      </c>
      <c r="Q34" s="25"/>
      <c r="R34" s="25"/>
      <c r="S34" s="2"/>
      <c r="T34" s="49" t="s">
        <v>1013</v>
      </c>
      <c r="U34" s="49"/>
      <c r="V34" s="54" t="s">
        <v>1107</v>
      </c>
      <c r="W34" s="27"/>
      <c r="X34" s="56"/>
      <c r="Y34" s="56"/>
      <c r="Z34" s="29"/>
      <c r="AA34" s="1" t="s">
        <v>793</v>
      </c>
      <c r="AB34" s="1"/>
      <c r="AC34" s="112">
        <v>207</v>
      </c>
      <c r="AD34" s="112">
        <v>2000</v>
      </c>
      <c r="AE34" s="11"/>
      <c r="AF34" s="11"/>
      <c r="AG34" s="11" t="s">
        <v>482</v>
      </c>
      <c r="AH34" s="112">
        <v>150</v>
      </c>
      <c r="AI34" s="11"/>
      <c r="AJ34" s="11"/>
      <c r="AK34" s="112"/>
      <c r="AL34" s="1"/>
      <c r="AM34" s="11"/>
      <c r="AN34" s="1"/>
      <c r="AO34" s="113">
        <v>46.6</v>
      </c>
      <c r="AP34" s="114">
        <v>24.9</v>
      </c>
      <c r="AQ34" s="115">
        <v>27.2</v>
      </c>
      <c r="AR34" s="116">
        <f t="shared" si="55"/>
        <v>98.7</v>
      </c>
      <c r="AS34" s="117">
        <f t="shared" si="56"/>
        <v>1.8714859437751006</v>
      </c>
      <c r="AT34" s="118">
        <f t="shared" si="57"/>
        <v>50.904417670682733</v>
      </c>
      <c r="AU34" s="119">
        <f t="shared" si="58"/>
        <v>0.89443378119001937</v>
      </c>
      <c r="AV34" s="19">
        <f t="shared" si="59"/>
        <v>37.208000000000006</v>
      </c>
      <c r="AW34" s="19">
        <f>98-AY34-(CD34*100/AO34)</f>
        <v>79.845493562231766</v>
      </c>
      <c r="AX34" s="120">
        <v>6.58</v>
      </c>
      <c r="AY34" s="19">
        <f t="shared" si="60"/>
        <v>14.120171673819742</v>
      </c>
      <c r="AZ34" s="1" t="s">
        <v>431</v>
      </c>
      <c r="BA34" s="55">
        <v>30.9</v>
      </c>
      <c r="BB34" s="1" t="s">
        <v>431</v>
      </c>
      <c r="BC34" s="6">
        <v>2.87</v>
      </c>
      <c r="BD34" s="6"/>
      <c r="BE34" s="19"/>
      <c r="BF34" s="19"/>
      <c r="BG34" s="64">
        <v>5744.8</v>
      </c>
      <c r="BH34" s="64">
        <v>514.30000000000007</v>
      </c>
      <c r="BI34" s="19">
        <v>2.2200000000000002</v>
      </c>
      <c r="BJ34" s="19">
        <v>21.2</v>
      </c>
      <c r="BK34" s="1">
        <v>78.8</v>
      </c>
      <c r="BL34" s="144">
        <f t="shared" si="62"/>
        <v>0.26903553299492383</v>
      </c>
      <c r="BM34" s="122">
        <v>0.33</v>
      </c>
      <c r="BN34" s="6">
        <f t="shared" si="63"/>
        <v>0.70815450643776823</v>
      </c>
      <c r="BO34" s="1" t="s">
        <v>431</v>
      </c>
      <c r="BP34" s="19">
        <v>31.1</v>
      </c>
      <c r="BQ34" s="19">
        <v>26.215999999999998</v>
      </c>
      <c r="BR34" s="4">
        <v>32721</v>
      </c>
      <c r="BS34" s="6">
        <f t="shared" si="64"/>
        <v>28.53</v>
      </c>
      <c r="BT34" s="4">
        <v>85.1</v>
      </c>
      <c r="BU34" s="42">
        <v>8179.64</v>
      </c>
      <c r="BV34" s="6">
        <f t="shared" si="65"/>
        <v>14.900000000000006</v>
      </c>
      <c r="BW34" s="6">
        <f t="shared" si="66"/>
        <v>24.633570000000002</v>
      </c>
      <c r="BX34" s="2">
        <v>5.93</v>
      </c>
      <c r="BY34" s="22">
        <f t="shared" si="67"/>
        <v>1.4765699999999997</v>
      </c>
      <c r="BZ34" s="4">
        <v>22.6</v>
      </c>
      <c r="CA34" s="22">
        <f t="shared" si="68"/>
        <v>5.6273999999999997</v>
      </c>
      <c r="CB34" s="4">
        <v>70.400000000000006</v>
      </c>
      <c r="CC34" s="22">
        <f t="shared" si="69"/>
        <v>17.529600000000002</v>
      </c>
      <c r="CD34" s="22">
        <v>1.88</v>
      </c>
      <c r="CE34" s="123">
        <v>99.1</v>
      </c>
      <c r="CF34" s="124">
        <v>15155.5</v>
      </c>
      <c r="CG34" s="123">
        <v>99.4</v>
      </c>
      <c r="CH34" s="124">
        <v>11385.6</v>
      </c>
      <c r="CI34" s="123">
        <v>85.3</v>
      </c>
      <c r="CJ34" s="123">
        <v>89.2</v>
      </c>
      <c r="CK34" s="124">
        <v>7476.5999999999995</v>
      </c>
      <c r="CL34" s="143">
        <f t="shared" si="70"/>
        <v>0.26238938053097344</v>
      </c>
      <c r="CM34" s="22"/>
      <c r="CN34" s="22"/>
      <c r="CO34" s="22"/>
      <c r="CP34" s="6">
        <v>0.15</v>
      </c>
      <c r="CQ34" s="19"/>
      <c r="CR34" s="19"/>
      <c r="CS34" s="19"/>
      <c r="CT34" s="22"/>
      <c r="CU34" s="139"/>
      <c r="CV34" s="139"/>
      <c r="CW34" s="22"/>
      <c r="CX34" s="22"/>
      <c r="CY34" s="1"/>
      <c r="CZ34" s="22"/>
      <c r="DA34" s="16"/>
      <c r="DB34" s="126" t="s">
        <v>256</v>
      </c>
      <c r="DC34" s="127"/>
      <c r="DD34" s="128" t="s">
        <v>1142</v>
      </c>
      <c r="DE34" s="1"/>
      <c r="DF34" s="1"/>
      <c r="DG34" s="1"/>
      <c r="DH34" s="1"/>
      <c r="DI34" s="1" t="s">
        <v>435</v>
      </c>
      <c r="DJ34" s="205" t="s">
        <v>482</v>
      </c>
      <c r="DK34" s="4">
        <v>2</v>
      </c>
      <c r="DL34" s="4" t="s">
        <v>456</v>
      </c>
      <c r="DM34" s="4" t="s">
        <v>441</v>
      </c>
      <c r="DN34" s="16">
        <v>0</v>
      </c>
      <c r="DO34" s="4"/>
      <c r="DP34" s="4"/>
      <c r="DQ34" s="4"/>
      <c r="DR34" s="22">
        <v>12.5</v>
      </c>
      <c r="DS34" s="1" t="s">
        <v>430</v>
      </c>
      <c r="DT34" s="22">
        <v>370</v>
      </c>
      <c r="DU34" s="22">
        <v>24.3</v>
      </c>
      <c r="DV34" s="22">
        <v>75.7</v>
      </c>
      <c r="DW34" s="1" t="s">
        <v>430</v>
      </c>
      <c r="DX34" s="1" t="s">
        <v>430</v>
      </c>
      <c r="DY34" s="1" t="s">
        <v>430</v>
      </c>
      <c r="DZ34" s="1" t="s">
        <v>430</v>
      </c>
      <c r="EA34" s="1">
        <v>0</v>
      </c>
      <c r="EB34" s="2"/>
      <c r="EC34" s="36"/>
      <c r="ED34" s="36"/>
      <c r="EE34" s="4">
        <v>10</v>
      </c>
      <c r="EF34" s="4">
        <v>15</v>
      </c>
      <c r="EG34" s="4">
        <v>2</v>
      </c>
      <c r="EH34" s="4">
        <v>1</v>
      </c>
      <c r="EI34" s="4" t="s">
        <v>2493</v>
      </c>
      <c r="EJ34" s="4">
        <v>172</v>
      </c>
      <c r="EK34" s="4">
        <v>100</v>
      </c>
      <c r="EL34" s="6">
        <f t="shared" ref="EL34:EL41" si="86">EK34/(EJ34*EJ34*0.01*0.01)</f>
        <v>33.80205516495402</v>
      </c>
      <c r="EM34" s="4">
        <v>2</v>
      </c>
      <c r="EN34" s="1">
        <v>1</v>
      </c>
      <c r="EO34" s="4">
        <v>2</v>
      </c>
      <c r="EP34" s="4">
        <v>1</v>
      </c>
      <c r="EQ34" s="31" t="s">
        <v>513</v>
      </c>
      <c r="ER34" s="14" t="s">
        <v>513</v>
      </c>
      <c r="ES34" s="129">
        <v>12777</v>
      </c>
      <c r="ET34" s="130">
        <v>75</v>
      </c>
      <c r="EU34" s="130">
        <v>6869</v>
      </c>
      <c r="EV34" s="130">
        <v>8000</v>
      </c>
      <c r="EW34" s="130">
        <v>40560</v>
      </c>
      <c r="EX34" s="130">
        <v>3483</v>
      </c>
      <c r="EY34" s="131">
        <f t="shared" ref="EY34:EY45" si="87">EX34/EV34*EW34/ET34</f>
        <v>235.45080000000002</v>
      </c>
      <c r="EZ34" s="38">
        <f t="shared" ref="EZ34:EZ45" si="88">L34*EY34</f>
        <v>2354.5080000000003</v>
      </c>
      <c r="FA34" s="9"/>
      <c r="FB34" s="9"/>
      <c r="FC34" s="9"/>
      <c r="FD34" s="9"/>
      <c r="FE34" s="132"/>
      <c r="FF34" s="132"/>
      <c r="FG34" s="132"/>
      <c r="FH34" s="133"/>
      <c r="FI34" s="11"/>
      <c r="FJ34" s="133"/>
      <c r="FK34" s="135"/>
      <c r="FL34" s="136"/>
      <c r="FM34" s="9"/>
      <c r="FN34" s="1"/>
      <c r="FO34" s="40">
        <f t="shared" ref="FO34:FO45" si="89">AC34/1000</f>
        <v>0.20699999999999999</v>
      </c>
      <c r="FP34" s="9"/>
      <c r="FQ34" s="118">
        <f t="shared" ref="FQ34:FQ45" si="90">EX34*100/EU34</f>
        <v>50.706070752656863</v>
      </c>
      <c r="FR34" s="137">
        <f t="shared" ref="FR34:FR45" si="91">EY34/1000</f>
        <v>0.23545080000000002</v>
      </c>
      <c r="FS34" s="140">
        <f>DT34/EY34</f>
        <v>1.5714535690683573</v>
      </c>
      <c r="FT34" s="42">
        <v>50</v>
      </c>
      <c r="FU34" s="337">
        <v>43952</v>
      </c>
      <c r="FV34" s="346" t="s">
        <v>492</v>
      </c>
      <c r="FW34" s="2" t="s">
        <v>1346</v>
      </c>
      <c r="FX34" s="209"/>
      <c r="FY34" s="241" t="s">
        <v>2429</v>
      </c>
      <c r="FZ34" s="1">
        <v>0</v>
      </c>
      <c r="GA34" s="1">
        <v>2</v>
      </c>
      <c r="GB34" s="11" t="s">
        <v>1143</v>
      </c>
      <c r="GC34" s="11"/>
      <c r="GD34" s="1"/>
      <c r="GE34" s="245" t="s">
        <v>513</v>
      </c>
      <c r="GF34" s="237" t="s">
        <v>513</v>
      </c>
      <c r="GG34" s="1">
        <v>1</v>
      </c>
      <c r="GH34" s="29" t="s">
        <v>3110</v>
      </c>
      <c r="GI34" s="351">
        <v>1</v>
      </c>
      <c r="GJ34" s="29" t="s">
        <v>1016</v>
      </c>
      <c r="GK34" s="1">
        <v>0</v>
      </c>
      <c r="GL34" s="8">
        <v>0</v>
      </c>
      <c r="GM34" s="11" t="s">
        <v>1017</v>
      </c>
      <c r="GN34" s="1"/>
      <c r="GO34" s="10">
        <v>43971</v>
      </c>
      <c r="GP34" s="10"/>
      <c r="GQ34" s="20"/>
      <c r="GR34" s="138" t="s">
        <v>1018</v>
      </c>
      <c r="GS34" s="1"/>
      <c r="GT34" s="19"/>
      <c r="GU34" s="1"/>
      <c r="GV34" s="11"/>
      <c r="GW34" s="1"/>
      <c r="GX34" s="1"/>
      <c r="GY34" s="9"/>
      <c r="GZ34" s="11">
        <v>1</v>
      </c>
      <c r="HA34" s="51">
        <v>0</v>
      </c>
      <c r="HB34" s="51">
        <v>0</v>
      </c>
      <c r="HC34" s="52">
        <v>2633.68</v>
      </c>
      <c r="HD34" s="51">
        <v>0</v>
      </c>
      <c r="HE34" s="51">
        <v>0</v>
      </c>
      <c r="HF34" s="51">
        <v>0</v>
      </c>
      <c r="HG34" s="52">
        <v>3576</v>
      </c>
      <c r="HH34" s="51">
        <v>42.44</v>
      </c>
      <c r="HI34" s="52">
        <v>0</v>
      </c>
      <c r="HJ34" s="51">
        <v>0</v>
      </c>
      <c r="HK34" s="51">
        <v>0</v>
      </c>
      <c r="HL34" s="51">
        <v>17.75</v>
      </c>
      <c r="HM34" s="51">
        <v>244.14</v>
      </c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20"/>
      <c r="IC34" s="20"/>
      <c r="ID34" s="11"/>
      <c r="IE34" s="11"/>
      <c r="IF34" s="20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9"/>
      <c r="KC34" s="9"/>
      <c r="KD34" s="9"/>
      <c r="KE34" s="20">
        <f t="shared" ref="KE34:KE45" si="92">FR34*AO34/100*1000</f>
        <v>109.72007280000001</v>
      </c>
      <c r="KF34" s="20">
        <f t="shared" ref="KF34:KF45" si="93">FR34*AP34/100*1000</f>
        <v>58.627249199999994</v>
      </c>
      <c r="KG34" s="20">
        <f t="shared" ref="KG34:KG45" si="94">FR34*AQ34/100*1000</f>
        <v>64.0426176</v>
      </c>
      <c r="KH34" s="20">
        <f t="shared" ref="KH34:KH45" si="95">FR34*AX34/100*1000</f>
        <v>15.492662640000002</v>
      </c>
      <c r="KI34" s="20">
        <f t="shared" ref="KI34:KI45" si="96">FR34*BM34/100*1000</f>
        <v>0.77698764000000009</v>
      </c>
      <c r="KJ34" s="20">
        <f t="shared" ref="KJ34:KJ45" si="97">FR34*BY34/100*1000</f>
        <v>3.4765958775599999</v>
      </c>
      <c r="KK34" s="20">
        <f t="shared" ref="KK34:KK45" si="98">FR34*CA34/100*1000</f>
        <v>13.2497583192</v>
      </c>
      <c r="KL34" s="20">
        <f t="shared" ref="KL34:KL45" si="99">FR34*CC34/100*1000</f>
        <v>41.27358343680001</v>
      </c>
      <c r="KM34" s="9"/>
      <c r="KN34" s="9"/>
      <c r="KO34" s="9"/>
      <c r="KP34" s="1"/>
      <c r="KQ34" s="9"/>
      <c r="KR34" s="9"/>
      <c r="KS34" s="23">
        <v>44048</v>
      </c>
      <c r="KT34" s="20">
        <v>2</v>
      </c>
      <c r="KU34" s="9">
        <v>1</v>
      </c>
      <c r="KV34" s="11">
        <v>2</v>
      </c>
      <c r="KW34" s="464">
        <v>44048</v>
      </c>
      <c r="KX34" s="9">
        <v>2</v>
      </c>
      <c r="KY34" s="9">
        <v>0</v>
      </c>
      <c r="KZ34" s="9">
        <v>0</v>
      </c>
      <c r="LA34" s="11" t="s">
        <v>2463</v>
      </c>
      <c r="LB34" s="11"/>
      <c r="LC34" s="11"/>
    </row>
    <row r="35" spans="1:315">
      <c r="A35" s="1">
        <v>160</v>
      </c>
      <c r="B35" s="412">
        <f>COUNTIFS($D$3:D35,D35,$F$3:F35,F35)</f>
        <v>1</v>
      </c>
      <c r="C35" s="413">
        <v>17750</v>
      </c>
      <c r="D35" s="414" t="s">
        <v>2074</v>
      </c>
      <c r="E35" s="2" t="s">
        <v>2075</v>
      </c>
      <c r="F35" s="12">
        <v>6361230546</v>
      </c>
      <c r="G35" s="1">
        <v>59</v>
      </c>
      <c r="H35" s="441">
        <v>44761</v>
      </c>
      <c r="I35" s="29" t="s">
        <v>2069</v>
      </c>
      <c r="J35" s="24" t="s">
        <v>486</v>
      </c>
      <c r="K35" s="2" t="s">
        <v>429</v>
      </c>
      <c r="L35" s="2">
        <v>12</v>
      </c>
      <c r="M35" s="2">
        <v>2</v>
      </c>
      <c r="N35" s="2" t="s">
        <v>430</v>
      </c>
      <c r="O35" s="11"/>
      <c r="P35" s="2" t="s">
        <v>2059</v>
      </c>
      <c r="Q35" s="11"/>
      <c r="R35" s="11"/>
      <c r="S35" s="11"/>
      <c r="T35" s="41"/>
      <c r="U35" s="41"/>
      <c r="V35" s="61" t="s">
        <v>1980</v>
      </c>
      <c r="W35" s="41"/>
      <c r="X35" s="41"/>
      <c r="Y35" s="41"/>
      <c r="Z35" s="29"/>
      <c r="AA35" s="1" t="s">
        <v>1780</v>
      </c>
      <c r="AB35" s="1"/>
      <c r="AC35" s="112">
        <v>81</v>
      </c>
      <c r="AD35" s="112">
        <v>900</v>
      </c>
      <c r="AE35" s="11"/>
      <c r="AF35" s="11"/>
      <c r="AG35" s="11" t="s">
        <v>490</v>
      </c>
      <c r="AH35" s="112">
        <v>50</v>
      </c>
      <c r="AI35" s="1"/>
      <c r="AJ35" s="11"/>
      <c r="AK35" s="112"/>
      <c r="AL35" s="1"/>
      <c r="AM35" s="11"/>
      <c r="AN35" s="1"/>
      <c r="AO35" s="113">
        <v>22.4</v>
      </c>
      <c r="AP35" s="114">
        <v>72.7</v>
      </c>
      <c r="AQ35" s="115">
        <v>3.49</v>
      </c>
      <c r="AR35" s="116">
        <f t="shared" si="55"/>
        <v>98.589999999999989</v>
      </c>
      <c r="AS35" s="117">
        <f t="shared" si="56"/>
        <v>0.30811554332874824</v>
      </c>
      <c r="AT35" s="118">
        <f t="shared" si="57"/>
        <v>1.0753232462173314</v>
      </c>
      <c r="AU35" s="119">
        <f t="shared" si="58"/>
        <v>0.29400183751148445</v>
      </c>
      <c r="AV35" s="19">
        <f t="shared" si="59"/>
        <v>19.212</v>
      </c>
      <c r="AW35" s="19">
        <f>98-AY35</f>
        <v>85.767857142857139</v>
      </c>
      <c r="AX35" s="120">
        <v>2.74</v>
      </c>
      <c r="AY35" s="19">
        <f t="shared" si="60"/>
        <v>12.232142857142858</v>
      </c>
      <c r="AZ35" s="1" t="s">
        <v>431</v>
      </c>
      <c r="BA35" s="55">
        <v>12.9</v>
      </c>
      <c r="BB35" s="1" t="s">
        <v>431</v>
      </c>
      <c r="BC35" s="6">
        <v>0.24</v>
      </c>
      <c r="BD35" s="6"/>
      <c r="BE35" s="19"/>
      <c r="BF35" s="19"/>
      <c r="BG35" s="64">
        <v>3321.5384615384614</v>
      </c>
      <c r="BH35" s="64">
        <v>231</v>
      </c>
      <c r="BI35" s="19">
        <v>0.13</v>
      </c>
      <c r="BJ35" s="19">
        <v>46.3</v>
      </c>
      <c r="BK35" s="19">
        <f>100-BJ35</f>
        <v>53.7</v>
      </c>
      <c r="BL35" s="121">
        <f t="shared" si="62"/>
        <v>0.86219739292364983</v>
      </c>
      <c r="BM35" s="122">
        <v>6.8000000000000005E-2</v>
      </c>
      <c r="BN35" s="6">
        <f t="shared" si="63"/>
        <v>0.3035714285714286</v>
      </c>
      <c r="BO35" s="1" t="s">
        <v>431</v>
      </c>
      <c r="BP35" s="19">
        <v>19.745762711864408</v>
      </c>
      <c r="BQ35" s="19">
        <v>43.8</v>
      </c>
      <c r="BR35" s="42">
        <v>27535.360000000001</v>
      </c>
      <c r="BS35" s="6">
        <f t="shared" si="64"/>
        <v>49.7</v>
      </c>
      <c r="BT35" s="4">
        <v>94</v>
      </c>
      <c r="BU35" s="42">
        <v>8469.0476190476184</v>
      </c>
      <c r="BV35" s="6">
        <f t="shared" si="65"/>
        <v>6</v>
      </c>
      <c r="BW35" s="6">
        <f t="shared" si="66"/>
        <v>72.7</v>
      </c>
      <c r="BX35" s="22">
        <v>24.8</v>
      </c>
      <c r="BY35" s="22">
        <f t="shared" si="67"/>
        <v>18.029600000000002</v>
      </c>
      <c r="BZ35" s="6">
        <v>24.9</v>
      </c>
      <c r="CA35" s="22">
        <f t="shared" si="68"/>
        <v>18.1023</v>
      </c>
      <c r="CB35" s="6">
        <v>50.3</v>
      </c>
      <c r="CC35" s="22">
        <f t="shared" si="69"/>
        <v>36.568100000000001</v>
      </c>
      <c r="CD35" s="22" t="s">
        <v>431</v>
      </c>
      <c r="CE35" s="123">
        <v>97.3</v>
      </c>
      <c r="CF35" s="124">
        <v>7359</v>
      </c>
      <c r="CG35" s="123">
        <v>90.5</v>
      </c>
      <c r="CH35" s="124">
        <v>5732</v>
      </c>
      <c r="CI35" s="123">
        <v>35.6</v>
      </c>
      <c r="CJ35" s="123">
        <v>64.5</v>
      </c>
      <c r="CK35" s="124">
        <v>5526</v>
      </c>
      <c r="CL35" s="19">
        <f t="shared" si="70"/>
        <v>0.99598393574297195</v>
      </c>
      <c r="CM35" s="19"/>
      <c r="CN35" s="19"/>
      <c r="CO35" s="19"/>
      <c r="CP35" s="6"/>
      <c r="CQ35" s="19"/>
      <c r="CR35" s="19"/>
      <c r="CS35" s="20"/>
      <c r="CT35" s="25"/>
      <c r="CU35" s="125"/>
      <c r="CV35" s="125"/>
      <c r="CW35" s="1"/>
      <c r="CX35" s="1"/>
      <c r="CY35" s="1"/>
      <c r="CZ35" s="22"/>
      <c r="DA35" s="16"/>
      <c r="DB35" s="126"/>
      <c r="DC35" s="127"/>
      <c r="DD35" s="128"/>
      <c r="DE35" s="1"/>
      <c r="DF35" s="1"/>
      <c r="DG35" s="1"/>
      <c r="DH35" s="1"/>
      <c r="DI35" s="1" t="s">
        <v>435</v>
      </c>
      <c r="DJ35" s="206" t="s">
        <v>490</v>
      </c>
      <c r="DK35" s="4">
        <v>2</v>
      </c>
      <c r="DL35" s="4"/>
      <c r="DM35" s="4"/>
      <c r="DN35" s="16">
        <v>0</v>
      </c>
      <c r="DO35" s="4"/>
      <c r="DP35" s="4"/>
      <c r="DQ35" s="4"/>
      <c r="DR35" s="55" t="s">
        <v>430</v>
      </c>
      <c r="DS35" s="22" t="s">
        <v>430</v>
      </c>
      <c r="DT35" s="22">
        <v>90</v>
      </c>
      <c r="DU35" s="22">
        <v>8.9</v>
      </c>
      <c r="DV35" s="22">
        <v>91.1</v>
      </c>
      <c r="DW35" s="22" t="s">
        <v>430</v>
      </c>
      <c r="DX35" s="22" t="s">
        <v>430</v>
      </c>
      <c r="DY35" s="22" t="s">
        <v>430</v>
      </c>
      <c r="DZ35" s="22" t="s">
        <v>430</v>
      </c>
      <c r="EA35" s="2">
        <v>0</v>
      </c>
      <c r="EB35" s="2"/>
      <c r="EC35" s="36"/>
      <c r="ED35" s="36"/>
      <c r="EE35" s="4">
        <f>L35</f>
        <v>12</v>
      </c>
      <c r="EF35" s="4">
        <v>30</v>
      </c>
      <c r="EG35" s="4"/>
      <c r="EH35" s="4">
        <v>1</v>
      </c>
      <c r="EI35" s="4" t="s">
        <v>2437</v>
      </c>
      <c r="EJ35" s="4" t="s">
        <v>1346</v>
      </c>
      <c r="EK35" s="4" t="s">
        <v>1346</v>
      </c>
      <c r="EL35" s="6" t="e">
        <f t="shared" si="86"/>
        <v>#VALUE!</v>
      </c>
      <c r="EM35" s="4"/>
      <c r="EN35" s="4">
        <v>1</v>
      </c>
      <c r="EO35" s="467">
        <v>1</v>
      </c>
      <c r="EP35" s="4">
        <v>1</v>
      </c>
      <c r="EQ35" s="31">
        <v>2</v>
      </c>
      <c r="ER35" s="14">
        <v>44331</v>
      </c>
      <c r="ES35" s="129">
        <f>C35</f>
        <v>17750</v>
      </c>
      <c r="ET35" s="130">
        <v>75</v>
      </c>
      <c r="EU35" s="130">
        <v>8818</v>
      </c>
      <c r="EV35" s="130">
        <v>13483</v>
      </c>
      <c r="EW35" s="130">
        <v>40560</v>
      </c>
      <c r="EX35" s="130">
        <v>2072</v>
      </c>
      <c r="EY35" s="131">
        <f t="shared" si="87"/>
        <v>83.107438997255812</v>
      </c>
      <c r="EZ35" s="38">
        <f t="shared" si="88"/>
        <v>997.28926796706969</v>
      </c>
      <c r="FA35" s="9"/>
      <c r="FB35" s="9"/>
      <c r="FC35" s="9"/>
      <c r="FD35" s="9"/>
      <c r="FE35" s="132"/>
      <c r="FF35" s="132"/>
      <c r="FG35" s="132"/>
      <c r="FH35" s="133"/>
      <c r="FI35" s="134"/>
      <c r="FJ35" s="133"/>
      <c r="FK35" s="135"/>
      <c r="FL35" s="136"/>
      <c r="FM35" s="9"/>
      <c r="FN35" s="1"/>
      <c r="FO35" s="40">
        <f t="shared" si="89"/>
        <v>8.1000000000000003E-2</v>
      </c>
      <c r="FP35" s="9"/>
      <c r="FQ35" s="118">
        <f t="shared" si="90"/>
        <v>23.497391698797912</v>
      </c>
      <c r="FR35" s="137">
        <f t="shared" si="91"/>
        <v>8.3107438997255811E-2</v>
      </c>
      <c r="FS35" s="9"/>
      <c r="FT35" s="1"/>
      <c r="FU35" s="335"/>
      <c r="FV35" s="344">
        <v>44501</v>
      </c>
      <c r="FW35" s="210"/>
      <c r="FX35" s="244" t="s">
        <v>3111</v>
      </c>
      <c r="FY35" s="243" t="s">
        <v>513</v>
      </c>
      <c r="FZ35" s="1"/>
      <c r="GA35" s="1">
        <v>3</v>
      </c>
      <c r="GB35" s="9"/>
      <c r="GC35" s="9"/>
      <c r="GD35" s="1"/>
      <c r="GE35" s="245" t="s">
        <v>513</v>
      </c>
      <c r="GF35" s="237" t="s">
        <v>513</v>
      </c>
      <c r="GG35" s="1"/>
      <c r="GH35" s="244" t="s">
        <v>3112</v>
      </c>
      <c r="GI35" s="351">
        <v>0</v>
      </c>
      <c r="GJ35" s="244" t="s">
        <v>3113</v>
      </c>
      <c r="GK35" s="1"/>
      <c r="GL35" s="8">
        <v>0</v>
      </c>
      <c r="GM35" s="9"/>
      <c r="GN35" s="1"/>
      <c r="GO35" s="10">
        <v>44761</v>
      </c>
      <c r="GP35" s="10"/>
      <c r="GQ35" s="20"/>
      <c r="GR35" s="138"/>
      <c r="GS35" s="1"/>
      <c r="GT35" s="1"/>
      <c r="GU35" s="1"/>
      <c r="GV35" s="1"/>
      <c r="GW35" s="1"/>
      <c r="GX35" s="1"/>
      <c r="GY35" s="9"/>
      <c r="GZ35" s="9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22"/>
      <c r="KC35" s="22"/>
      <c r="KD35" s="22"/>
      <c r="KE35" s="20">
        <f t="shared" si="92"/>
        <v>18.616066335385298</v>
      </c>
      <c r="KF35" s="20">
        <f t="shared" si="93"/>
        <v>60.419108151004977</v>
      </c>
      <c r="KG35" s="20">
        <f t="shared" si="94"/>
        <v>2.9004496210042281</v>
      </c>
      <c r="KH35" s="20">
        <f t="shared" si="95"/>
        <v>2.2771438285248093</v>
      </c>
      <c r="KI35" s="20">
        <f t="shared" si="96"/>
        <v>5.6513058518133957E-2</v>
      </c>
      <c r="KJ35" s="20">
        <f t="shared" si="97"/>
        <v>14.983938821449238</v>
      </c>
      <c r="KK35" s="20">
        <f t="shared" si="98"/>
        <v>15.044357929600238</v>
      </c>
      <c r="KL35" s="20">
        <f t="shared" si="99"/>
        <v>30.390811399955503</v>
      </c>
      <c r="KM35" s="1">
        <v>82.6</v>
      </c>
      <c r="KN35" s="1">
        <v>76.3</v>
      </c>
      <c r="KO35" s="9"/>
      <c r="KP35" s="22"/>
      <c r="KQ35" s="22"/>
      <c r="KR35" s="22"/>
      <c r="KS35" s="23">
        <v>44798</v>
      </c>
      <c r="KT35" s="20">
        <v>2</v>
      </c>
      <c r="KU35" s="9">
        <v>1</v>
      </c>
      <c r="KV35" s="9">
        <v>2</v>
      </c>
      <c r="KW35" s="464">
        <v>44979</v>
      </c>
      <c r="KX35" s="9">
        <v>2</v>
      </c>
      <c r="KY35" s="11">
        <v>0</v>
      </c>
      <c r="KZ35" s="11">
        <v>0</v>
      </c>
      <c r="LA35" s="11" t="s">
        <v>2677</v>
      </c>
      <c r="LB35" s="11"/>
      <c r="LC35" s="11"/>
    </row>
    <row r="36" spans="1:315">
      <c r="A36" s="1">
        <v>96</v>
      </c>
      <c r="B36" s="412">
        <f>COUNTIFS($D$3:D36,D36,$F$3:F36,F36)</f>
        <v>1</v>
      </c>
      <c r="C36" s="413">
        <v>17293</v>
      </c>
      <c r="D36" s="331" t="s">
        <v>1999</v>
      </c>
      <c r="E36" s="2" t="s">
        <v>870</v>
      </c>
      <c r="F36" s="12">
        <v>6754170016</v>
      </c>
      <c r="G36" s="1">
        <v>55</v>
      </c>
      <c r="H36" s="441">
        <v>44671</v>
      </c>
      <c r="I36" s="29" t="s">
        <v>441</v>
      </c>
      <c r="J36" s="24" t="s">
        <v>486</v>
      </c>
      <c r="K36" s="2" t="s">
        <v>429</v>
      </c>
      <c r="L36" s="2">
        <v>22</v>
      </c>
      <c r="M36" s="2" t="s">
        <v>694</v>
      </c>
      <c r="N36" s="2" t="s">
        <v>643</v>
      </c>
      <c r="O36" s="11"/>
      <c r="P36" s="2" t="s">
        <v>1991</v>
      </c>
      <c r="Q36" s="11"/>
      <c r="R36" s="11"/>
      <c r="S36" s="11"/>
      <c r="T36" s="41"/>
      <c r="U36" s="41"/>
      <c r="V36" s="61" t="s">
        <v>1980</v>
      </c>
      <c r="W36" s="41"/>
      <c r="X36" s="41"/>
      <c r="Y36" s="41"/>
      <c r="Z36" s="29"/>
      <c r="AA36" s="1" t="s">
        <v>1780</v>
      </c>
      <c r="AB36" s="1"/>
      <c r="AC36" s="112">
        <v>92</v>
      </c>
      <c r="AD36" s="112">
        <v>2000</v>
      </c>
      <c r="AE36" s="11"/>
      <c r="AF36" s="11"/>
      <c r="AG36" s="11" t="s">
        <v>482</v>
      </c>
      <c r="AH36" s="112">
        <v>150</v>
      </c>
      <c r="AI36" s="11"/>
      <c r="AJ36" s="11"/>
      <c r="AK36" s="112"/>
      <c r="AL36" s="1"/>
      <c r="AM36" s="11"/>
      <c r="AN36" s="1"/>
      <c r="AO36" s="113">
        <v>13.7</v>
      </c>
      <c r="AP36" s="114">
        <v>61.4</v>
      </c>
      <c r="AQ36" s="115">
        <v>22.8</v>
      </c>
      <c r="AR36" s="116">
        <f t="shared" si="55"/>
        <v>97.899999999999991</v>
      </c>
      <c r="AS36" s="117">
        <f t="shared" si="56"/>
        <v>0.22312703583061888</v>
      </c>
      <c r="AT36" s="118">
        <f t="shared" si="57"/>
        <v>5.087296416938111</v>
      </c>
      <c r="AU36" s="119">
        <f t="shared" si="58"/>
        <v>0.16270783847980996</v>
      </c>
      <c r="AV36" s="19">
        <f t="shared" si="59"/>
        <v>12.005999999999998</v>
      </c>
      <c r="AW36" s="19">
        <f>98-AY36</f>
        <v>87.635036496350367</v>
      </c>
      <c r="AX36" s="120">
        <v>1.42</v>
      </c>
      <c r="AY36" s="19">
        <f t="shared" si="60"/>
        <v>10.364963503649635</v>
      </c>
      <c r="AZ36" s="1" t="s">
        <v>431</v>
      </c>
      <c r="BA36" s="6">
        <v>20.083333333333336</v>
      </c>
      <c r="BB36" s="1" t="s">
        <v>431</v>
      </c>
      <c r="BC36" s="6">
        <v>8.5000000000000006E-2</v>
      </c>
      <c r="BD36" s="6"/>
      <c r="BE36" s="19"/>
      <c r="BF36" s="19"/>
      <c r="BG36" s="64">
        <v>2257</v>
      </c>
      <c r="BH36" s="64">
        <v>178.1</v>
      </c>
      <c r="BI36" s="19">
        <v>0.04</v>
      </c>
      <c r="BJ36" s="19">
        <v>48.7</v>
      </c>
      <c r="BK36" s="19">
        <f>100-BJ36</f>
        <v>51.3</v>
      </c>
      <c r="BL36" s="121">
        <f t="shared" si="62"/>
        <v>0.94931773879142312</v>
      </c>
      <c r="BM36" s="122">
        <v>0.19</v>
      </c>
      <c r="BN36" s="6">
        <f t="shared" si="63"/>
        <v>1.3868613138686132</v>
      </c>
      <c r="BO36" s="1" t="s">
        <v>431</v>
      </c>
      <c r="BP36" s="19">
        <v>37.200000000000003</v>
      </c>
      <c r="BQ36" s="19">
        <v>18.479999999999997</v>
      </c>
      <c r="BR36" s="42">
        <v>16620</v>
      </c>
      <c r="BS36" s="6">
        <f t="shared" si="64"/>
        <v>68.400000000000006</v>
      </c>
      <c r="BT36" s="4">
        <v>92.5</v>
      </c>
      <c r="BU36" s="42">
        <v>9562</v>
      </c>
      <c r="BV36" s="6">
        <f t="shared" si="65"/>
        <v>7.5</v>
      </c>
      <c r="BW36" s="6">
        <f t="shared" si="66"/>
        <v>58.821200000000005</v>
      </c>
      <c r="BX36" s="22">
        <v>54.2</v>
      </c>
      <c r="BY36" s="22">
        <f t="shared" si="67"/>
        <v>33.278800000000004</v>
      </c>
      <c r="BZ36" s="6">
        <v>14.2</v>
      </c>
      <c r="CA36" s="22">
        <f t="shared" si="68"/>
        <v>8.7187999999999981</v>
      </c>
      <c r="CB36" s="6">
        <v>27.4</v>
      </c>
      <c r="CC36" s="22">
        <f t="shared" si="69"/>
        <v>16.823599999999999</v>
      </c>
      <c r="CD36" s="22" t="s">
        <v>431</v>
      </c>
      <c r="CE36" s="123">
        <v>36.5</v>
      </c>
      <c r="CF36" s="124">
        <v>3905</v>
      </c>
      <c r="CG36" s="123">
        <v>17.399999999999999</v>
      </c>
      <c r="CH36" s="124">
        <v>3597</v>
      </c>
      <c r="CI36" s="123">
        <v>2.97</v>
      </c>
      <c r="CJ36" s="123">
        <v>23.9</v>
      </c>
      <c r="CK36" s="124">
        <v>3870</v>
      </c>
      <c r="CL36" s="19">
        <f t="shared" si="70"/>
        <v>3.8169014084507045</v>
      </c>
      <c r="CM36" s="19"/>
      <c r="CN36" s="19"/>
      <c r="CO36" s="19"/>
      <c r="CP36" s="6"/>
      <c r="CQ36" s="19"/>
      <c r="CR36" s="19"/>
      <c r="CS36" s="20"/>
      <c r="CT36" s="25"/>
      <c r="CU36" s="125"/>
      <c r="CV36" s="125"/>
      <c r="CW36" s="1"/>
      <c r="CX36" s="1"/>
      <c r="CY36" s="1"/>
      <c r="CZ36" s="22"/>
      <c r="DA36" s="16"/>
      <c r="DB36" s="126"/>
      <c r="DC36" s="127"/>
      <c r="DD36" s="128"/>
      <c r="DE36" s="1"/>
      <c r="DF36" s="1"/>
      <c r="DG36" s="1"/>
      <c r="DH36" s="1"/>
      <c r="DI36" s="1" t="s">
        <v>435</v>
      </c>
      <c r="DJ36" s="205" t="s">
        <v>482</v>
      </c>
      <c r="DK36" s="4">
        <v>2</v>
      </c>
      <c r="DL36" s="4"/>
      <c r="DM36" s="4"/>
      <c r="DN36" s="16">
        <v>0</v>
      </c>
      <c r="DO36" s="4"/>
      <c r="DP36" s="4"/>
      <c r="DQ36" s="4"/>
      <c r="DR36" s="55" t="s">
        <v>430</v>
      </c>
      <c r="DS36" s="22" t="s">
        <v>430</v>
      </c>
      <c r="DT36" s="22">
        <v>220</v>
      </c>
      <c r="DU36" s="22">
        <v>11.3</v>
      </c>
      <c r="DV36" s="22">
        <v>88.7</v>
      </c>
      <c r="DW36" s="22" t="s">
        <v>430</v>
      </c>
      <c r="DX36" s="22" t="s">
        <v>430</v>
      </c>
      <c r="DY36" s="22" t="s">
        <v>430</v>
      </c>
      <c r="DZ36" s="22" t="s">
        <v>430</v>
      </c>
      <c r="EA36" s="2">
        <v>0</v>
      </c>
      <c r="EB36" s="2"/>
      <c r="EC36" s="36"/>
      <c r="ED36" s="36"/>
      <c r="EE36" s="4">
        <f>L36</f>
        <v>22</v>
      </c>
      <c r="EF36" s="4">
        <v>40</v>
      </c>
      <c r="EG36" s="4"/>
      <c r="EH36" s="4">
        <v>1</v>
      </c>
      <c r="EI36" s="4" t="s">
        <v>3114</v>
      </c>
      <c r="EJ36" s="4">
        <v>161</v>
      </c>
      <c r="EK36" s="4">
        <v>72</v>
      </c>
      <c r="EL36" s="6">
        <f t="shared" si="86"/>
        <v>27.776706145596236</v>
      </c>
      <c r="EM36" s="4"/>
      <c r="EN36" s="4">
        <v>1</v>
      </c>
      <c r="EO36" s="4">
        <v>3</v>
      </c>
      <c r="EP36" s="4">
        <v>1</v>
      </c>
      <c r="EQ36" s="31">
        <v>7</v>
      </c>
      <c r="ER36" s="14">
        <v>44904</v>
      </c>
      <c r="ES36" s="129">
        <f>C36</f>
        <v>17293</v>
      </c>
      <c r="ET36" s="130">
        <v>75</v>
      </c>
      <c r="EU36" s="130">
        <v>108672</v>
      </c>
      <c r="EV36" s="130">
        <v>5260</v>
      </c>
      <c r="EW36" s="130">
        <v>40560</v>
      </c>
      <c r="EX36" s="130">
        <v>2604</v>
      </c>
      <c r="EY36" s="131">
        <f t="shared" si="87"/>
        <v>267.72684410646389</v>
      </c>
      <c r="EZ36" s="38">
        <f t="shared" si="88"/>
        <v>5889.9905703422055</v>
      </c>
      <c r="FA36" s="9"/>
      <c r="FB36" s="9"/>
      <c r="FC36" s="9"/>
      <c r="FD36" s="9"/>
      <c r="FE36" s="132"/>
      <c r="FF36" s="132"/>
      <c r="FG36" s="132"/>
      <c r="FH36" s="133"/>
      <c r="FI36" s="134"/>
      <c r="FJ36" s="133"/>
      <c r="FK36" s="135"/>
      <c r="FL36" s="136"/>
      <c r="FM36" s="9"/>
      <c r="FN36" s="1"/>
      <c r="FO36" s="40">
        <f t="shared" si="89"/>
        <v>9.1999999999999998E-2</v>
      </c>
      <c r="FP36" s="9"/>
      <c r="FQ36" s="118">
        <f t="shared" si="90"/>
        <v>2.396201413427562</v>
      </c>
      <c r="FR36" s="137">
        <f t="shared" si="91"/>
        <v>0.26772684410646391</v>
      </c>
      <c r="FS36" s="9"/>
      <c r="FT36" s="1"/>
      <c r="FU36" s="336">
        <v>44409</v>
      </c>
      <c r="FV36" s="343"/>
      <c r="FW36" s="237" t="s">
        <v>672</v>
      </c>
      <c r="FX36" s="208"/>
      <c r="FY36" s="243" t="s">
        <v>2476</v>
      </c>
      <c r="FZ36" s="1"/>
      <c r="GA36" s="1">
        <v>1</v>
      </c>
      <c r="GB36" s="9"/>
      <c r="GC36" s="9"/>
      <c r="GD36" s="1"/>
      <c r="GE36" s="245" t="s">
        <v>513</v>
      </c>
      <c r="GF36" s="237" t="s">
        <v>513</v>
      </c>
      <c r="GG36" s="1"/>
      <c r="GH36" s="244" t="s">
        <v>3115</v>
      </c>
      <c r="GI36" s="351">
        <v>1</v>
      </c>
      <c r="GJ36" s="244" t="s">
        <v>3116</v>
      </c>
      <c r="GK36" s="1"/>
      <c r="GL36" s="8">
        <v>0</v>
      </c>
      <c r="GM36" s="9"/>
      <c r="GN36" s="1"/>
      <c r="GO36" s="10">
        <v>44671</v>
      </c>
      <c r="GP36" s="10"/>
      <c r="GQ36" s="20"/>
      <c r="GR36" s="138"/>
      <c r="GS36" s="1"/>
      <c r="GT36" s="1"/>
      <c r="GU36" s="1"/>
      <c r="GV36" s="1"/>
      <c r="GW36" s="1"/>
      <c r="GX36" s="1"/>
      <c r="GY36" s="9"/>
      <c r="GZ36" s="9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22"/>
      <c r="KC36" s="22"/>
      <c r="KD36" s="22"/>
      <c r="KE36" s="20">
        <f t="shared" si="92"/>
        <v>36.678577642585552</v>
      </c>
      <c r="KF36" s="20">
        <f t="shared" si="93"/>
        <v>164.38428228136885</v>
      </c>
      <c r="KG36" s="20">
        <f t="shared" si="94"/>
        <v>61.041720456273779</v>
      </c>
      <c r="KH36" s="20">
        <f t="shared" si="95"/>
        <v>3.8017211863117875</v>
      </c>
      <c r="KI36" s="20">
        <f t="shared" si="96"/>
        <v>0.50868100380228154</v>
      </c>
      <c r="KJ36" s="20">
        <f t="shared" si="97"/>
        <v>89.096280996501918</v>
      </c>
      <c r="KK36" s="20">
        <f t="shared" si="98"/>
        <v>23.342568083954372</v>
      </c>
      <c r="KL36" s="20">
        <f t="shared" si="99"/>
        <v>45.041293345095063</v>
      </c>
      <c r="KM36" s="1">
        <v>58.9</v>
      </c>
      <c r="KN36" s="1">
        <v>52.7</v>
      </c>
      <c r="KO36" s="9"/>
      <c r="KP36" s="2"/>
      <c r="KQ36" s="2"/>
      <c r="KR36" s="2"/>
      <c r="KS36" s="23">
        <v>44697</v>
      </c>
      <c r="KT36" s="20">
        <v>2</v>
      </c>
      <c r="KU36" s="9">
        <v>1</v>
      </c>
      <c r="KV36" s="9">
        <v>2</v>
      </c>
      <c r="KW36" s="464">
        <v>44626</v>
      </c>
      <c r="KX36" s="9">
        <v>1</v>
      </c>
      <c r="KY36" s="11">
        <v>0</v>
      </c>
      <c r="KZ36" s="11">
        <v>3</v>
      </c>
      <c r="LA36" s="11" t="s">
        <v>2459</v>
      </c>
      <c r="LB36" s="11"/>
      <c r="LC36" s="11"/>
    </row>
    <row r="37" spans="1:315">
      <c r="A37" s="1">
        <v>167</v>
      </c>
      <c r="B37" s="412">
        <f>COUNTIFS($D$3:D37,D37,$F$3:F37,F37)</f>
        <v>1</v>
      </c>
      <c r="C37" s="413">
        <v>17769</v>
      </c>
      <c r="D37" s="414" t="s">
        <v>2083</v>
      </c>
      <c r="E37" s="2" t="s">
        <v>547</v>
      </c>
      <c r="F37" s="12">
        <v>8752186146</v>
      </c>
      <c r="G37" s="1">
        <v>35</v>
      </c>
      <c r="H37" s="441">
        <v>44764</v>
      </c>
      <c r="I37" s="29" t="s">
        <v>561</v>
      </c>
      <c r="J37" s="24" t="s">
        <v>486</v>
      </c>
      <c r="K37" s="2" t="s">
        <v>429</v>
      </c>
      <c r="L37" s="2">
        <v>9</v>
      </c>
      <c r="M37" s="2" t="s">
        <v>540</v>
      </c>
      <c r="N37" s="2" t="s">
        <v>430</v>
      </c>
      <c r="O37" s="11"/>
      <c r="P37" s="2" t="s">
        <v>2059</v>
      </c>
      <c r="Q37" s="11"/>
      <c r="R37" s="11"/>
      <c r="S37" s="11"/>
      <c r="T37" s="41"/>
      <c r="U37" s="41"/>
      <c r="V37" s="61" t="s">
        <v>1980</v>
      </c>
      <c r="W37" s="41"/>
      <c r="X37" s="41"/>
      <c r="Y37" s="41"/>
      <c r="Z37" s="29" t="s">
        <v>1948</v>
      </c>
      <c r="AA37" s="1" t="s">
        <v>1780</v>
      </c>
      <c r="AB37" s="1"/>
      <c r="AC37" s="112">
        <v>4638</v>
      </c>
      <c r="AD37" s="112">
        <v>42000</v>
      </c>
      <c r="AE37" s="11"/>
      <c r="AF37" s="11"/>
      <c r="AG37" s="11" t="s">
        <v>490</v>
      </c>
      <c r="AH37" s="112">
        <v>4000</v>
      </c>
      <c r="AI37" s="1"/>
      <c r="AJ37" s="11"/>
      <c r="AK37" s="112"/>
      <c r="AL37" s="1"/>
      <c r="AM37" s="11"/>
      <c r="AN37" s="1"/>
      <c r="AO37" s="113">
        <v>58.5</v>
      </c>
      <c r="AP37" s="114">
        <v>40.4</v>
      </c>
      <c r="AQ37" s="115">
        <v>8.2000000000000003E-2</v>
      </c>
      <c r="AR37" s="116">
        <f t="shared" si="55"/>
        <v>98.981999999999999</v>
      </c>
      <c r="AS37" s="117">
        <f t="shared" si="56"/>
        <v>1.448019801980198</v>
      </c>
      <c r="AT37" s="118">
        <f t="shared" si="57"/>
        <v>0.11873762376237623</v>
      </c>
      <c r="AU37" s="119">
        <f t="shared" si="58"/>
        <v>1.4450867052023122</v>
      </c>
      <c r="AV37" s="19">
        <f t="shared" si="59"/>
        <v>54.3</v>
      </c>
      <c r="AW37" s="19">
        <f>98-AY37</f>
        <v>92.820512820512818</v>
      </c>
      <c r="AX37" s="120">
        <v>3.03</v>
      </c>
      <c r="AY37" s="19">
        <f t="shared" si="60"/>
        <v>5.1794871794871797</v>
      </c>
      <c r="AZ37" s="1" t="s">
        <v>431</v>
      </c>
      <c r="BA37" s="55">
        <v>21.6</v>
      </c>
      <c r="BB37" s="1" t="s">
        <v>431</v>
      </c>
      <c r="BC37" s="6">
        <v>2.0600000000000002E-3</v>
      </c>
      <c r="BD37" s="6"/>
      <c r="BE37" s="19"/>
      <c r="BF37" s="19"/>
      <c r="BG37" s="64">
        <v>10569.23076923077</v>
      </c>
      <c r="BH37" s="64">
        <v>547</v>
      </c>
      <c r="BI37" s="19">
        <v>50</v>
      </c>
      <c r="BJ37" s="19">
        <v>43.7</v>
      </c>
      <c r="BK37" s="19">
        <f>100-BJ37</f>
        <v>56.3</v>
      </c>
      <c r="BL37" s="121">
        <f t="shared" si="62"/>
        <v>0.77619893428063957</v>
      </c>
      <c r="BM37" s="122">
        <v>1.64</v>
      </c>
      <c r="BN37" s="6">
        <f t="shared" si="63"/>
        <v>2.8034188034188032</v>
      </c>
      <c r="BO37" s="1" t="s">
        <v>431</v>
      </c>
      <c r="BP37" s="19">
        <v>30.847457627118644</v>
      </c>
      <c r="BQ37" s="19">
        <v>37.4</v>
      </c>
      <c r="BR37" s="42">
        <v>34421.760000000002</v>
      </c>
      <c r="BS37" s="6">
        <f t="shared" si="64"/>
        <v>88.5</v>
      </c>
      <c r="BT37" s="4">
        <v>91</v>
      </c>
      <c r="BU37" s="42">
        <v>13131.746031746032</v>
      </c>
      <c r="BV37" s="6">
        <f t="shared" si="65"/>
        <v>9</v>
      </c>
      <c r="BW37" s="6">
        <f t="shared" si="66"/>
        <v>38.218400000000003</v>
      </c>
      <c r="BX37" s="22">
        <v>83.9</v>
      </c>
      <c r="BY37" s="22">
        <f t="shared" si="67"/>
        <v>33.895600000000002</v>
      </c>
      <c r="BZ37" s="6">
        <v>4.5999999999999996</v>
      </c>
      <c r="CA37" s="22">
        <f t="shared" si="68"/>
        <v>1.8583999999999998</v>
      </c>
      <c r="CB37" s="6">
        <v>6.1</v>
      </c>
      <c r="CC37" s="22">
        <f t="shared" si="69"/>
        <v>2.4643999999999995</v>
      </c>
      <c r="CD37" s="22" t="s">
        <v>431</v>
      </c>
      <c r="CE37" s="123">
        <v>100</v>
      </c>
      <c r="CF37" s="124">
        <v>26773</v>
      </c>
      <c r="CG37" s="123">
        <v>99.8</v>
      </c>
      <c r="CH37" s="124">
        <v>14692</v>
      </c>
      <c r="CI37" s="123">
        <v>98.8</v>
      </c>
      <c r="CJ37" s="123">
        <v>99.9</v>
      </c>
      <c r="CK37" s="124">
        <v>25038</v>
      </c>
      <c r="CL37" s="19">
        <f t="shared" si="70"/>
        <v>18.239130434782613</v>
      </c>
      <c r="CM37" s="19"/>
      <c r="CN37" s="19"/>
      <c r="CO37" s="19"/>
      <c r="CP37" s="6"/>
      <c r="CQ37" s="19"/>
      <c r="CR37" s="19"/>
      <c r="CS37" s="20"/>
      <c r="CT37" s="25"/>
      <c r="CU37" s="125"/>
      <c r="CV37" s="125"/>
      <c r="CW37" s="1"/>
      <c r="CX37" s="1"/>
      <c r="CY37" s="1"/>
      <c r="CZ37" s="22"/>
      <c r="DA37" s="16"/>
      <c r="DB37" s="126"/>
      <c r="DC37" s="127"/>
      <c r="DD37" s="128"/>
      <c r="DE37" s="1"/>
      <c r="DF37" s="1"/>
      <c r="DG37" s="1"/>
      <c r="DH37" s="1"/>
      <c r="DI37" s="105" t="s">
        <v>435</v>
      </c>
      <c r="DJ37" s="206" t="s">
        <v>490</v>
      </c>
      <c r="DK37" s="4">
        <v>2</v>
      </c>
      <c r="DL37" s="4"/>
      <c r="DM37" s="4"/>
      <c r="DN37" s="16"/>
      <c r="DO37" s="4"/>
      <c r="DP37" s="4"/>
      <c r="DQ37" s="4"/>
      <c r="DR37" s="55" t="s">
        <v>430</v>
      </c>
      <c r="DS37" s="22" t="s">
        <v>430</v>
      </c>
      <c r="DT37" s="22">
        <v>926</v>
      </c>
      <c r="DU37" s="22">
        <v>24.7</v>
      </c>
      <c r="DV37" s="22">
        <v>75.3</v>
      </c>
      <c r="DW37" s="22" t="s">
        <v>430</v>
      </c>
      <c r="DX37" s="22" t="s">
        <v>430</v>
      </c>
      <c r="DY37" s="22" t="s">
        <v>430</v>
      </c>
      <c r="DZ37" s="22" t="s">
        <v>430</v>
      </c>
      <c r="EA37" s="2">
        <v>0</v>
      </c>
      <c r="EB37" s="2"/>
      <c r="EC37" s="36"/>
      <c r="ED37" s="36"/>
      <c r="EE37" s="4">
        <f>L37</f>
        <v>9</v>
      </c>
      <c r="EF37" s="4">
        <v>16</v>
      </c>
      <c r="EG37" s="4"/>
      <c r="EH37" s="4">
        <v>0</v>
      </c>
      <c r="EI37" s="4">
        <v>0</v>
      </c>
      <c r="EJ37" s="4" t="s">
        <v>1346</v>
      </c>
      <c r="EK37" s="4" t="s">
        <v>1346</v>
      </c>
      <c r="EL37" s="6" t="e">
        <f t="shared" si="86"/>
        <v>#VALUE!</v>
      </c>
      <c r="EM37" s="4"/>
      <c r="EN37" s="4">
        <v>1</v>
      </c>
      <c r="EO37" s="4">
        <v>0</v>
      </c>
      <c r="EP37" s="4">
        <v>0</v>
      </c>
      <c r="EQ37" s="31" t="s">
        <v>513</v>
      </c>
      <c r="ER37" s="14" t="s">
        <v>513</v>
      </c>
      <c r="ES37" s="129">
        <f>C37</f>
        <v>17769</v>
      </c>
      <c r="ET37" s="130">
        <v>75</v>
      </c>
      <c r="EU37" s="130">
        <v>39056</v>
      </c>
      <c r="EV37" s="130">
        <v>4000</v>
      </c>
      <c r="EW37" s="130">
        <v>40560</v>
      </c>
      <c r="EX37" s="130">
        <v>34891</v>
      </c>
      <c r="EY37" s="131">
        <f t="shared" si="87"/>
        <v>4717.2632000000003</v>
      </c>
      <c r="EZ37" s="38">
        <f t="shared" si="88"/>
        <v>42455.368800000004</v>
      </c>
      <c r="FA37" s="9"/>
      <c r="FB37" s="9"/>
      <c r="FC37" s="9"/>
      <c r="FD37" s="9"/>
      <c r="FE37" s="132"/>
      <c r="FF37" s="132"/>
      <c r="FG37" s="132"/>
      <c r="FH37" s="133"/>
      <c r="FI37" s="134"/>
      <c r="FJ37" s="133"/>
      <c r="FK37" s="135"/>
      <c r="FL37" s="136"/>
      <c r="FM37" s="9"/>
      <c r="FN37" s="1"/>
      <c r="FO37" s="40">
        <f t="shared" si="89"/>
        <v>4.6379999999999999</v>
      </c>
      <c r="FP37" s="9"/>
      <c r="FQ37" s="118">
        <f t="shared" si="90"/>
        <v>89.335825481360104</v>
      </c>
      <c r="FR37" s="137">
        <f t="shared" si="91"/>
        <v>4.7172632000000005</v>
      </c>
      <c r="FS37" s="9"/>
      <c r="FT37" s="1"/>
      <c r="FU37" s="335"/>
      <c r="FV37" s="348" t="s">
        <v>513</v>
      </c>
      <c r="FW37" s="210"/>
      <c r="FX37" s="244" t="s">
        <v>3117</v>
      </c>
      <c r="FY37" s="243" t="s">
        <v>513</v>
      </c>
      <c r="FZ37" s="1"/>
      <c r="GA37" s="1">
        <v>1</v>
      </c>
      <c r="GB37" s="9"/>
      <c r="GC37" s="9"/>
      <c r="GD37" s="1"/>
      <c r="GE37" s="245" t="s">
        <v>513</v>
      </c>
      <c r="GF37" s="237" t="s">
        <v>513</v>
      </c>
      <c r="GG37" s="1"/>
      <c r="GH37" s="249">
        <v>44764</v>
      </c>
      <c r="GI37" s="352">
        <v>1</v>
      </c>
      <c r="GJ37" s="244" t="s">
        <v>2495</v>
      </c>
      <c r="GK37" s="1"/>
      <c r="GL37" s="244" t="s">
        <v>513</v>
      </c>
      <c r="GM37" s="9"/>
      <c r="GN37" s="1"/>
      <c r="GO37" s="10">
        <v>44764</v>
      </c>
      <c r="GP37" s="10"/>
      <c r="GQ37" s="20"/>
      <c r="GR37" s="138"/>
      <c r="GS37" s="1"/>
      <c r="GT37" s="1"/>
      <c r="GU37" s="1"/>
      <c r="GV37" s="1"/>
      <c r="GW37" s="1"/>
      <c r="GX37" s="1"/>
      <c r="GY37" s="9"/>
      <c r="GZ37" s="9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22"/>
      <c r="KC37" s="22"/>
      <c r="KD37" s="22"/>
      <c r="KE37" s="20">
        <f t="shared" si="92"/>
        <v>2759.5989720000007</v>
      </c>
      <c r="KF37" s="20">
        <f t="shared" si="93"/>
        <v>1905.7743328000001</v>
      </c>
      <c r="KG37" s="20">
        <f t="shared" si="94"/>
        <v>3.8681558240000009</v>
      </c>
      <c r="KH37" s="20">
        <f t="shared" si="95"/>
        <v>142.93307496000003</v>
      </c>
      <c r="KI37" s="20">
        <f t="shared" si="96"/>
        <v>77.363116479999988</v>
      </c>
      <c r="KJ37" s="20">
        <f t="shared" si="97"/>
        <v>1598.9446652192003</v>
      </c>
      <c r="KK37" s="20">
        <f t="shared" si="98"/>
        <v>87.665619308800004</v>
      </c>
      <c r="KL37" s="20">
        <f t="shared" si="99"/>
        <v>116.25223430079998</v>
      </c>
      <c r="KM37" s="1">
        <v>51.8</v>
      </c>
      <c r="KN37" s="1">
        <v>85.7</v>
      </c>
      <c r="KO37" s="9"/>
      <c r="KP37" s="22"/>
      <c r="KQ37" s="22"/>
      <c r="KR37" s="22"/>
      <c r="KS37" s="245" t="s">
        <v>513</v>
      </c>
      <c r="KT37" s="459" t="s">
        <v>513</v>
      </c>
      <c r="KU37" s="246" t="s">
        <v>513</v>
      </c>
      <c r="KV37" s="246" t="s">
        <v>513</v>
      </c>
      <c r="KW37" s="246" t="s">
        <v>513</v>
      </c>
      <c r="KX37" s="246" t="s">
        <v>513</v>
      </c>
      <c r="KY37" s="11" t="s">
        <v>513</v>
      </c>
      <c r="KZ37" s="11" t="s">
        <v>513</v>
      </c>
      <c r="LA37" s="11" t="s">
        <v>513</v>
      </c>
      <c r="LB37" s="11"/>
      <c r="LC37" s="11"/>
    </row>
    <row r="38" spans="1:315">
      <c r="A38" s="1">
        <v>310</v>
      </c>
      <c r="B38" s="412">
        <f>COUNTIFS($D$3:D38,D38,$F$3:F38,F38)</f>
        <v>1</v>
      </c>
      <c r="C38" s="413">
        <v>11808</v>
      </c>
      <c r="D38" s="414" t="s">
        <v>844</v>
      </c>
      <c r="E38" s="73" t="s">
        <v>496</v>
      </c>
      <c r="F38" s="75">
        <v>450923416</v>
      </c>
      <c r="G38" s="74">
        <v>74</v>
      </c>
      <c r="H38" s="442">
        <v>43769</v>
      </c>
      <c r="I38" s="29" t="s">
        <v>647</v>
      </c>
      <c r="J38" s="24" t="s">
        <v>486</v>
      </c>
      <c r="K38" s="2" t="s">
        <v>429</v>
      </c>
      <c r="L38" s="1">
        <v>7</v>
      </c>
      <c r="M38" s="2" t="s">
        <v>628</v>
      </c>
      <c r="N38" s="2" t="s">
        <v>430</v>
      </c>
      <c r="O38" s="1"/>
      <c r="P38" s="1" t="s">
        <v>845</v>
      </c>
      <c r="Q38" s="25"/>
      <c r="R38" s="25"/>
      <c r="S38" s="2"/>
      <c r="T38" s="45" t="s">
        <v>782</v>
      </c>
      <c r="U38" s="45"/>
      <c r="V38" s="46" t="s">
        <v>801</v>
      </c>
      <c r="W38" s="27"/>
      <c r="X38" s="56"/>
      <c r="Y38" s="56"/>
      <c r="Z38" s="29"/>
      <c r="AA38" s="1" t="s">
        <v>797</v>
      </c>
      <c r="AB38" s="1"/>
      <c r="AC38" s="112">
        <v>84</v>
      </c>
      <c r="AD38" s="112">
        <v>600</v>
      </c>
      <c r="AE38" s="11"/>
      <c r="AF38" s="11"/>
      <c r="AG38" s="11" t="s">
        <v>490</v>
      </c>
      <c r="AH38" s="112">
        <v>50</v>
      </c>
      <c r="AI38" s="1"/>
      <c r="AJ38" s="1"/>
      <c r="AK38" s="112"/>
      <c r="AL38" s="1"/>
      <c r="AM38" s="1"/>
      <c r="AN38" s="1"/>
      <c r="AO38" s="113">
        <v>53.9</v>
      </c>
      <c r="AP38" s="114">
        <v>44.7</v>
      </c>
      <c r="AQ38" s="115">
        <v>1.2</v>
      </c>
      <c r="AR38" s="116">
        <f t="shared" si="55"/>
        <v>99.8</v>
      </c>
      <c r="AS38" s="117">
        <f t="shared" si="56"/>
        <v>1.2058165548098434</v>
      </c>
      <c r="AT38" s="118">
        <f t="shared" si="57"/>
        <v>1.446979865771812</v>
      </c>
      <c r="AU38" s="119">
        <f t="shared" si="58"/>
        <v>1.1742919389978212</v>
      </c>
      <c r="AV38" s="19">
        <v>49.911399999999993</v>
      </c>
      <c r="AW38" s="19">
        <f>95-AY38</f>
        <v>92.6</v>
      </c>
      <c r="AX38" s="120">
        <v>1.2935999999999999</v>
      </c>
      <c r="AY38" s="19">
        <v>2.4</v>
      </c>
      <c r="AZ38" s="1" t="s">
        <v>431</v>
      </c>
      <c r="BA38" s="142">
        <v>44.72</v>
      </c>
      <c r="BB38" s="1" t="s">
        <v>431</v>
      </c>
      <c r="BC38" s="6">
        <v>0</v>
      </c>
      <c r="BD38" s="6"/>
      <c r="BE38" s="19">
        <v>40.799999999999997</v>
      </c>
      <c r="BF38" s="19">
        <v>24.1</v>
      </c>
      <c r="BG38" s="2">
        <v>8014</v>
      </c>
      <c r="BH38" s="20">
        <v>435</v>
      </c>
      <c r="BI38" s="22">
        <v>0.38</v>
      </c>
      <c r="BJ38" s="19">
        <v>58.6</v>
      </c>
      <c r="BK38" s="1">
        <v>41.4</v>
      </c>
      <c r="BL38" s="121">
        <f t="shared" si="62"/>
        <v>1.4154589371980677</v>
      </c>
      <c r="BM38" s="122">
        <v>0.2</v>
      </c>
      <c r="BN38" s="6">
        <f t="shared" si="63"/>
        <v>0.3710575139146568</v>
      </c>
      <c r="BO38" s="1" t="s">
        <v>431</v>
      </c>
      <c r="BP38" s="1">
        <v>41.8</v>
      </c>
      <c r="BQ38" s="19">
        <v>62.471999999999994</v>
      </c>
      <c r="BR38" s="42">
        <v>50574.107142857138</v>
      </c>
      <c r="BS38" s="6">
        <f t="shared" si="64"/>
        <v>40.200000000000003</v>
      </c>
      <c r="BT38" s="4">
        <v>90.2</v>
      </c>
      <c r="BU38" s="42">
        <v>6303.3600000000006</v>
      </c>
      <c r="BV38" s="6">
        <f t="shared" si="65"/>
        <v>9.7999999999999972</v>
      </c>
      <c r="BW38" s="6">
        <f t="shared" si="66"/>
        <v>44.297699999999999</v>
      </c>
      <c r="BX38" s="4">
        <v>7.2</v>
      </c>
      <c r="BY38" s="22">
        <f t="shared" si="67"/>
        <v>3.2184000000000004</v>
      </c>
      <c r="BZ38" s="4">
        <v>33</v>
      </c>
      <c r="CA38" s="22">
        <f t="shared" si="68"/>
        <v>14.751000000000001</v>
      </c>
      <c r="CB38" s="4">
        <v>58.9</v>
      </c>
      <c r="CC38" s="22">
        <f t="shared" si="69"/>
        <v>26.328299999999999</v>
      </c>
      <c r="CD38" s="6">
        <v>0.2</v>
      </c>
      <c r="CE38" s="123">
        <v>99.3</v>
      </c>
      <c r="CF38" s="124">
        <v>9104.5499999999993</v>
      </c>
      <c r="CG38" s="123">
        <v>97.1</v>
      </c>
      <c r="CH38" s="123">
        <v>5577</v>
      </c>
      <c r="CI38" s="123">
        <v>82.5</v>
      </c>
      <c r="CJ38" s="123">
        <v>88.6</v>
      </c>
      <c r="CK38" s="124">
        <v>4831.2</v>
      </c>
      <c r="CL38" s="143">
        <f t="shared" si="70"/>
        <v>0.2181818181818182</v>
      </c>
      <c r="CM38" s="22"/>
      <c r="CN38" s="22"/>
      <c r="CO38" s="22"/>
      <c r="CP38" s="6"/>
      <c r="CQ38" s="19"/>
      <c r="CR38" s="19"/>
      <c r="CS38" s="19"/>
      <c r="CT38" s="6">
        <v>16.600000000000001</v>
      </c>
      <c r="CU38" s="6">
        <v>12.4</v>
      </c>
      <c r="CV38" s="6">
        <v>59.3</v>
      </c>
      <c r="CW38" s="22">
        <v>60.7</v>
      </c>
      <c r="CX38" s="22">
        <v>65.900000000000006</v>
      </c>
      <c r="CY38" s="2">
        <v>44.2</v>
      </c>
      <c r="CZ38" s="22">
        <v>0.24</v>
      </c>
      <c r="DA38" s="1"/>
      <c r="DB38" s="126" t="s">
        <v>446</v>
      </c>
      <c r="DC38" s="127"/>
      <c r="DD38" s="128" t="s">
        <v>846</v>
      </c>
      <c r="DE38" s="1"/>
      <c r="DF38" s="1"/>
      <c r="DG38" s="1"/>
      <c r="DH38" s="1"/>
      <c r="DI38" s="1" t="s">
        <v>433</v>
      </c>
      <c r="DJ38" s="206" t="s">
        <v>490</v>
      </c>
      <c r="DK38" s="4">
        <v>2</v>
      </c>
      <c r="DL38" s="4"/>
      <c r="DM38" s="4"/>
      <c r="DN38" s="16">
        <v>0</v>
      </c>
      <c r="DO38" s="4"/>
      <c r="DP38" s="4"/>
      <c r="DQ38" s="4"/>
      <c r="DR38" s="1">
        <v>1.1000000000000001</v>
      </c>
      <c r="DS38" s="1" t="s">
        <v>430</v>
      </c>
      <c r="DT38" s="1">
        <v>135</v>
      </c>
      <c r="DU38" s="1">
        <v>14.8</v>
      </c>
      <c r="DV38" s="1">
        <v>85.2</v>
      </c>
      <c r="DW38" s="1" t="s">
        <v>430</v>
      </c>
      <c r="DX38" s="1" t="s">
        <v>430</v>
      </c>
      <c r="DY38" s="1" t="s">
        <v>430</v>
      </c>
      <c r="DZ38" s="1" t="s">
        <v>430</v>
      </c>
      <c r="EA38" s="1">
        <v>0</v>
      </c>
      <c r="EB38" s="1"/>
      <c r="EC38" s="36"/>
      <c r="ED38" s="36"/>
      <c r="EE38" s="4">
        <v>7</v>
      </c>
      <c r="EF38" s="4" t="s">
        <v>557</v>
      </c>
      <c r="EG38" s="4"/>
      <c r="EH38" s="4">
        <v>1</v>
      </c>
      <c r="EI38" s="4" t="s">
        <v>2524</v>
      </c>
      <c r="EJ38" s="4">
        <v>176</v>
      </c>
      <c r="EK38" s="4">
        <v>80</v>
      </c>
      <c r="EL38" s="6">
        <f t="shared" si="86"/>
        <v>25.826446280991735</v>
      </c>
      <c r="EM38" s="4"/>
      <c r="EN38" s="4">
        <v>1</v>
      </c>
      <c r="EO38" s="4">
        <v>2</v>
      </c>
      <c r="EP38" s="4">
        <v>1</v>
      </c>
      <c r="EQ38" s="31" t="s">
        <v>513</v>
      </c>
      <c r="ER38" s="14" t="s">
        <v>513</v>
      </c>
      <c r="ES38" s="129">
        <v>11808</v>
      </c>
      <c r="ET38" s="130">
        <v>75</v>
      </c>
      <c r="EU38" s="130">
        <v>2157</v>
      </c>
      <c r="EV38" s="130">
        <v>4000</v>
      </c>
      <c r="EW38" s="130">
        <v>42120</v>
      </c>
      <c r="EX38" s="130">
        <v>598</v>
      </c>
      <c r="EY38" s="131">
        <f t="shared" si="87"/>
        <v>83.959199999999996</v>
      </c>
      <c r="EZ38" s="38">
        <f t="shared" si="88"/>
        <v>587.71439999999996</v>
      </c>
      <c r="FA38" s="9"/>
      <c r="FB38" s="9"/>
      <c r="FC38" s="9"/>
      <c r="FD38" s="9"/>
      <c r="FE38" s="132"/>
      <c r="FF38" s="132"/>
      <c r="FG38" s="132"/>
      <c r="FH38" s="133"/>
      <c r="FI38" s="134"/>
      <c r="FJ38" s="133"/>
      <c r="FK38" s="135"/>
      <c r="FL38" s="136"/>
      <c r="FM38" s="9"/>
      <c r="FN38" s="1"/>
      <c r="FO38" s="40">
        <f t="shared" si="89"/>
        <v>8.4000000000000005E-2</v>
      </c>
      <c r="FP38" s="9"/>
      <c r="FQ38" s="118">
        <f t="shared" si="90"/>
        <v>27.723690310616597</v>
      </c>
      <c r="FR38" s="137">
        <f t="shared" si="91"/>
        <v>8.3959199999999998E-2</v>
      </c>
      <c r="FS38" s="9"/>
      <c r="FT38" s="1"/>
      <c r="FU38" s="335"/>
      <c r="FV38" s="344">
        <v>43556</v>
      </c>
      <c r="FW38" s="210"/>
      <c r="FX38" s="244" t="s">
        <v>566</v>
      </c>
      <c r="FY38" s="243" t="s">
        <v>513</v>
      </c>
      <c r="FZ38" s="1"/>
      <c r="GA38" s="237">
        <v>1</v>
      </c>
      <c r="GB38" s="9"/>
      <c r="GC38" s="9"/>
      <c r="GD38" s="1"/>
      <c r="GE38" s="245" t="s">
        <v>513</v>
      </c>
      <c r="GF38" s="237" t="s">
        <v>513</v>
      </c>
      <c r="GG38" s="1"/>
      <c r="GH38" s="244" t="s">
        <v>3118</v>
      </c>
      <c r="GI38" s="351">
        <v>1</v>
      </c>
      <c r="GJ38" s="244" t="s">
        <v>2646</v>
      </c>
      <c r="GK38" s="1"/>
      <c r="GL38" s="8">
        <v>0</v>
      </c>
      <c r="GM38" s="9"/>
      <c r="GN38" s="1"/>
      <c r="GO38" s="10">
        <v>43769</v>
      </c>
      <c r="GP38" s="10"/>
      <c r="GQ38" s="20"/>
      <c r="GR38" s="138"/>
      <c r="GS38" s="1"/>
      <c r="GT38" s="1"/>
      <c r="GU38" s="1"/>
      <c r="GV38" s="1"/>
      <c r="GW38" s="1"/>
      <c r="GX38" s="1"/>
      <c r="GY38" s="9"/>
      <c r="GZ38" s="9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9"/>
      <c r="KC38" s="9"/>
      <c r="KD38" s="9"/>
      <c r="KE38" s="20">
        <f t="shared" si="92"/>
        <v>45.254008799999994</v>
      </c>
      <c r="KF38" s="20">
        <f t="shared" si="93"/>
        <v>37.529762400000003</v>
      </c>
      <c r="KG38" s="20">
        <f t="shared" si="94"/>
        <v>1.0075103999999999</v>
      </c>
      <c r="KH38" s="20">
        <f t="shared" si="95"/>
        <v>1.0860962111999999</v>
      </c>
      <c r="KI38" s="20">
        <f t="shared" si="96"/>
        <v>0.1679184</v>
      </c>
      <c r="KJ38" s="20">
        <f t="shared" si="97"/>
        <v>2.7021428928</v>
      </c>
      <c r="KK38" s="20">
        <f t="shared" si="98"/>
        <v>12.384821592000002</v>
      </c>
      <c r="KL38" s="20">
        <f t="shared" si="99"/>
        <v>22.105030053599997</v>
      </c>
      <c r="KM38" s="9"/>
      <c r="KN38" s="9"/>
      <c r="KO38" s="9"/>
      <c r="KP38" s="1"/>
      <c r="KQ38" s="9"/>
      <c r="KR38" s="9"/>
      <c r="KS38" s="23">
        <v>43811</v>
      </c>
      <c r="KT38" s="20">
        <v>2</v>
      </c>
      <c r="KU38" s="9">
        <v>1</v>
      </c>
      <c r="KV38" s="9">
        <v>2</v>
      </c>
      <c r="KW38" s="464">
        <v>44126</v>
      </c>
      <c r="KX38" s="9">
        <v>2</v>
      </c>
      <c r="KY38" s="9">
        <v>2</v>
      </c>
      <c r="KZ38" s="9">
        <v>0</v>
      </c>
      <c r="LA38" s="11" t="s">
        <v>2459</v>
      </c>
      <c r="LB38" s="11"/>
      <c r="LC38" s="11"/>
    </row>
    <row r="39" spans="1:315">
      <c r="A39" s="1">
        <v>385</v>
      </c>
      <c r="B39" s="412">
        <f>COUNTIFS($D$3:D39,D39,$F$3:F39,F39)</f>
        <v>2</v>
      </c>
      <c r="C39" s="413">
        <v>12047</v>
      </c>
      <c r="D39" s="414" t="s">
        <v>844</v>
      </c>
      <c r="E39" s="73" t="s">
        <v>496</v>
      </c>
      <c r="F39" s="75">
        <v>450923416</v>
      </c>
      <c r="G39" s="74">
        <v>74</v>
      </c>
      <c r="H39" s="442">
        <v>43811</v>
      </c>
      <c r="I39" s="29" t="s">
        <v>647</v>
      </c>
      <c r="J39" s="24" t="s">
        <v>486</v>
      </c>
      <c r="K39" s="2" t="s">
        <v>429</v>
      </c>
      <c r="L39" s="1">
        <v>7</v>
      </c>
      <c r="M39" s="2">
        <v>2</v>
      </c>
      <c r="N39" s="2" t="s">
        <v>430</v>
      </c>
      <c r="O39" s="1"/>
      <c r="P39" s="1" t="s">
        <v>943</v>
      </c>
      <c r="Q39" s="25"/>
      <c r="R39" s="25"/>
      <c r="S39" s="2"/>
      <c r="T39" s="45" t="s">
        <v>782</v>
      </c>
      <c r="U39" s="45"/>
      <c r="V39" s="47" t="s">
        <v>858</v>
      </c>
      <c r="W39" s="27"/>
      <c r="X39" s="56"/>
      <c r="Y39" s="56"/>
      <c r="Z39" s="29"/>
      <c r="AA39" s="1" t="s">
        <v>797</v>
      </c>
      <c r="AB39" s="1"/>
      <c r="AC39" s="112">
        <v>93</v>
      </c>
      <c r="AD39" s="112">
        <v>650</v>
      </c>
      <c r="AE39" s="11"/>
      <c r="AF39" s="11"/>
      <c r="AG39" s="11" t="s">
        <v>490</v>
      </c>
      <c r="AH39" s="112">
        <v>50</v>
      </c>
      <c r="AI39" s="11"/>
      <c r="AJ39" s="11"/>
      <c r="AK39" s="112"/>
      <c r="AL39" s="1"/>
      <c r="AM39" s="1"/>
      <c r="AN39" s="1"/>
      <c r="AO39" s="113">
        <v>31.5</v>
      </c>
      <c r="AP39" s="114">
        <v>64.8</v>
      </c>
      <c r="AQ39" s="115">
        <v>3.68</v>
      </c>
      <c r="AR39" s="116">
        <f t="shared" si="55"/>
        <v>99.98</v>
      </c>
      <c r="AS39" s="117">
        <f t="shared" si="56"/>
        <v>0.4861111111111111</v>
      </c>
      <c r="AT39" s="118">
        <f t="shared" si="57"/>
        <v>1.788888888888889</v>
      </c>
      <c r="AU39" s="119">
        <f t="shared" si="58"/>
        <v>0.45998831775700932</v>
      </c>
      <c r="AV39" s="19">
        <v>29.020949999999999</v>
      </c>
      <c r="AW39" s="19">
        <f>95-AY39</f>
        <v>92.13</v>
      </c>
      <c r="AX39" s="120">
        <v>0.90405000000000002</v>
      </c>
      <c r="AY39" s="19">
        <v>2.87</v>
      </c>
      <c r="AZ39" s="1" t="s">
        <v>431</v>
      </c>
      <c r="BA39" s="55">
        <v>53.69</v>
      </c>
      <c r="BB39" s="1" t="s">
        <v>431</v>
      </c>
      <c r="BC39" s="6">
        <v>0.12</v>
      </c>
      <c r="BD39" s="6">
        <v>94.4</v>
      </c>
      <c r="BE39" s="19">
        <v>62.8</v>
      </c>
      <c r="BF39" s="19">
        <v>48</v>
      </c>
      <c r="BG39" s="2">
        <v>6148</v>
      </c>
      <c r="BH39" s="20">
        <v>806.4</v>
      </c>
      <c r="BI39" s="19">
        <v>4.6900000000000004</v>
      </c>
      <c r="BJ39" s="19">
        <v>58.9</v>
      </c>
      <c r="BK39" s="1">
        <v>40.9</v>
      </c>
      <c r="BL39" s="121">
        <f t="shared" si="62"/>
        <v>1.4400977995110025</v>
      </c>
      <c r="BM39" s="122">
        <v>0.28999999999999998</v>
      </c>
      <c r="BN39" s="6">
        <f t="shared" si="63"/>
        <v>0.92063492063492047</v>
      </c>
      <c r="BO39" s="1" t="s">
        <v>431</v>
      </c>
      <c r="BP39" s="19">
        <v>40.051000000000002</v>
      </c>
      <c r="BQ39" s="19">
        <v>83.07</v>
      </c>
      <c r="BR39" s="42">
        <v>127953.9</v>
      </c>
      <c r="BS39" s="6">
        <f t="shared" si="64"/>
        <v>49</v>
      </c>
      <c r="BT39" s="4">
        <v>92.3</v>
      </c>
      <c r="BU39" s="42">
        <v>8293.32</v>
      </c>
      <c r="BV39" s="6">
        <f t="shared" si="65"/>
        <v>7.7000000000000028</v>
      </c>
      <c r="BW39" s="6">
        <f t="shared" si="66"/>
        <v>64.281599999999997</v>
      </c>
      <c r="BX39" s="4">
        <v>19.899999999999999</v>
      </c>
      <c r="BY39" s="22">
        <f t="shared" si="67"/>
        <v>12.895199999999997</v>
      </c>
      <c r="BZ39" s="4">
        <v>29.1</v>
      </c>
      <c r="CA39" s="22">
        <f t="shared" si="68"/>
        <v>18.8568</v>
      </c>
      <c r="CB39" s="4">
        <v>50.2</v>
      </c>
      <c r="CC39" s="22">
        <f t="shared" si="69"/>
        <v>32.529600000000002</v>
      </c>
      <c r="CD39" s="22">
        <v>0.12</v>
      </c>
      <c r="CE39" s="123">
        <v>99.3</v>
      </c>
      <c r="CF39" s="124">
        <v>11165.349999999999</v>
      </c>
      <c r="CG39" s="123">
        <v>98.2</v>
      </c>
      <c r="CH39" s="123">
        <v>7404</v>
      </c>
      <c r="CI39" s="123">
        <v>91.2</v>
      </c>
      <c r="CJ39" s="123">
        <v>94.9</v>
      </c>
      <c r="CK39" s="124">
        <v>7221.5999999999995</v>
      </c>
      <c r="CL39" s="19">
        <f t="shared" si="70"/>
        <v>0.68384879725085901</v>
      </c>
      <c r="CM39" s="22"/>
      <c r="CN39" s="22"/>
      <c r="CO39" s="22"/>
      <c r="CP39" s="6"/>
      <c r="CQ39" s="19"/>
      <c r="CR39" s="19"/>
      <c r="CS39" s="19"/>
      <c r="CT39" s="22"/>
      <c r="CU39" s="139"/>
      <c r="CV39" s="139"/>
      <c r="CW39" s="22"/>
      <c r="CX39" s="22"/>
      <c r="CY39" s="1"/>
      <c r="CZ39" s="22"/>
      <c r="DA39" s="1"/>
      <c r="DB39" s="126" t="s">
        <v>440</v>
      </c>
      <c r="DC39" s="127"/>
      <c r="DD39" s="128" t="s">
        <v>963</v>
      </c>
      <c r="DE39" s="1"/>
      <c r="DF39" s="1"/>
      <c r="DG39" s="1"/>
      <c r="DH39" s="1"/>
      <c r="DI39" s="1" t="s">
        <v>433</v>
      </c>
      <c r="DJ39" s="206" t="s">
        <v>490</v>
      </c>
      <c r="DK39" s="4">
        <v>2</v>
      </c>
      <c r="DL39" s="4"/>
      <c r="DM39" s="4"/>
      <c r="DN39" s="16">
        <v>0</v>
      </c>
      <c r="DO39" s="4"/>
      <c r="DP39" s="4"/>
      <c r="DQ39" s="4"/>
      <c r="DR39" s="1" t="s">
        <v>430</v>
      </c>
      <c r="DS39" s="1" t="s">
        <v>430</v>
      </c>
      <c r="DT39" s="1">
        <v>148</v>
      </c>
      <c r="DU39" s="1">
        <v>12.8</v>
      </c>
      <c r="DV39" s="1">
        <v>87.2</v>
      </c>
      <c r="DW39" s="1" t="s">
        <v>430</v>
      </c>
      <c r="DX39" s="1" t="s">
        <v>430</v>
      </c>
      <c r="DY39" s="1" t="s">
        <v>430</v>
      </c>
      <c r="DZ39" s="1" t="s">
        <v>430</v>
      </c>
      <c r="EA39" s="1">
        <v>0</v>
      </c>
      <c r="EB39" s="1"/>
      <c r="EC39" s="36"/>
      <c r="ED39" s="36"/>
      <c r="EE39" s="4">
        <v>7</v>
      </c>
      <c r="EF39" s="4">
        <v>10</v>
      </c>
      <c r="EG39" s="4"/>
      <c r="EH39" s="4">
        <v>1</v>
      </c>
      <c r="EI39" s="4" t="s">
        <v>3078</v>
      </c>
      <c r="EJ39" s="4">
        <v>176</v>
      </c>
      <c r="EK39" s="4">
        <v>80</v>
      </c>
      <c r="EL39" s="6">
        <f t="shared" si="86"/>
        <v>25.826446280991735</v>
      </c>
      <c r="EM39" s="4"/>
      <c r="EN39" s="4">
        <v>1</v>
      </c>
      <c r="EO39" s="4">
        <v>2</v>
      </c>
      <c r="EP39" s="4">
        <v>1</v>
      </c>
      <c r="EQ39" s="31" t="s">
        <v>513</v>
      </c>
      <c r="ER39" s="14" t="s">
        <v>513</v>
      </c>
      <c r="ES39" s="129">
        <v>12047</v>
      </c>
      <c r="ET39" s="130">
        <v>75</v>
      </c>
      <c r="EU39" s="130">
        <v>6872</v>
      </c>
      <c r="EV39" s="130">
        <v>12000</v>
      </c>
      <c r="EW39" s="130">
        <v>40560</v>
      </c>
      <c r="EX39" s="130">
        <v>1992</v>
      </c>
      <c r="EY39" s="131">
        <f t="shared" si="87"/>
        <v>89.772800000000004</v>
      </c>
      <c r="EZ39" s="38">
        <f t="shared" si="88"/>
        <v>628.40960000000007</v>
      </c>
      <c r="FA39" s="9"/>
      <c r="FB39" s="9"/>
      <c r="FC39" s="9"/>
      <c r="FD39" s="9"/>
      <c r="FE39" s="132"/>
      <c r="FF39" s="132"/>
      <c r="FG39" s="132"/>
      <c r="FH39" s="133"/>
      <c r="FI39" s="134"/>
      <c r="FJ39" s="133"/>
      <c r="FK39" s="135"/>
      <c r="FL39" s="136"/>
      <c r="FM39" s="9"/>
      <c r="FN39" s="1"/>
      <c r="FO39" s="40">
        <f t="shared" si="89"/>
        <v>9.2999999999999999E-2</v>
      </c>
      <c r="FP39" s="9"/>
      <c r="FQ39" s="118">
        <f t="shared" si="90"/>
        <v>28.987194412107101</v>
      </c>
      <c r="FR39" s="137">
        <f t="shared" si="91"/>
        <v>8.97728E-2</v>
      </c>
      <c r="FS39" s="9"/>
      <c r="FT39" s="1"/>
      <c r="FU39" s="335"/>
      <c r="FV39" s="344">
        <v>43556</v>
      </c>
      <c r="FW39" s="210"/>
      <c r="FX39" s="244" t="s">
        <v>3119</v>
      </c>
      <c r="FY39" s="243" t="s">
        <v>513</v>
      </c>
      <c r="FZ39" s="1"/>
      <c r="GA39" s="1">
        <v>1</v>
      </c>
      <c r="GB39" s="9"/>
      <c r="GC39" s="9"/>
      <c r="GD39" s="1"/>
      <c r="GE39" s="245" t="s">
        <v>513</v>
      </c>
      <c r="GF39" s="237" t="s">
        <v>513</v>
      </c>
      <c r="GG39" s="1"/>
      <c r="GH39" s="244" t="s">
        <v>3120</v>
      </c>
      <c r="GI39" s="351">
        <v>1</v>
      </c>
      <c r="GJ39" s="244" t="s">
        <v>2646</v>
      </c>
      <c r="GK39" s="1"/>
      <c r="GL39" s="8">
        <v>0</v>
      </c>
      <c r="GM39" s="9"/>
      <c r="GN39" s="1"/>
      <c r="GO39" s="10">
        <v>43811</v>
      </c>
      <c r="GP39" s="10"/>
      <c r="GQ39" s="20"/>
      <c r="GR39" s="138"/>
      <c r="GS39" s="1"/>
      <c r="GT39" s="1"/>
      <c r="GU39" s="1"/>
      <c r="GV39" s="1"/>
      <c r="GW39" s="1"/>
      <c r="GX39" s="1"/>
      <c r="GY39" s="9"/>
      <c r="GZ39" s="9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9"/>
      <c r="KC39" s="9"/>
      <c r="KD39" s="9"/>
      <c r="KE39" s="20">
        <f t="shared" si="92"/>
        <v>28.278431999999999</v>
      </c>
      <c r="KF39" s="20">
        <f t="shared" si="93"/>
        <v>58.172774399999994</v>
      </c>
      <c r="KG39" s="20">
        <f t="shared" si="94"/>
        <v>3.3036390400000002</v>
      </c>
      <c r="KH39" s="20">
        <f t="shared" si="95"/>
        <v>0.81159099840000004</v>
      </c>
      <c r="KI39" s="20">
        <f t="shared" si="96"/>
        <v>0.26034111999999998</v>
      </c>
      <c r="KJ39" s="20">
        <f t="shared" si="97"/>
        <v>11.576382105599999</v>
      </c>
      <c r="KK39" s="20">
        <f t="shared" si="98"/>
        <v>16.928277350399998</v>
      </c>
      <c r="KL39" s="20">
        <f t="shared" si="99"/>
        <v>29.202732748799999</v>
      </c>
      <c r="KM39" s="9"/>
      <c r="KN39" s="9"/>
      <c r="KO39" s="9"/>
      <c r="KP39" s="1"/>
      <c r="KQ39" s="9"/>
      <c r="KR39" s="9"/>
      <c r="KS39" s="23">
        <v>43832</v>
      </c>
      <c r="KT39" s="20">
        <v>2</v>
      </c>
      <c r="KU39" s="9">
        <v>1</v>
      </c>
      <c r="KV39" s="9">
        <v>2</v>
      </c>
      <c r="KW39" s="464">
        <v>44126</v>
      </c>
      <c r="KX39" s="9">
        <v>2</v>
      </c>
      <c r="KY39" s="9">
        <v>2</v>
      </c>
      <c r="KZ39" s="9">
        <v>0</v>
      </c>
      <c r="LA39" s="11" t="s">
        <v>2459</v>
      </c>
      <c r="LB39" s="11"/>
      <c r="LC39" s="11"/>
    </row>
    <row r="40" spans="1:315">
      <c r="A40" s="1">
        <v>386</v>
      </c>
      <c r="B40" s="412">
        <f>COUNTIFS($D$3:D40,D40,$F$3:F40,F40)</f>
        <v>3</v>
      </c>
      <c r="C40" s="413">
        <v>12048</v>
      </c>
      <c r="D40" s="414" t="s">
        <v>844</v>
      </c>
      <c r="E40" s="73" t="s">
        <v>496</v>
      </c>
      <c r="F40" s="75">
        <v>450923416</v>
      </c>
      <c r="G40" s="74">
        <v>74</v>
      </c>
      <c r="H40" s="442">
        <v>43811</v>
      </c>
      <c r="I40" s="29" t="s">
        <v>647</v>
      </c>
      <c r="J40" s="24" t="s">
        <v>486</v>
      </c>
      <c r="K40" s="2" t="s">
        <v>429</v>
      </c>
      <c r="L40" s="1">
        <v>12</v>
      </c>
      <c r="M40" s="2" t="s">
        <v>649</v>
      </c>
      <c r="N40" s="2" t="s">
        <v>430</v>
      </c>
      <c r="O40" s="1"/>
      <c r="P40" s="1" t="s">
        <v>943</v>
      </c>
      <c r="Q40" s="25"/>
      <c r="R40" s="25"/>
      <c r="S40" s="2"/>
      <c r="T40" s="45" t="s">
        <v>782</v>
      </c>
      <c r="U40" s="45"/>
      <c r="V40" s="47" t="s">
        <v>858</v>
      </c>
      <c r="W40" s="27"/>
      <c r="X40" s="56"/>
      <c r="Y40" s="56"/>
      <c r="Z40" s="29"/>
      <c r="AA40" s="1" t="s">
        <v>797</v>
      </c>
      <c r="AB40" s="1"/>
      <c r="AC40" s="112">
        <v>178</v>
      </c>
      <c r="AD40" s="112">
        <v>2100</v>
      </c>
      <c r="AE40" s="11"/>
      <c r="AF40" s="11"/>
      <c r="AG40" s="11" t="s">
        <v>482</v>
      </c>
      <c r="AH40" s="112">
        <v>15</v>
      </c>
      <c r="AI40" s="11"/>
      <c r="AJ40" s="11"/>
      <c r="AK40" s="112"/>
      <c r="AL40" s="1"/>
      <c r="AM40" s="1"/>
      <c r="AN40" s="1"/>
      <c r="AO40" s="113">
        <v>41.1</v>
      </c>
      <c r="AP40" s="114">
        <v>53.8</v>
      </c>
      <c r="AQ40" s="115">
        <v>5.13</v>
      </c>
      <c r="AR40" s="116">
        <f t="shared" si="55"/>
        <v>100.03</v>
      </c>
      <c r="AS40" s="117">
        <f t="shared" si="56"/>
        <v>0.76394052044609673</v>
      </c>
      <c r="AT40" s="118">
        <f t="shared" si="57"/>
        <v>3.9190148698884761</v>
      </c>
      <c r="AU40" s="119">
        <f t="shared" si="58"/>
        <v>0.69743763787544544</v>
      </c>
      <c r="AV40" s="19">
        <v>37.70514</v>
      </c>
      <c r="AW40" s="19">
        <f>95-AY40</f>
        <v>91.74</v>
      </c>
      <c r="AX40" s="120">
        <v>1.3398599999999998</v>
      </c>
      <c r="AY40" s="19">
        <v>3.26</v>
      </c>
      <c r="AZ40" s="1" t="s">
        <v>431</v>
      </c>
      <c r="BA40" s="55">
        <v>38.35</v>
      </c>
      <c r="BB40" s="1" t="s">
        <v>431</v>
      </c>
      <c r="BC40" s="6">
        <v>0.1</v>
      </c>
      <c r="BD40" s="6">
        <v>87</v>
      </c>
      <c r="BE40" s="19">
        <v>39.299999999999997</v>
      </c>
      <c r="BF40" s="19">
        <v>21.1</v>
      </c>
      <c r="BG40" s="2">
        <v>4603</v>
      </c>
      <c r="BH40" s="20">
        <v>401.40000000000003</v>
      </c>
      <c r="BI40" s="19">
        <v>0.19</v>
      </c>
      <c r="BJ40" s="19">
        <v>58.3</v>
      </c>
      <c r="BK40" s="1">
        <v>41.7</v>
      </c>
      <c r="BL40" s="121">
        <f t="shared" si="62"/>
        <v>1.398081534772182</v>
      </c>
      <c r="BM40" s="122">
        <v>0.31</v>
      </c>
      <c r="BN40" s="6">
        <f t="shared" si="63"/>
        <v>0.75425790754257904</v>
      </c>
      <c r="BO40" s="1" t="s">
        <v>431</v>
      </c>
      <c r="BP40" s="19">
        <v>19.239000000000001</v>
      </c>
      <c r="BQ40" s="19">
        <v>49.984000000000002</v>
      </c>
      <c r="BR40" s="42">
        <v>70633.3</v>
      </c>
      <c r="BS40" s="6">
        <f t="shared" si="64"/>
        <v>49.7</v>
      </c>
      <c r="BT40" s="4">
        <v>92.7</v>
      </c>
      <c r="BU40" s="42">
        <v>6059.88</v>
      </c>
      <c r="BV40" s="6">
        <f t="shared" si="65"/>
        <v>7.2999999999999972</v>
      </c>
      <c r="BW40" s="6">
        <f t="shared" si="66"/>
        <v>53.530999999999992</v>
      </c>
      <c r="BX40" s="4">
        <v>20.8</v>
      </c>
      <c r="BY40" s="22">
        <f t="shared" si="67"/>
        <v>11.1904</v>
      </c>
      <c r="BZ40" s="4">
        <v>28.9</v>
      </c>
      <c r="CA40" s="22">
        <f t="shared" si="68"/>
        <v>15.5482</v>
      </c>
      <c r="CB40" s="4">
        <v>49.8</v>
      </c>
      <c r="CC40" s="22">
        <f t="shared" si="69"/>
        <v>26.792399999999997</v>
      </c>
      <c r="CD40" s="22">
        <v>0.27</v>
      </c>
      <c r="CE40" s="123">
        <v>96.8</v>
      </c>
      <c r="CF40" s="124">
        <v>8308.75</v>
      </c>
      <c r="CG40" s="123">
        <v>92.7</v>
      </c>
      <c r="CH40" s="123">
        <v>5152</v>
      </c>
      <c r="CI40" s="123">
        <v>63.6</v>
      </c>
      <c r="CJ40" s="123">
        <v>79</v>
      </c>
      <c r="CK40" s="124">
        <v>5390.4</v>
      </c>
      <c r="CL40" s="19">
        <f t="shared" si="70"/>
        <v>0.7197231833910035</v>
      </c>
      <c r="CM40" s="22"/>
      <c r="CN40" s="22"/>
      <c r="CO40" s="22"/>
      <c r="CP40" s="6"/>
      <c r="CQ40" s="19"/>
      <c r="CR40" s="19"/>
      <c r="CS40" s="19"/>
      <c r="CT40" s="22"/>
      <c r="CU40" s="139"/>
      <c r="CV40" s="139"/>
      <c r="CW40" s="22"/>
      <c r="CX40" s="22"/>
      <c r="CY40" s="1"/>
      <c r="CZ40" s="22"/>
      <c r="DA40" s="1"/>
      <c r="DB40" s="126" t="s">
        <v>440</v>
      </c>
      <c r="DC40" s="127"/>
      <c r="DD40" s="128" t="s">
        <v>964</v>
      </c>
      <c r="DE40" s="1"/>
      <c r="DF40" s="1"/>
      <c r="DG40" s="1"/>
      <c r="DH40" s="1"/>
      <c r="DI40" s="1" t="s">
        <v>433</v>
      </c>
      <c r="DJ40" s="205" t="s">
        <v>482</v>
      </c>
      <c r="DK40" s="4">
        <v>2</v>
      </c>
      <c r="DL40" s="4"/>
      <c r="DM40" s="4"/>
      <c r="DN40" s="16">
        <v>0</v>
      </c>
      <c r="DO40" s="4"/>
      <c r="DP40" s="4"/>
      <c r="DQ40" s="4"/>
      <c r="DR40" s="1" t="s">
        <v>430</v>
      </c>
      <c r="DS40" s="1" t="s">
        <v>430</v>
      </c>
      <c r="DT40" s="1">
        <v>297</v>
      </c>
      <c r="DU40" s="1">
        <v>15.5</v>
      </c>
      <c r="DV40" s="1">
        <v>84.5</v>
      </c>
      <c r="DW40" s="1" t="s">
        <v>430</v>
      </c>
      <c r="DX40" s="1" t="s">
        <v>430</v>
      </c>
      <c r="DY40" s="1" t="s">
        <v>430</v>
      </c>
      <c r="DZ40" s="1" t="s">
        <v>430</v>
      </c>
      <c r="EA40" s="1" t="s">
        <v>478</v>
      </c>
      <c r="EB40" s="1"/>
      <c r="EC40" s="36"/>
      <c r="ED40" s="36"/>
      <c r="EE40" s="4">
        <v>12</v>
      </c>
      <c r="EF40" s="4">
        <v>25</v>
      </c>
      <c r="EG40" s="4"/>
      <c r="EH40" s="4">
        <v>1</v>
      </c>
      <c r="EI40" s="4" t="s">
        <v>3121</v>
      </c>
      <c r="EJ40" s="4">
        <v>176</v>
      </c>
      <c r="EK40" s="4">
        <v>80</v>
      </c>
      <c r="EL40" s="6">
        <f t="shared" si="86"/>
        <v>25.826446280991735</v>
      </c>
      <c r="EM40" s="4"/>
      <c r="EN40" s="4">
        <v>1</v>
      </c>
      <c r="EO40" s="4">
        <v>2</v>
      </c>
      <c r="EP40" s="4">
        <v>1</v>
      </c>
      <c r="EQ40" s="31" t="s">
        <v>513</v>
      </c>
      <c r="ER40" s="14" t="s">
        <v>513</v>
      </c>
      <c r="ES40" s="129">
        <v>12048</v>
      </c>
      <c r="ET40" s="130">
        <v>75</v>
      </c>
      <c r="EU40" s="130">
        <v>37052</v>
      </c>
      <c r="EV40" s="130">
        <v>8000</v>
      </c>
      <c r="EW40" s="130">
        <v>40560</v>
      </c>
      <c r="EX40" s="130">
        <v>2436</v>
      </c>
      <c r="EY40" s="131">
        <f t="shared" si="87"/>
        <v>164.67359999999999</v>
      </c>
      <c r="EZ40" s="38">
        <f t="shared" si="88"/>
        <v>1976.0832</v>
      </c>
      <c r="FA40" s="9"/>
      <c r="FB40" s="9"/>
      <c r="FC40" s="9"/>
      <c r="FD40" s="9"/>
      <c r="FE40" s="132"/>
      <c r="FF40" s="132"/>
      <c r="FG40" s="132"/>
      <c r="FH40" s="133"/>
      <c r="FI40" s="134"/>
      <c r="FJ40" s="133"/>
      <c r="FK40" s="135"/>
      <c r="FL40" s="136"/>
      <c r="FM40" s="9"/>
      <c r="FN40" s="1"/>
      <c r="FO40" s="40">
        <f t="shared" si="89"/>
        <v>0.17799999999999999</v>
      </c>
      <c r="FP40" s="9"/>
      <c r="FQ40" s="118">
        <f t="shared" si="90"/>
        <v>6.5745438842707546</v>
      </c>
      <c r="FR40" s="137">
        <f t="shared" si="91"/>
        <v>0.1646736</v>
      </c>
      <c r="FS40" s="9"/>
      <c r="FT40" s="1"/>
      <c r="FU40" s="336">
        <v>43556</v>
      </c>
      <c r="FV40" s="343"/>
      <c r="FW40" s="237" t="s">
        <v>566</v>
      </c>
      <c r="FX40" s="208"/>
      <c r="FY40" s="243" t="s">
        <v>513</v>
      </c>
      <c r="FZ40" s="1"/>
      <c r="GA40" s="1">
        <v>1</v>
      </c>
      <c r="GB40" s="9"/>
      <c r="GC40" s="9"/>
      <c r="GD40" s="1"/>
      <c r="GE40" s="245" t="s">
        <v>513</v>
      </c>
      <c r="GF40" s="237" t="s">
        <v>513</v>
      </c>
      <c r="GG40" s="1"/>
      <c r="GH40" s="244" t="s">
        <v>3120</v>
      </c>
      <c r="GI40" s="351">
        <v>1</v>
      </c>
      <c r="GJ40" s="244" t="s">
        <v>2646</v>
      </c>
      <c r="GK40" s="1"/>
      <c r="GL40" s="8">
        <v>0</v>
      </c>
      <c r="GM40" s="9"/>
      <c r="GN40" s="1"/>
      <c r="GO40" s="10">
        <v>43811</v>
      </c>
      <c r="GP40" s="10"/>
      <c r="GQ40" s="20"/>
      <c r="GR40" s="138"/>
      <c r="GS40" s="1"/>
      <c r="GT40" s="1"/>
      <c r="GU40" s="1"/>
      <c r="GV40" s="1"/>
      <c r="GW40" s="1"/>
      <c r="GX40" s="1"/>
      <c r="GY40" s="9"/>
      <c r="GZ40" s="9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9"/>
      <c r="KC40" s="9"/>
      <c r="KD40" s="9"/>
      <c r="KE40" s="20">
        <f t="shared" si="92"/>
        <v>67.680849600000016</v>
      </c>
      <c r="KF40" s="20">
        <f t="shared" si="93"/>
        <v>88.594396799999984</v>
      </c>
      <c r="KG40" s="20">
        <f t="shared" si="94"/>
        <v>8.4477556800000002</v>
      </c>
      <c r="KH40" s="20">
        <f t="shared" si="95"/>
        <v>2.20639569696</v>
      </c>
      <c r="KI40" s="20">
        <f t="shared" si="96"/>
        <v>0.51048816000000008</v>
      </c>
      <c r="KJ40" s="20">
        <f t="shared" si="97"/>
        <v>18.427634534400003</v>
      </c>
      <c r="KK40" s="20">
        <f t="shared" si="98"/>
        <v>25.603780675199999</v>
      </c>
      <c r="KL40" s="20">
        <f t="shared" si="99"/>
        <v>44.120009606399996</v>
      </c>
      <c r="KM40" s="9"/>
      <c r="KN40" s="9"/>
      <c r="KO40" s="9"/>
      <c r="KP40" s="1"/>
      <c r="KQ40" s="9"/>
      <c r="KR40" s="9"/>
      <c r="KS40" s="23">
        <v>43832</v>
      </c>
      <c r="KT40" s="20">
        <v>2</v>
      </c>
      <c r="KU40" s="9">
        <v>1</v>
      </c>
      <c r="KV40" s="9">
        <v>2</v>
      </c>
      <c r="KW40" s="464">
        <v>44126</v>
      </c>
      <c r="KX40" s="9">
        <v>2</v>
      </c>
      <c r="KY40" s="9">
        <v>2</v>
      </c>
      <c r="KZ40" s="9">
        <v>2</v>
      </c>
      <c r="LA40" s="11" t="s">
        <v>2463</v>
      </c>
      <c r="LB40" s="11"/>
      <c r="LC40" s="11"/>
    </row>
    <row r="41" spans="1:315">
      <c r="A41" s="1">
        <v>1</v>
      </c>
      <c r="B41" s="412">
        <f>COUNTIFS($D$3:D41,D41,$F$3:F41,F41)</f>
        <v>4</v>
      </c>
      <c r="C41" s="413">
        <v>12098</v>
      </c>
      <c r="D41" s="414" t="s">
        <v>844</v>
      </c>
      <c r="E41" s="73" t="s">
        <v>496</v>
      </c>
      <c r="F41" s="75">
        <v>450923416</v>
      </c>
      <c r="G41" s="74">
        <v>75</v>
      </c>
      <c r="H41" s="442">
        <v>43832</v>
      </c>
      <c r="I41" s="29" t="s">
        <v>647</v>
      </c>
      <c r="J41" s="24" t="s">
        <v>486</v>
      </c>
      <c r="K41" s="2" t="s">
        <v>429</v>
      </c>
      <c r="L41" s="1">
        <v>13</v>
      </c>
      <c r="M41" s="2" t="s">
        <v>577</v>
      </c>
      <c r="N41" s="2" t="s">
        <v>430</v>
      </c>
      <c r="O41" s="1"/>
      <c r="P41" s="1" t="s">
        <v>976</v>
      </c>
      <c r="Q41" s="25"/>
      <c r="R41" s="25"/>
      <c r="S41" s="2"/>
      <c r="T41" s="45" t="s">
        <v>782</v>
      </c>
      <c r="U41" s="45"/>
      <c r="V41" s="47" t="s">
        <v>858</v>
      </c>
      <c r="W41" s="27"/>
      <c r="X41" s="56"/>
      <c r="Y41" s="56"/>
      <c r="Z41" s="29"/>
      <c r="AA41" s="1" t="s">
        <v>768</v>
      </c>
      <c r="AB41" s="1"/>
      <c r="AC41" s="112">
        <v>237</v>
      </c>
      <c r="AD41" s="112">
        <v>3000</v>
      </c>
      <c r="AE41" s="11"/>
      <c r="AF41" s="11"/>
      <c r="AG41" s="11" t="s">
        <v>482</v>
      </c>
      <c r="AH41" s="112">
        <v>250</v>
      </c>
      <c r="AI41" s="11"/>
      <c r="AJ41" s="11"/>
      <c r="AK41" s="112"/>
      <c r="AL41" s="1"/>
      <c r="AM41" s="1"/>
      <c r="AN41" s="1"/>
      <c r="AO41" s="113">
        <v>52.2</v>
      </c>
      <c r="AP41" s="114">
        <v>40.1</v>
      </c>
      <c r="AQ41" s="115">
        <v>6.5</v>
      </c>
      <c r="AR41" s="116">
        <f t="shared" si="55"/>
        <v>98.800000000000011</v>
      </c>
      <c r="AS41" s="117">
        <f t="shared" si="56"/>
        <v>1.3017456359102244</v>
      </c>
      <c r="AT41" s="118">
        <f t="shared" si="57"/>
        <v>8.4613466334164578</v>
      </c>
      <c r="AU41" s="119">
        <f t="shared" si="58"/>
        <v>1.1201716738197425</v>
      </c>
      <c r="AV41" s="19">
        <v>47.6586</v>
      </c>
      <c r="AW41" s="19">
        <f>95-AY41</f>
        <v>91.3</v>
      </c>
      <c r="AX41" s="120">
        <v>1.9314000000000002</v>
      </c>
      <c r="AY41" s="19">
        <v>3.7</v>
      </c>
      <c r="AZ41" s="1" t="s">
        <v>431</v>
      </c>
      <c r="BA41" s="55">
        <v>46.4</v>
      </c>
      <c r="BB41" s="1" t="s">
        <v>431</v>
      </c>
      <c r="BC41" s="6">
        <v>0</v>
      </c>
      <c r="BD41" s="6">
        <v>92.9</v>
      </c>
      <c r="BE41" s="19">
        <v>53.3</v>
      </c>
      <c r="BF41" s="19">
        <v>37.299999999999997</v>
      </c>
      <c r="BG41" s="2">
        <v>5361</v>
      </c>
      <c r="BH41" s="20">
        <v>544</v>
      </c>
      <c r="BI41" s="19">
        <v>0.2</v>
      </c>
      <c r="BJ41" s="19">
        <v>46.7</v>
      </c>
      <c r="BK41" s="1">
        <v>53.3</v>
      </c>
      <c r="BL41" s="121">
        <f t="shared" si="62"/>
        <v>0.87617260787992501</v>
      </c>
      <c r="BM41" s="122">
        <v>0.4</v>
      </c>
      <c r="BN41" s="6">
        <f t="shared" si="63"/>
        <v>0.76628352490421447</v>
      </c>
      <c r="BO41" s="1" t="s">
        <v>431</v>
      </c>
      <c r="BP41" s="19">
        <v>46.706000000000003</v>
      </c>
      <c r="BQ41" s="19">
        <v>83.353999999999999</v>
      </c>
      <c r="BR41" s="4">
        <v>56781</v>
      </c>
      <c r="BS41" s="6">
        <f t="shared" si="64"/>
        <v>38.299999999999997</v>
      </c>
      <c r="BT41" s="4">
        <v>93.2</v>
      </c>
      <c r="BU41" s="42">
        <v>7569.72</v>
      </c>
      <c r="BV41" s="6">
        <f t="shared" si="65"/>
        <v>6.7999999999999972</v>
      </c>
      <c r="BW41" s="6">
        <f t="shared" si="66"/>
        <v>39.899500000000003</v>
      </c>
      <c r="BX41" s="4">
        <v>12.9</v>
      </c>
      <c r="BY41" s="22">
        <f t="shared" si="67"/>
        <v>5.1729000000000012</v>
      </c>
      <c r="BZ41" s="4">
        <v>25.4</v>
      </c>
      <c r="CA41" s="22">
        <f t="shared" si="68"/>
        <v>10.1854</v>
      </c>
      <c r="CB41" s="4">
        <v>61.2</v>
      </c>
      <c r="CC41" s="22">
        <f t="shared" si="69"/>
        <v>24.541200000000003</v>
      </c>
      <c r="CD41" s="22">
        <v>0.11</v>
      </c>
      <c r="CE41" s="123">
        <v>99.6</v>
      </c>
      <c r="CF41" s="124">
        <v>9037</v>
      </c>
      <c r="CG41" s="123">
        <v>99.1</v>
      </c>
      <c r="CH41" s="124">
        <v>6020.3</v>
      </c>
      <c r="CI41" s="123">
        <v>92.4</v>
      </c>
      <c r="CJ41" s="123">
        <v>95</v>
      </c>
      <c r="CK41" s="124">
        <v>4080.9999999999995</v>
      </c>
      <c r="CL41" s="19">
        <f t="shared" si="70"/>
        <v>0.50787401574803159</v>
      </c>
      <c r="CM41" s="22"/>
      <c r="CN41" s="22"/>
      <c r="CO41" s="22"/>
      <c r="CP41" s="6"/>
      <c r="CQ41" s="19"/>
      <c r="CR41" s="19"/>
      <c r="CS41" s="19"/>
      <c r="CT41" s="22"/>
      <c r="CU41" s="139"/>
      <c r="CV41" s="139"/>
      <c r="CW41" s="22"/>
      <c r="CX41" s="22"/>
      <c r="CY41" s="1"/>
      <c r="CZ41" s="22"/>
      <c r="DA41" s="1"/>
      <c r="DB41" s="126" t="s">
        <v>446</v>
      </c>
      <c r="DC41" s="127"/>
      <c r="DD41" s="128" t="s">
        <v>977</v>
      </c>
      <c r="DE41" s="1"/>
      <c r="DF41" s="1"/>
      <c r="DG41" s="1"/>
      <c r="DH41" s="1"/>
      <c r="DI41" s="1" t="s">
        <v>433</v>
      </c>
      <c r="DJ41" s="205" t="s">
        <v>482</v>
      </c>
      <c r="DK41" s="4">
        <v>2</v>
      </c>
      <c r="DL41" s="4"/>
      <c r="DM41" s="4"/>
      <c r="DN41" s="16">
        <v>0</v>
      </c>
      <c r="DO41" s="4"/>
      <c r="DP41" s="4"/>
      <c r="DQ41" s="4"/>
      <c r="DR41" s="1" t="s">
        <v>430</v>
      </c>
      <c r="DS41" s="1" t="s">
        <v>430</v>
      </c>
      <c r="DT41" s="1">
        <v>314</v>
      </c>
      <c r="DU41" s="1">
        <v>15.3</v>
      </c>
      <c r="DV41" s="1">
        <v>84.7</v>
      </c>
      <c r="DW41" s="1" t="s">
        <v>430</v>
      </c>
      <c r="DX41" s="1" t="s">
        <v>430</v>
      </c>
      <c r="DY41" s="1" t="s">
        <v>430</v>
      </c>
      <c r="DZ41" s="1" t="s">
        <v>430</v>
      </c>
      <c r="EA41" s="1" t="s">
        <v>937</v>
      </c>
      <c r="EB41" s="1"/>
      <c r="EC41" s="36"/>
      <c r="ED41" s="36"/>
      <c r="EE41" s="4">
        <v>13</v>
      </c>
      <c r="EF41" s="4">
        <v>17</v>
      </c>
      <c r="EG41" s="4"/>
      <c r="EH41" s="4">
        <v>1</v>
      </c>
      <c r="EI41" s="4" t="s">
        <v>3122</v>
      </c>
      <c r="EJ41" s="4">
        <v>176</v>
      </c>
      <c r="EK41" s="4">
        <v>80</v>
      </c>
      <c r="EL41" s="6">
        <f t="shared" si="86"/>
        <v>25.826446280991735</v>
      </c>
      <c r="EM41" s="4"/>
      <c r="EN41" s="4">
        <v>1</v>
      </c>
      <c r="EO41" s="4">
        <v>2</v>
      </c>
      <c r="EP41" s="4">
        <v>1</v>
      </c>
      <c r="EQ41" s="31" t="s">
        <v>513</v>
      </c>
      <c r="ER41" s="14" t="s">
        <v>513</v>
      </c>
      <c r="ES41" s="129">
        <v>12098</v>
      </c>
      <c r="ET41" s="130">
        <v>75</v>
      </c>
      <c r="EU41" s="130">
        <v>15874</v>
      </c>
      <c r="EV41" s="130">
        <v>8000</v>
      </c>
      <c r="EW41" s="130">
        <v>40560</v>
      </c>
      <c r="EX41" s="130">
        <v>3508</v>
      </c>
      <c r="EY41" s="131">
        <f t="shared" si="87"/>
        <v>237.14080000000001</v>
      </c>
      <c r="EZ41" s="38">
        <f t="shared" si="88"/>
        <v>3082.8304000000003</v>
      </c>
      <c r="FA41" s="9"/>
      <c r="FB41" s="9"/>
      <c r="FC41" s="9"/>
      <c r="FD41" s="9"/>
      <c r="FE41" s="132"/>
      <c r="FF41" s="132"/>
      <c r="FG41" s="132"/>
      <c r="FH41" s="133"/>
      <c r="FI41" s="134"/>
      <c r="FJ41" s="133"/>
      <c r="FK41" s="135"/>
      <c r="FL41" s="136"/>
      <c r="FM41" s="9"/>
      <c r="FN41" s="1"/>
      <c r="FO41" s="40">
        <f t="shared" si="89"/>
        <v>0.23699999999999999</v>
      </c>
      <c r="FP41" s="9"/>
      <c r="FQ41" s="118">
        <f t="shared" si="90"/>
        <v>22.099029860148672</v>
      </c>
      <c r="FR41" s="137">
        <f t="shared" si="91"/>
        <v>0.23714080000000001</v>
      </c>
      <c r="FS41" s="9"/>
      <c r="FT41" s="1"/>
      <c r="FU41" s="336">
        <v>43556</v>
      </c>
      <c r="FV41" s="343"/>
      <c r="FW41" s="237" t="s">
        <v>566</v>
      </c>
      <c r="FX41" s="208"/>
      <c r="FY41" s="243" t="s">
        <v>513</v>
      </c>
      <c r="FZ41" s="1"/>
      <c r="GA41" s="1">
        <v>1</v>
      </c>
      <c r="GB41" s="9"/>
      <c r="GC41" s="9"/>
      <c r="GD41" s="1"/>
      <c r="GE41" s="245" t="s">
        <v>513</v>
      </c>
      <c r="GF41" s="237" t="s">
        <v>513</v>
      </c>
      <c r="GG41" s="1"/>
      <c r="GH41" s="244" t="s">
        <v>3123</v>
      </c>
      <c r="GI41" s="351">
        <v>1</v>
      </c>
      <c r="GJ41" s="244" t="s">
        <v>2646</v>
      </c>
      <c r="GK41" s="1"/>
      <c r="GL41" s="8">
        <v>0</v>
      </c>
      <c r="GM41" s="9"/>
      <c r="GN41" s="1"/>
      <c r="GO41" s="10">
        <v>43832</v>
      </c>
      <c r="GP41" s="10"/>
      <c r="GQ41" s="20"/>
      <c r="GR41" s="138"/>
      <c r="GS41" s="1"/>
      <c r="GT41" s="1"/>
      <c r="GU41" s="1"/>
      <c r="GV41" s="1"/>
      <c r="GW41" s="1"/>
      <c r="GX41" s="1"/>
      <c r="GY41" s="9"/>
      <c r="GZ41" s="9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9"/>
      <c r="KC41" s="9"/>
      <c r="KD41" s="9"/>
      <c r="KE41" s="20">
        <f t="shared" si="92"/>
        <v>123.78749760000002</v>
      </c>
      <c r="KF41" s="20">
        <f t="shared" si="93"/>
        <v>95.093460800000003</v>
      </c>
      <c r="KG41" s="20">
        <f t="shared" si="94"/>
        <v>15.414152</v>
      </c>
      <c r="KH41" s="20">
        <f t="shared" si="95"/>
        <v>4.5801374112000008</v>
      </c>
      <c r="KI41" s="20">
        <f t="shared" si="96"/>
        <v>0.94856320000000005</v>
      </c>
      <c r="KJ41" s="20">
        <f t="shared" si="97"/>
        <v>12.267056443200005</v>
      </c>
      <c r="KK41" s="20">
        <f t="shared" si="98"/>
        <v>24.153739043199998</v>
      </c>
      <c r="KL41" s="20">
        <f t="shared" si="99"/>
        <v>58.197198009600015</v>
      </c>
      <c r="KM41" s="9"/>
      <c r="KN41" s="9"/>
      <c r="KO41" s="9"/>
      <c r="KP41" s="1"/>
      <c r="KQ41" s="9"/>
      <c r="KR41" s="9"/>
      <c r="KS41" s="23">
        <v>43846</v>
      </c>
      <c r="KT41" s="20">
        <v>2</v>
      </c>
      <c r="KU41" s="9">
        <v>1</v>
      </c>
      <c r="KV41" s="9">
        <v>2</v>
      </c>
      <c r="KW41" s="464">
        <v>44126</v>
      </c>
      <c r="KX41" s="9">
        <v>2</v>
      </c>
      <c r="KY41" s="9">
        <v>2</v>
      </c>
      <c r="KZ41" s="9">
        <v>2</v>
      </c>
      <c r="LA41" s="11" t="s">
        <v>2463</v>
      </c>
      <c r="LB41" s="11"/>
      <c r="LC41" s="11"/>
    </row>
    <row r="42" spans="1:315">
      <c r="A42" s="1">
        <v>38</v>
      </c>
      <c r="B42" s="412">
        <f>COUNTIFS($D$3:D42,D42,$F$3:F42,F42)</f>
        <v>1</v>
      </c>
      <c r="C42" s="413">
        <v>14593</v>
      </c>
      <c r="D42" s="414" t="s">
        <v>1458</v>
      </c>
      <c r="E42" s="73" t="s">
        <v>603</v>
      </c>
      <c r="F42" s="75">
        <v>7907154123</v>
      </c>
      <c r="G42" s="74">
        <v>42</v>
      </c>
      <c r="H42" s="442">
        <v>44249</v>
      </c>
      <c r="I42" s="29" t="s">
        <v>1459</v>
      </c>
      <c r="J42" s="24" t="s">
        <v>486</v>
      </c>
      <c r="K42" s="2" t="s">
        <v>429</v>
      </c>
      <c r="L42" s="2">
        <v>20</v>
      </c>
      <c r="M42" s="2" t="s">
        <v>597</v>
      </c>
      <c r="N42" s="2" t="s">
        <v>430</v>
      </c>
      <c r="O42" s="11"/>
      <c r="P42" s="2" t="s">
        <v>1437</v>
      </c>
      <c r="Q42" s="11"/>
      <c r="R42" s="11"/>
      <c r="S42" s="11"/>
      <c r="T42" s="41"/>
      <c r="U42" s="41"/>
      <c r="V42" s="61" t="s">
        <v>1358</v>
      </c>
      <c r="W42" s="59" t="s">
        <v>1305</v>
      </c>
      <c r="X42" s="60"/>
      <c r="Y42" s="60"/>
      <c r="Z42" s="11"/>
      <c r="AA42" s="1" t="s">
        <v>760</v>
      </c>
      <c r="AB42" s="1"/>
      <c r="AC42" s="112">
        <v>3136</v>
      </c>
      <c r="AD42" s="112">
        <v>62000</v>
      </c>
      <c r="AE42" s="11"/>
      <c r="AF42" s="11"/>
      <c r="AG42" s="11" t="s">
        <v>490</v>
      </c>
      <c r="AH42" s="112">
        <v>10000</v>
      </c>
      <c r="AI42" s="11"/>
      <c r="AJ42" s="11"/>
      <c r="AK42" s="112"/>
      <c r="AL42" s="1"/>
      <c r="AM42" s="11"/>
      <c r="AN42" s="1"/>
      <c r="AO42" s="113">
        <v>24.4</v>
      </c>
      <c r="AP42" s="114">
        <v>11.9</v>
      </c>
      <c r="AQ42" s="115">
        <v>60.3</v>
      </c>
      <c r="AR42" s="116">
        <f t="shared" si="55"/>
        <v>96.6</v>
      </c>
      <c r="AS42" s="117">
        <f t="shared" si="56"/>
        <v>2.0504201680672267</v>
      </c>
      <c r="AT42" s="118">
        <f t="shared" si="57"/>
        <v>123.64033613445376</v>
      </c>
      <c r="AU42" s="119">
        <f t="shared" si="58"/>
        <v>0.33795013850415512</v>
      </c>
      <c r="AV42" s="19">
        <f t="shared" ref="AV42:AV49" si="100">AW42*AO42/100</f>
        <v>20.641999999999999</v>
      </c>
      <c r="AW42" s="19">
        <f>98-AY42-(CD42*100/AO42)</f>
        <v>84.598360655737707</v>
      </c>
      <c r="AX42" s="120">
        <v>2.16</v>
      </c>
      <c r="AY42" s="19">
        <f t="shared" ref="AY42:AY49" si="101">AX42*100/AO42</f>
        <v>8.8524590163934427</v>
      </c>
      <c r="AZ42" s="1" t="s">
        <v>431</v>
      </c>
      <c r="BA42" s="55">
        <v>18.100000000000001</v>
      </c>
      <c r="BB42" s="1" t="s">
        <v>431</v>
      </c>
      <c r="BC42" s="6">
        <v>0.45</v>
      </c>
      <c r="BD42" s="6"/>
      <c r="BE42" s="19"/>
      <c r="BF42" s="19"/>
      <c r="BG42" s="2">
        <v>8262</v>
      </c>
      <c r="BH42" s="2">
        <v>1547</v>
      </c>
      <c r="BI42" s="19">
        <v>10.8</v>
      </c>
      <c r="BJ42" s="19">
        <v>71.2</v>
      </c>
      <c r="BK42" s="1">
        <v>28.8</v>
      </c>
      <c r="BL42" s="121">
        <f t="shared" si="62"/>
        <v>2.4722222222222223</v>
      </c>
      <c r="BM42" s="122">
        <v>0.38</v>
      </c>
      <c r="BN42" s="6">
        <f t="shared" si="63"/>
        <v>1.557377049180328</v>
      </c>
      <c r="BO42" s="1" t="s">
        <v>431</v>
      </c>
      <c r="BP42" s="19">
        <v>54.9</v>
      </c>
      <c r="BQ42" s="19">
        <v>55.3</v>
      </c>
      <c r="BR42" s="6">
        <v>56104.65</v>
      </c>
      <c r="BS42" s="6">
        <f t="shared" si="64"/>
        <v>55.099999999999994</v>
      </c>
      <c r="BT42" s="4">
        <v>63.5</v>
      </c>
      <c r="BU42" s="42">
        <v>14917.142857142857</v>
      </c>
      <c r="BV42" s="6">
        <f t="shared" si="65"/>
        <v>36.5</v>
      </c>
      <c r="BW42" s="6">
        <f t="shared" si="66"/>
        <v>11.7453</v>
      </c>
      <c r="BX42" s="22">
        <v>31.7</v>
      </c>
      <c r="BY42" s="22">
        <f t="shared" si="67"/>
        <v>3.7723</v>
      </c>
      <c r="BZ42" s="4">
        <v>23.4</v>
      </c>
      <c r="CA42" s="22">
        <f t="shared" si="68"/>
        <v>2.7845999999999997</v>
      </c>
      <c r="CB42" s="4">
        <v>43.6</v>
      </c>
      <c r="CC42" s="22">
        <f t="shared" si="69"/>
        <v>5.1884000000000006</v>
      </c>
      <c r="CD42" s="22">
        <v>1.1100000000000001</v>
      </c>
      <c r="CE42" s="123">
        <v>100</v>
      </c>
      <c r="CF42" s="123">
        <v>11907</v>
      </c>
      <c r="CG42" s="123">
        <v>98.2</v>
      </c>
      <c r="CH42" s="123">
        <v>8861</v>
      </c>
      <c r="CI42" s="123">
        <v>87.8</v>
      </c>
      <c r="CJ42" s="123">
        <v>93.8</v>
      </c>
      <c r="CK42" s="123">
        <v>8997</v>
      </c>
      <c r="CL42" s="19">
        <f t="shared" si="70"/>
        <v>1.3547008547008548</v>
      </c>
      <c r="CM42" s="22">
        <v>22.2</v>
      </c>
      <c r="CN42" s="22">
        <v>6.72</v>
      </c>
      <c r="CO42" s="22">
        <v>75.7</v>
      </c>
      <c r="CP42" s="6"/>
      <c r="CQ42" s="19"/>
      <c r="CR42" s="19"/>
      <c r="CS42" s="20"/>
      <c r="CT42" s="22"/>
      <c r="CU42" s="139"/>
      <c r="CV42" s="139"/>
      <c r="CW42" s="22"/>
      <c r="CX42" s="22"/>
      <c r="CY42" s="1"/>
      <c r="CZ42" s="22"/>
      <c r="DA42" s="16"/>
      <c r="DB42" s="126" t="s">
        <v>432</v>
      </c>
      <c r="DC42" s="127"/>
      <c r="DD42" s="128" t="s">
        <v>1460</v>
      </c>
      <c r="DE42" s="1"/>
      <c r="DF42" s="1"/>
      <c r="DG42" s="1"/>
      <c r="DH42" s="1"/>
      <c r="DI42" s="105" t="s">
        <v>433</v>
      </c>
      <c r="DJ42" s="206" t="s">
        <v>490</v>
      </c>
      <c r="DK42" s="4">
        <v>2</v>
      </c>
      <c r="DL42" s="4" t="s">
        <v>1461</v>
      </c>
      <c r="DM42" s="4"/>
      <c r="DN42" s="16" t="s">
        <v>530</v>
      </c>
      <c r="DO42" s="4">
        <v>0</v>
      </c>
      <c r="DP42" s="4">
        <v>0</v>
      </c>
      <c r="DQ42" s="4" t="s">
        <v>430</v>
      </c>
      <c r="DR42" s="1" t="s">
        <v>430</v>
      </c>
      <c r="DS42" s="1" t="s">
        <v>430</v>
      </c>
      <c r="DT42" s="1">
        <v>2031</v>
      </c>
      <c r="DU42" s="1">
        <v>60.8</v>
      </c>
      <c r="DV42" s="1">
        <v>39.200000000000003</v>
      </c>
      <c r="DW42" s="1" t="s">
        <v>430</v>
      </c>
      <c r="DX42" s="1" t="s">
        <v>430</v>
      </c>
      <c r="DY42" s="1" t="s">
        <v>430</v>
      </c>
      <c r="DZ42" s="1" t="s">
        <v>430</v>
      </c>
      <c r="EA42" s="1">
        <v>0</v>
      </c>
      <c r="EB42" s="1"/>
      <c r="EC42" s="36"/>
      <c r="ED42" s="36"/>
      <c r="EE42" s="4">
        <v>20</v>
      </c>
      <c r="EF42" s="4">
        <v>20</v>
      </c>
      <c r="EG42" s="4">
        <v>2</v>
      </c>
      <c r="EH42" s="4">
        <v>1</v>
      </c>
      <c r="EI42" s="4" t="s">
        <v>3124</v>
      </c>
      <c r="EJ42" s="4">
        <v>175</v>
      </c>
      <c r="EK42" s="4">
        <v>85</v>
      </c>
      <c r="EL42" s="6">
        <f>EK42/(EJ42*EJ42*0.01*0.01)</f>
        <v>27.755102040816325</v>
      </c>
      <c r="EM42" s="4">
        <v>1</v>
      </c>
      <c r="EN42" s="1">
        <v>0</v>
      </c>
      <c r="EO42" s="4">
        <v>2</v>
      </c>
      <c r="EP42" s="4">
        <v>1</v>
      </c>
      <c r="EQ42" s="31" t="s">
        <v>2455</v>
      </c>
      <c r="ER42" s="14">
        <v>44236</v>
      </c>
      <c r="ES42" s="129">
        <v>14593</v>
      </c>
      <c r="ET42" s="130">
        <v>75</v>
      </c>
      <c r="EU42" s="130">
        <v>61582</v>
      </c>
      <c r="EV42" s="130">
        <v>4000</v>
      </c>
      <c r="EW42" s="130">
        <v>39780</v>
      </c>
      <c r="EX42" s="130">
        <v>23950</v>
      </c>
      <c r="EY42" s="131">
        <f t="shared" si="87"/>
        <v>3175.77</v>
      </c>
      <c r="EZ42" s="38">
        <f t="shared" si="88"/>
        <v>63515.4</v>
      </c>
      <c r="FA42" s="9"/>
      <c r="FB42" s="9"/>
      <c r="FC42" s="9"/>
      <c r="FD42" s="9"/>
      <c r="FE42" s="132"/>
      <c r="FF42" s="132"/>
      <c r="FG42" s="132"/>
      <c r="FH42" s="133"/>
      <c r="FI42" s="134"/>
      <c r="FJ42" s="133"/>
      <c r="FK42" s="135"/>
      <c r="FL42" s="136"/>
      <c r="FM42" s="9"/>
      <c r="FN42" s="1"/>
      <c r="FO42" s="40">
        <f t="shared" si="89"/>
        <v>3.1360000000000001</v>
      </c>
      <c r="FP42" s="9"/>
      <c r="FQ42" s="118">
        <f t="shared" si="90"/>
        <v>38.891234451625472</v>
      </c>
      <c r="FR42" s="137">
        <f t="shared" si="91"/>
        <v>3.17577</v>
      </c>
      <c r="FS42" s="9"/>
      <c r="FT42" s="1">
        <v>24</v>
      </c>
      <c r="FU42" s="335"/>
      <c r="FV42" s="345" t="s">
        <v>1462</v>
      </c>
      <c r="FW42" s="210"/>
      <c r="FX42" s="244" t="s">
        <v>672</v>
      </c>
      <c r="FY42" s="243" t="s">
        <v>2449</v>
      </c>
      <c r="FZ42" s="1">
        <v>0</v>
      </c>
      <c r="GA42" s="1">
        <v>2</v>
      </c>
      <c r="GB42" s="9" t="s">
        <v>1418</v>
      </c>
      <c r="GC42" s="9"/>
      <c r="GD42" s="1">
        <v>1</v>
      </c>
      <c r="GE42" s="245" t="s">
        <v>3097</v>
      </c>
      <c r="GF42" s="237" t="s">
        <v>522</v>
      </c>
      <c r="GG42" s="1">
        <v>1</v>
      </c>
      <c r="GH42" s="249" t="s">
        <v>3125</v>
      </c>
      <c r="GI42" s="351">
        <v>1</v>
      </c>
      <c r="GJ42" s="244" t="s">
        <v>3126</v>
      </c>
      <c r="GK42" s="1"/>
      <c r="GL42" s="8">
        <v>0</v>
      </c>
      <c r="GM42" s="9"/>
      <c r="GN42" s="1"/>
      <c r="GO42" s="10">
        <v>44249</v>
      </c>
      <c r="GP42" s="10"/>
      <c r="GQ42" s="20"/>
      <c r="GR42" s="138"/>
      <c r="GS42" s="1"/>
      <c r="GT42" s="1"/>
      <c r="GU42" s="1"/>
      <c r="GV42" s="1"/>
      <c r="GW42" s="1"/>
      <c r="GX42" s="1"/>
      <c r="GY42" s="9"/>
      <c r="GZ42" s="1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9"/>
      <c r="KC42" s="9"/>
      <c r="KD42" s="9"/>
      <c r="KE42" s="20">
        <f t="shared" si="92"/>
        <v>774.88788</v>
      </c>
      <c r="KF42" s="20">
        <f t="shared" si="93"/>
        <v>377.91663</v>
      </c>
      <c r="KG42" s="20">
        <f t="shared" si="94"/>
        <v>1914.9893099999999</v>
      </c>
      <c r="KH42" s="20">
        <f t="shared" si="95"/>
        <v>68.596632</v>
      </c>
      <c r="KI42" s="20">
        <f t="shared" si="96"/>
        <v>12.067926</v>
      </c>
      <c r="KJ42" s="20">
        <f t="shared" si="97"/>
        <v>119.79957171000001</v>
      </c>
      <c r="KK42" s="20">
        <f t="shared" si="98"/>
        <v>88.432491419999991</v>
      </c>
      <c r="KL42" s="20">
        <f t="shared" si="99"/>
        <v>164.77165068000002</v>
      </c>
      <c r="KM42" s="9"/>
      <c r="KN42" s="9"/>
      <c r="KO42" s="9"/>
      <c r="KP42" s="1"/>
      <c r="KQ42" s="9"/>
      <c r="KR42" s="9"/>
      <c r="KS42" s="23">
        <v>44277</v>
      </c>
      <c r="KT42" s="20">
        <v>1</v>
      </c>
      <c r="KU42" s="9">
        <v>0</v>
      </c>
      <c r="KV42" s="9">
        <v>1</v>
      </c>
      <c r="KW42" s="464">
        <v>44277</v>
      </c>
      <c r="KX42" s="9">
        <v>1</v>
      </c>
      <c r="KY42" s="9">
        <v>3</v>
      </c>
      <c r="KZ42" s="9">
        <v>3</v>
      </c>
      <c r="LA42" s="11" t="s">
        <v>2463</v>
      </c>
      <c r="LB42" s="11"/>
      <c r="LC42" s="11"/>
    </row>
    <row r="43" spans="1:315">
      <c r="A43" s="1">
        <v>159</v>
      </c>
      <c r="B43" s="412">
        <f>COUNTIFS($D$3:D43,D43,$F$3:F43,F43)</f>
        <v>2</v>
      </c>
      <c r="C43" s="413">
        <v>17741</v>
      </c>
      <c r="D43" s="414" t="s">
        <v>1458</v>
      </c>
      <c r="E43" s="73" t="s">
        <v>603</v>
      </c>
      <c r="F43" s="75">
        <v>7907154123</v>
      </c>
      <c r="G43" s="74">
        <v>43</v>
      </c>
      <c r="H43" s="442">
        <v>44760</v>
      </c>
      <c r="I43" s="29" t="s">
        <v>2073</v>
      </c>
      <c r="J43" s="24" t="s">
        <v>486</v>
      </c>
      <c r="K43" s="2" t="s">
        <v>429</v>
      </c>
      <c r="L43" s="2">
        <v>7</v>
      </c>
      <c r="M43" s="2" t="s">
        <v>540</v>
      </c>
      <c r="N43" s="2" t="s">
        <v>430</v>
      </c>
      <c r="O43" s="11"/>
      <c r="P43" s="2" t="s">
        <v>2059</v>
      </c>
      <c r="Q43" s="11"/>
      <c r="R43" s="11"/>
      <c r="S43" s="11"/>
      <c r="T43" s="41"/>
      <c r="U43" s="41"/>
      <c r="V43" s="61" t="s">
        <v>1980</v>
      </c>
      <c r="W43" s="41"/>
      <c r="X43" s="41"/>
      <c r="Y43" s="41"/>
      <c r="Z43" s="29"/>
      <c r="AA43" s="1" t="s">
        <v>1780</v>
      </c>
      <c r="AB43" s="1"/>
      <c r="AC43" s="112">
        <v>172</v>
      </c>
      <c r="AD43" s="112">
        <v>1200</v>
      </c>
      <c r="AE43" s="11"/>
      <c r="AF43" s="11"/>
      <c r="AG43" s="11" t="s">
        <v>482</v>
      </c>
      <c r="AH43" s="112">
        <v>50</v>
      </c>
      <c r="AI43" s="1"/>
      <c r="AJ43" s="11"/>
      <c r="AK43" s="112"/>
      <c r="AL43" s="1"/>
      <c r="AM43" s="11"/>
      <c r="AN43" s="1"/>
      <c r="AO43" s="113">
        <v>46.1</v>
      </c>
      <c r="AP43" s="114">
        <v>38.4</v>
      </c>
      <c r="AQ43" s="115">
        <v>13.3</v>
      </c>
      <c r="AR43" s="116">
        <f t="shared" si="55"/>
        <v>97.8</v>
      </c>
      <c r="AS43" s="117">
        <f t="shared" si="56"/>
        <v>1.2005208333333335</v>
      </c>
      <c r="AT43" s="118">
        <f t="shared" si="57"/>
        <v>15.966927083333337</v>
      </c>
      <c r="AU43" s="119">
        <f t="shared" si="58"/>
        <v>0.8916827852998066</v>
      </c>
      <c r="AV43" s="19">
        <f t="shared" si="100"/>
        <v>41.608000000000004</v>
      </c>
      <c r="AW43" s="19">
        <f>98-AY43</f>
        <v>90.255965292841651</v>
      </c>
      <c r="AX43" s="120">
        <v>3.57</v>
      </c>
      <c r="AY43" s="19">
        <f t="shared" si="101"/>
        <v>7.7440347071583515</v>
      </c>
      <c r="AZ43" s="1" t="s">
        <v>431</v>
      </c>
      <c r="BA43" s="55">
        <v>10.199999999999999</v>
      </c>
      <c r="BB43" s="1" t="s">
        <v>431</v>
      </c>
      <c r="BC43" s="6">
        <v>1.4999999999999999E-2</v>
      </c>
      <c r="BD43" s="6"/>
      <c r="BE43" s="19"/>
      <c r="BF43" s="19"/>
      <c r="BG43" s="64">
        <v>6374.6153846153848</v>
      </c>
      <c r="BH43" s="64">
        <v>368</v>
      </c>
      <c r="BI43" s="19">
        <v>9.74</v>
      </c>
      <c r="BJ43" s="19">
        <v>34.200000000000003</v>
      </c>
      <c r="BK43" s="19">
        <f>100-BJ43</f>
        <v>65.8</v>
      </c>
      <c r="BL43" s="121">
        <f t="shared" si="62"/>
        <v>0.51975683890577518</v>
      </c>
      <c r="BM43" s="122">
        <v>0.3</v>
      </c>
      <c r="BN43" s="6">
        <f t="shared" si="63"/>
        <v>0.65075921908893708</v>
      </c>
      <c r="BO43" s="1" t="s">
        <v>431</v>
      </c>
      <c r="BP43" s="19">
        <v>27.881355932203391</v>
      </c>
      <c r="BQ43" s="19">
        <v>55.9</v>
      </c>
      <c r="BR43" s="42">
        <v>43628.800000000003</v>
      </c>
      <c r="BS43" s="6">
        <f t="shared" si="64"/>
        <v>24.810000000000002</v>
      </c>
      <c r="BT43" s="4">
        <v>82.7</v>
      </c>
      <c r="BU43" s="42">
        <v>7752.3809523809523</v>
      </c>
      <c r="BV43" s="6">
        <f t="shared" si="65"/>
        <v>17.299999999999997</v>
      </c>
      <c r="BW43" s="6">
        <f t="shared" si="66"/>
        <v>38.365439999999992</v>
      </c>
      <c r="BX43" s="22">
        <v>8.2100000000000009</v>
      </c>
      <c r="BY43" s="22">
        <f t="shared" si="67"/>
        <v>3.1526399999999999</v>
      </c>
      <c r="BZ43" s="6">
        <v>16.600000000000001</v>
      </c>
      <c r="CA43" s="22">
        <f t="shared" si="68"/>
        <v>6.3744000000000005</v>
      </c>
      <c r="CB43" s="6">
        <v>75.099999999999994</v>
      </c>
      <c r="CC43" s="22">
        <f t="shared" si="69"/>
        <v>28.838399999999996</v>
      </c>
      <c r="CD43" s="22" t="s">
        <v>431</v>
      </c>
      <c r="CE43" s="123">
        <v>96.1</v>
      </c>
      <c r="CF43" s="124">
        <v>6675</v>
      </c>
      <c r="CG43" s="123">
        <v>87.3</v>
      </c>
      <c r="CH43" s="124">
        <v>4968</v>
      </c>
      <c r="CI43" s="123">
        <v>33.799999999999997</v>
      </c>
      <c r="CJ43" s="123">
        <v>47.8</v>
      </c>
      <c r="CK43" s="124">
        <v>4331</v>
      </c>
      <c r="CL43" s="19">
        <f t="shared" si="70"/>
        <v>0.49457831325301205</v>
      </c>
      <c r="CM43" s="19"/>
      <c r="CN43" s="19"/>
      <c r="CO43" s="19"/>
      <c r="CP43" s="6"/>
      <c r="CQ43" s="19"/>
      <c r="CR43" s="19"/>
      <c r="CS43" s="20"/>
      <c r="CT43" s="25"/>
      <c r="CU43" s="125"/>
      <c r="CV43" s="125"/>
      <c r="CW43" s="1"/>
      <c r="CX43" s="1"/>
      <c r="CY43" s="1"/>
      <c r="CZ43" s="22"/>
      <c r="DA43" s="16"/>
      <c r="DB43" s="126"/>
      <c r="DC43" s="127"/>
      <c r="DD43" s="128"/>
      <c r="DE43" s="1"/>
      <c r="DF43" s="1"/>
      <c r="DG43" s="1"/>
      <c r="DH43" s="1"/>
      <c r="DI43" s="1" t="s">
        <v>433</v>
      </c>
      <c r="DJ43" s="205" t="s">
        <v>482</v>
      </c>
      <c r="DK43" s="4">
        <v>2</v>
      </c>
      <c r="DL43" s="4"/>
      <c r="DM43" s="4"/>
      <c r="DN43" s="16">
        <v>0</v>
      </c>
      <c r="DO43" s="4"/>
      <c r="DP43" s="4"/>
      <c r="DQ43" s="4"/>
      <c r="DR43" s="55" t="s">
        <v>430</v>
      </c>
      <c r="DS43" s="22" t="s">
        <v>430</v>
      </c>
      <c r="DT43" s="22">
        <v>157</v>
      </c>
      <c r="DU43" s="22">
        <v>10.9</v>
      </c>
      <c r="DV43" s="22">
        <v>89.1</v>
      </c>
      <c r="DW43" s="22" t="s">
        <v>430</v>
      </c>
      <c r="DX43" s="22" t="s">
        <v>430</v>
      </c>
      <c r="DY43" s="22" t="s">
        <v>430</v>
      </c>
      <c r="DZ43" s="22" t="s">
        <v>430</v>
      </c>
      <c r="EA43" s="2">
        <v>0</v>
      </c>
      <c r="EB43" s="2"/>
      <c r="EC43" s="36"/>
      <c r="ED43" s="36"/>
      <c r="EE43" s="4">
        <f>L43</f>
        <v>7</v>
      </c>
      <c r="EF43" s="4">
        <v>10</v>
      </c>
      <c r="EG43" s="4"/>
      <c r="EH43" s="4">
        <v>1</v>
      </c>
      <c r="EI43" s="4" t="s">
        <v>2656</v>
      </c>
      <c r="EJ43" s="4">
        <v>175</v>
      </c>
      <c r="EK43" s="4">
        <v>85</v>
      </c>
      <c r="EL43" s="6">
        <f>EK43/(EJ43*EJ43*0.01*0.01)</f>
        <v>27.755102040816325</v>
      </c>
      <c r="EM43" s="4"/>
      <c r="EN43" s="4">
        <v>1</v>
      </c>
      <c r="EO43" s="4" t="s">
        <v>513</v>
      </c>
      <c r="EP43" s="4" t="s">
        <v>513</v>
      </c>
      <c r="EQ43" s="31">
        <v>1</v>
      </c>
      <c r="ER43" s="14">
        <v>44723</v>
      </c>
      <c r="ES43" s="129">
        <f>C43</f>
        <v>17741</v>
      </c>
      <c r="ET43" s="130">
        <v>75</v>
      </c>
      <c r="EU43" s="130">
        <v>27583</v>
      </c>
      <c r="EV43" s="130">
        <v>8000</v>
      </c>
      <c r="EW43" s="130">
        <v>40560</v>
      </c>
      <c r="EX43" s="130">
        <v>2562</v>
      </c>
      <c r="EY43" s="131">
        <f t="shared" si="87"/>
        <v>173.19119999999998</v>
      </c>
      <c r="EZ43" s="38">
        <f t="shared" si="88"/>
        <v>1212.3383999999999</v>
      </c>
      <c r="FA43" s="9"/>
      <c r="FB43" s="9"/>
      <c r="FC43" s="9"/>
      <c r="FD43" s="9"/>
      <c r="FE43" s="132"/>
      <c r="FF43" s="132"/>
      <c r="FG43" s="132"/>
      <c r="FH43" s="133"/>
      <c r="FI43" s="134"/>
      <c r="FJ43" s="133"/>
      <c r="FK43" s="135"/>
      <c r="FL43" s="136"/>
      <c r="FM43" s="9"/>
      <c r="FN43" s="1"/>
      <c r="FO43" s="40">
        <f t="shared" si="89"/>
        <v>0.17199999999999999</v>
      </c>
      <c r="FP43" s="9"/>
      <c r="FQ43" s="118">
        <f t="shared" si="90"/>
        <v>9.2883297683355686</v>
      </c>
      <c r="FR43" s="137">
        <f t="shared" si="91"/>
        <v>0.17319119999999999</v>
      </c>
      <c r="FS43" s="9"/>
      <c r="FT43" s="1"/>
      <c r="FU43" s="334" t="s">
        <v>513</v>
      </c>
      <c r="FV43" s="343"/>
      <c r="FW43" s="237" t="s">
        <v>2460</v>
      </c>
      <c r="FX43" s="208"/>
      <c r="FY43" s="243" t="s">
        <v>513</v>
      </c>
      <c r="FZ43" s="1"/>
      <c r="GA43" s="1">
        <v>3</v>
      </c>
      <c r="GB43" s="9"/>
      <c r="GC43" s="9"/>
      <c r="GD43" s="1"/>
      <c r="GE43" s="245" t="s">
        <v>3097</v>
      </c>
      <c r="GF43" s="237" t="s">
        <v>522</v>
      </c>
      <c r="GG43" s="1"/>
      <c r="GH43" s="244" t="s">
        <v>513</v>
      </c>
      <c r="GI43" s="352" t="s">
        <v>513</v>
      </c>
      <c r="GJ43" s="244" t="s">
        <v>513</v>
      </c>
      <c r="GK43" s="1"/>
      <c r="GL43" s="8">
        <v>0</v>
      </c>
      <c r="GM43" s="9"/>
      <c r="GN43" s="1"/>
      <c r="GO43" s="10">
        <v>44760</v>
      </c>
      <c r="GP43" s="10"/>
      <c r="GQ43" s="20"/>
      <c r="GR43" s="138"/>
      <c r="GS43" s="1"/>
      <c r="GT43" s="1"/>
      <c r="GU43" s="1"/>
      <c r="GV43" s="1"/>
      <c r="GW43" s="1"/>
      <c r="GX43" s="1"/>
      <c r="GY43" s="9"/>
      <c r="GZ43" s="9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22"/>
      <c r="KC43" s="22"/>
      <c r="KD43" s="22"/>
      <c r="KE43" s="20">
        <f t="shared" si="92"/>
        <v>79.841143199999991</v>
      </c>
      <c r="KF43" s="20">
        <f t="shared" si="93"/>
        <v>66.505420799999996</v>
      </c>
      <c r="KG43" s="20">
        <f t="shared" si="94"/>
        <v>23.034429599999999</v>
      </c>
      <c r="KH43" s="20">
        <f t="shared" si="95"/>
        <v>6.1829258400000002</v>
      </c>
      <c r="KI43" s="20">
        <f t="shared" si="96"/>
        <v>0.51957359999999997</v>
      </c>
      <c r="KJ43" s="20">
        <f t="shared" si="97"/>
        <v>5.4600950476799994</v>
      </c>
      <c r="KK43" s="20">
        <f t="shared" si="98"/>
        <v>11.0398998528</v>
      </c>
      <c r="KL43" s="20">
        <f t="shared" si="99"/>
        <v>49.945571020799989</v>
      </c>
      <c r="KM43" s="1">
        <v>90.1</v>
      </c>
      <c r="KN43" s="1">
        <v>92.7</v>
      </c>
      <c r="KO43" s="9"/>
      <c r="KP43" s="22"/>
      <c r="KQ43" s="22"/>
      <c r="KR43" s="22"/>
      <c r="KS43" s="245" t="s">
        <v>513</v>
      </c>
      <c r="KT43" s="459" t="s">
        <v>513</v>
      </c>
      <c r="KU43" s="246" t="s">
        <v>513</v>
      </c>
      <c r="KV43" s="246" t="s">
        <v>513</v>
      </c>
      <c r="KW43" s="246" t="s">
        <v>513</v>
      </c>
      <c r="KX43" s="246" t="s">
        <v>513</v>
      </c>
      <c r="KY43" s="11" t="s">
        <v>513</v>
      </c>
      <c r="KZ43" s="11" t="s">
        <v>513</v>
      </c>
      <c r="LA43" s="11" t="s">
        <v>513</v>
      </c>
      <c r="LB43" s="11"/>
      <c r="LC43" s="11"/>
    </row>
    <row r="44" spans="1:315">
      <c r="A44" s="1">
        <v>191</v>
      </c>
      <c r="B44" s="412">
        <f>COUNTIFS($D$3:D44,D44,$F$3:F44,F44)</f>
        <v>1</v>
      </c>
      <c r="C44" s="413">
        <v>15694</v>
      </c>
      <c r="D44" s="414" t="s">
        <v>1685</v>
      </c>
      <c r="E44" s="2" t="s">
        <v>560</v>
      </c>
      <c r="F44" s="12">
        <v>6607061098</v>
      </c>
      <c r="G44" s="1">
        <v>55</v>
      </c>
      <c r="H44" s="441">
        <v>44384</v>
      </c>
      <c r="I44" s="29" t="s">
        <v>436</v>
      </c>
      <c r="J44" s="24" t="s">
        <v>486</v>
      </c>
      <c r="K44" s="2" t="s">
        <v>429</v>
      </c>
      <c r="L44" s="2">
        <v>12</v>
      </c>
      <c r="M44" s="2" t="s">
        <v>822</v>
      </c>
      <c r="N44" s="2" t="s">
        <v>643</v>
      </c>
      <c r="O44" s="11"/>
      <c r="P44" s="2" t="s">
        <v>1683</v>
      </c>
      <c r="Q44" s="11"/>
      <c r="R44" s="11"/>
      <c r="S44" s="11"/>
      <c r="T44" s="41"/>
      <c r="U44" s="41"/>
      <c r="V44" s="61" t="s">
        <v>1358</v>
      </c>
      <c r="W44" s="11"/>
      <c r="X44" s="11"/>
      <c r="Y44" s="63"/>
      <c r="Z44" s="11"/>
      <c r="AA44" s="1" t="s">
        <v>760</v>
      </c>
      <c r="AB44" s="1"/>
      <c r="AC44" s="112">
        <v>485</v>
      </c>
      <c r="AD44" s="112">
        <v>5800</v>
      </c>
      <c r="AE44" s="11"/>
      <c r="AF44" s="11"/>
      <c r="AG44" s="11" t="s">
        <v>482</v>
      </c>
      <c r="AH44" s="112">
        <v>450</v>
      </c>
      <c r="AI44" s="11"/>
      <c r="AJ44" s="11"/>
      <c r="AK44" s="112"/>
      <c r="AL44" s="1"/>
      <c r="AM44" s="11"/>
      <c r="AN44" s="1"/>
      <c r="AO44" s="113">
        <v>19.899999999999999</v>
      </c>
      <c r="AP44" s="114">
        <v>13.1</v>
      </c>
      <c r="AQ44" s="115">
        <v>65.599999999999994</v>
      </c>
      <c r="AR44" s="116">
        <f t="shared" si="55"/>
        <v>98.6</v>
      </c>
      <c r="AS44" s="117">
        <f t="shared" si="56"/>
        <v>1.5190839694656488</v>
      </c>
      <c r="AT44" s="118">
        <f t="shared" si="57"/>
        <v>99.651908396946553</v>
      </c>
      <c r="AU44" s="119">
        <f t="shared" si="58"/>
        <v>0.25285895806861503</v>
      </c>
      <c r="AV44" s="19">
        <f t="shared" si="100"/>
        <v>18.949000000000002</v>
      </c>
      <c r="AW44" s="19">
        <f>98-AY44-(CD44*100/AO44)</f>
        <v>95.221105527638201</v>
      </c>
      <c r="AX44" s="120">
        <v>0.47</v>
      </c>
      <c r="AY44" s="19">
        <f t="shared" si="101"/>
        <v>2.3618090452261309</v>
      </c>
      <c r="AZ44" s="1" t="s">
        <v>431</v>
      </c>
      <c r="BA44" s="55">
        <v>13.91</v>
      </c>
      <c r="BB44" s="1" t="s">
        <v>431</v>
      </c>
      <c r="BC44" s="6">
        <v>1.53</v>
      </c>
      <c r="BD44" s="6"/>
      <c r="BE44" s="19"/>
      <c r="BF44" s="19"/>
      <c r="BG44" s="64">
        <v>8398.8621997471564</v>
      </c>
      <c r="BH44" s="64">
        <v>260.35000000000002</v>
      </c>
      <c r="BI44" s="19">
        <v>0.12</v>
      </c>
      <c r="BJ44" s="19">
        <v>69.099999999999994</v>
      </c>
      <c r="BK44" s="19">
        <f>100-BJ44</f>
        <v>30.900000000000006</v>
      </c>
      <c r="BL44" s="121">
        <f t="shared" si="62"/>
        <v>2.2362459546925559</v>
      </c>
      <c r="BM44" s="122">
        <v>0.37</v>
      </c>
      <c r="BN44" s="6">
        <f t="shared" si="63"/>
        <v>1.8592964824120604</v>
      </c>
      <c r="BO44" s="1" t="s">
        <v>431</v>
      </c>
      <c r="BP44" s="19">
        <v>9.4600000000000009</v>
      </c>
      <c r="BQ44" s="19">
        <v>11.83</v>
      </c>
      <c r="BR44" s="42">
        <v>24978</v>
      </c>
      <c r="BS44" s="6">
        <f t="shared" si="64"/>
        <v>74.099999999999994</v>
      </c>
      <c r="BT44" s="4">
        <v>77.8</v>
      </c>
      <c r="BU44" s="42">
        <v>7945.0714285714284</v>
      </c>
      <c r="BV44" s="6">
        <f t="shared" si="65"/>
        <v>22.200000000000003</v>
      </c>
      <c r="BW44" s="6">
        <f t="shared" si="66"/>
        <v>12.6546</v>
      </c>
      <c r="BX44" s="22">
        <v>16</v>
      </c>
      <c r="BY44" s="22">
        <f t="shared" si="67"/>
        <v>2.0960000000000001</v>
      </c>
      <c r="BZ44" s="6">
        <v>58.1</v>
      </c>
      <c r="CA44" s="22">
        <f t="shared" si="68"/>
        <v>7.6111000000000004</v>
      </c>
      <c r="CB44" s="6">
        <v>22.5</v>
      </c>
      <c r="CC44" s="22">
        <f t="shared" si="69"/>
        <v>2.9474999999999998</v>
      </c>
      <c r="CD44" s="22">
        <v>8.3000000000000004E-2</v>
      </c>
      <c r="CE44" s="123">
        <v>87.8</v>
      </c>
      <c r="CF44" s="124">
        <v>6281</v>
      </c>
      <c r="CG44" s="123">
        <v>88.8</v>
      </c>
      <c r="CH44" s="124">
        <v>6018</v>
      </c>
      <c r="CI44" s="123">
        <v>68.099999999999994</v>
      </c>
      <c r="CJ44" s="123">
        <v>82.4</v>
      </c>
      <c r="CK44" s="124">
        <v>5663</v>
      </c>
      <c r="CL44" s="19">
        <f t="shared" si="70"/>
        <v>0.27538726333907054</v>
      </c>
      <c r="CM44" s="19"/>
      <c r="CN44" s="19"/>
      <c r="CO44" s="19"/>
      <c r="CP44" s="6">
        <v>8.3000000000000004E-2</v>
      </c>
      <c r="CQ44" s="19"/>
      <c r="CR44" s="19"/>
      <c r="CS44" s="20"/>
      <c r="CT44" s="25"/>
      <c r="CU44" s="125"/>
      <c r="CV44" s="125"/>
      <c r="CW44" s="1"/>
      <c r="CX44" s="1"/>
      <c r="CY44" s="1"/>
      <c r="CZ44" s="22"/>
      <c r="DA44" s="16"/>
      <c r="DB44" s="126" t="s">
        <v>432</v>
      </c>
      <c r="DC44" s="127"/>
      <c r="DD44" s="128" t="s">
        <v>1686</v>
      </c>
      <c r="DE44" s="1"/>
      <c r="DF44" s="1"/>
      <c r="DG44" s="1"/>
      <c r="DH44" s="1"/>
      <c r="DI44" s="1" t="s">
        <v>433</v>
      </c>
      <c r="DJ44" s="205" t="s">
        <v>482</v>
      </c>
      <c r="DK44" s="4">
        <v>2</v>
      </c>
      <c r="DL44" s="4"/>
      <c r="DM44" s="4"/>
      <c r="DN44" s="16" t="s">
        <v>466</v>
      </c>
      <c r="DO44" s="4"/>
      <c r="DP44" s="4"/>
      <c r="DQ44" s="4"/>
      <c r="DR44" s="22">
        <v>32.5</v>
      </c>
      <c r="DS44" s="22" t="s">
        <v>430</v>
      </c>
      <c r="DT44" s="106" t="s">
        <v>1687</v>
      </c>
      <c r="DU44" s="107"/>
      <c r="DV44" s="107"/>
      <c r="DW44" s="22" t="s">
        <v>430</v>
      </c>
      <c r="DX44" s="22" t="s">
        <v>430</v>
      </c>
      <c r="DY44" s="22" t="s">
        <v>430</v>
      </c>
      <c r="DZ44" s="22" t="s">
        <v>430</v>
      </c>
      <c r="EA44" s="2">
        <v>0</v>
      </c>
      <c r="EB44" s="65"/>
      <c r="EC44" s="36"/>
      <c r="ED44" s="36"/>
      <c r="EE44" s="4">
        <f>L44</f>
        <v>12</v>
      </c>
      <c r="EF44" s="4">
        <v>25</v>
      </c>
      <c r="EG44" s="4"/>
      <c r="EH44" s="4">
        <v>1</v>
      </c>
      <c r="EI44" s="4" t="s">
        <v>3127</v>
      </c>
      <c r="EJ44" s="4">
        <v>182</v>
      </c>
      <c r="EK44" s="4">
        <v>83</v>
      </c>
      <c r="EL44" s="6">
        <f t="shared" ref="EL44:EL45" si="102">EK44/(EJ44*EJ44*0.01*0.01)</f>
        <v>25.057360222195385</v>
      </c>
      <c r="EM44" s="4"/>
      <c r="EN44" s="4">
        <v>1</v>
      </c>
      <c r="EO44" s="4">
        <v>4</v>
      </c>
      <c r="EP44" s="4">
        <v>1</v>
      </c>
      <c r="EQ44" s="31" t="s">
        <v>2455</v>
      </c>
      <c r="ER44" s="14">
        <v>44312</v>
      </c>
      <c r="ES44" s="129">
        <f>C44</f>
        <v>15694</v>
      </c>
      <c r="ET44" s="130">
        <v>75</v>
      </c>
      <c r="EU44" s="130">
        <v>243057</v>
      </c>
      <c r="EV44" s="130">
        <v>4000</v>
      </c>
      <c r="EW44" s="130">
        <v>39780</v>
      </c>
      <c r="EX44" s="130">
        <v>4227</v>
      </c>
      <c r="EY44" s="131">
        <f t="shared" si="87"/>
        <v>560.50020000000006</v>
      </c>
      <c r="EZ44" s="38">
        <f t="shared" si="88"/>
        <v>6726.0024000000012</v>
      </c>
      <c r="FA44" s="9"/>
      <c r="FB44" s="9"/>
      <c r="FC44" s="9"/>
      <c r="FD44" s="9"/>
      <c r="FE44" s="132"/>
      <c r="FF44" s="132"/>
      <c r="FG44" s="132"/>
      <c r="FH44" s="133"/>
      <c r="FI44" s="134"/>
      <c r="FJ44" s="133"/>
      <c r="FK44" s="135"/>
      <c r="FL44" s="136"/>
      <c r="FM44" s="9"/>
      <c r="FN44" s="1"/>
      <c r="FO44" s="40">
        <f t="shared" si="89"/>
        <v>0.48499999999999999</v>
      </c>
      <c r="FP44" s="9"/>
      <c r="FQ44" s="118">
        <f t="shared" si="90"/>
        <v>1.7390982362161962</v>
      </c>
      <c r="FR44" s="137">
        <f t="shared" si="91"/>
        <v>0.56050020000000011</v>
      </c>
      <c r="FS44" s="9"/>
      <c r="FT44" s="1"/>
      <c r="FU44" s="336">
        <v>44287</v>
      </c>
      <c r="FV44" s="343"/>
      <c r="FW44" s="237" t="s">
        <v>513</v>
      </c>
      <c r="FX44" s="208"/>
      <c r="FY44" s="243" t="s">
        <v>2775</v>
      </c>
      <c r="FZ44" s="1"/>
      <c r="GA44" s="1">
        <v>2</v>
      </c>
      <c r="GB44" s="9"/>
      <c r="GC44" s="9"/>
      <c r="GD44" s="1"/>
      <c r="GE44" s="245" t="s">
        <v>513</v>
      </c>
      <c r="GF44" s="237" t="s">
        <v>513</v>
      </c>
      <c r="GG44" s="1"/>
      <c r="GH44" s="244" t="s">
        <v>3128</v>
      </c>
      <c r="GI44" s="351">
        <v>0</v>
      </c>
      <c r="GJ44" s="244" t="s">
        <v>3129</v>
      </c>
      <c r="GK44" s="1"/>
      <c r="GL44" s="8">
        <v>0</v>
      </c>
      <c r="GM44" s="9"/>
      <c r="GN44" s="1"/>
      <c r="GO44" s="10"/>
      <c r="GP44" s="10"/>
      <c r="GQ44" s="20"/>
      <c r="GR44" s="138"/>
      <c r="GS44" s="1"/>
      <c r="GT44" s="1"/>
      <c r="GU44" s="1"/>
      <c r="GV44" s="1"/>
      <c r="GW44" s="1"/>
      <c r="GX44" s="1"/>
      <c r="GY44" s="9"/>
      <c r="GZ44" s="9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9"/>
      <c r="KC44" s="9"/>
      <c r="KD44" s="9"/>
      <c r="KE44" s="20">
        <f t="shared" si="92"/>
        <v>111.5395398</v>
      </c>
      <c r="KF44" s="20">
        <f t="shared" si="93"/>
        <v>73.425526200000007</v>
      </c>
      <c r="KG44" s="20">
        <f t="shared" si="94"/>
        <v>367.68813120000004</v>
      </c>
      <c r="KH44" s="20">
        <f t="shared" si="95"/>
        <v>2.6343509400000005</v>
      </c>
      <c r="KI44" s="20">
        <f t="shared" si="96"/>
        <v>2.0738507400000006</v>
      </c>
      <c r="KJ44" s="20">
        <f t="shared" si="97"/>
        <v>11.748084192000004</v>
      </c>
      <c r="KK44" s="20">
        <f t="shared" si="98"/>
        <v>42.660230722200012</v>
      </c>
      <c r="KL44" s="20">
        <f t="shared" si="99"/>
        <v>16.520743395000004</v>
      </c>
      <c r="KM44" s="9"/>
      <c r="KN44" s="9"/>
      <c r="KO44" s="9"/>
      <c r="KP44" s="1"/>
      <c r="KQ44" s="9"/>
      <c r="KR44" s="9"/>
      <c r="KS44" s="23">
        <v>44425</v>
      </c>
      <c r="KT44" s="20">
        <v>1</v>
      </c>
      <c r="KU44" s="9">
        <v>1</v>
      </c>
      <c r="KV44" s="9">
        <v>3</v>
      </c>
      <c r="KW44" s="464">
        <v>44911</v>
      </c>
      <c r="KX44" s="9">
        <v>3</v>
      </c>
      <c r="KY44" s="9">
        <v>2</v>
      </c>
      <c r="KZ44" s="9">
        <v>4</v>
      </c>
      <c r="LA44" s="11" t="s">
        <v>3130</v>
      </c>
      <c r="LB44" s="11"/>
      <c r="LC44" s="11"/>
    </row>
    <row r="45" spans="1:315">
      <c r="A45" s="1">
        <v>126</v>
      </c>
      <c r="B45" s="412">
        <f>COUNTIFS($D$3:D45,D45,$F$3:F45,F45)</f>
        <v>1</v>
      </c>
      <c r="C45" s="413">
        <v>15181</v>
      </c>
      <c r="D45" s="414" t="s">
        <v>1594</v>
      </c>
      <c r="E45" s="2" t="s">
        <v>1595</v>
      </c>
      <c r="F45" s="12">
        <v>6252130709</v>
      </c>
      <c r="G45" s="1">
        <v>59</v>
      </c>
      <c r="H45" s="441">
        <v>44320</v>
      </c>
      <c r="I45" s="29" t="s">
        <v>1596</v>
      </c>
      <c r="J45" s="24" t="s">
        <v>486</v>
      </c>
      <c r="K45" s="2" t="s">
        <v>429</v>
      </c>
      <c r="L45" s="2">
        <v>13</v>
      </c>
      <c r="M45" s="2">
        <v>1</v>
      </c>
      <c r="N45" s="2" t="s">
        <v>644</v>
      </c>
      <c r="O45" s="11"/>
      <c r="P45" s="2" t="s">
        <v>1574</v>
      </c>
      <c r="Q45" s="11"/>
      <c r="R45" s="11"/>
      <c r="S45" s="11"/>
      <c r="T45" s="41"/>
      <c r="U45" s="41"/>
      <c r="V45" s="61" t="s">
        <v>1358</v>
      </c>
      <c r="W45" s="59" t="s">
        <v>1305</v>
      </c>
      <c r="X45" s="60"/>
      <c r="Y45" s="60"/>
      <c r="Z45" s="11"/>
      <c r="AA45" s="1" t="s">
        <v>793</v>
      </c>
      <c r="AB45" s="1"/>
      <c r="AC45" s="112">
        <v>141</v>
      </c>
      <c r="AD45" s="112">
        <v>1800</v>
      </c>
      <c r="AE45" s="11"/>
      <c r="AF45" s="11"/>
      <c r="AG45" s="11" t="s">
        <v>482</v>
      </c>
      <c r="AH45" s="112">
        <v>150</v>
      </c>
      <c r="AI45" s="11"/>
      <c r="AJ45" s="11"/>
      <c r="AK45" s="112"/>
      <c r="AL45" s="1"/>
      <c r="AM45" s="11"/>
      <c r="AN45" s="1"/>
      <c r="AO45" s="113">
        <v>16.399999999999999</v>
      </c>
      <c r="AP45" s="114">
        <v>38.1</v>
      </c>
      <c r="AQ45" s="115">
        <v>44.8</v>
      </c>
      <c r="AR45" s="116">
        <f t="shared" si="55"/>
        <v>99.3</v>
      </c>
      <c r="AS45" s="117">
        <f t="shared" si="56"/>
        <v>0.43044619422572172</v>
      </c>
      <c r="AT45" s="118">
        <f t="shared" si="57"/>
        <v>19.28398950131233</v>
      </c>
      <c r="AU45" s="119">
        <f t="shared" si="58"/>
        <v>0.19782870928829913</v>
      </c>
      <c r="AV45" s="19">
        <f t="shared" si="100"/>
        <v>11.011999999999999</v>
      </c>
      <c r="AW45" s="19">
        <f>98-AY45-(CD45*100/AO45)</f>
        <v>67.146341463414629</v>
      </c>
      <c r="AX45" s="120">
        <v>2.4700000000000002</v>
      </c>
      <c r="AY45" s="19">
        <f t="shared" si="101"/>
        <v>15.060975609756101</v>
      </c>
      <c r="AZ45" s="1" t="s">
        <v>431</v>
      </c>
      <c r="BA45" s="55">
        <v>11.1</v>
      </c>
      <c r="BB45" s="1" t="s">
        <v>431</v>
      </c>
      <c r="BC45" s="6">
        <v>0.67</v>
      </c>
      <c r="BD45" s="6"/>
      <c r="BE45" s="19"/>
      <c r="BF45" s="19"/>
      <c r="BG45" s="64">
        <v>10044.166666666668</v>
      </c>
      <c r="BH45" s="64">
        <v>384.5454545454545</v>
      </c>
      <c r="BI45" s="19">
        <v>1.72</v>
      </c>
      <c r="BJ45" s="19">
        <v>37.6</v>
      </c>
      <c r="BK45" s="19">
        <f>100-BJ45</f>
        <v>62.4</v>
      </c>
      <c r="BL45" s="121">
        <f t="shared" si="62"/>
        <v>0.60256410256410264</v>
      </c>
      <c r="BM45" s="122">
        <v>0.12</v>
      </c>
      <c r="BN45" s="6">
        <f t="shared" si="63"/>
        <v>0.73170731707317083</v>
      </c>
      <c r="BO45" s="1" t="s">
        <v>431</v>
      </c>
      <c r="BP45" s="19">
        <v>29.425000000000001</v>
      </c>
      <c r="BQ45" s="19">
        <v>43.89</v>
      </c>
      <c r="BR45" s="42">
        <v>36372</v>
      </c>
      <c r="BS45" s="6">
        <f t="shared" si="64"/>
        <v>40.519999999999996</v>
      </c>
      <c r="BT45" s="4">
        <v>89.5</v>
      </c>
      <c r="BU45" s="42">
        <v>17259.84</v>
      </c>
      <c r="BV45" s="6">
        <f t="shared" si="65"/>
        <v>10.5</v>
      </c>
      <c r="BW45" s="6">
        <f t="shared" si="66"/>
        <v>37.917119999999997</v>
      </c>
      <c r="BX45" s="22">
        <v>2.2200000000000002</v>
      </c>
      <c r="BY45" s="22">
        <f t="shared" si="67"/>
        <v>0.84582000000000013</v>
      </c>
      <c r="BZ45" s="6">
        <v>38.299999999999997</v>
      </c>
      <c r="CA45" s="22">
        <f t="shared" si="68"/>
        <v>14.5923</v>
      </c>
      <c r="CB45" s="6">
        <v>59</v>
      </c>
      <c r="CC45" s="22">
        <f t="shared" si="69"/>
        <v>22.478999999999999</v>
      </c>
      <c r="CD45" s="141">
        <v>2.59</v>
      </c>
      <c r="CE45" s="123">
        <v>95.5</v>
      </c>
      <c r="CF45" s="124">
        <v>7917</v>
      </c>
      <c r="CG45" s="123">
        <v>85.5</v>
      </c>
      <c r="CH45" s="124">
        <v>5750</v>
      </c>
      <c r="CI45" s="123">
        <v>44.3</v>
      </c>
      <c r="CJ45" s="123">
        <v>61.3</v>
      </c>
      <c r="CK45" s="124">
        <v>4617</v>
      </c>
      <c r="CL45" s="19">
        <f t="shared" si="70"/>
        <v>5.7963446475195829E-2</v>
      </c>
      <c r="CM45" s="19">
        <v>0.6</v>
      </c>
      <c r="CN45" s="19">
        <v>8.99</v>
      </c>
      <c r="CO45" s="19">
        <v>21.2</v>
      </c>
      <c r="CP45" s="6"/>
      <c r="CQ45" s="19"/>
      <c r="CR45" s="19"/>
      <c r="CS45" s="20"/>
      <c r="CT45" s="25"/>
      <c r="CU45" s="125"/>
      <c r="CV45" s="125"/>
      <c r="CW45" s="1"/>
      <c r="CX45" s="1"/>
      <c r="CY45" s="1"/>
      <c r="CZ45" s="22"/>
      <c r="DA45" s="16"/>
      <c r="DB45" s="126" t="s">
        <v>463</v>
      </c>
      <c r="DC45" s="127"/>
      <c r="DD45" s="128" t="s">
        <v>1597</v>
      </c>
      <c r="DE45" s="1"/>
      <c r="DF45" s="1"/>
      <c r="DG45" s="1"/>
      <c r="DH45" s="1"/>
      <c r="DI45" s="1" t="s">
        <v>435</v>
      </c>
      <c r="DJ45" s="205" t="s">
        <v>482</v>
      </c>
      <c r="DK45" s="4">
        <v>2</v>
      </c>
      <c r="DL45" s="4" t="s">
        <v>441</v>
      </c>
      <c r="DM45" s="4" t="s">
        <v>1598</v>
      </c>
      <c r="DN45" s="16">
        <v>0</v>
      </c>
      <c r="DO45" s="4">
        <v>0</v>
      </c>
      <c r="DP45" s="4">
        <v>0</v>
      </c>
      <c r="DQ45" s="4" t="s">
        <v>430</v>
      </c>
      <c r="DR45" s="22" t="s">
        <v>430</v>
      </c>
      <c r="DS45" s="22" t="s">
        <v>430</v>
      </c>
      <c r="DT45" s="64">
        <v>325</v>
      </c>
      <c r="DU45" s="22">
        <v>27.4</v>
      </c>
      <c r="DV45" s="22">
        <v>72.599999999999994</v>
      </c>
      <c r="DW45" s="22" t="s">
        <v>430</v>
      </c>
      <c r="DX45" s="22" t="s">
        <v>430</v>
      </c>
      <c r="DY45" s="22" t="s">
        <v>430</v>
      </c>
      <c r="DZ45" s="22" t="s">
        <v>430</v>
      </c>
      <c r="EA45" s="2">
        <v>0</v>
      </c>
      <c r="EB45" s="65"/>
      <c r="EC45" s="36"/>
      <c r="ED45" s="36"/>
      <c r="EE45" s="4">
        <f>L45</f>
        <v>13</v>
      </c>
      <c r="EF45" s="4">
        <v>25</v>
      </c>
      <c r="EG45" s="4">
        <v>3</v>
      </c>
      <c r="EH45" s="4">
        <v>1</v>
      </c>
      <c r="EI45" s="4" t="s">
        <v>3078</v>
      </c>
      <c r="EJ45" s="4">
        <v>168</v>
      </c>
      <c r="EK45" s="4">
        <v>64</v>
      </c>
      <c r="EL45" s="6">
        <f t="shared" si="102"/>
        <v>22.675736961451246</v>
      </c>
      <c r="EM45" s="4">
        <v>1</v>
      </c>
      <c r="EN45" s="1">
        <v>1</v>
      </c>
      <c r="EO45" s="4">
        <v>2</v>
      </c>
      <c r="EP45" s="4">
        <v>1</v>
      </c>
      <c r="EQ45" s="31">
        <v>5</v>
      </c>
      <c r="ER45" s="14">
        <v>43709</v>
      </c>
      <c r="ES45" s="129">
        <v>15181</v>
      </c>
      <c r="ET45" s="130">
        <v>75</v>
      </c>
      <c r="EU45" s="130">
        <v>12013</v>
      </c>
      <c r="EV45" s="130">
        <v>8000</v>
      </c>
      <c r="EW45" s="130">
        <v>39780</v>
      </c>
      <c r="EX45" s="130">
        <v>1933</v>
      </c>
      <c r="EY45" s="131">
        <f t="shared" si="87"/>
        <v>128.15790000000001</v>
      </c>
      <c r="EZ45" s="38">
        <f t="shared" si="88"/>
        <v>1666.0527000000002</v>
      </c>
      <c r="FA45" s="9"/>
      <c r="FB45" s="9"/>
      <c r="FC45" s="9"/>
      <c r="FD45" s="9"/>
      <c r="FE45" s="132"/>
      <c r="FF45" s="132"/>
      <c r="FG45" s="132"/>
      <c r="FH45" s="133"/>
      <c r="FI45" s="134"/>
      <c r="FJ45" s="133"/>
      <c r="FK45" s="135"/>
      <c r="FL45" s="136"/>
      <c r="FM45" s="9"/>
      <c r="FN45" s="1"/>
      <c r="FO45" s="40">
        <f t="shared" si="89"/>
        <v>0.14099999999999999</v>
      </c>
      <c r="FP45" s="9"/>
      <c r="FQ45" s="118">
        <f t="shared" si="90"/>
        <v>16.090901523349704</v>
      </c>
      <c r="FR45" s="137">
        <f t="shared" si="91"/>
        <v>0.12815790000000002</v>
      </c>
      <c r="FS45" s="9"/>
      <c r="FT45" s="1">
        <v>24</v>
      </c>
      <c r="FU45" s="337">
        <v>43525</v>
      </c>
      <c r="FV45" s="343"/>
      <c r="FW45" s="245" t="s">
        <v>672</v>
      </c>
      <c r="FX45" s="208"/>
      <c r="FY45" s="243" t="s">
        <v>3131</v>
      </c>
      <c r="FZ45" s="1">
        <v>0</v>
      </c>
      <c r="GA45" s="1">
        <v>1</v>
      </c>
      <c r="GB45" s="9" t="s">
        <v>557</v>
      </c>
      <c r="GC45" s="9"/>
      <c r="GD45" s="1">
        <v>0</v>
      </c>
      <c r="GE45" s="245" t="s">
        <v>513</v>
      </c>
      <c r="GF45" s="237" t="s">
        <v>513</v>
      </c>
      <c r="GG45" s="1">
        <v>0</v>
      </c>
      <c r="GH45" s="28">
        <v>44291</v>
      </c>
      <c r="GI45" s="351">
        <v>1</v>
      </c>
      <c r="GJ45" s="244" t="s">
        <v>1016</v>
      </c>
      <c r="GK45" s="1">
        <v>0</v>
      </c>
      <c r="GL45" s="8">
        <v>0</v>
      </c>
      <c r="GM45" s="9" t="s">
        <v>557</v>
      </c>
      <c r="GN45" s="1"/>
      <c r="GO45" s="10">
        <v>44320</v>
      </c>
      <c r="GP45" s="14" t="s">
        <v>522</v>
      </c>
      <c r="GQ45" s="20">
        <f>DATEDIF(ER45,GO45,"m")</f>
        <v>20</v>
      </c>
      <c r="GR45" s="138"/>
      <c r="GS45" s="1"/>
      <c r="GT45" s="1"/>
      <c r="GU45" s="1"/>
      <c r="GV45" s="1"/>
      <c r="GW45" s="1"/>
      <c r="GX45" s="1"/>
      <c r="GY45" s="9"/>
      <c r="GZ45" s="9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9"/>
      <c r="KC45" s="9"/>
      <c r="KD45" s="9"/>
      <c r="KE45" s="20">
        <f t="shared" si="92"/>
        <v>21.017895600000003</v>
      </c>
      <c r="KF45" s="20">
        <f t="shared" si="93"/>
        <v>48.82815990000001</v>
      </c>
      <c r="KG45" s="20">
        <f t="shared" si="94"/>
        <v>57.414739200000007</v>
      </c>
      <c r="KH45" s="20">
        <f t="shared" si="95"/>
        <v>3.1655001300000007</v>
      </c>
      <c r="KI45" s="20">
        <f t="shared" si="96"/>
        <v>0.15378948000000003</v>
      </c>
      <c r="KJ45" s="20">
        <f t="shared" si="97"/>
        <v>1.0839851497800002</v>
      </c>
      <c r="KK45" s="20">
        <f t="shared" si="98"/>
        <v>18.701185241700003</v>
      </c>
      <c r="KL45" s="20">
        <f t="shared" si="99"/>
        <v>28.808614341000002</v>
      </c>
      <c r="KM45" s="9"/>
      <c r="KN45" s="9"/>
      <c r="KO45" s="9"/>
      <c r="KP45" s="1"/>
      <c r="KQ45" s="9"/>
      <c r="KR45" s="9"/>
      <c r="KS45" s="245" t="s">
        <v>513</v>
      </c>
      <c r="KT45" s="459" t="s">
        <v>513</v>
      </c>
      <c r="KU45" s="246" t="s">
        <v>513</v>
      </c>
      <c r="KV45" s="246" t="s">
        <v>513</v>
      </c>
      <c r="KW45" s="246" t="s">
        <v>513</v>
      </c>
      <c r="KX45" s="246" t="s">
        <v>513</v>
      </c>
      <c r="KY45" s="246" t="s">
        <v>513</v>
      </c>
      <c r="KZ45" s="246" t="s">
        <v>513</v>
      </c>
      <c r="LA45" s="11" t="s">
        <v>2463</v>
      </c>
      <c r="LB45" s="11"/>
      <c r="LC45" s="11"/>
    </row>
    <row r="46" spans="1:315">
      <c r="A46" s="1">
        <v>23</v>
      </c>
      <c r="B46" s="412">
        <f>COUNTIFS($D$3:D46,D46,$F$3:F46,F46)</f>
        <v>1</v>
      </c>
      <c r="C46" s="413">
        <v>14506</v>
      </c>
      <c r="D46" s="414" t="s">
        <v>747</v>
      </c>
      <c r="E46" s="73" t="s">
        <v>748</v>
      </c>
      <c r="F46" s="75">
        <v>455102410</v>
      </c>
      <c r="G46" s="74">
        <v>76</v>
      </c>
      <c r="H46" s="442">
        <v>44237</v>
      </c>
      <c r="I46" s="29" t="s">
        <v>456</v>
      </c>
      <c r="J46" s="24" t="s">
        <v>486</v>
      </c>
      <c r="K46" s="2" t="s">
        <v>429</v>
      </c>
      <c r="L46" s="2">
        <v>13</v>
      </c>
      <c r="M46" s="2" t="s">
        <v>661</v>
      </c>
      <c r="N46" s="2" t="s">
        <v>644</v>
      </c>
      <c r="O46" s="11"/>
      <c r="P46" s="2" t="s">
        <v>1437</v>
      </c>
      <c r="Q46" s="11"/>
      <c r="R46" s="11"/>
      <c r="S46" s="11"/>
      <c r="T46" s="41"/>
      <c r="U46" s="41"/>
      <c r="V46" s="61" t="s">
        <v>1358</v>
      </c>
      <c r="W46" s="59" t="s">
        <v>1305</v>
      </c>
      <c r="X46" s="60"/>
      <c r="Y46" s="60"/>
      <c r="Z46" s="11"/>
      <c r="AA46" s="1" t="s">
        <v>793</v>
      </c>
      <c r="AB46" s="1"/>
      <c r="AC46" s="112">
        <v>597</v>
      </c>
      <c r="AD46" s="112">
        <v>7700</v>
      </c>
      <c r="AE46" s="11"/>
      <c r="AF46" s="11"/>
      <c r="AG46" s="11" t="s">
        <v>482</v>
      </c>
      <c r="AH46" s="112">
        <v>550</v>
      </c>
      <c r="AI46" s="11"/>
      <c r="AJ46" s="11"/>
      <c r="AK46" s="112"/>
      <c r="AL46" s="1"/>
      <c r="AM46" s="11"/>
      <c r="AN46" s="1"/>
      <c r="AO46" s="113">
        <v>15.3</v>
      </c>
      <c r="AP46" s="114">
        <v>76.099999999999994</v>
      </c>
      <c r="AQ46" s="115">
        <v>7.48</v>
      </c>
      <c r="AR46" s="116">
        <f t="shared" si="55"/>
        <v>98.88</v>
      </c>
      <c r="AS46" s="117">
        <f t="shared" si="56"/>
        <v>0.20105124835742447</v>
      </c>
      <c r="AT46" s="118">
        <f t="shared" si="57"/>
        <v>1.5038633377135351</v>
      </c>
      <c r="AU46" s="119">
        <f t="shared" si="58"/>
        <v>0.18305814788226848</v>
      </c>
      <c r="AV46" s="19">
        <f t="shared" si="100"/>
        <v>11.394</v>
      </c>
      <c r="AW46" s="19">
        <f>98-AY46-(CD46*100/AO46)</f>
        <v>74.470588235294116</v>
      </c>
      <c r="AX46" s="120">
        <v>1.84</v>
      </c>
      <c r="AY46" s="19">
        <f t="shared" si="101"/>
        <v>12.026143790849673</v>
      </c>
      <c r="AZ46" s="1" t="s">
        <v>431</v>
      </c>
      <c r="BA46" s="55">
        <v>34.5</v>
      </c>
      <c r="BB46" s="1" t="s">
        <v>431</v>
      </c>
      <c r="BC46" s="6">
        <v>7.3999999999999996E-2</v>
      </c>
      <c r="BD46" s="6"/>
      <c r="BE46" s="19"/>
      <c r="BF46" s="19"/>
      <c r="BG46" s="2">
        <v>6338</v>
      </c>
      <c r="BH46" s="64">
        <v>276.27118644067798</v>
      </c>
      <c r="BI46" s="19">
        <v>0.48</v>
      </c>
      <c r="BJ46" s="19">
        <v>57.6</v>
      </c>
      <c r="BK46" s="1">
        <v>42.4</v>
      </c>
      <c r="BL46" s="121">
        <f t="shared" si="62"/>
        <v>1.358490566037736</v>
      </c>
      <c r="BM46" s="122">
        <v>0.64</v>
      </c>
      <c r="BN46" s="6">
        <f t="shared" si="63"/>
        <v>4.1830065359477127</v>
      </c>
      <c r="BO46" s="1" t="s">
        <v>431</v>
      </c>
      <c r="BP46" s="19">
        <v>11.9</v>
      </c>
      <c r="BQ46" s="19">
        <v>17.399999999999999</v>
      </c>
      <c r="BR46" s="6">
        <v>37102.800000000003</v>
      </c>
      <c r="BS46" s="6">
        <f t="shared" si="64"/>
        <v>54.2</v>
      </c>
      <c r="BT46" s="4">
        <v>93.2</v>
      </c>
      <c r="BU46" s="42">
        <v>7072.3809523809523</v>
      </c>
      <c r="BV46" s="6">
        <f t="shared" si="65"/>
        <v>6.7999999999999972</v>
      </c>
      <c r="BW46" s="6">
        <f t="shared" si="66"/>
        <v>76.023899999999998</v>
      </c>
      <c r="BX46" s="22">
        <v>29.2</v>
      </c>
      <c r="BY46" s="22">
        <f t="shared" si="67"/>
        <v>22.2212</v>
      </c>
      <c r="BZ46" s="4">
        <v>25</v>
      </c>
      <c r="CA46" s="22">
        <f t="shared" si="68"/>
        <v>19.024999999999999</v>
      </c>
      <c r="CB46" s="4">
        <v>45.7</v>
      </c>
      <c r="CC46" s="22">
        <f t="shared" si="69"/>
        <v>34.777700000000003</v>
      </c>
      <c r="CD46" s="22">
        <v>1.76</v>
      </c>
      <c r="CE46" s="123">
        <v>82.8</v>
      </c>
      <c r="CF46" s="123">
        <v>5820</v>
      </c>
      <c r="CG46" s="123">
        <v>61.8</v>
      </c>
      <c r="CH46" s="123">
        <v>4589</v>
      </c>
      <c r="CI46" s="123">
        <v>10.8</v>
      </c>
      <c r="CJ46" s="123">
        <v>44.6</v>
      </c>
      <c r="CK46" s="123">
        <v>5028</v>
      </c>
      <c r="CL46" s="19">
        <f t="shared" si="70"/>
        <v>1.1679999999999999</v>
      </c>
      <c r="CM46" s="22">
        <v>3.11</v>
      </c>
      <c r="CN46" s="22">
        <v>7.84</v>
      </c>
      <c r="CO46" s="22">
        <v>16.600000000000001</v>
      </c>
      <c r="CP46" s="6"/>
      <c r="CQ46" s="19"/>
      <c r="CR46" s="19"/>
      <c r="CS46" s="20"/>
      <c r="CT46" s="22"/>
      <c r="CU46" s="139"/>
      <c r="CV46" s="139"/>
      <c r="CW46" s="22"/>
      <c r="CX46" s="22"/>
      <c r="CY46" s="1"/>
      <c r="CZ46" s="22"/>
      <c r="DA46" s="16"/>
      <c r="DB46" s="126" t="s">
        <v>256</v>
      </c>
      <c r="DC46" s="127"/>
      <c r="DD46" s="128" t="s">
        <v>1379</v>
      </c>
      <c r="DE46" s="1"/>
      <c r="DF46" s="1"/>
      <c r="DG46" s="1"/>
      <c r="DH46" s="1"/>
      <c r="DI46" s="1" t="s">
        <v>435</v>
      </c>
      <c r="DJ46" s="205" t="s">
        <v>482</v>
      </c>
      <c r="DK46" s="4">
        <v>2</v>
      </c>
      <c r="DL46" s="4" t="s">
        <v>456</v>
      </c>
      <c r="DM46" s="4" t="s">
        <v>456</v>
      </c>
      <c r="DN46" s="16">
        <v>0</v>
      </c>
      <c r="DO46" s="4">
        <v>0</v>
      </c>
      <c r="DP46" s="4">
        <v>0</v>
      </c>
      <c r="DQ46" s="4" t="s">
        <v>430</v>
      </c>
      <c r="DR46" s="1" t="s">
        <v>430</v>
      </c>
      <c r="DS46" s="1" t="s">
        <v>430</v>
      </c>
      <c r="DT46" s="1">
        <v>144</v>
      </c>
      <c r="DU46" s="1">
        <v>26.4</v>
      </c>
      <c r="DV46" s="1">
        <v>73.599999999999994</v>
      </c>
      <c r="DW46" s="1" t="s">
        <v>430</v>
      </c>
      <c r="DX46" s="1" t="s">
        <v>430</v>
      </c>
      <c r="DY46" s="1" t="s">
        <v>430</v>
      </c>
      <c r="DZ46" s="1" t="s">
        <v>430</v>
      </c>
      <c r="EA46" s="1">
        <v>0</v>
      </c>
      <c r="EB46" s="1"/>
      <c r="EC46" s="36"/>
      <c r="ED46" s="36"/>
      <c r="EE46" s="4">
        <v>13</v>
      </c>
      <c r="EF46" s="4">
        <v>40</v>
      </c>
      <c r="EG46" s="4">
        <v>3</v>
      </c>
      <c r="EH46" s="4">
        <v>1</v>
      </c>
      <c r="EI46" s="4" t="s">
        <v>3210</v>
      </c>
      <c r="EJ46" s="4">
        <v>165</v>
      </c>
      <c r="EK46" s="4">
        <v>90</v>
      </c>
      <c r="EL46" s="6">
        <f t="shared" ref="EL46:EL48" si="103">EK46/(EJ46*EJ46*0.01*0.01)</f>
        <v>33.057851239669418</v>
      </c>
      <c r="EM46" s="4">
        <v>6</v>
      </c>
      <c r="EN46" s="1">
        <v>1</v>
      </c>
      <c r="EO46" s="4">
        <v>4</v>
      </c>
      <c r="EP46" s="4">
        <v>2</v>
      </c>
      <c r="EQ46" s="31" t="s">
        <v>445</v>
      </c>
      <c r="ER46" s="14">
        <v>44378</v>
      </c>
      <c r="ES46" s="129">
        <v>14506</v>
      </c>
      <c r="ET46" s="130">
        <v>75</v>
      </c>
      <c r="EU46" s="130">
        <v>16534</v>
      </c>
      <c r="EV46" s="130">
        <v>4000</v>
      </c>
      <c r="EW46" s="130">
        <v>39780</v>
      </c>
      <c r="EX46" s="130">
        <v>5206</v>
      </c>
      <c r="EY46" s="131">
        <f t="shared" ref="EY46:EY60" si="104">EX46/EV46*EW46/ET46</f>
        <v>690.31560000000002</v>
      </c>
      <c r="EZ46" s="38">
        <f t="shared" ref="EZ46:EZ60" si="105">L46*EY46</f>
        <v>8974.1028000000006</v>
      </c>
      <c r="FA46" s="9"/>
      <c r="FB46" s="9"/>
      <c r="FC46" s="9"/>
      <c r="FD46" s="9"/>
      <c r="FE46" s="132"/>
      <c r="FF46" s="132"/>
      <c r="FG46" s="132"/>
      <c r="FH46" s="133"/>
      <c r="FI46" s="134"/>
      <c r="FJ46" s="133"/>
      <c r="FK46" s="135"/>
      <c r="FL46" s="136"/>
      <c r="FM46" s="9"/>
      <c r="FN46" s="1"/>
      <c r="FO46" s="40">
        <f t="shared" ref="FO46:FO52" si="106">AC46/1000</f>
        <v>0.59699999999999998</v>
      </c>
      <c r="FP46" s="9"/>
      <c r="FQ46" s="118">
        <f t="shared" ref="FQ46:FQ60" si="107">EX46*100/EU46</f>
        <v>31.486633603483732</v>
      </c>
      <c r="FR46" s="137">
        <f t="shared" ref="FR46:FR60" si="108">EY46/1000</f>
        <v>0.69031560000000003</v>
      </c>
      <c r="FS46" s="9"/>
      <c r="FT46" s="1">
        <v>25</v>
      </c>
      <c r="FU46" s="337">
        <v>43497</v>
      </c>
      <c r="FV46" s="335" t="s">
        <v>430</v>
      </c>
      <c r="FW46" s="237" t="s">
        <v>2471</v>
      </c>
      <c r="FX46" s="210" t="s">
        <v>430</v>
      </c>
      <c r="FY46" s="243" t="s">
        <v>2507</v>
      </c>
      <c r="FZ46" s="1">
        <v>0</v>
      </c>
      <c r="GA46" s="1">
        <v>5</v>
      </c>
      <c r="GB46" s="9" t="s">
        <v>1438</v>
      </c>
      <c r="GC46" s="9"/>
      <c r="GD46" s="1">
        <v>0</v>
      </c>
      <c r="GE46" s="20">
        <v>0</v>
      </c>
      <c r="GF46" s="237" t="s">
        <v>513</v>
      </c>
      <c r="GG46" s="1">
        <v>1</v>
      </c>
      <c r="GH46" s="28">
        <v>44328</v>
      </c>
      <c r="GI46" s="351">
        <v>1</v>
      </c>
      <c r="GJ46" s="244" t="s">
        <v>2563</v>
      </c>
      <c r="GK46" s="1">
        <v>0</v>
      </c>
      <c r="GL46" s="244" t="s">
        <v>513</v>
      </c>
      <c r="GM46" s="9" t="s">
        <v>1439</v>
      </c>
      <c r="GN46" s="1"/>
      <c r="GO46" s="10">
        <v>44237</v>
      </c>
      <c r="GP46" s="10"/>
      <c r="GQ46" s="20"/>
      <c r="GR46" s="138"/>
      <c r="GS46" s="1"/>
      <c r="GT46" s="1"/>
      <c r="GU46" s="1"/>
      <c r="GV46" s="1"/>
      <c r="GW46" s="1"/>
      <c r="GX46" s="1"/>
      <c r="GY46" s="9"/>
      <c r="GZ46" s="1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9"/>
      <c r="KC46" s="9"/>
      <c r="KD46" s="9"/>
      <c r="KE46" s="20">
        <f t="shared" ref="KE46:KE60" si="109">FR46*AO46/100*1000</f>
        <v>105.61828680000002</v>
      </c>
      <c r="KF46" s="20">
        <f t="shared" ref="KF46:KF60" si="110">FR46*AP46/100*1000</f>
        <v>525.33017159999997</v>
      </c>
      <c r="KG46" s="20">
        <f t="shared" ref="KG46:KG60" si="111">FR46*AQ46/100*1000</f>
        <v>51.635606880000005</v>
      </c>
      <c r="KH46" s="20">
        <f t="shared" ref="KH46:KH60" si="112">FR46*AX46/100*1000</f>
        <v>12.701807040000002</v>
      </c>
      <c r="KI46" s="20">
        <f t="shared" ref="KI46:KI60" si="113">FR46*BM46/100*1000</f>
        <v>4.4180198400000004</v>
      </c>
      <c r="KJ46" s="20">
        <f t="shared" ref="KJ46:KJ60" si="114">FR46*BY46/100*1000</f>
        <v>153.39641010720001</v>
      </c>
      <c r="KK46" s="20">
        <f t="shared" ref="KK46:KK60" si="115">FR46*CA46/100*1000</f>
        <v>131.33254289999999</v>
      </c>
      <c r="KL46" s="20">
        <f t="shared" ref="KL46:KL60" si="116">FR46*CC46/100*1000</f>
        <v>240.07588842120003</v>
      </c>
      <c r="KM46" s="9"/>
      <c r="KN46" s="9"/>
      <c r="KO46" s="9"/>
      <c r="KP46" s="1"/>
      <c r="KQ46" s="9"/>
      <c r="KR46" s="9"/>
      <c r="KS46" s="245">
        <v>44328</v>
      </c>
      <c r="KT46" s="20">
        <v>2</v>
      </c>
      <c r="KU46" s="1">
        <v>5</v>
      </c>
      <c r="KV46" s="1">
        <v>1</v>
      </c>
      <c r="KW46" s="23">
        <v>44538</v>
      </c>
      <c r="KX46" s="1">
        <v>1</v>
      </c>
      <c r="KY46" s="1">
        <v>4</v>
      </c>
      <c r="KZ46" s="1">
        <v>4</v>
      </c>
      <c r="LA46" s="11" t="s">
        <v>2438</v>
      </c>
      <c r="LB46" s="11"/>
      <c r="LC46" s="11"/>
    </row>
    <row r="47" spans="1:315">
      <c r="A47" s="1">
        <v>133</v>
      </c>
      <c r="B47" s="412">
        <f>COUNTIFS($D$3:D47,D47,$F$3:F47,F47)</f>
        <v>2</v>
      </c>
      <c r="C47" s="413">
        <v>15253</v>
      </c>
      <c r="D47" s="414" t="s">
        <v>747</v>
      </c>
      <c r="E47" s="73" t="s">
        <v>748</v>
      </c>
      <c r="F47" s="75">
        <v>455102410</v>
      </c>
      <c r="G47" s="74">
        <v>76</v>
      </c>
      <c r="H47" s="442">
        <v>44328</v>
      </c>
      <c r="I47" s="29" t="s">
        <v>456</v>
      </c>
      <c r="J47" s="24" t="s">
        <v>486</v>
      </c>
      <c r="K47" s="2" t="s">
        <v>429</v>
      </c>
      <c r="L47" s="2">
        <v>13</v>
      </c>
      <c r="M47" s="2">
        <v>1</v>
      </c>
      <c r="N47" s="2" t="s">
        <v>430</v>
      </c>
      <c r="O47" s="11"/>
      <c r="P47" s="2" t="s">
        <v>1574</v>
      </c>
      <c r="Q47" s="11"/>
      <c r="R47" s="11"/>
      <c r="S47" s="11"/>
      <c r="T47" s="41"/>
      <c r="U47" s="41"/>
      <c r="V47" s="61" t="s">
        <v>1358</v>
      </c>
      <c r="W47" s="41"/>
      <c r="X47" s="41"/>
      <c r="Y47" s="63"/>
      <c r="Z47" s="11"/>
      <c r="AA47" s="1" t="s">
        <v>793</v>
      </c>
      <c r="AB47" s="1"/>
      <c r="AC47" s="112">
        <v>301</v>
      </c>
      <c r="AD47" s="112">
        <v>3900</v>
      </c>
      <c r="AE47" s="11"/>
      <c r="AF47" s="11"/>
      <c r="AG47" s="11" t="s">
        <v>482</v>
      </c>
      <c r="AH47" s="112">
        <v>250</v>
      </c>
      <c r="AI47" s="11"/>
      <c r="AJ47" s="11"/>
      <c r="AK47" s="112"/>
      <c r="AL47" s="1"/>
      <c r="AM47" s="11"/>
      <c r="AN47" s="1"/>
      <c r="AO47" s="113">
        <v>44.4</v>
      </c>
      <c r="AP47" s="114">
        <v>44.7</v>
      </c>
      <c r="AQ47" s="115">
        <v>9.9700000000000006</v>
      </c>
      <c r="AR47" s="116">
        <f t="shared" si="55"/>
        <v>99.07</v>
      </c>
      <c r="AS47" s="117">
        <f t="shared" si="56"/>
        <v>0.99328859060402674</v>
      </c>
      <c r="AT47" s="118">
        <f t="shared" si="57"/>
        <v>9.9030872483221479</v>
      </c>
      <c r="AU47" s="119">
        <f t="shared" si="58"/>
        <v>0.81214560087799514</v>
      </c>
      <c r="AV47" s="19">
        <f t="shared" si="100"/>
        <v>36.122</v>
      </c>
      <c r="AW47" s="19">
        <f>98-AY47-(CD47*100/AO47)</f>
        <v>81.35585585585585</v>
      </c>
      <c r="AX47" s="120">
        <v>3.42</v>
      </c>
      <c r="AY47" s="19">
        <f t="shared" si="101"/>
        <v>7.7027027027027026</v>
      </c>
      <c r="AZ47" s="1" t="s">
        <v>431</v>
      </c>
      <c r="BA47" s="55">
        <v>17.5</v>
      </c>
      <c r="BB47" s="1" t="s">
        <v>431</v>
      </c>
      <c r="BC47" s="6">
        <v>9.7000000000000003E-2</v>
      </c>
      <c r="BD47" s="6"/>
      <c r="BE47" s="19"/>
      <c r="BF47" s="19"/>
      <c r="BG47" s="64">
        <v>8035.3982300884963</v>
      </c>
      <c r="BH47" s="64">
        <v>231.81818181818181</v>
      </c>
      <c r="BI47" s="19">
        <v>0.39</v>
      </c>
      <c r="BJ47" s="19">
        <v>46</v>
      </c>
      <c r="BK47" s="19">
        <f>100-BJ47</f>
        <v>54</v>
      </c>
      <c r="BL47" s="121">
        <f t="shared" si="62"/>
        <v>0.85185185185185186</v>
      </c>
      <c r="BM47" s="122">
        <v>1.1499999999999999</v>
      </c>
      <c r="BN47" s="6">
        <f t="shared" si="63"/>
        <v>2.5900900900900901</v>
      </c>
      <c r="BO47" s="1" t="s">
        <v>431</v>
      </c>
      <c r="BP47" s="19">
        <v>32.849000000000004</v>
      </c>
      <c r="BQ47" s="19">
        <v>25.954999999999998</v>
      </c>
      <c r="BR47" s="42">
        <v>36023</v>
      </c>
      <c r="BS47" s="6">
        <f t="shared" si="64"/>
        <v>41.3</v>
      </c>
      <c r="BT47" s="4">
        <v>82.7</v>
      </c>
      <c r="BU47" s="42">
        <v>8697.52</v>
      </c>
      <c r="BV47" s="6">
        <f t="shared" si="65"/>
        <v>17.299999999999997</v>
      </c>
      <c r="BW47" s="6">
        <f t="shared" si="66"/>
        <v>44.610600000000005</v>
      </c>
      <c r="BX47" s="22">
        <v>17.8</v>
      </c>
      <c r="BY47" s="22">
        <f t="shared" si="67"/>
        <v>7.9566000000000008</v>
      </c>
      <c r="BZ47" s="6">
        <v>23.5</v>
      </c>
      <c r="CA47" s="22">
        <f t="shared" si="68"/>
        <v>10.5045</v>
      </c>
      <c r="CB47" s="6">
        <v>58.5</v>
      </c>
      <c r="CC47" s="22">
        <f t="shared" si="69"/>
        <v>26.149500000000003</v>
      </c>
      <c r="CD47" s="141">
        <v>3.97</v>
      </c>
      <c r="CE47" s="123">
        <v>92.6</v>
      </c>
      <c r="CF47" s="124">
        <v>8440</v>
      </c>
      <c r="CG47" s="123">
        <v>74.599999999999994</v>
      </c>
      <c r="CH47" s="124">
        <v>5248</v>
      </c>
      <c r="CI47" s="123">
        <v>24.6</v>
      </c>
      <c r="CJ47" s="123">
        <v>48.5</v>
      </c>
      <c r="CK47" s="124">
        <v>5216</v>
      </c>
      <c r="CL47" s="19">
        <f t="shared" si="70"/>
        <v>0.75744680851063828</v>
      </c>
      <c r="CM47" s="19">
        <v>1.59</v>
      </c>
      <c r="CN47" s="19">
        <v>24.7</v>
      </c>
      <c r="CO47" s="19">
        <v>21.5</v>
      </c>
      <c r="CP47" s="6"/>
      <c r="CQ47" s="19"/>
      <c r="CR47" s="19"/>
      <c r="CS47" s="20"/>
      <c r="CT47" s="25"/>
      <c r="CU47" s="125"/>
      <c r="CV47" s="125"/>
      <c r="CW47" s="1"/>
      <c r="CX47" s="1"/>
      <c r="CY47" s="1"/>
      <c r="CZ47" s="22"/>
      <c r="DA47" s="16"/>
      <c r="DB47" s="126" t="s">
        <v>256</v>
      </c>
      <c r="DC47" s="127"/>
      <c r="DD47" s="128" t="s">
        <v>1604</v>
      </c>
      <c r="DE47" s="1"/>
      <c r="DF47" s="1"/>
      <c r="DG47" s="1"/>
      <c r="DH47" s="1"/>
      <c r="DI47" s="1" t="s">
        <v>435</v>
      </c>
      <c r="DJ47" s="205" t="s">
        <v>482</v>
      </c>
      <c r="DK47" s="4">
        <v>2</v>
      </c>
      <c r="DL47" s="4"/>
      <c r="DM47" s="4"/>
      <c r="DN47" s="16">
        <v>0</v>
      </c>
      <c r="DO47" s="4"/>
      <c r="DP47" s="4"/>
      <c r="DQ47" s="4"/>
      <c r="DR47" s="22">
        <v>5.3</v>
      </c>
      <c r="DS47" s="22" t="s">
        <v>430</v>
      </c>
      <c r="DT47" s="64">
        <v>138</v>
      </c>
      <c r="DU47" s="22">
        <v>10.9</v>
      </c>
      <c r="DV47" s="22">
        <v>89.1</v>
      </c>
      <c r="DW47" s="22" t="s">
        <v>430</v>
      </c>
      <c r="DX47" s="22" t="s">
        <v>430</v>
      </c>
      <c r="DY47" s="22" t="s">
        <v>430</v>
      </c>
      <c r="DZ47" s="22" t="s">
        <v>430</v>
      </c>
      <c r="EA47" s="2">
        <v>0</v>
      </c>
      <c r="EB47" s="65"/>
      <c r="EC47" s="36"/>
      <c r="ED47" s="36"/>
      <c r="EE47" s="4">
        <f>L47</f>
        <v>13</v>
      </c>
      <c r="EF47" s="4">
        <v>50</v>
      </c>
      <c r="EG47" s="4"/>
      <c r="EH47" s="4">
        <v>1</v>
      </c>
      <c r="EI47" s="4" t="s">
        <v>3210</v>
      </c>
      <c r="EJ47" s="4">
        <v>165</v>
      </c>
      <c r="EK47" s="4">
        <v>90</v>
      </c>
      <c r="EL47" s="6">
        <f t="shared" si="103"/>
        <v>33.057851239669418</v>
      </c>
      <c r="EM47" s="4">
        <v>1</v>
      </c>
      <c r="EN47" s="1">
        <v>1</v>
      </c>
      <c r="EO47" s="4">
        <v>4</v>
      </c>
      <c r="EP47" s="4">
        <v>2</v>
      </c>
      <c r="EQ47" s="31" t="s">
        <v>445</v>
      </c>
      <c r="ER47" s="14">
        <v>44378</v>
      </c>
      <c r="ES47" s="129">
        <v>15253</v>
      </c>
      <c r="ET47" s="130">
        <v>75</v>
      </c>
      <c r="EU47" s="130">
        <v>21572</v>
      </c>
      <c r="EV47" s="130">
        <v>10006</v>
      </c>
      <c r="EW47" s="130">
        <v>39780</v>
      </c>
      <c r="EX47" s="130">
        <v>2319</v>
      </c>
      <c r="EY47" s="131">
        <f t="shared" si="104"/>
        <v>122.92600439736158</v>
      </c>
      <c r="EZ47" s="38">
        <f t="shared" si="105"/>
        <v>1598.0380571657006</v>
      </c>
      <c r="FA47" s="9"/>
      <c r="FB47" s="9"/>
      <c r="FC47" s="9"/>
      <c r="FD47" s="9"/>
      <c r="FE47" s="132"/>
      <c r="FF47" s="132"/>
      <c r="FG47" s="132"/>
      <c r="FH47" s="133"/>
      <c r="FI47" s="134"/>
      <c r="FJ47" s="133"/>
      <c r="FK47" s="135"/>
      <c r="FL47" s="136"/>
      <c r="FM47" s="9"/>
      <c r="FN47" s="1"/>
      <c r="FO47" s="40">
        <f t="shared" si="106"/>
        <v>0.30099999999999999</v>
      </c>
      <c r="FP47" s="9"/>
      <c r="FQ47" s="118">
        <f t="shared" si="107"/>
        <v>10.750046356387911</v>
      </c>
      <c r="FR47" s="137">
        <f t="shared" si="108"/>
        <v>0.12292600439736158</v>
      </c>
      <c r="FS47" s="9"/>
      <c r="FT47" s="1"/>
      <c r="FU47" s="336">
        <v>43497</v>
      </c>
      <c r="FV47" s="343"/>
      <c r="FW47" s="237" t="s">
        <v>1349</v>
      </c>
      <c r="FX47" s="208"/>
      <c r="FY47" s="243" t="s">
        <v>2507</v>
      </c>
      <c r="FZ47" s="1"/>
      <c r="GA47" s="1">
        <v>5</v>
      </c>
      <c r="GB47" s="9"/>
      <c r="GC47" s="9"/>
      <c r="GD47" s="1"/>
      <c r="GE47" s="20">
        <v>0</v>
      </c>
      <c r="GF47" s="237" t="s">
        <v>513</v>
      </c>
      <c r="GG47" s="1"/>
      <c r="GH47" s="28">
        <v>44412</v>
      </c>
      <c r="GI47" s="351">
        <v>0</v>
      </c>
      <c r="GJ47" s="244" t="s">
        <v>445</v>
      </c>
      <c r="GK47" s="1"/>
      <c r="GL47" s="244" t="s">
        <v>513</v>
      </c>
      <c r="GM47" s="9"/>
      <c r="GN47" s="1"/>
      <c r="GO47" s="10"/>
      <c r="GP47" s="10"/>
      <c r="GQ47" s="20"/>
      <c r="GR47" s="138"/>
      <c r="GS47" s="1"/>
      <c r="GT47" s="19">
        <v>0.56013630425000016</v>
      </c>
      <c r="GU47" s="1"/>
      <c r="GV47" s="145">
        <v>0.15916089519999999</v>
      </c>
      <c r="GW47" s="1"/>
      <c r="GX47" s="1"/>
      <c r="GY47" s="9"/>
      <c r="GZ47" s="9"/>
      <c r="HA47" s="32">
        <v>1.82</v>
      </c>
      <c r="HB47" s="32">
        <v>3.73</v>
      </c>
      <c r="HC47" s="33">
        <v>1734.52</v>
      </c>
      <c r="HD47" s="32">
        <v>4.29</v>
      </c>
      <c r="HE47" s="32">
        <v>3.92</v>
      </c>
      <c r="HF47" s="32">
        <v>2.35</v>
      </c>
      <c r="HG47" s="33">
        <v>5670.41</v>
      </c>
      <c r="HH47" s="32">
        <v>43.81</v>
      </c>
      <c r="HI47" s="33">
        <v>793.92</v>
      </c>
      <c r="HJ47" s="32">
        <v>122.39</v>
      </c>
      <c r="HK47" s="32">
        <v>0</v>
      </c>
      <c r="HL47" s="32">
        <v>12.74</v>
      </c>
      <c r="HM47" s="32">
        <v>107.43</v>
      </c>
      <c r="HN47" s="32">
        <v>180.95</v>
      </c>
      <c r="HO47" s="32">
        <v>411.56</v>
      </c>
      <c r="HP47" s="33">
        <v>120.28</v>
      </c>
      <c r="HQ47" s="32">
        <v>28.46</v>
      </c>
      <c r="HR47" s="32">
        <v>17.940000000000001</v>
      </c>
      <c r="HS47" s="32">
        <v>1738.17</v>
      </c>
      <c r="HT47" s="32">
        <v>1895.55</v>
      </c>
      <c r="HU47" s="32">
        <v>5139.2299999999996</v>
      </c>
      <c r="HV47" s="32">
        <v>35.44</v>
      </c>
      <c r="HW47" s="32">
        <v>215.75</v>
      </c>
      <c r="HX47" s="32">
        <v>15.76</v>
      </c>
      <c r="HY47" s="32">
        <v>58.64</v>
      </c>
      <c r="HZ47" s="32">
        <v>637.23</v>
      </c>
      <c r="IA47" s="22">
        <f>HU47/HP47</f>
        <v>42.727219820419016</v>
      </c>
      <c r="IB47" s="1"/>
      <c r="IC47" s="1"/>
      <c r="ID47" s="1"/>
      <c r="IE47" s="1"/>
      <c r="IF47" s="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9"/>
      <c r="KC47" s="9"/>
      <c r="KD47" s="9"/>
      <c r="KE47" s="20">
        <f t="shared" si="109"/>
        <v>54.57914595242854</v>
      </c>
      <c r="KF47" s="20">
        <f t="shared" si="110"/>
        <v>54.947923965620625</v>
      </c>
      <c r="KG47" s="20">
        <f t="shared" si="111"/>
        <v>12.25572263841695</v>
      </c>
      <c r="KH47" s="20">
        <f t="shared" si="112"/>
        <v>4.2040693503897666</v>
      </c>
      <c r="KI47" s="20">
        <f t="shared" si="113"/>
        <v>1.4136490505696582</v>
      </c>
      <c r="KJ47" s="20">
        <f t="shared" si="114"/>
        <v>9.7807304658804721</v>
      </c>
      <c r="KK47" s="20">
        <f t="shared" si="115"/>
        <v>12.912762131920847</v>
      </c>
      <c r="KL47" s="20">
        <f t="shared" si="116"/>
        <v>32.144535519888073</v>
      </c>
      <c r="KM47" s="9"/>
      <c r="KN47" s="9"/>
      <c r="KO47" s="9"/>
      <c r="KP47" s="1"/>
      <c r="KQ47" s="9"/>
      <c r="KR47" s="9"/>
      <c r="KS47" s="23">
        <v>44412</v>
      </c>
      <c r="KT47" s="20">
        <v>1</v>
      </c>
      <c r="KU47" s="1">
        <v>1</v>
      </c>
      <c r="KV47" s="1">
        <v>1</v>
      </c>
      <c r="KW47" s="23">
        <v>44538</v>
      </c>
      <c r="KX47" s="1">
        <v>1</v>
      </c>
      <c r="KY47" s="1">
        <v>4</v>
      </c>
      <c r="KZ47" s="1">
        <v>4</v>
      </c>
      <c r="LA47" s="11" t="s">
        <v>2438</v>
      </c>
      <c r="LB47" s="11"/>
      <c r="LC47" s="11"/>
    </row>
    <row r="48" spans="1:315">
      <c r="A48" s="1">
        <v>90</v>
      </c>
      <c r="B48" s="412">
        <f>COUNTIFS($D$3:D48,D48,$F$3:F48,F48)</f>
        <v>1</v>
      </c>
      <c r="C48" s="413">
        <v>17269</v>
      </c>
      <c r="D48" s="414" t="s">
        <v>1992</v>
      </c>
      <c r="E48" s="2" t="s">
        <v>568</v>
      </c>
      <c r="F48" s="12">
        <v>5454060293</v>
      </c>
      <c r="G48" s="1">
        <v>68</v>
      </c>
      <c r="H48" s="441">
        <v>44665</v>
      </c>
      <c r="I48" s="29" t="s">
        <v>1993</v>
      </c>
      <c r="J48" s="24" t="s">
        <v>486</v>
      </c>
      <c r="K48" s="2" t="s">
        <v>429</v>
      </c>
      <c r="L48" s="2">
        <v>31</v>
      </c>
      <c r="M48" s="2" t="s">
        <v>540</v>
      </c>
      <c r="N48" s="2" t="s">
        <v>644</v>
      </c>
      <c r="O48" s="11"/>
      <c r="P48" s="2" t="s">
        <v>1991</v>
      </c>
      <c r="Q48" s="11"/>
      <c r="R48" s="11"/>
      <c r="S48" s="11"/>
      <c r="T48" s="41"/>
      <c r="U48" s="41"/>
      <c r="V48" s="61" t="s">
        <v>1980</v>
      </c>
      <c r="W48" s="41"/>
      <c r="X48" s="41"/>
      <c r="Y48" s="41"/>
      <c r="Z48" s="29"/>
      <c r="AA48" s="1" t="s">
        <v>1780</v>
      </c>
      <c r="AB48" s="1"/>
      <c r="AC48" s="112">
        <v>244</v>
      </c>
      <c r="AD48" s="112">
        <v>7500</v>
      </c>
      <c r="AE48" s="11"/>
      <c r="AF48" s="11"/>
      <c r="AG48" s="11" t="s">
        <v>490</v>
      </c>
      <c r="AH48" s="112">
        <v>450</v>
      </c>
      <c r="AI48" s="11"/>
      <c r="AJ48" s="11"/>
      <c r="AK48" s="112"/>
      <c r="AL48" s="1"/>
      <c r="AM48" s="11"/>
      <c r="AN48" s="1"/>
      <c r="AO48" s="113">
        <v>27.4</v>
      </c>
      <c r="AP48" s="114">
        <v>47.3</v>
      </c>
      <c r="AQ48" s="115">
        <v>24.1</v>
      </c>
      <c r="AR48" s="116">
        <f t="shared" si="55"/>
        <v>98.799999999999983</v>
      </c>
      <c r="AS48" s="117">
        <f t="shared" si="56"/>
        <v>0.57928118393234673</v>
      </c>
      <c r="AT48" s="118">
        <f t="shared" si="57"/>
        <v>13.960676532769558</v>
      </c>
      <c r="AU48" s="119">
        <f t="shared" si="58"/>
        <v>0.38375350140056019</v>
      </c>
      <c r="AV48" s="19">
        <f t="shared" si="100"/>
        <v>23.511999999999997</v>
      </c>
      <c r="AW48" s="19">
        <f>98-AY48</f>
        <v>85.810218978102185</v>
      </c>
      <c r="AX48" s="120">
        <v>3.34</v>
      </c>
      <c r="AY48" s="19">
        <f t="shared" si="101"/>
        <v>12.189781021897812</v>
      </c>
      <c r="AZ48" s="1" t="s">
        <v>431</v>
      </c>
      <c r="BA48" s="55">
        <v>26.916666666666664</v>
      </c>
      <c r="BB48" s="1" t="s">
        <v>431</v>
      </c>
      <c r="BC48" s="6">
        <v>0.97</v>
      </c>
      <c r="BD48" s="6"/>
      <c r="BE48" s="19"/>
      <c r="BF48" s="19"/>
      <c r="BG48" s="64">
        <v>5410</v>
      </c>
      <c r="BH48" s="64">
        <v>249.60000000000002</v>
      </c>
      <c r="BI48" s="19">
        <v>0.16</v>
      </c>
      <c r="BJ48" s="19">
        <v>43.8</v>
      </c>
      <c r="BK48" s="19">
        <f>100-BJ48</f>
        <v>56.2</v>
      </c>
      <c r="BL48" s="121">
        <f t="shared" si="62"/>
        <v>0.77935943060498214</v>
      </c>
      <c r="BM48" s="122">
        <v>0.41</v>
      </c>
      <c r="BN48" s="6">
        <f t="shared" si="63"/>
        <v>1.4963503649635037</v>
      </c>
      <c r="BO48" s="1" t="s">
        <v>431</v>
      </c>
      <c r="BP48" s="19">
        <v>28.9</v>
      </c>
      <c r="BQ48" s="19">
        <v>38.279999999999994</v>
      </c>
      <c r="BR48" s="42">
        <v>26262.5</v>
      </c>
      <c r="BS48" s="6">
        <f t="shared" si="64"/>
        <v>69</v>
      </c>
      <c r="BT48" s="4">
        <v>87.2</v>
      </c>
      <c r="BU48" s="42">
        <v>8727</v>
      </c>
      <c r="BV48" s="6">
        <f t="shared" si="65"/>
        <v>12.799999999999997</v>
      </c>
      <c r="BW48" s="6">
        <f t="shared" si="66"/>
        <v>47.252699999999997</v>
      </c>
      <c r="BX48" s="22">
        <v>34.9</v>
      </c>
      <c r="BY48" s="22">
        <f t="shared" si="67"/>
        <v>16.507699999999996</v>
      </c>
      <c r="BZ48" s="6">
        <v>34.1</v>
      </c>
      <c r="CA48" s="22">
        <f t="shared" si="68"/>
        <v>16.129300000000001</v>
      </c>
      <c r="CB48" s="6">
        <v>30.9</v>
      </c>
      <c r="CC48" s="22">
        <f t="shared" si="69"/>
        <v>14.615699999999999</v>
      </c>
      <c r="CD48" s="22" t="s">
        <v>431</v>
      </c>
      <c r="CE48" s="123">
        <v>97.1</v>
      </c>
      <c r="CF48" s="124">
        <v>8440</v>
      </c>
      <c r="CG48" s="123">
        <v>84.6</v>
      </c>
      <c r="CH48" s="124">
        <v>5732</v>
      </c>
      <c r="CI48" s="123">
        <v>39.4</v>
      </c>
      <c r="CJ48" s="123">
        <v>74.900000000000006</v>
      </c>
      <c r="CK48" s="124">
        <v>6396</v>
      </c>
      <c r="CL48" s="19">
        <f t="shared" si="70"/>
        <v>1.0234604105571847</v>
      </c>
      <c r="CM48" s="19"/>
      <c r="CN48" s="19"/>
      <c r="CO48" s="19"/>
      <c r="CP48" s="6"/>
      <c r="CQ48" s="19"/>
      <c r="CR48" s="19"/>
      <c r="CS48" s="20"/>
      <c r="CT48" s="25"/>
      <c r="CU48" s="125"/>
      <c r="CV48" s="125"/>
      <c r="CW48" s="1"/>
      <c r="CX48" s="1"/>
      <c r="CY48" s="1"/>
      <c r="CZ48" s="22"/>
      <c r="DA48" s="16"/>
      <c r="DB48" s="126"/>
      <c r="DC48" s="127"/>
      <c r="DD48" s="128"/>
      <c r="DE48" s="1"/>
      <c r="DF48" s="1"/>
      <c r="DG48" s="1"/>
      <c r="DH48" s="1"/>
      <c r="DI48" s="1" t="s">
        <v>435</v>
      </c>
      <c r="DJ48" s="206" t="s">
        <v>490</v>
      </c>
      <c r="DK48" s="4">
        <v>2</v>
      </c>
      <c r="DL48" s="4"/>
      <c r="DM48" s="4"/>
      <c r="DN48" s="16">
        <v>0</v>
      </c>
      <c r="DO48" s="4"/>
      <c r="DP48" s="4"/>
      <c r="DQ48" s="4"/>
      <c r="DR48" s="55" t="s">
        <v>430</v>
      </c>
      <c r="DS48" s="22" t="s">
        <v>430</v>
      </c>
      <c r="DT48" s="22">
        <v>200</v>
      </c>
      <c r="DU48" s="22">
        <v>21.5</v>
      </c>
      <c r="DV48" s="22">
        <v>78.5</v>
      </c>
      <c r="DW48" s="22" t="s">
        <v>430</v>
      </c>
      <c r="DX48" s="22" t="s">
        <v>430</v>
      </c>
      <c r="DY48" s="22" t="s">
        <v>430</v>
      </c>
      <c r="DZ48" s="22" t="s">
        <v>430</v>
      </c>
      <c r="EA48" s="2">
        <v>0</v>
      </c>
      <c r="EB48" s="2"/>
      <c r="EC48" s="36"/>
      <c r="ED48" s="36"/>
      <c r="EE48" s="4">
        <f>L48</f>
        <v>31</v>
      </c>
      <c r="EF48" s="4">
        <v>50</v>
      </c>
      <c r="EG48" s="4">
        <v>3</v>
      </c>
      <c r="EH48" s="4">
        <v>0</v>
      </c>
      <c r="EI48" s="4" t="s">
        <v>513</v>
      </c>
      <c r="EJ48" s="4">
        <v>164</v>
      </c>
      <c r="EK48" s="4">
        <v>88</v>
      </c>
      <c r="EL48" s="6">
        <f t="shared" si="103"/>
        <v>32.718619869125519</v>
      </c>
      <c r="EM48" s="4"/>
      <c r="EN48" s="4">
        <v>1</v>
      </c>
      <c r="EO48" s="4">
        <v>3</v>
      </c>
      <c r="EP48" s="4">
        <v>2</v>
      </c>
      <c r="EQ48" s="31" t="s">
        <v>445</v>
      </c>
      <c r="ER48" s="14">
        <v>44949</v>
      </c>
      <c r="ES48" s="129">
        <f>C48</f>
        <v>17269</v>
      </c>
      <c r="ET48" s="130">
        <v>75</v>
      </c>
      <c r="EU48" s="130">
        <v>12460</v>
      </c>
      <c r="EV48" s="130">
        <v>1663</v>
      </c>
      <c r="EW48" s="130">
        <v>37440</v>
      </c>
      <c r="EX48" s="130">
        <v>2090</v>
      </c>
      <c r="EY48" s="131">
        <f t="shared" si="104"/>
        <v>627.37702946482261</v>
      </c>
      <c r="EZ48" s="38">
        <f t="shared" si="105"/>
        <v>19448.6879134095</v>
      </c>
      <c r="FA48" s="9"/>
      <c r="FB48" s="9"/>
      <c r="FC48" s="9"/>
      <c r="FD48" s="9"/>
      <c r="FE48" s="132"/>
      <c r="FF48" s="132"/>
      <c r="FG48" s="132"/>
      <c r="FH48" s="133"/>
      <c r="FI48" s="134"/>
      <c r="FJ48" s="133"/>
      <c r="FK48" s="135"/>
      <c r="FL48" s="136"/>
      <c r="FM48" s="9"/>
      <c r="FN48" s="1"/>
      <c r="FO48" s="40">
        <f t="shared" si="106"/>
        <v>0.24399999999999999</v>
      </c>
      <c r="FP48" s="9"/>
      <c r="FQ48" s="118">
        <f t="shared" si="107"/>
        <v>16.773675762439808</v>
      </c>
      <c r="FR48" s="137">
        <f t="shared" si="108"/>
        <v>0.62737702946482266</v>
      </c>
      <c r="FS48" s="9"/>
      <c r="FT48" s="1"/>
      <c r="FU48" s="335"/>
      <c r="FV48" s="344">
        <v>43678</v>
      </c>
      <c r="FW48" s="210"/>
      <c r="FX48" s="244" t="s">
        <v>1349</v>
      </c>
      <c r="FY48" s="243" t="s">
        <v>2491</v>
      </c>
      <c r="FZ48" s="1"/>
      <c r="GA48" s="1">
        <v>4</v>
      </c>
      <c r="GB48" s="9"/>
      <c r="GC48" s="9"/>
      <c r="GD48" s="1"/>
      <c r="GE48" s="20">
        <v>0</v>
      </c>
      <c r="GF48" s="237" t="s">
        <v>513</v>
      </c>
      <c r="GG48" s="1"/>
      <c r="GH48" s="28">
        <v>44714</v>
      </c>
      <c r="GI48" s="351">
        <v>1</v>
      </c>
      <c r="GJ48" s="244" t="s">
        <v>3211</v>
      </c>
      <c r="GK48" s="1"/>
      <c r="GL48" s="244" t="s">
        <v>513</v>
      </c>
      <c r="GM48" s="9"/>
      <c r="GN48" s="1"/>
      <c r="GO48" s="10">
        <v>44665</v>
      </c>
      <c r="GP48" s="10"/>
      <c r="GQ48" s="20"/>
      <c r="GR48" s="138"/>
      <c r="GS48" s="1"/>
      <c r="GT48" s="1"/>
      <c r="GU48" s="1"/>
      <c r="GV48" s="1"/>
      <c r="GW48" s="1"/>
      <c r="GX48" s="1"/>
      <c r="GY48" s="9"/>
      <c r="GZ48" s="9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22"/>
      <c r="KC48" s="22"/>
      <c r="KD48" s="22"/>
      <c r="KE48" s="20">
        <f t="shared" si="109"/>
        <v>171.90130607336141</v>
      </c>
      <c r="KF48" s="20">
        <f t="shared" si="110"/>
        <v>296.74933493686109</v>
      </c>
      <c r="KG48" s="20">
        <f t="shared" si="111"/>
        <v>151.19786410102225</v>
      </c>
      <c r="KH48" s="20">
        <f t="shared" si="112"/>
        <v>20.954392784125076</v>
      </c>
      <c r="KI48" s="20">
        <f t="shared" si="113"/>
        <v>2.5722458208057728</v>
      </c>
      <c r="KJ48" s="20">
        <f t="shared" si="114"/>
        <v>103.56551789296451</v>
      </c>
      <c r="KK48" s="20">
        <f t="shared" si="115"/>
        <v>101.19152321346965</v>
      </c>
      <c r="KL48" s="20">
        <f t="shared" si="116"/>
        <v>91.695544495490068</v>
      </c>
      <c r="KM48" s="1">
        <v>89.1</v>
      </c>
      <c r="KN48" s="1">
        <v>77.7</v>
      </c>
      <c r="KO48" s="9"/>
      <c r="KP48" s="2"/>
      <c r="KQ48" s="2"/>
      <c r="KR48" s="2"/>
      <c r="KS48" s="23">
        <v>44714</v>
      </c>
      <c r="KT48" s="20">
        <v>2</v>
      </c>
      <c r="KU48" s="1">
        <v>4</v>
      </c>
      <c r="KV48" s="1">
        <v>2</v>
      </c>
      <c r="KW48" s="23">
        <v>45028</v>
      </c>
      <c r="KX48" s="1">
        <v>1</v>
      </c>
      <c r="KY48" s="2">
        <v>4</v>
      </c>
      <c r="KZ48" s="2">
        <v>4</v>
      </c>
      <c r="LA48" s="11" t="s">
        <v>2438</v>
      </c>
      <c r="LB48" s="11"/>
      <c r="LC48" s="11"/>
    </row>
    <row r="49" spans="1:315">
      <c r="A49" s="1">
        <v>144</v>
      </c>
      <c r="B49" s="412">
        <f>COUNTIFS($D$3:D49,D49,$F$3:F49,F49)</f>
        <v>1</v>
      </c>
      <c r="C49" s="413">
        <v>15352</v>
      </c>
      <c r="D49" s="414" t="s">
        <v>1614</v>
      </c>
      <c r="E49" s="2" t="s">
        <v>817</v>
      </c>
      <c r="F49" s="12">
        <v>426107441</v>
      </c>
      <c r="G49" s="1">
        <v>79</v>
      </c>
      <c r="H49" s="441">
        <v>44344</v>
      </c>
      <c r="I49" s="29" t="s">
        <v>441</v>
      </c>
      <c r="J49" s="24" t="s">
        <v>486</v>
      </c>
      <c r="K49" s="2" t="s">
        <v>429</v>
      </c>
      <c r="L49" s="2">
        <v>20</v>
      </c>
      <c r="M49" s="2">
        <v>1</v>
      </c>
      <c r="N49" s="2" t="s">
        <v>430</v>
      </c>
      <c r="O49" s="11"/>
      <c r="P49" s="2" t="s">
        <v>1607</v>
      </c>
      <c r="Q49" s="11"/>
      <c r="R49" s="11"/>
      <c r="S49" s="11"/>
      <c r="T49" s="41"/>
      <c r="U49" s="41"/>
      <c r="V49" s="61" t="s">
        <v>1358</v>
      </c>
      <c r="W49" s="41"/>
      <c r="X49" s="41"/>
      <c r="Y49" s="63"/>
      <c r="Z49" s="11"/>
      <c r="AA49" s="1" t="s">
        <v>760</v>
      </c>
      <c r="AB49" s="1"/>
      <c r="AC49" s="112">
        <v>589</v>
      </c>
      <c r="AD49" s="112">
        <v>11000</v>
      </c>
      <c r="AE49" s="11"/>
      <c r="AF49" s="11"/>
      <c r="AG49" s="11" t="s">
        <v>490</v>
      </c>
      <c r="AH49" s="112">
        <v>1000</v>
      </c>
      <c r="AI49" s="11"/>
      <c r="AJ49" s="11"/>
      <c r="AK49" s="112"/>
      <c r="AL49" s="1"/>
      <c r="AM49" s="11"/>
      <c r="AN49" s="1"/>
      <c r="AO49" s="113">
        <v>12.5</v>
      </c>
      <c r="AP49" s="114">
        <v>39.700000000000003</v>
      </c>
      <c r="AQ49" s="115">
        <v>46.6</v>
      </c>
      <c r="AR49" s="116">
        <f t="shared" si="55"/>
        <v>98.800000000000011</v>
      </c>
      <c r="AS49" s="117">
        <f t="shared" si="56"/>
        <v>0.31486146095717882</v>
      </c>
      <c r="AT49" s="118">
        <f t="shared" si="57"/>
        <v>14.672544080604533</v>
      </c>
      <c r="AU49" s="119">
        <f t="shared" si="58"/>
        <v>0.14484356894553879</v>
      </c>
      <c r="AV49" s="19">
        <f t="shared" si="100"/>
        <v>9.14</v>
      </c>
      <c r="AW49" s="19">
        <f>98-AY49-(CD49*100/AO49)</f>
        <v>73.12</v>
      </c>
      <c r="AX49" s="120">
        <v>2.76</v>
      </c>
      <c r="AY49" s="19">
        <f t="shared" si="101"/>
        <v>22.08</v>
      </c>
      <c r="AZ49" s="1" t="s">
        <v>431</v>
      </c>
      <c r="BA49" s="55">
        <v>7.29</v>
      </c>
      <c r="BB49" s="1" t="s">
        <v>431</v>
      </c>
      <c r="BC49" s="6">
        <v>0.97</v>
      </c>
      <c r="BD49" s="6"/>
      <c r="BE49" s="19"/>
      <c r="BF49" s="19"/>
      <c r="BG49" s="64">
        <v>9790.3335602450643</v>
      </c>
      <c r="BH49" s="64">
        <v>468.18181818181813</v>
      </c>
      <c r="BI49" s="19">
        <v>0.6</v>
      </c>
      <c r="BJ49" s="19">
        <v>45.3</v>
      </c>
      <c r="BK49" s="19">
        <f>100-BJ49</f>
        <v>54.7</v>
      </c>
      <c r="BL49" s="121">
        <f t="shared" si="62"/>
        <v>0.82815356489945147</v>
      </c>
      <c r="BM49" s="122">
        <v>0.17</v>
      </c>
      <c r="BN49" s="6">
        <f t="shared" si="63"/>
        <v>1.36</v>
      </c>
      <c r="BO49" s="1" t="s">
        <v>431</v>
      </c>
      <c r="BP49" s="19">
        <v>40.125</v>
      </c>
      <c r="BQ49" s="19">
        <v>37.68</v>
      </c>
      <c r="BR49" s="42">
        <v>36635</v>
      </c>
      <c r="BS49" s="6">
        <f t="shared" si="64"/>
        <v>54.39</v>
      </c>
      <c r="BT49" s="4">
        <v>85</v>
      </c>
      <c r="BU49" s="42">
        <v>9443.2000000000007</v>
      </c>
      <c r="BV49" s="6">
        <f t="shared" si="65"/>
        <v>15</v>
      </c>
      <c r="BW49" s="6">
        <f t="shared" si="66"/>
        <v>39.457830000000001</v>
      </c>
      <c r="BX49" s="22">
        <v>5.09</v>
      </c>
      <c r="BY49" s="22">
        <f t="shared" si="67"/>
        <v>2.0207299999999999</v>
      </c>
      <c r="BZ49" s="6">
        <v>49.3</v>
      </c>
      <c r="CA49" s="22">
        <f t="shared" si="68"/>
        <v>19.572099999999999</v>
      </c>
      <c r="CB49" s="6">
        <v>45</v>
      </c>
      <c r="CC49" s="22">
        <f t="shared" si="69"/>
        <v>17.865000000000002</v>
      </c>
      <c r="CD49" s="22">
        <v>0.35</v>
      </c>
      <c r="CE49" s="123">
        <v>95.7</v>
      </c>
      <c r="CF49" s="124">
        <v>10382</v>
      </c>
      <c r="CG49" s="123">
        <v>92.4</v>
      </c>
      <c r="CH49" s="124">
        <v>9533</v>
      </c>
      <c r="CI49" s="123">
        <v>60.2</v>
      </c>
      <c r="CJ49" s="123">
        <v>77.599999999999994</v>
      </c>
      <c r="CK49" s="124">
        <v>7965</v>
      </c>
      <c r="CL49" s="19">
        <f t="shared" si="70"/>
        <v>0.10324543610547668</v>
      </c>
      <c r="CM49" s="19">
        <v>1.64</v>
      </c>
      <c r="CN49" s="19">
        <v>0.85</v>
      </c>
      <c r="CO49" s="19">
        <v>3.37</v>
      </c>
      <c r="CP49" s="6"/>
      <c r="CQ49" s="19"/>
      <c r="CR49" s="19"/>
      <c r="CS49" s="20"/>
      <c r="CT49" s="25"/>
      <c r="CU49" s="125"/>
      <c r="CV49" s="125"/>
      <c r="CW49" s="1"/>
      <c r="CX49" s="1"/>
      <c r="CY49" s="1"/>
      <c r="CZ49" s="22"/>
      <c r="DA49" s="16"/>
      <c r="DB49" s="126" t="s">
        <v>463</v>
      </c>
      <c r="DC49" s="127"/>
      <c r="DD49" s="128" t="s">
        <v>1615</v>
      </c>
      <c r="DE49" s="1"/>
      <c r="DF49" s="1"/>
      <c r="DG49" s="1"/>
      <c r="DH49" s="1"/>
      <c r="DI49" s="1" t="s">
        <v>435</v>
      </c>
      <c r="DJ49" s="206" t="s">
        <v>490</v>
      </c>
      <c r="DK49" s="4">
        <v>2</v>
      </c>
      <c r="DL49" s="4"/>
      <c r="DM49" s="4"/>
      <c r="DN49" s="16">
        <v>0</v>
      </c>
      <c r="DO49" s="4"/>
      <c r="DP49" s="4"/>
      <c r="DQ49" s="4"/>
      <c r="DR49" s="22" t="s">
        <v>430</v>
      </c>
      <c r="DS49" s="22" t="s">
        <v>430</v>
      </c>
      <c r="DT49" s="64">
        <v>143</v>
      </c>
      <c r="DU49" s="22">
        <v>36.299999999999997</v>
      </c>
      <c r="DV49" s="22">
        <v>63.7</v>
      </c>
      <c r="DW49" s="22" t="s">
        <v>430</v>
      </c>
      <c r="DX49" s="22" t="s">
        <v>430</v>
      </c>
      <c r="DY49" s="22" t="s">
        <v>430</v>
      </c>
      <c r="DZ49" s="22" t="s">
        <v>430</v>
      </c>
      <c r="EA49" s="2">
        <v>0</v>
      </c>
      <c r="EB49" s="65"/>
      <c r="EC49" s="36"/>
      <c r="ED49" s="36"/>
      <c r="EE49" s="4">
        <f>L49</f>
        <v>20</v>
      </c>
      <c r="EF49" s="4">
        <v>30</v>
      </c>
      <c r="EG49" s="4"/>
      <c r="EH49" s="4">
        <v>0</v>
      </c>
      <c r="EI49" s="4" t="s">
        <v>513</v>
      </c>
      <c r="EJ49" s="4" t="s">
        <v>430</v>
      </c>
      <c r="EK49" s="4" t="s">
        <v>430</v>
      </c>
      <c r="EL49" s="6" t="s">
        <v>430</v>
      </c>
      <c r="EM49" s="4"/>
      <c r="EN49" s="4">
        <v>0</v>
      </c>
      <c r="EO49" s="4">
        <v>2</v>
      </c>
      <c r="EP49" s="4">
        <v>2</v>
      </c>
      <c r="EQ49" s="31" t="s">
        <v>513</v>
      </c>
      <c r="ER49" s="14" t="s">
        <v>513</v>
      </c>
      <c r="ES49" s="129">
        <v>15352</v>
      </c>
      <c r="ET49" s="130">
        <v>75</v>
      </c>
      <c r="EU49" s="130">
        <v>15940</v>
      </c>
      <c r="EV49" s="130">
        <v>10086</v>
      </c>
      <c r="EW49" s="130">
        <v>39780</v>
      </c>
      <c r="EX49" s="130">
        <v>3046</v>
      </c>
      <c r="EY49" s="131">
        <f t="shared" si="104"/>
        <v>160.18227245687089</v>
      </c>
      <c r="EZ49" s="38">
        <f t="shared" si="105"/>
        <v>3203.6454491374179</v>
      </c>
      <c r="FA49" s="9"/>
      <c r="FB49" s="9"/>
      <c r="FC49" s="9"/>
      <c r="FD49" s="9"/>
      <c r="FE49" s="132"/>
      <c r="FF49" s="132"/>
      <c r="FG49" s="132"/>
      <c r="FH49" s="133"/>
      <c r="FI49" s="134"/>
      <c r="FJ49" s="133"/>
      <c r="FK49" s="135"/>
      <c r="FL49" s="136"/>
      <c r="FM49" s="9"/>
      <c r="FN49" s="1"/>
      <c r="FO49" s="40">
        <f t="shared" si="106"/>
        <v>0.58899999999999997</v>
      </c>
      <c r="FP49" s="9"/>
      <c r="FQ49" s="118">
        <f t="shared" si="107"/>
        <v>19.109159347553327</v>
      </c>
      <c r="FR49" s="137">
        <f t="shared" si="108"/>
        <v>0.16018227245687089</v>
      </c>
      <c r="FS49" s="9"/>
      <c r="FT49" s="1"/>
      <c r="FU49" s="335"/>
      <c r="FV49" s="344">
        <v>44317</v>
      </c>
      <c r="FW49" s="210"/>
      <c r="FX49" s="244" t="s">
        <v>2609</v>
      </c>
      <c r="FY49" s="243" t="s">
        <v>2461</v>
      </c>
      <c r="FZ49" s="1"/>
      <c r="GA49" s="1">
        <v>3</v>
      </c>
      <c r="GB49" s="9"/>
      <c r="GC49" s="9"/>
      <c r="GD49" s="1"/>
      <c r="GE49" s="20">
        <v>0</v>
      </c>
      <c r="GF49" s="237" t="s">
        <v>513</v>
      </c>
      <c r="GG49" s="1"/>
      <c r="GH49" s="28">
        <v>44361</v>
      </c>
      <c r="GI49" s="351">
        <v>1</v>
      </c>
      <c r="GJ49" s="244" t="s">
        <v>3212</v>
      </c>
      <c r="GK49" s="1"/>
      <c r="GL49" s="244" t="s">
        <v>513</v>
      </c>
      <c r="GM49" s="9"/>
      <c r="GN49" s="1"/>
      <c r="GO49" s="10"/>
      <c r="GP49" s="10"/>
      <c r="GQ49" s="20"/>
      <c r="GR49" s="138"/>
      <c r="GS49" s="1"/>
      <c r="GT49" s="1"/>
      <c r="GU49" s="1"/>
      <c r="GV49" s="1"/>
      <c r="GW49" s="1"/>
      <c r="GX49" s="1"/>
      <c r="GY49" s="9"/>
      <c r="GZ49" s="9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9"/>
      <c r="KC49" s="9"/>
      <c r="KD49" s="9"/>
      <c r="KE49" s="20">
        <f t="shared" si="109"/>
        <v>20.022784057108861</v>
      </c>
      <c r="KF49" s="20">
        <f t="shared" si="110"/>
        <v>63.592362165377736</v>
      </c>
      <c r="KG49" s="20">
        <f t="shared" si="111"/>
        <v>74.64493896490184</v>
      </c>
      <c r="KH49" s="20">
        <f t="shared" si="112"/>
        <v>4.4210307198096359</v>
      </c>
      <c r="KI49" s="20">
        <f t="shared" si="113"/>
        <v>0.27230986317668054</v>
      </c>
      <c r="KJ49" s="20">
        <f t="shared" si="114"/>
        <v>3.2368512342177271</v>
      </c>
      <c r="KK49" s="20">
        <f t="shared" si="115"/>
        <v>31.351034547531228</v>
      </c>
      <c r="KL49" s="20">
        <f t="shared" si="116"/>
        <v>28.616562974419988</v>
      </c>
      <c r="KM49" s="9"/>
      <c r="KN49" s="9"/>
      <c r="KO49" s="9"/>
      <c r="KP49" s="1"/>
      <c r="KQ49" s="9"/>
      <c r="KR49" s="9"/>
      <c r="KS49" s="23">
        <v>44361</v>
      </c>
      <c r="KT49" s="20">
        <v>2</v>
      </c>
      <c r="KU49" s="1">
        <v>3</v>
      </c>
      <c r="KV49" s="1">
        <v>1</v>
      </c>
      <c r="KW49" s="23">
        <v>44501</v>
      </c>
      <c r="KX49" s="1">
        <v>1</v>
      </c>
      <c r="KY49" s="1">
        <v>0</v>
      </c>
      <c r="KZ49" s="1">
        <v>3</v>
      </c>
      <c r="LA49" s="11" t="s">
        <v>2428</v>
      </c>
      <c r="LB49" s="11"/>
      <c r="LC49" s="11"/>
    </row>
    <row r="50" spans="1:315">
      <c r="A50" s="1">
        <v>7</v>
      </c>
      <c r="B50" s="412">
        <f>COUNTIFS($D$3:D50,D50,$F$3:F50,F50)</f>
        <v>1</v>
      </c>
      <c r="C50" s="413">
        <v>12121</v>
      </c>
      <c r="D50" s="414" t="s">
        <v>982</v>
      </c>
      <c r="E50" s="73" t="s">
        <v>496</v>
      </c>
      <c r="F50" s="75">
        <v>6504182707</v>
      </c>
      <c r="G50" s="74">
        <v>55</v>
      </c>
      <c r="H50" s="442">
        <v>43836</v>
      </c>
      <c r="I50" s="29" t="s">
        <v>983</v>
      </c>
      <c r="J50" s="24" t="s">
        <v>486</v>
      </c>
      <c r="K50" s="2" t="s">
        <v>429</v>
      </c>
      <c r="L50" s="1">
        <v>19</v>
      </c>
      <c r="M50" s="2" t="s">
        <v>822</v>
      </c>
      <c r="N50" s="2" t="s">
        <v>430</v>
      </c>
      <c r="O50" s="1"/>
      <c r="P50" s="1" t="s">
        <v>976</v>
      </c>
      <c r="Q50" s="25"/>
      <c r="R50" s="25"/>
      <c r="S50" s="2"/>
      <c r="T50" s="45" t="s">
        <v>782</v>
      </c>
      <c r="U50" s="45"/>
      <c r="V50" s="47" t="s">
        <v>858</v>
      </c>
      <c r="W50" s="27"/>
      <c r="X50" s="56"/>
      <c r="Y50" s="56"/>
      <c r="Z50" s="29"/>
      <c r="AA50" s="2" t="s">
        <v>797</v>
      </c>
      <c r="AB50" s="11"/>
      <c r="AC50" s="112">
        <v>623</v>
      </c>
      <c r="AD50" s="112">
        <v>11800</v>
      </c>
      <c r="AE50" s="11"/>
      <c r="AF50" s="11"/>
      <c r="AG50" s="11" t="s">
        <v>482</v>
      </c>
      <c r="AH50" s="112">
        <v>1000</v>
      </c>
      <c r="AI50" s="11"/>
      <c r="AJ50" s="11"/>
      <c r="AK50" s="112"/>
      <c r="AL50" s="1"/>
      <c r="AM50" s="1"/>
      <c r="AN50" s="1"/>
      <c r="AO50" s="113">
        <v>83.8</v>
      </c>
      <c r="AP50" s="114">
        <v>11</v>
      </c>
      <c r="AQ50" s="115">
        <v>4.7</v>
      </c>
      <c r="AR50" s="116">
        <f t="shared" si="55"/>
        <v>99.5</v>
      </c>
      <c r="AS50" s="117">
        <f t="shared" si="56"/>
        <v>7.6181818181818182</v>
      </c>
      <c r="AT50" s="118">
        <f t="shared" si="57"/>
        <v>35.805454545454545</v>
      </c>
      <c r="AU50" s="119">
        <f t="shared" si="58"/>
        <v>5.3375796178343951</v>
      </c>
      <c r="AV50" s="19">
        <v>78.101600000000005</v>
      </c>
      <c r="AW50" s="19">
        <f>95-AY50</f>
        <v>93.2</v>
      </c>
      <c r="AX50" s="120">
        <v>1.5084</v>
      </c>
      <c r="AY50" s="19">
        <v>1.8</v>
      </c>
      <c r="AZ50" s="1" t="s">
        <v>431</v>
      </c>
      <c r="BA50" s="55">
        <v>28.6</v>
      </c>
      <c r="BB50" s="1" t="s">
        <v>431</v>
      </c>
      <c r="BC50" s="6">
        <v>0.05</v>
      </c>
      <c r="BD50" s="6">
        <v>97.1</v>
      </c>
      <c r="BE50" s="19">
        <v>57.6</v>
      </c>
      <c r="BF50" s="19">
        <v>40.9</v>
      </c>
      <c r="BG50" s="2">
        <v>7030</v>
      </c>
      <c r="BH50" s="20">
        <v>432</v>
      </c>
      <c r="BI50" s="19">
        <v>0.35</v>
      </c>
      <c r="BJ50" s="19">
        <v>61.6</v>
      </c>
      <c r="BK50" s="1">
        <v>38.4</v>
      </c>
      <c r="BL50" s="121">
        <f t="shared" si="62"/>
        <v>1.6041666666666667</v>
      </c>
      <c r="BM50" s="122">
        <v>1</v>
      </c>
      <c r="BN50" s="6">
        <f t="shared" si="63"/>
        <v>1.1933174224343677</v>
      </c>
      <c r="BO50" s="1" t="s">
        <v>431</v>
      </c>
      <c r="BP50" s="19">
        <v>59.95</v>
      </c>
      <c r="BQ50" s="19">
        <v>84.4</v>
      </c>
      <c r="BR50" s="4">
        <v>35167</v>
      </c>
      <c r="BS50" s="6">
        <f t="shared" si="64"/>
        <v>55</v>
      </c>
      <c r="BT50" s="4">
        <v>63.4</v>
      </c>
      <c r="BU50" s="42">
        <v>9926.2800000000007</v>
      </c>
      <c r="BV50" s="6">
        <f t="shared" si="65"/>
        <v>36.6</v>
      </c>
      <c r="BW50" s="6">
        <f t="shared" si="66"/>
        <v>10.835000000000001</v>
      </c>
      <c r="BX50" s="4">
        <v>25.5</v>
      </c>
      <c r="BY50" s="22">
        <f t="shared" si="67"/>
        <v>2.8050000000000002</v>
      </c>
      <c r="BZ50" s="4">
        <v>29.5</v>
      </c>
      <c r="CA50" s="22">
        <f t="shared" si="68"/>
        <v>3.2450000000000001</v>
      </c>
      <c r="CB50" s="4">
        <v>43.5</v>
      </c>
      <c r="CC50" s="22">
        <f t="shared" si="69"/>
        <v>4.7850000000000001</v>
      </c>
      <c r="CD50" s="22">
        <v>0.97</v>
      </c>
      <c r="CE50" s="123">
        <v>100</v>
      </c>
      <c r="CF50" s="124">
        <v>4298</v>
      </c>
      <c r="CG50" s="123">
        <v>85.7</v>
      </c>
      <c r="CH50" s="124">
        <v>3234.4</v>
      </c>
      <c r="CI50" s="123">
        <v>68.3</v>
      </c>
      <c r="CJ50" s="123">
        <v>68.3</v>
      </c>
      <c r="CK50" s="124">
        <v>2240</v>
      </c>
      <c r="CL50" s="19">
        <f t="shared" si="70"/>
        <v>0.86440677966101698</v>
      </c>
      <c r="CM50" s="22"/>
      <c r="CN50" s="22"/>
      <c r="CO50" s="22"/>
      <c r="CP50" s="6"/>
      <c r="CQ50" s="19"/>
      <c r="CR50" s="19"/>
      <c r="CS50" s="19"/>
      <c r="CT50" s="22"/>
      <c r="CU50" s="139"/>
      <c r="CV50" s="139"/>
      <c r="CW50" s="22"/>
      <c r="CX50" s="22"/>
      <c r="CY50" s="1"/>
      <c r="CZ50" s="22"/>
      <c r="DA50" s="1"/>
      <c r="DB50" s="126" t="s">
        <v>446</v>
      </c>
      <c r="DC50" s="127"/>
      <c r="DD50" s="128" t="s">
        <v>984</v>
      </c>
      <c r="DE50" s="1"/>
      <c r="DF50" s="1"/>
      <c r="DG50" s="1"/>
      <c r="DH50" s="1"/>
      <c r="DI50" s="1" t="s">
        <v>433</v>
      </c>
      <c r="DJ50" s="205" t="s">
        <v>482</v>
      </c>
      <c r="DK50" s="4">
        <v>2</v>
      </c>
      <c r="DL50" s="4"/>
      <c r="DM50" s="4"/>
      <c r="DN50" s="16">
        <v>0</v>
      </c>
      <c r="DO50" s="4"/>
      <c r="DP50" s="4"/>
      <c r="DQ50" s="4"/>
      <c r="DR50" s="1" t="s">
        <v>430</v>
      </c>
      <c r="DS50" s="1" t="s">
        <v>430</v>
      </c>
      <c r="DT50" s="1">
        <v>785</v>
      </c>
      <c r="DU50" s="1">
        <v>8.9</v>
      </c>
      <c r="DV50" s="1">
        <v>91.1</v>
      </c>
      <c r="DW50" s="1" t="s">
        <v>430</v>
      </c>
      <c r="DX50" s="1" t="s">
        <v>430</v>
      </c>
      <c r="DY50" s="1" t="s">
        <v>430</v>
      </c>
      <c r="DZ50" s="1" t="s">
        <v>430</v>
      </c>
      <c r="EA50" s="1">
        <v>0</v>
      </c>
      <c r="EB50" s="1"/>
      <c r="EC50" s="36"/>
      <c r="ED50" s="36"/>
      <c r="EE50" s="4">
        <v>19</v>
      </c>
      <c r="EF50" s="4">
        <v>15</v>
      </c>
      <c r="EG50" s="4"/>
      <c r="EH50" s="4">
        <v>1</v>
      </c>
      <c r="EI50" s="4" t="s">
        <v>2938</v>
      </c>
      <c r="EJ50" s="4" t="s">
        <v>430</v>
      </c>
      <c r="EK50" s="4" t="s">
        <v>430</v>
      </c>
      <c r="EL50" s="6" t="s">
        <v>430</v>
      </c>
      <c r="EM50" s="4"/>
      <c r="EN50" s="4">
        <v>0</v>
      </c>
      <c r="EO50" s="4">
        <v>2</v>
      </c>
      <c r="EP50" s="4">
        <v>1</v>
      </c>
      <c r="EQ50" s="31" t="s">
        <v>2488</v>
      </c>
      <c r="ER50" s="14">
        <v>43786</v>
      </c>
      <c r="ES50" s="129">
        <v>12121</v>
      </c>
      <c r="ET50" s="130">
        <v>75</v>
      </c>
      <c r="EU50" s="130">
        <v>89341</v>
      </c>
      <c r="EV50" s="130">
        <v>4000</v>
      </c>
      <c r="EW50" s="130">
        <v>40560</v>
      </c>
      <c r="EX50" s="130">
        <v>4726</v>
      </c>
      <c r="EY50" s="131">
        <f t="shared" si="104"/>
        <v>638.95519999999999</v>
      </c>
      <c r="EZ50" s="38">
        <f t="shared" si="105"/>
        <v>12140.148799999999</v>
      </c>
      <c r="FA50" s="9"/>
      <c r="FB50" s="9"/>
      <c r="FC50" s="9"/>
      <c r="FD50" s="9"/>
      <c r="FE50" s="132"/>
      <c r="FF50" s="132"/>
      <c r="FG50" s="132"/>
      <c r="FH50" s="133"/>
      <c r="FI50" s="11"/>
      <c r="FJ50" s="133"/>
      <c r="FK50" s="135"/>
      <c r="FL50" s="136"/>
      <c r="FM50" s="9"/>
      <c r="FN50" s="1"/>
      <c r="FO50" s="40">
        <f t="shared" si="106"/>
        <v>0.623</v>
      </c>
      <c r="FP50" s="9"/>
      <c r="FQ50" s="118">
        <f t="shared" si="107"/>
        <v>5.2898445282680964</v>
      </c>
      <c r="FR50" s="137">
        <f t="shared" si="108"/>
        <v>0.63895519999999995</v>
      </c>
      <c r="FS50" s="140">
        <f>DT50/EY50</f>
        <v>1.2285681374844433</v>
      </c>
      <c r="FT50" s="140"/>
      <c r="FU50" s="336">
        <v>43709</v>
      </c>
      <c r="FV50" s="343"/>
      <c r="FW50" s="237" t="s">
        <v>2471</v>
      </c>
      <c r="FX50" s="208"/>
      <c r="FY50" s="243" t="s">
        <v>2860</v>
      </c>
      <c r="FZ50" s="1"/>
      <c r="GA50" s="1">
        <v>2</v>
      </c>
      <c r="GB50" s="9"/>
      <c r="GC50" s="9"/>
      <c r="GD50" s="1"/>
      <c r="GE50" s="20">
        <v>0</v>
      </c>
      <c r="GF50" s="237" t="s">
        <v>513</v>
      </c>
      <c r="GG50" s="1"/>
      <c r="GH50" s="28">
        <v>43878</v>
      </c>
      <c r="GI50" s="351">
        <v>2</v>
      </c>
      <c r="GJ50" s="244" t="s">
        <v>2811</v>
      </c>
      <c r="GK50" s="1"/>
      <c r="GL50" s="244" t="s">
        <v>513</v>
      </c>
      <c r="GM50" s="9"/>
      <c r="GN50" s="1"/>
      <c r="GO50" s="10">
        <v>43836</v>
      </c>
      <c r="GP50" s="10"/>
      <c r="GQ50" s="20"/>
      <c r="GR50" s="138"/>
      <c r="GS50" s="1"/>
      <c r="GT50" s="1"/>
      <c r="GU50" s="1"/>
      <c r="GV50" s="1"/>
      <c r="GW50" s="1"/>
      <c r="GX50" s="1"/>
      <c r="GY50" s="9"/>
      <c r="GZ50" s="9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9"/>
      <c r="KC50" s="9"/>
      <c r="KD50" s="9"/>
      <c r="KE50" s="20">
        <f t="shared" si="109"/>
        <v>535.44445759999996</v>
      </c>
      <c r="KF50" s="20">
        <f t="shared" si="110"/>
        <v>70.285071999999985</v>
      </c>
      <c r="KG50" s="20">
        <f t="shared" si="111"/>
        <v>30.030894399999998</v>
      </c>
      <c r="KH50" s="20">
        <f t="shared" si="112"/>
        <v>9.6380002367999982</v>
      </c>
      <c r="KI50" s="20">
        <f t="shared" si="113"/>
        <v>6.3895520000000001</v>
      </c>
      <c r="KJ50" s="20">
        <f t="shared" si="114"/>
        <v>17.92269336</v>
      </c>
      <c r="KK50" s="20">
        <f t="shared" si="115"/>
        <v>20.73409624</v>
      </c>
      <c r="KL50" s="20">
        <f t="shared" si="116"/>
        <v>30.574006319999999</v>
      </c>
      <c r="KM50" s="9"/>
      <c r="KN50" s="9"/>
      <c r="KO50" s="9"/>
      <c r="KP50" s="1"/>
      <c r="KQ50" s="9"/>
      <c r="KR50" s="9"/>
      <c r="KS50" s="23">
        <v>44244</v>
      </c>
      <c r="KT50" s="20">
        <v>1</v>
      </c>
      <c r="KU50" s="1">
        <v>1</v>
      </c>
      <c r="KV50" s="1">
        <v>1</v>
      </c>
      <c r="KW50" s="23">
        <v>44886</v>
      </c>
      <c r="KX50" s="1">
        <v>2</v>
      </c>
      <c r="KY50" s="1">
        <v>0</v>
      </c>
      <c r="KZ50" s="1">
        <v>1</v>
      </c>
      <c r="LA50" s="11" t="s">
        <v>2428</v>
      </c>
      <c r="LB50" s="11"/>
      <c r="LC50" s="11"/>
    </row>
    <row r="51" spans="1:315">
      <c r="A51" s="1">
        <v>57</v>
      </c>
      <c r="B51" s="412">
        <f>COUNTIFS($D$3:D51,D51,$F$3:F51,F51)</f>
        <v>2</v>
      </c>
      <c r="C51" s="413">
        <v>12375</v>
      </c>
      <c r="D51" s="414" t="s">
        <v>982</v>
      </c>
      <c r="E51" s="73" t="s">
        <v>496</v>
      </c>
      <c r="F51" s="75">
        <v>6504182707</v>
      </c>
      <c r="G51" s="74">
        <v>55</v>
      </c>
      <c r="H51" s="442">
        <v>43878</v>
      </c>
      <c r="I51" s="29" t="s">
        <v>983</v>
      </c>
      <c r="J51" s="24" t="s">
        <v>486</v>
      </c>
      <c r="K51" s="2" t="s">
        <v>429</v>
      </c>
      <c r="L51" s="1">
        <v>42</v>
      </c>
      <c r="M51" s="2">
        <v>2</v>
      </c>
      <c r="N51" s="2" t="s">
        <v>430</v>
      </c>
      <c r="O51" s="1"/>
      <c r="P51" s="1" t="s">
        <v>1036</v>
      </c>
      <c r="Q51" s="25"/>
      <c r="R51" s="25"/>
      <c r="S51" s="2"/>
      <c r="T51" s="49" t="s">
        <v>1013</v>
      </c>
      <c r="U51" s="49"/>
      <c r="V51" s="50" t="s">
        <v>1014</v>
      </c>
      <c r="W51" s="27"/>
      <c r="X51" s="56"/>
      <c r="Y51" s="56"/>
      <c r="Z51" s="29"/>
      <c r="AA51" s="1" t="s">
        <v>797</v>
      </c>
      <c r="AB51" s="1"/>
      <c r="AC51" s="112">
        <v>299</v>
      </c>
      <c r="AD51" s="112">
        <v>12500</v>
      </c>
      <c r="AE51" s="11"/>
      <c r="AF51" s="11"/>
      <c r="AG51" s="11" t="s">
        <v>482</v>
      </c>
      <c r="AH51" s="112">
        <v>1000</v>
      </c>
      <c r="AI51" s="11"/>
      <c r="AJ51" s="11"/>
      <c r="AK51" s="112"/>
      <c r="AL51" s="1"/>
      <c r="AM51" s="11"/>
      <c r="AN51" s="1"/>
      <c r="AO51" s="113">
        <v>66.7</v>
      </c>
      <c r="AP51" s="114">
        <v>30.3</v>
      </c>
      <c r="AQ51" s="115">
        <v>1.49</v>
      </c>
      <c r="AR51" s="116">
        <f t="shared" si="55"/>
        <v>98.49</v>
      </c>
      <c r="AS51" s="117">
        <f t="shared" si="56"/>
        <v>2.2013201320132012</v>
      </c>
      <c r="AT51" s="118">
        <f t="shared" si="57"/>
        <v>3.2799669966996698</v>
      </c>
      <c r="AU51" s="119">
        <f t="shared" si="58"/>
        <v>2.0981440704624097</v>
      </c>
      <c r="AV51" s="19">
        <f t="shared" ref="AV51:AV60" si="117">AW51*AO51/100</f>
        <v>62.348219999999998</v>
      </c>
      <c r="AW51" s="19">
        <f>97-AY51-(CD51*100/AO51)</f>
        <v>93.475592203898046</v>
      </c>
      <c r="AX51" s="120">
        <v>1.5607800000000001</v>
      </c>
      <c r="AY51" s="19">
        <v>2.34</v>
      </c>
      <c r="AZ51" s="1" t="s">
        <v>431</v>
      </c>
      <c r="BA51" s="55">
        <v>30.1</v>
      </c>
      <c r="BB51" s="1" t="s">
        <v>431</v>
      </c>
      <c r="BC51" s="6">
        <v>5.0999999999999997E-2</v>
      </c>
      <c r="BD51" s="6"/>
      <c r="BE51" s="22"/>
      <c r="BF51" s="19"/>
      <c r="BG51" s="2">
        <v>5820</v>
      </c>
      <c r="BH51" s="64">
        <v>477</v>
      </c>
      <c r="BI51" s="19">
        <v>0.74</v>
      </c>
      <c r="BJ51" s="19">
        <v>53.4</v>
      </c>
      <c r="BK51" s="1">
        <v>45.9</v>
      </c>
      <c r="BL51" s="121">
        <f t="shared" si="62"/>
        <v>1.1633986928104576</v>
      </c>
      <c r="BM51" s="122">
        <v>0.62</v>
      </c>
      <c r="BN51" s="6">
        <f t="shared" si="63"/>
        <v>0.92953523238380809</v>
      </c>
      <c r="BO51" s="1" t="s">
        <v>431</v>
      </c>
      <c r="BP51" s="19">
        <v>25.773</v>
      </c>
      <c r="BQ51" s="19">
        <v>53.561999999999991</v>
      </c>
      <c r="BR51" s="42">
        <v>57388.5</v>
      </c>
      <c r="BS51" s="6">
        <f t="shared" si="64"/>
        <v>47.3</v>
      </c>
      <c r="BT51" s="4">
        <v>79.8</v>
      </c>
      <c r="BU51" s="42">
        <v>9701.6149999999998</v>
      </c>
      <c r="BV51" s="6">
        <f t="shared" si="65"/>
        <v>20.200000000000003</v>
      </c>
      <c r="BW51" s="6">
        <f t="shared" si="66"/>
        <v>29.815200000000001</v>
      </c>
      <c r="BX51" s="4">
        <v>20.399999999999999</v>
      </c>
      <c r="BY51" s="22">
        <f t="shared" si="67"/>
        <v>6.1812000000000005</v>
      </c>
      <c r="BZ51" s="4">
        <v>26.9</v>
      </c>
      <c r="CA51" s="22">
        <f t="shared" si="68"/>
        <v>8.1506999999999987</v>
      </c>
      <c r="CB51" s="4">
        <v>51.1</v>
      </c>
      <c r="CC51" s="22">
        <f t="shared" si="69"/>
        <v>15.483300000000002</v>
      </c>
      <c r="CD51" s="22">
        <v>0.79</v>
      </c>
      <c r="CE51" s="123">
        <v>99.3</v>
      </c>
      <c r="CF51" s="124">
        <v>8000.9999999999991</v>
      </c>
      <c r="CG51" s="123">
        <v>96.2</v>
      </c>
      <c r="CH51" s="124">
        <v>6825.6</v>
      </c>
      <c r="CI51" s="123">
        <v>80</v>
      </c>
      <c r="CJ51" s="123">
        <v>88.5</v>
      </c>
      <c r="CK51" s="124">
        <v>4246.2</v>
      </c>
      <c r="CL51" s="19">
        <f t="shared" si="70"/>
        <v>0.75836431226765799</v>
      </c>
      <c r="CM51" s="22"/>
      <c r="CN51" s="22"/>
      <c r="CO51" s="22"/>
      <c r="CP51" s="6"/>
      <c r="CQ51" s="22">
        <v>10.9</v>
      </c>
      <c r="CR51" s="19"/>
      <c r="CS51" s="19"/>
      <c r="CT51" s="22"/>
      <c r="CU51" s="139"/>
      <c r="CV51" s="139"/>
      <c r="CW51" s="22"/>
      <c r="CX51" s="22"/>
      <c r="CY51" s="1"/>
      <c r="CZ51" s="22"/>
      <c r="DA51" s="1"/>
      <c r="DB51" s="126" t="s">
        <v>446</v>
      </c>
      <c r="DC51" s="127"/>
      <c r="DD51" s="128" t="s">
        <v>1037</v>
      </c>
      <c r="DE51" s="1"/>
      <c r="DF51" s="1"/>
      <c r="DG51" s="1"/>
      <c r="DH51" s="1"/>
      <c r="DI51" s="1" t="s">
        <v>433</v>
      </c>
      <c r="DJ51" s="205" t="s">
        <v>482</v>
      </c>
      <c r="DK51" s="4">
        <v>2</v>
      </c>
      <c r="DL51" s="4" t="s">
        <v>441</v>
      </c>
      <c r="DM51" s="4" t="s">
        <v>441</v>
      </c>
      <c r="DN51" s="16">
        <v>0</v>
      </c>
      <c r="DO51" s="4"/>
      <c r="DP51" s="4"/>
      <c r="DQ51" s="4"/>
      <c r="DR51" s="1" t="s">
        <v>430</v>
      </c>
      <c r="DS51" s="1" t="s">
        <v>430</v>
      </c>
      <c r="DT51" s="1">
        <v>394</v>
      </c>
      <c r="DU51" s="1">
        <v>9.1</v>
      </c>
      <c r="DV51" s="1">
        <v>90.9</v>
      </c>
      <c r="DW51" s="1" t="s">
        <v>430</v>
      </c>
      <c r="DX51" s="1" t="s">
        <v>430</v>
      </c>
      <c r="DY51" s="1" t="s">
        <v>430</v>
      </c>
      <c r="DZ51" s="1" t="s">
        <v>430</v>
      </c>
      <c r="EA51" s="1">
        <v>0</v>
      </c>
      <c r="EB51" s="1"/>
      <c r="EC51" s="36"/>
      <c r="ED51" s="36"/>
      <c r="EE51" s="4">
        <v>42</v>
      </c>
      <c r="EF51" s="4">
        <v>45</v>
      </c>
      <c r="EG51" s="5">
        <v>3</v>
      </c>
      <c r="EH51" s="4">
        <v>1</v>
      </c>
      <c r="EI51" s="4" t="s">
        <v>2938</v>
      </c>
      <c r="EJ51" s="4" t="s">
        <v>430</v>
      </c>
      <c r="EK51" s="4" t="s">
        <v>430</v>
      </c>
      <c r="EL51" s="4" t="s">
        <v>430</v>
      </c>
      <c r="EM51" s="4">
        <v>1</v>
      </c>
      <c r="EN51" s="1">
        <v>1</v>
      </c>
      <c r="EO51" s="4">
        <v>2</v>
      </c>
      <c r="EP51" s="4">
        <v>1</v>
      </c>
      <c r="EQ51" s="31" t="s">
        <v>2488</v>
      </c>
      <c r="ER51" s="14">
        <v>43786</v>
      </c>
      <c r="ES51" s="129">
        <v>12375</v>
      </c>
      <c r="ET51" s="130">
        <v>75</v>
      </c>
      <c r="EU51" s="130">
        <v>11395</v>
      </c>
      <c r="EV51" s="130">
        <v>4000</v>
      </c>
      <c r="EW51" s="130">
        <v>40560</v>
      </c>
      <c r="EX51" s="130">
        <v>2204</v>
      </c>
      <c r="EY51" s="131">
        <f t="shared" si="104"/>
        <v>297.98080000000004</v>
      </c>
      <c r="EZ51" s="38">
        <f t="shared" si="105"/>
        <v>12515.193600000002</v>
      </c>
      <c r="FA51" s="9"/>
      <c r="FB51" s="9"/>
      <c r="FC51" s="9"/>
      <c r="FD51" s="9"/>
      <c r="FE51" s="132"/>
      <c r="FF51" s="132"/>
      <c r="FG51" s="132"/>
      <c r="FH51" s="133"/>
      <c r="FI51" s="11"/>
      <c r="FJ51" s="133"/>
      <c r="FK51" s="135"/>
      <c r="FL51" s="136"/>
      <c r="FM51" s="9"/>
      <c r="FN51" s="1"/>
      <c r="FO51" s="40">
        <f t="shared" si="106"/>
        <v>0.29899999999999999</v>
      </c>
      <c r="FP51" s="9"/>
      <c r="FQ51" s="118">
        <f t="shared" si="107"/>
        <v>19.341816586222027</v>
      </c>
      <c r="FR51" s="137">
        <f t="shared" si="108"/>
        <v>0.29798080000000005</v>
      </c>
      <c r="FS51" s="140">
        <f>DT51/EY51</f>
        <v>1.3222328418475282</v>
      </c>
      <c r="FT51" s="42">
        <v>130</v>
      </c>
      <c r="FU51" s="337">
        <v>43709</v>
      </c>
      <c r="FV51" s="346" t="s">
        <v>430</v>
      </c>
      <c r="FW51" s="2" t="s">
        <v>1391</v>
      </c>
      <c r="FX51" s="209" t="s">
        <v>430</v>
      </c>
      <c r="FY51" s="241" t="s">
        <v>3030</v>
      </c>
      <c r="FZ51" s="1">
        <v>0</v>
      </c>
      <c r="GA51" s="2">
        <v>1</v>
      </c>
      <c r="GB51" s="11" t="s">
        <v>500</v>
      </c>
      <c r="GC51" s="11"/>
      <c r="GD51" s="1">
        <v>1</v>
      </c>
      <c r="GE51" s="64">
        <v>0</v>
      </c>
      <c r="GF51" s="2" t="s">
        <v>513</v>
      </c>
      <c r="GG51" s="1">
        <v>1</v>
      </c>
      <c r="GH51" s="219">
        <v>44116</v>
      </c>
      <c r="GI51" s="351">
        <v>1</v>
      </c>
      <c r="GJ51" s="244" t="s">
        <v>2811</v>
      </c>
      <c r="GK51" s="1">
        <v>0</v>
      </c>
      <c r="GL51" s="244" t="s">
        <v>513</v>
      </c>
      <c r="GM51" s="11" t="s">
        <v>1017</v>
      </c>
      <c r="GN51" s="2"/>
      <c r="GO51" s="10">
        <v>43878</v>
      </c>
      <c r="GP51" s="14" t="s">
        <v>522</v>
      </c>
      <c r="GQ51" s="20">
        <v>3</v>
      </c>
      <c r="GR51" s="138" t="s">
        <v>1018</v>
      </c>
      <c r="GS51" s="1"/>
      <c r="GT51" s="19"/>
      <c r="GU51" s="1"/>
      <c r="GV51" s="11"/>
      <c r="GW51" s="1"/>
      <c r="GX51" s="1"/>
      <c r="GY51" s="9"/>
      <c r="GZ51" s="11">
        <v>1</v>
      </c>
      <c r="HA51" s="51">
        <v>4.79</v>
      </c>
      <c r="HB51" s="51">
        <v>0</v>
      </c>
      <c r="HC51" s="52">
        <v>1542.81</v>
      </c>
      <c r="HD51" s="51">
        <v>0</v>
      </c>
      <c r="HE51" s="51">
        <v>0</v>
      </c>
      <c r="HF51" s="51">
        <v>0</v>
      </c>
      <c r="HG51" s="52">
        <v>3692.8</v>
      </c>
      <c r="HH51" s="51">
        <v>0</v>
      </c>
      <c r="HI51" s="52">
        <v>0</v>
      </c>
      <c r="HJ51" s="51">
        <v>172.54</v>
      </c>
      <c r="HK51" s="51">
        <v>12.82</v>
      </c>
      <c r="HL51" s="51">
        <v>11.11</v>
      </c>
      <c r="HM51" s="51">
        <v>410.76</v>
      </c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20"/>
      <c r="IC51" s="20"/>
      <c r="ID51" s="11"/>
      <c r="IE51" s="11"/>
      <c r="IF51" s="20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9"/>
      <c r="KC51" s="9"/>
      <c r="KD51" s="9"/>
      <c r="KE51" s="20">
        <f t="shared" si="109"/>
        <v>198.7531936</v>
      </c>
      <c r="KF51" s="20">
        <f t="shared" si="110"/>
        <v>90.288182400000011</v>
      </c>
      <c r="KG51" s="20">
        <f t="shared" si="111"/>
        <v>4.4399139200000004</v>
      </c>
      <c r="KH51" s="20">
        <f t="shared" si="112"/>
        <v>4.650824730240001</v>
      </c>
      <c r="KI51" s="20">
        <f t="shared" si="113"/>
        <v>1.8474809600000004</v>
      </c>
      <c r="KJ51" s="20">
        <f t="shared" si="114"/>
        <v>18.418789209600007</v>
      </c>
      <c r="KK51" s="20">
        <f t="shared" si="115"/>
        <v>24.2875210656</v>
      </c>
      <c r="KL51" s="20">
        <f t="shared" si="116"/>
        <v>46.137261206400005</v>
      </c>
      <c r="KM51" s="9"/>
      <c r="KN51" s="9"/>
      <c r="KO51" s="9"/>
      <c r="KP51" s="1"/>
      <c r="KQ51" s="9"/>
      <c r="KR51" s="9"/>
      <c r="KS51" s="23">
        <v>44116</v>
      </c>
      <c r="KT51" s="20">
        <v>1</v>
      </c>
      <c r="KU51" s="1">
        <v>1</v>
      </c>
      <c r="KV51" s="2">
        <v>1</v>
      </c>
      <c r="KW51" s="23">
        <v>44886</v>
      </c>
      <c r="KX51" s="1">
        <v>2</v>
      </c>
      <c r="KY51" s="1">
        <v>0</v>
      </c>
      <c r="KZ51" s="1">
        <v>1</v>
      </c>
      <c r="LA51" s="11" t="s">
        <v>2428</v>
      </c>
      <c r="LB51" s="11"/>
      <c r="LC51" s="11"/>
    </row>
    <row r="52" spans="1:315">
      <c r="A52" s="1">
        <v>91</v>
      </c>
      <c r="B52" s="412">
        <f>COUNTIFS($D$3:D52,D52,$F$3:F52,F52)</f>
        <v>1</v>
      </c>
      <c r="C52" s="413">
        <v>17270</v>
      </c>
      <c r="D52" s="414" t="s">
        <v>1994</v>
      </c>
      <c r="E52" s="2" t="s">
        <v>505</v>
      </c>
      <c r="F52" s="12">
        <v>6156200721</v>
      </c>
      <c r="G52" s="1">
        <v>61</v>
      </c>
      <c r="H52" s="441">
        <v>44665</v>
      </c>
      <c r="I52" s="29" t="s">
        <v>980</v>
      </c>
      <c r="J52" s="24" t="s">
        <v>486</v>
      </c>
      <c r="K52" s="2" t="s">
        <v>429</v>
      </c>
      <c r="L52" s="2">
        <v>5</v>
      </c>
      <c r="M52" s="2">
        <v>2</v>
      </c>
      <c r="N52" s="2" t="s">
        <v>430</v>
      </c>
      <c r="O52" s="11"/>
      <c r="P52" s="2" t="s">
        <v>1991</v>
      </c>
      <c r="Q52" s="11"/>
      <c r="R52" s="11"/>
      <c r="S52" s="11"/>
      <c r="T52" s="41"/>
      <c r="U52" s="41"/>
      <c r="V52" s="61" t="s">
        <v>1980</v>
      </c>
      <c r="W52" s="41"/>
      <c r="X52" s="41"/>
      <c r="Y52" s="41"/>
      <c r="Z52" s="29"/>
      <c r="AA52" s="1" t="s">
        <v>1780</v>
      </c>
      <c r="AB52" s="1"/>
      <c r="AC52" s="112">
        <v>56</v>
      </c>
      <c r="AD52" s="112">
        <v>200</v>
      </c>
      <c r="AE52" s="11"/>
      <c r="AF52" s="11"/>
      <c r="AG52" s="11" t="s">
        <v>490</v>
      </c>
      <c r="AH52" s="112">
        <v>50</v>
      </c>
      <c r="AI52" s="11"/>
      <c r="AJ52" s="11"/>
      <c r="AK52" s="112"/>
      <c r="AL52" s="1"/>
      <c r="AM52" s="11"/>
      <c r="AN52" s="1"/>
      <c r="AO52" s="113">
        <v>25.8</v>
      </c>
      <c r="AP52" s="114">
        <v>68.400000000000006</v>
      </c>
      <c r="AQ52" s="115">
        <v>4.62</v>
      </c>
      <c r="AR52" s="116">
        <f t="shared" si="55"/>
        <v>98.820000000000007</v>
      </c>
      <c r="AS52" s="117">
        <f t="shared" si="56"/>
        <v>0.3771929824561403</v>
      </c>
      <c r="AT52" s="118">
        <f t="shared" si="57"/>
        <v>1.7426315789473683</v>
      </c>
      <c r="AU52" s="119">
        <f t="shared" si="58"/>
        <v>0.35332785538208705</v>
      </c>
      <c r="AV52" s="19">
        <f t="shared" si="117"/>
        <v>21.954000000000001</v>
      </c>
      <c r="AW52" s="19">
        <f>98-AY52</f>
        <v>85.093023255813961</v>
      </c>
      <c r="AX52" s="120">
        <v>3.33</v>
      </c>
      <c r="AY52" s="19">
        <f t="shared" ref="AY52:AY60" si="118">AX52*100/AO52</f>
        <v>12.906976744186046</v>
      </c>
      <c r="AZ52" s="1" t="s">
        <v>431</v>
      </c>
      <c r="BA52" s="55">
        <v>38.833333333333336</v>
      </c>
      <c r="BB52" s="1" t="s">
        <v>431</v>
      </c>
      <c r="BC52" s="6">
        <v>5.28E-3</v>
      </c>
      <c r="BD52" s="6"/>
      <c r="BE52" s="19"/>
      <c r="BF52" s="19"/>
      <c r="BG52" s="64">
        <v>7656</v>
      </c>
      <c r="BH52" s="64">
        <v>236.6</v>
      </c>
      <c r="BI52" s="19">
        <v>0.61</v>
      </c>
      <c r="BJ52" s="19">
        <v>51.9</v>
      </c>
      <c r="BK52" s="19">
        <f>100-BJ52</f>
        <v>48.1</v>
      </c>
      <c r="BL52" s="121">
        <f t="shared" si="62"/>
        <v>1.0790020790020789</v>
      </c>
      <c r="BM52" s="122">
        <v>4.8000000000000001E-2</v>
      </c>
      <c r="BN52" s="6">
        <f t="shared" si="63"/>
        <v>0.18604651162790697</v>
      </c>
      <c r="BO52" s="1" t="s">
        <v>431</v>
      </c>
      <c r="BP52" s="19">
        <v>45.2</v>
      </c>
      <c r="BQ52" s="19">
        <v>49.664999999999999</v>
      </c>
      <c r="BR52" s="42">
        <v>41795</v>
      </c>
      <c r="BS52" s="6">
        <f t="shared" si="64"/>
        <v>65.599999999999994</v>
      </c>
      <c r="BT52" s="4">
        <v>91.5</v>
      </c>
      <c r="BU52" s="42">
        <v>10163</v>
      </c>
      <c r="BV52" s="6">
        <f t="shared" si="65"/>
        <v>8.5</v>
      </c>
      <c r="BW52" s="6">
        <f t="shared" si="66"/>
        <v>67.168800000000005</v>
      </c>
      <c r="BX52" s="22">
        <v>39</v>
      </c>
      <c r="BY52" s="22">
        <f t="shared" si="67"/>
        <v>26.676000000000002</v>
      </c>
      <c r="BZ52" s="6">
        <v>26.6</v>
      </c>
      <c r="CA52" s="22">
        <f t="shared" si="68"/>
        <v>18.194400000000002</v>
      </c>
      <c r="CB52" s="6">
        <v>32.6</v>
      </c>
      <c r="CC52" s="22">
        <f t="shared" si="69"/>
        <v>22.298400000000001</v>
      </c>
      <c r="CD52" s="22" t="s">
        <v>431</v>
      </c>
      <c r="CE52" s="123">
        <v>88.3</v>
      </c>
      <c r="CF52" s="124">
        <v>6224</v>
      </c>
      <c r="CG52" s="123">
        <v>71.5</v>
      </c>
      <c r="CH52" s="124">
        <v>4804</v>
      </c>
      <c r="CI52" s="123">
        <v>19.100000000000001</v>
      </c>
      <c r="CJ52" s="123">
        <v>60.9</v>
      </c>
      <c r="CK52" s="124">
        <v>5377</v>
      </c>
      <c r="CL52" s="19">
        <f t="shared" si="70"/>
        <v>1.4661654135338344</v>
      </c>
      <c r="CM52" s="19"/>
      <c r="CN52" s="19"/>
      <c r="CO52" s="19"/>
      <c r="CP52" s="6"/>
      <c r="CQ52" s="19"/>
      <c r="CR52" s="19"/>
      <c r="CS52" s="20"/>
      <c r="CT52" s="25"/>
      <c r="CU52" s="125"/>
      <c r="CV52" s="125"/>
      <c r="CW52" s="1"/>
      <c r="CX52" s="1"/>
      <c r="CY52" s="1"/>
      <c r="CZ52" s="22"/>
      <c r="DA52" s="16"/>
      <c r="DB52" s="126"/>
      <c r="DC52" s="127"/>
      <c r="DD52" s="128"/>
      <c r="DE52" s="1"/>
      <c r="DF52" s="1"/>
      <c r="DG52" s="1"/>
      <c r="DH52" s="1"/>
      <c r="DI52" s="1" t="s">
        <v>435</v>
      </c>
      <c r="DJ52" s="206" t="s">
        <v>490</v>
      </c>
      <c r="DK52" s="4">
        <v>2</v>
      </c>
      <c r="DL52" s="4"/>
      <c r="DM52" s="4"/>
      <c r="DN52" s="16">
        <v>0</v>
      </c>
      <c r="DO52" s="4"/>
      <c r="DP52" s="4"/>
      <c r="DQ52" s="4"/>
      <c r="DR52" s="55" t="s">
        <v>430</v>
      </c>
      <c r="DS52" s="22" t="s">
        <v>430</v>
      </c>
      <c r="DT52" s="22">
        <v>134</v>
      </c>
      <c r="DU52" s="22">
        <v>18.600000000000001</v>
      </c>
      <c r="DV52" s="22">
        <v>81.400000000000006</v>
      </c>
      <c r="DW52" s="22" t="s">
        <v>430</v>
      </c>
      <c r="DX52" s="22" t="s">
        <v>430</v>
      </c>
      <c r="DY52" s="22" t="s">
        <v>430</v>
      </c>
      <c r="DZ52" s="22" t="s">
        <v>430</v>
      </c>
      <c r="EA52" s="2">
        <v>0</v>
      </c>
      <c r="EB52" s="2"/>
      <c r="EC52" s="36"/>
      <c r="ED52" s="36"/>
      <c r="EE52" s="4">
        <f>L52</f>
        <v>5</v>
      </c>
      <c r="EF52" s="4" t="s">
        <v>557</v>
      </c>
      <c r="EG52" s="4"/>
      <c r="EH52" s="4">
        <v>0</v>
      </c>
      <c r="EI52" s="4">
        <v>0</v>
      </c>
      <c r="EJ52" s="4">
        <v>160</v>
      </c>
      <c r="EK52" s="4">
        <v>73</v>
      </c>
      <c r="EL52" s="6">
        <f t="shared" ref="EL52:EL59" si="119">EK52/(EJ52*EJ52*0.01*0.01)</f>
        <v>28.515625</v>
      </c>
      <c r="EM52" s="4"/>
      <c r="EN52" s="4">
        <v>0</v>
      </c>
      <c r="EO52" s="4">
        <v>3</v>
      </c>
      <c r="EP52" s="4">
        <v>1</v>
      </c>
      <c r="EQ52" s="31" t="s">
        <v>445</v>
      </c>
      <c r="ER52" s="14">
        <v>44739</v>
      </c>
      <c r="ES52" s="129">
        <f>C52</f>
        <v>17270</v>
      </c>
      <c r="ET52" s="130">
        <v>75</v>
      </c>
      <c r="EU52" s="130">
        <v>17434</v>
      </c>
      <c r="EV52" s="130">
        <v>7495</v>
      </c>
      <c r="EW52" s="130">
        <v>37440</v>
      </c>
      <c r="EX52" s="130">
        <v>2185</v>
      </c>
      <c r="EY52" s="131">
        <f t="shared" si="104"/>
        <v>145.53062041360906</v>
      </c>
      <c r="EZ52" s="38">
        <f t="shared" si="105"/>
        <v>727.65310206804531</v>
      </c>
      <c r="FA52" s="9"/>
      <c r="FB52" s="9"/>
      <c r="FC52" s="9"/>
      <c r="FD52" s="9"/>
      <c r="FE52" s="132"/>
      <c r="FF52" s="132"/>
      <c r="FG52" s="132"/>
      <c r="FH52" s="133"/>
      <c r="FI52" s="134"/>
      <c r="FJ52" s="133"/>
      <c r="FK52" s="135"/>
      <c r="FL52" s="136"/>
      <c r="FM52" s="9"/>
      <c r="FN52" s="1"/>
      <c r="FO52" s="40">
        <f t="shared" si="106"/>
        <v>5.6000000000000001E-2</v>
      </c>
      <c r="FP52" s="9"/>
      <c r="FQ52" s="118">
        <f t="shared" si="107"/>
        <v>12.532981530343008</v>
      </c>
      <c r="FR52" s="137">
        <f t="shared" si="108"/>
        <v>0.14553062041360906</v>
      </c>
      <c r="FS52" s="9"/>
      <c r="FT52" s="1"/>
      <c r="FU52" s="335"/>
      <c r="FV52" s="344">
        <v>44531</v>
      </c>
      <c r="FW52" s="210"/>
      <c r="FX52" s="244" t="s">
        <v>557</v>
      </c>
      <c r="FY52" s="243" t="s">
        <v>2539</v>
      </c>
      <c r="FZ52" s="1"/>
      <c r="GA52" s="1">
        <v>4</v>
      </c>
      <c r="GB52" s="9"/>
      <c r="GC52" s="9"/>
      <c r="GD52" s="1"/>
      <c r="GE52" s="20">
        <v>0</v>
      </c>
      <c r="GF52" s="237" t="s">
        <v>513</v>
      </c>
      <c r="GG52" s="1"/>
      <c r="GH52" s="28">
        <v>44665</v>
      </c>
      <c r="GI52" s="351">
        <v>1</v>
      </c>
      <c r="GJ52" s="244" t="s">
        <v>3213</v>
      </c>
      <c r="GK52" s="1"/>
      <c r="GL52" s="244" t="s">
        <v>513</v>
      </c>
      <c r="GM52" s="9"/>
      <c r="GN52" s="1"/>
      <c r="GO52" s="10">
        <v>44665</v>
      </c>
      <c r="GP52" s="10"/>
      <c r="GQ52" s="20"/>
      <c r="GR52" s="138"/>
      <c r="GS52" s="1"/>
      <c r="GT52" s="1"/>
      <c r="GU52" s="1"/>
      <c r="GV52" s="1"/>
      <c r="GW52" s="1"/>
      <c r="GX52" s="1"/>
      <c r="GY52" s="9"/>
      <c r="GZ52" s="9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22"/>
      <c r="KC52" s="22"/>
      <c r="KD52" s="22"/>
      <c r="KE52" s="20">
        <f t="shared" si="109"/>
        <v>37.546900066711139</v>
      </c>
      <c r="KF52" s="20">
        <f t="shared" si="110"/>
        <v>99.542944362908599</v>
      </c>
      <c r="KG52" s="20">
        <f t="shared" si="111"/>
        <v>6.7235146631087384</v>
      </c>
      <c r="KH52" s="20">
        <f t="shared" si="112"/>
        <v>4.8461696597731816</v>
      </c>
      <c r="KI52" s="20">
        <f t="shared" si="113"/>
        <v>6.9854697798532345E-2</v>
      </c>
      <c r="KJ52" s="20">
        <f t="shared" si="114"/>
        <v>38.821748301534356</v>
      </c>
      <c r="KK52" s="20">
        <f t="shared" si="115"/>
        <v>26.478423200533687</v>
      </c>
      <c r="KL52" s="20">
        <f t="shared" si="116"/>
        <v>32.450999862308208</v>
      </c>
      <c r="KM52" s="1">
        <v>75.599999999999994</v>
      </c>
      <c r="KN52" s="1">
        <v>92.5</v>
      </c>
      <c r="KO52" s="9"/>
      <c r="KP52" s="2"/>
      <c r="KQ52" s="2"/>
      <c r="KR52" s="2"/>
      <c r="KS52" s="23">
        <v>44679</v>
      </c>
      <c r="KT52" s="20">
        <v>3</v>
      </c>
      <c r="KU52" s="1">
        <v>4</v>
      </c>
      <c r="KV52" s="1">
        <v>1</v>
      </c>
      <c r="KW52" s="23">
        <v>44896</v>
      </c>
      <c r="KX52" s="1">
        <v>1</v>
      </c>
      <c r="KY52" s="2">
        <v>3</v>
      </c>
      <c r="KZ52" s="2">
        <v>4</v>
      </c>
      <c r="LA52" s="11" t="s">
        <v>3214</v>
      </c>
      <c r="LB52" s="11"/>
      <c r="LC52" s="11"/>
    </row>
    <row r="53" spans="1:315">
      <c r="A53" s="1">
        <v>199</v>
      </c>
      <c r="B53" s="412">
        <f>COUNTIFS($D$3:D53,D53,$F$3:F53,F53)</f>
        <v>1</v>
      </c>
      <c r="C53" s="413">
        <v>17989</v>
      </c>
      <c r="D53" s="414" t="s">
        <v>2116</v>
      </c>
      <c r="E53" s="2" t="s">
        <v>529</v>
      </c>
      <c r="F53" s="12">
        <v>476231445</v>
      </c>
      <c r="G53" s="1">
        <v>75</v>
      </c>
      <c r="H53" s="441">
        <v>44813</v>
      </c>
      <c r="I53" s="29" t="s">
        <v>2117</v>
      </c>
      <c r="J53" s="24" t="s">
        <v>486</v>
      </c>
      <c r="K53" s="2" t="s">
        <v>429</v>
      </c>
      <c r="L53" s="2">
        <v>17</v>
      </c>
      <c r="M53" s="2" t="s">
        <v>628</v>
      </c>
      <c r="N53" s="2" t="s">
        <v>644</v>
      </c>
      <c r="O53" s="11"/>
      <c r="P53" s="2" t="s">
        <v>2115</v>
      </c>
      <c r="Q53" s="11" t="s">
        <v>2097</v>
      </c>
      <c r="R53" s="11"/>
      <c r="S53" s="11"/>
      <c r="T53" s="41"/>
      <c r="U53" s="41"/>
      <c r="V53" s="61" t="s">
        <v>1980</v>
      </c>
      <c r="W53" s="41" t="s">
        <v>1305</v>
      </c>
      <c r="X53" s="41" t="s">
        <v>1880</v>
      </c>
      <c r="Y53" s="41"/>
      <c r="Z53" s="29" t="s">
        <v>2001</v>
      </c>
      <c r="AA53" s="1" t="s">
        <v>1780</v>
      </c>
      <c r="AB53" s="1"/>
      <c r="AC53" s="112">
        <v>4924</v>
      </c>
      <c r="AD53" s="112">
        <v>83000</v>
      </c>
      <c r="AE53" s="1"/>
      <c r="AF53" s="1"/>
      <c r="AG53" s="11" t="s">
        <v>490</v>
      </c>
      <c r="AH53" s="112">
        <v>10000</v>
      </c>
      <c r="AI53" s="1"/>
      <c r="AJ53" s="11"/>
      <c r="AK53" s="112"/>
      <c r="AL53" s="1"/>
      <c r="AM53" s="11"/>
      <c r="AN53" s="1"/>
      <c r="AO53" s="113"/>
      <c r="AP53" s="114"/>
      <c r="AQ53" s="115"/>
      <c r="AR53" s="116">
        <f t="shared" si="55"/>
        <v>0</v>
      </c>
      <c r="AS53" s="117" t="e">
        <f t="shared" si="56"/>
        <v>#DIV/0!</v>
      </c>
      <c r="AT53" s="118" t="e">
        <f t="shared" si="57"/>
        <v>#DIV/0!</v>
      </c>
      <c r="AU53" s="119" t="e">
        <f t="shared" si="58"/>
        <v>#DIV/0!</v>
      </c>
      <c r="AV53" s="19" t="e">
        <f t="shared" si="117"/>
        <v>#DIV/0!</v>
      </c>
      <c r="AW53" s="19" t="e">
        <f>98-AY53</f>
        <v>#DIV/0!</v>
      </c>
      <c r="AX53" s="120"/>
      <c r="AY53" s="19" t="e">
        <f t="shared" si="118"/>
        <v>#DIV/0!</v>
      </c>
      <c r="AZ53" s="1" t="s">
        <v>431</v>
      </c>
      <c r="BA53" s="55"/>
      <c r="BB53" s="1" t="s">
        <v>431</v>
      </c>
      <c r="BC53" s="6"/>
      <c r="BD53" s="6"/>
      <c r="BE53" s="19"/>
      <c r="BF53" s="19"/>
      <c r="BG53" s="64"/>
      <c r="BH53" s="64"/>
      <c r="BI53" s="19"/>
      <c r="BJ53" s="19"/>
      <c r="BK53" s="19">
        <f>100-BJ53</f>
        <v>100</v>
      </c>
      <c r="BL53" s="121">
        <f t="shared" si="62"/>
        <v>0</v>
      </c>
      <c r="BM53" s="122"/>
      <c r="BN53" s="6" t="e">
        <f t="shared" si="63"/>
        <v>#DIV/0!</v>
      </c>
      <c r="BO53" s="1" t="s">
        <v>431</v>
      </c>
      <c r="BP53" s="19"/>
      <c r="BQ53" s="19"/>
      <c r="BR53" s="42"/>
      <c r="BS53" s="6">
        <f t="shared" si="64"/>
        <v>0</v>
      </c>
      <c r="BT53" s="4"/>
      <c r="BU53" s="42"/>
      <c r="BV53" s="6">
        <f t="shared" si="65"/>
        <v>100</v>
      </c>
      <c r="BW53" s="6">
        <f t="shared" si="66"/>
        <v>0</v>
      </c>
      <c r="BX53" s="22"/>
      <c r="BY53" s="22">
        <f t="shared" si="67"/>
        <v>0</v>
      </c>
      <c r="BZ53" s="6"/>
      <c r="CA53" s="22">
        <f t="shared" si="68"/>
        <v>0</v>
      </c>
      <c r="CB53" s="6"/>
      <c r="CC53" s="22">
        <f t="shared" si="69"/>
        <v>0</v>
      </c>
      <c r="CD53" s="22" t="s">
        <v>431</v>
      </c>
      <c r="CE53" s="123"/>
      <c r="CF53" s="124"/>
      <c r="CG53" s="123"/>
      <c r="CH53" s="124"/>
      <c r="CI53" s="123"/>
      <c r="CJ53" s="123"/>
      <c r="CK53" s="124"/>
      <c r="CL53" s="19" t="e">
        <f t="shared" si="70"/>
        <v>#DIV/0!</v>
      </c>
      <c r="CM53" s="19"/>
      <c r="CN53" s="19"/>
      <c r="CO53" s="19"/>
      <c r="CP53" s="6"/>
      <c r="CQ53" s="19"/>
      <c r="CR53" s="19"/>
      <c r="CS53" s="20"/>
      <c r="CT53" s="25"/>
      <c r="CU53" s="125"/>
      <c r="CV53" s="125"/>
      <c r="CW53" s="1"/>
      <c r="CX53" s="1"/>
      <c r="CY53" s="1"/>
      <c r="CZ53" s="22"/>
      <c r="DA53" s="16"/>
      <c r="DB53" s="126"/>
      <c r="DC53" s="127"/>
      <c r="DD53" s="128"/>
      <c r="DE53" s="1"/>
      <c r="DF53" s="1"/>
      <c r="DG53" s="1"/>
      <c r="DH53" s="1"/>
      <c r="DI53" s="1"/>
      <c r="DJ53" s="206" t="s">
        <v>490</v>
      </c>
      <c r="DK53" s="4"/>
      <c r="DL53" s="4"/>
      <c r="DM53" s="4"/>
      <c r="DN53" s="16"/>
      <c r="DO53" s="4"/>
      <c r="DP53" s="4"/>
      <c r="DQ53" s="4"/>
      <c r="DR53" s="55"/>
      <c r="DS53" s="22"/>
      <c r="DT53" s="22"/>
      <c r="DU53" s="22"/>
      <c r="DV53" s="22"/>
      <c r="DW53" s="22"/>
      <c r="DX53" s="22"/>
      <c r="DY53" s="22"/>
      <c r="DZ53" s="22"/>
      <c r="EA53" s="2"/>
      <c r="EB53" s="2"/>
      <c r="EC53" s="36"/>
      <c r="ED53" s="36"/>
      <c r="EE53" s="4">
        <f>L53</f>
        <v>17</v>
      </c>
      <c r="EF53" s="4">
        <v>50</v>
      </c>
      <c r="EG53" s="4"/>
      <c r="EH53" s="4">
        <v>1</v>
      </c>
      <c r="EI53" s="4" t="s">
        <v>3215</v>
      </c>
      <c r="EJ53" s="4">
        <v>160</v>
      </c>
      <c r="EK53" s="4">
        <v>74</v>
      </c>
      <c r="EL53" s="6">
        <f t="shared" si="119"/>
        <v>28.90625</v>
      </c>
      <c r="EM53" s="4"/>
      <c r="EN53" s="4">
        <v>1</v>
      </c>
      <c r="EO53" s="4">
        <v>3</v>
      </c>
      <c r="EP53" s="4">
        <v>1</v>
      </c>
      <c r="EQ53" s="31" t="s">
        <v>513</v>
      </c>
      <c r="ER53" s="14" t="s">
        <v>513</v>
      </c>
      <c r="ES53" s="129">
        <f>C53</f>
        <v>17989</v>
      </c>
      <c r="ET53" s="130">
        <v>75</v>
      </c>
      <c r="EU53" s="130"/>
      <c r="EV53" s="130">
        <v>4000</v>
      </c>
      <c r="EW53" s="130">
        <v>40560</v>
      </c>
      <c r="EX53" s="130"/>
      <c r="EY53" s="131">
        <f t="shared" si="104"/>
        <v>0</v>
      </c>
      <c r="EZ53" s="38">
        <f t="shared" si="105"/>
        <v>0</v>
      </c>
      <c r="FA53" s="9"/>
      <c r="FB53" s="9"/>
      <c r="FC53" s="9"/>
      <c r="FD53" s="9"/>
      <c r="FE53" s="132"/>
      <c r="FF53" s="132"/>
      <c r="FG53" s="132"/>
      <c r="FH53" s="133"/>
      <c r="FI53" s="134"/>
      <c r="FJ53" s="133"/>
      <c r="FK53" s="135"/>
      <c r="FL53" s="136"/>
      <c r="FM53" s="9"/>
      <c r="FN53" s="1"/>
      <c r="FO53" s="40" t="e">
        <f>#REF!/1000</f>
        <v>#REF!</v>
      </c>
      <c r="FP53" s="9"/>
      <c r="FQ53" s="118" t="e">
        <f t="shared" si="107"/>
        <v>#DIV/0!</v>
      </c>
      <c r="FR53" s="137">
        <f t="shared" si="108"/>
        <v>0</v>
      </c>
      <c r="FS53" s="9"/>
      <c r="FT53" s="1"/>
      <c r="FU53" s="335"/>
      <c r="FV53" s="344">
        <v>43252</v>
      </c>
      <c r="FW53" s="210"/>
      <c r="FX53" s="244" t="s">
        <v>754</v>
      </c>
      <c r="FY53" s="243" t="s">
        <v>2557</v>
      </c>
      <c r="FZ53" s="1"/>
      <c r="GA53" s="1">
        <v>2</v>
      </c>
      <c r="GB53" s="9"/>
      <c r="GC53" s="9"/>
      <c r="GD53" s="1"/>
      <c r="GE53" s="20">
        <v>0</v>
      </c>
      <c r="GF53" s="237" t="s">
        <v>513</v>
      </c>
      <c r="GG53" s="1"/>
      <c r="GH53" s="8">
        <v>0</v>
      </c>
      <c r="GI53" s="351">
        <v>0</v>
      </c>
      <c r="GJ53" s="244">
        <v>0</v>
      </c>
      <c r="GK53" s="1"/>
      <c r="GL53" s="8">
        <v>0</v>
      </c>
      <c r="GM53" s="9"/>
      <c r="GN53" s="1"/>
      <c r="GO53" s="10"/>
      <c r="GP53" s="10"/>
      <c r="GQ53" s="20"/>
      <c r="GR53" s="138"/>
      <c r="GS53" s="1"/>
      <c r="GT53" s="1"/>
      <c r="GU53" s="1"/>
      <c r="GV53" s="1"/>
      <c r="GW53" s="1"/>
      <c r="GX53" s="1"/>
      <c r="GY53" s="9"/>
      <c r="GZ53" s="9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22"/>
      <c r="KC53" s="22"/>
      <c r="KD53" s="22"/>
      <c r="KE53" s="20">
        <f t="shared" si="109"/>
        <v>0</v>
      </c>
      <c r="KF53" s="20">
        <f t="shared" si="110"/>
        <v>0</v>
      </c>
      <c r="KG53" s="20">
        <f t="shared" si="111"/>
        <v>0</v>
      </c>
      <c r="KH53" s="20">
        <f t="shared" si="112"/>
        <v>0</v>
      </c>
      <c r="KI53" s="20">
        <f t="shared" si="113"/>
        <v>0</v>
      </c>
      <c r="KJ53" s="20">
        <f t="shared" si="114"/>
        <v>0</v>
      </c>
      <c r="KK53" s="20">
        <f t="shared" si="115"/>
        <v>0</v>
      </c>
      <c r="KL53" s="20">
        <f t="shared" si="116"/>
        <v>0</v>
      </c>
      <c r="KM53" s="1"/>
      <c r="KN53" s="1"/>
      <c r="KO53" s="9"/>
      <c r="KP53" s="22"/>
      <c r="KQ53" s="22"/>
      <c r="KR53" s="22"/>
      <c r="KS53" s="245" t="s">
        <v>513</v>
      </c>
      <c r="KT53" s="459" t="s">
        <v>513</v>
      </c>
      <c r="KU53" s="237" t="s">
        <v>513</v>
      </c>
      <c r="KV53" s="237" t="s">
        <v>513</v>
      </c>
      <c r="KW53" s="237" t="s">
        <v>513</v>
      </c>
      <c r="KX53" s="237" t="s">
        <v>513</v>
      </c>
      <c r="KY53" s="2" t="s">
        <v>513</v>
      </c>
      <c r="KZ53" s="2" t="s">
        <v>513</v>
      </c>
      <c r="LA53" s="11" t="s">
        <v>513</v>
      </c>
      <c r="LB53" s="11"/>
      <c r="LC53" s="11"/>
    </row>
    <row r="54" spans="1:315">
      <c r="A54" s="1">
        <v>189</v>
      </c>
      <c r="B54" s="412">
        <f>COUNTIFS($D$3:D54,D54,$F$3:F54,F54)</f>
        <v>1</v>
      </c>
      <c r="C54" s="413">
        <v>17947</v>
      </c>
      <c r="D54" s="414" t="s">
        <v>2104</v>
      </c>
      <c r="E54" s="2" t="s">
        <v>501</v>
      </c>
      <c r="F54" s="12">
        <v>500719014</v>
      </c>
      <c r="G54" s="1">
        <v>72</v>
      </c>
      <c r="H54" s="441">
        <v>44803</v>
      </c>
      <c r="I54" s="29" t="s">
        <v>2105</v>
      </c>
      <c r="J54" s="24" t="s">
        <v>486</v>
      </c>
      <c r="K54" s="2" t="s">
        <v>429</v>
      </c>
      <c r="L54" s="2">
        <v>5</v>
      </c>
      <c r="M54" s="2" t="s">
        <v>562</v>
      </c>
      <c r="N54" s="2" t="s">
        <v>430</v>
      </c>
      <c r="O54" s="11"/>
      <c r="P54" s="2" t="s">
        <v>2087</v>
      </c>
      <c r="Q54" s="11" t="s">
        <v>2097</v>
      </c>
      <c r="R54" s="11"/>
      <c r="S54" s="11"/>
      <c r="T54" s="41"/>
      <c r="U54" s="41"/>
      <c r="V54" s="61" t="s">
        <v>1980</v>
      </c>
      <c r="W54" s="41"/>
      <c r="X54" s="41"/>
      <c r="Y54" s="41"/>
      <c r="Z54" s="29"/>
      <c r="AA54" s="1" t="s">
        <v>1780</v>
      </c>
      <c r="AB54" s="1"/>
      <c r="AC54" s="112">
        <v>29</v>
      </c>
      <c r="AD54" s="112">
        <v>100</v>
      </c>
      <c r="AE54" s="1"/>
      <c r="AF54" s="1"/>
      <c r="AG54" s="11" t="s">
        <v>490</v>
      </c>
      <c r="AH54" s="112">
        <v>50</v>
      </c>
      <c r="AI54" s="1"/>
      <c r="AJ54" s="11"/>
      <c r="AK54" s="112"/>
      <c r="AL54" s="1"/>
      <c r="AM54" s="11"/>
      <c r="AN54" s="1"/>
      <c r="AO54" s="113"/>
      <c r="AP54" s="114"/>
      <c r="AQ54" s="115"/>
      <c r="AR54" s="116">
        <f t="shared" si="55"/>
        <v>0</v>
      </c>
      <c r="AS54" s="117" t="e">
        <f t="shared" si="56"/>
        <v>#DIV/0!</v>
      </c>
      <c r="AT54" s="118" t="e">
        <f t="shared" si="57"/>
        <v>#DIV/0!</v>
      </c>
      <c r="AU54" s="119" t="e">
        <f t="shared" si="58"/>
        <v>#DIV/0!</v>
      </c>
      <c r="AV54" s="19" t="e">
        <f t="shared" si="117"/>
        <v>#DIV/0!</v>
      </c>
      <c r="AW54" s="19" t="e">
        <f>98-AY54</f>
        <v>#DIV/0!</v>
      </c>
      <c r="AX54" s="120"/>
      <c r="AY54" s="19" t="e">
        <f t="shared" si="118"/>
        <v>#DIV/0!</v>
      </c>
      <c r="AZ54" s="1" t="s">
        <v>431</v>
      </c>
      <c r="BA54" s="55"/>
      <c r="BB54" s="1" t="s">
        <v>431</v>
      </c>
      <c r="BC54" s="6"/>
      <c r="BD54" s="6"/>
      <c r="BE54" s="19"/>
      <c r="BF54" s="19"/>
      <c r="BG54" s="64"/>
      <c r="BH54" s="64"/>
      <c r="BI54" s="19"/>
      <c r="BJ54" s="19"/>
      <c r="BK54" s="19">
        <f>100-BJ54</f>
        <v>100</v>
      </c>
      <c r="BL54" s="121">
        <f t="shared" si="62"/>
        <v>0</v>
      </c>
      <c r="BM54" s="122"/>
      <c r="BN54" s="6" t="e">
        <f t="shared" si="63"/>
        <v>#DIV/0!</v>
      </c>
      <c r="BO54" s="1" t="s">
        <v>431</v>
      </c>
      <c r="BP54" s="19"/>
      <c r="BQ54" s="19"/>
      <c r="BR54" s="42"/>
      <c r="BS54" s="6">
        <f t="shared" si="64"/>
        <v>0</v>
      </c>
      <c r="BT54" s="4"/>
      <c r="BU54" s="42"/>
      <c r="BV54" s="6">
        <f t="shared" si="65"/>
        <v>100</v>
      </c>
      <c r="BW54" s="6">
        <f t="shared" si="66"/>
        <v>0</v>
      </c>
      <c r="BX54" s="22"/>
      <c r="BY54" s="22">
        <f t="shared" si="67"/>
        <v>0</v>
      </c>
      <c r="BZ54" s="6"/>
      <c r="CA54" s="22">
        <f t="shared" si="68"/>
        <v>0</v>
      </c>
      <c r="CB54" s="6"/>
      <c r="CC54" s="22">
        <f t="shared" si="69"/>
        <v>0</v>
      </c>
      <c r="CD54" s="22" t="s">
        <v>431</v>
      </c>
      <c r="CE54" s="123"/>
      <c r="CF54" s="124"/>
      <c r="CG54" s="123"/>
      <c r="CH54" s="124"/>
      <c r="CI54" s="123"/>
      <c r="CJ54" s="123"/>
      <c r="CK54" s="124"/>
      <c r="CL54" s="19" t="e">
        <f t="shared" si="70"/>
        <v>#DIV/0!</v>
      </c>
      <c r="CM54" s="19"/>
      <c r="CN54" s="19"/>
      <c r="CO54" s="19"/>
      <c r="CP54" s="6"/>
      <c r="CQ54" s="19"/>
      <c r="CR54" s="19"/>
      <c r="CS54" s="20"/>
      <c r="CT54" s="25"/>
      <c r="CU54" s="125"/>
      <c r="CV54" s="125"/>
      <c r="CW54" s="1"/>
      <c r="CX54" s="1"/>
      <c r="CY54" s="1"/>
      <c r="CZ54" s="22"/>
      <c r="DA54" s="16"/>
      <c r="DB54" s="126"/>
      <c r="DC54" s="127"/>
      <c r="DD54" s="128"/>
      <c r="DE54" s="1"/>
      <c r="DF54" s="1"/>
      <c r="DG54" s="1"/>
      <c r="DH54" s="1"/>
      <c r="DI54" s="1"/>
      <c r="DJ54" s="206" t="s">
        <v>490</v>
      </c>
      <c r="DK54" s="4"/>
      <c r="DL54" s="4"/>
      <c r="DM54" s="4"/>
      <c r="DN54" s="16"/>
      <c r="DO54" s="4"/>
      <c r="DP54" s="4"/>
      <c r="DQ54" s="4"/>
      <c r="DR54" s="55"/>
      <c r="DS54" s="22"/>
      <c r="DT54" s="22"/>
      <c r="DU54" s="22"/>
      <c r="DV54" s="22"/>
      <c r="DW54" s="22"/>
      <c r="DX54" s="22"/>
      <c r="DY54" s="22"/>
      <c r="DZ54" s="22"/>
      <c r="EA54" s="2"/>
      <c r="EB54" s="2"/>
      <c r="EC54" s="36"/>
      <c r="ED54" s="36"/>
      <c r="EE54" s="4">
        <f>L54</f>
        <v>5</v>
      </c>
      <c r="EF54" s="4">
        <v>10</v>
      </c>
      <c r="EG54" s="4"/>
      <c r="EH54" s="4">
        <v>1</v>
      </c>
      <c r="EI54" s="4" t="s">
        <v>3216</v>
      </c>
      <c r="EJ54" s="4">
        <v>178</v>
      </c>
      <c r="EK54" s="4">
        <v>85</v>
      </c>
      <c r="EL54" s="6">
        <f t="shared" si="119"/>
        <v>26.827420780204516</v>
      </c>
      <c r="EM54" s="4"/>
      <c r="EN54" s="4">
        <v>1</v>
      </c>
      <c r="EO54" s="4">
        <v>2</v>
      </c>
      <c r="EP54" s="4">
        <v>3</v>
      </c>
      <c r="EQ54" s="31" t="s">
        <v>2612</v>
      </c>
      <c r="ER54" s="14" t="s">
        <v>3217</v>
      </c>
      <c r="ES54" s="129">
        <f>C54</f>
        <v>17947</v>
      </c>
      <c r="ET54" s="130">
        <v>75</v>
      </c>
      <c r="EU54" s="130"/>
      <c r="EV54" s="130">
        <v>4000</v>
      </c>
      <c r="EW54" s="130">
        <v>40560</v>
      </c>
      <c r="EX54" s="130"/>
      <c r="EY54" s="131">
        <f t="shared" si="104"/>
        <v>0</v>
      </c>
      <c r="EZ54" s="38">
        <f t="shared" si="105"/>
        <v>0</v>
      </c>
      <c r="FA54" s="9"/>
      <c r="FB54" s="9"/>
      <c r="FC54" s="9"/>
      <c r="FD54" s="9"/>
      <c r="FE54" s="132"/>
      <c r="FF54" s="132"/>
      <c r="FG54" s="132"/>
      <c r="FH54" s="133"/>
      <c r="FI54" s="134"/>
      <c r="FJ54" s="133"/>
      <c r="FK54" s="135"/>
      <c r="FL54" s="136"/>
      <c r="FM54" s="9"/>
      <c r="FN54" s="1"/>
      <c r="FO54" s="40" t="e">
        <f>#REF!/1000</f>
        <v>#REF!</v>
      </c>
      <c r="FP54" s="9"/>
      <c r="FQ54" s="118" t="e">
        <f t="shared" si="107"/>
        <v>#DIV/0!</v>
      </c>
      <c r="FR54" s="137">
        <f t="shared" si="108"/>
        <v>0</v>
      </c>
      <c r="FS54" s="9"/>
      <c r="FT54" s="1"/>
      <c r="FU54" s="335"/>
      <c r="FV54" s="344">
        <v>43556</v>
      </c>
      <c r="FW54" s="210"/>
      <c r="FX54" s="244" t="s">
        <v>3218</v>
      </c>
      <c r="FY54" s="243" t="s">
        <v>2522</v>
      </c>
      <c r="FZ54" s="1"/>
      <c r="GA54" s="237" t="s">
        <v>430</v>
      </c>
      <c r="GB54" s="9"/>
      <c r="GC54" s="9"/>
      <c r="GD54" s="1"/>
      <c r="GE54" s="459" t="s">
        <v>513</v>
      </c>
      <c r="GF54" s="237" t="s">
        <v>513</v>
      </c>
      <c r="GG54" s="1"/>
      <c r="GH54" s="244" t="s">
        <v>3220</v>
      </c>
      <c r="GI54" s="351">
        <v>1</v>
      </c>
      <c r="GJ54" s="244" t="s">
        <v>3219</v>
      </c>
      <c r="GK54" s="1"/>
      <c r="GL54" s="8">
        <v>0</v>
      </c>
      <c r="GM54" s="9"/>
      <c r="GN54" s="1"/>
      <c r="GO54" s="10"/>
      <c r="GP54" s="10"/>
      <c r="GQ54" s="20"/>
      <c r="GR54" s="138"/>
      <c r="GS54" s="1"/>
      <c r="GT54" s="1"/>
      <c r="GU54" s="1"/>
      <c r="GV54" s="1"/>
      <c r="GW54" s="1"/>
      <c r="GX54" s="1"/>
      <c r="GY54" s="9"/>
      <c r="GZ54" s="9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22"/>
      <c r="KC54" s="22"/>
      <c r="KD54" s="22"/>
      <c r="KE54" s="20">
        <f t="shared" si="109"/>
        <v>0</v>
      </c>
      <c r="KF54" s="20">
        <f t="shared" si="110"/>
        <v>0</v>
      </c>
      <c r="KG54" s="20">
        <f t="shared" si="111"/>
        <v>0</v>
      </c>
      <c r="KH54" s="20">
        <f t="shared" si="112"/>
        <v>0</v>
      </c>
      <c r="KI54" s="20">
        <f t="shared" si="113"/>
        <v>0</v>
      </c>
      <c r="KJ54" s="20">
        <f t="shared" si="114"/>
        <v>0</v>
      </c>
      <c r="KK54" s="20">
        <f t="shared" si="115"/>
        <v>0</v>
      </c>
      <c r="KL54" s="20">
        <f t="shared" si="116"/>
        <v>0</v>
      </c>
      <c r="KM54" s="1"/>
      <c r="KN54" s="1"/>
      <c r="KO54" s="9"/>
      <c r="KP54" s="22"/>
      <c r="KQ54" s="22"/>
      <c r="KR54" s="22"/>
      <c r="KS54" s="23">
        <v>44902</v>
      </c>
      <c r="KT54" s="20">
        <v>2</v>
      </c>
      <c r="KU54" s="1">
        <v>2</v>
      </c>
      <c r="KV54" s="1">
        <v>2</v>
      </c>
      <c r="KW54" s="23">
        <v>44902</v>
      </c>
      <c r="KX54" s="1">
        <v>2</v>
      </c>
      <c r="KY54" s="2">
        <v>0</v>
      </c>
      <c r="KZ54" s="2">
        <v>1</v>
      </c>
      <c r="LA54" s="11" t="s">
        <v>2459</v>
      </c>
      <c r="LB54" s="11"/>
      <c r="LC54" s="11"/>
    </row>
    <row r="55" spans="1:315">
      <c r="A55" s="1">
        <v>183</v>
      </c>
      <c r="B55" s="412">
        <f>COUNTIFS($D$3:D55,D55,$F$3:F55,F55)</f>
        <v>1</v>
      </c>
      <c r="C55" s="413">
        <v>13129</v>
      </c>
      <c r="D55" s="414" t="s">
        <v>1228</v>
      </c>
      <c r="E55" s="73" t="s">
        <v>609</v>
      </c>
      <c r="F55" s="75">
        <v>5651271890</v>
      </c>
      <c r="G55" s="74">
        <v>64</v>
      </c>
      <c r="H55" s="442">
        <v>44027</v>
      </c>
      <c r="I55" s="29" t="s">
        <v>554</v>
      </c>
      <c r="J55" s="24" t="s">
        <v>486</v>
      </c>
      <c r="K55" s="2" t="s">
        <v>429</v>
      </c>
      <c r="L55" s="1">
        <v>13</v>
      </c>
      <c r="M55" s="2" t="s">
        <v>597</v>
      </c>
      <c r="N55" s="2" t="s">
        <v>430</v>
      </c>
      <c r="O55" s="1"/>
      <c r="P55" s="1" t="s">
        <v>1204</v>
      </c>
      <c r="Q55" s="25"/>
      <c r="R55" s="25"/>
      <c r="S55" s="2"/>
      <c r="T55" s="49" t="s">
        <v>1013</v>
      </c>
      <c r="U55" s="49"/>
      <c r="V55" s="54" t="s">
        <v>1107</v>
      </c>
      <c r="W55" s="27"/>
      <c r="X55" s="56"/>
      <c r="Y55" s="56"/>
      <c r="Z55" s="29"/>
      <c r="AA55" s="1" t="s">
        <v>793</v>
      </c>
      <c r="AB55" s="1"/>
      <c r="AC55" s="112">
        <v>135</v>
      </c>
      <c r="AD55" s="112">
        <v>1700</v>
      </c>
      <c r="AE55" s="11"/>
      <c r="AF55" s="11"/>
      <c r="AG55" s="11" t="s">
        <v>482</v>
      </c>
      <c r="AH55" s="112">
        <v>150</v>
      </c>
      <c r="AI55" s="11"/>
      <c r="AJ55" s="11"/>
      <c r="AK55" s="112"/>
      <c r="AL55" s="1"/>
      <c r="AM55" s="11"/>
      <c r="AN55" s="1"/>
      <c r="AO55" s="113">
        <v>27.2</v>
      </c>
      <c r="AP55" s="114">
        <v>63.9</v>
      </c>
      <c r="AQ55" s="115">
        <v>7.6</v>
      </c>
      <c r="AR55" s="116">
        <f t="shared" si="55"/>
        <v>98.699999999999989</v>
      </c>
      <c r="AS55" s="117">
        <f t="shared" si="56"/>
        <v>0.42566510172143973</v>
      </c>
      <c r="AT55" s="118">
        <f t="shared" si="57"/>
        <v>3.235054773082942</v>
      </c>
      <c r="AU55" s="119">
        <f t="shared" si="58"/>
        <v>0.38041958041958041</v>
      </c>
      <c r="AV55" s="19">
        <f t="shared" si="117"/>
        <v>24.805999999999997</v>
      </c>
      <c r="AW55" s="19">
        <f>98-AY55-(CD55*100/AO55)</f>
        <v>91.19852941176471</v>
      </c>
      <c r="AX55" s="120">
        <v>1.02</v>
      </c>
      <c r="AY55" s="19">
        <f t="shared" si="118"/>
        <v>3.75</v>
      </c>
      <c r="AZ55" s="1" t="s">
        <v>431</v>
      </c>
      <c r="BA55" s="55">
        <v>29.7</v>
      </c>
      <c r="BB55" s="1" t="s">
        <v>431</v>
      </c>
      <c r="BC55" s="6">
        <v>0.04</v>
      </c>
      <c r="BD55" s="6"/>
      <c r="BE55" s="19"/>
      <c r="BF55" s="19"/>
      <c r="BG55" s="64">
        <v>4409.2307692307695</v>
      </c>
      <c r="BH55" s="64">
        <v>520.6</v>
      </c>
      <c r="BI55" s="19">
        <v>2.2799999999999998</v>
      </c>
      <c r="BJ55" s="19">
        <v>36.4</v>
      </c>
      <c r="BK55" s="1">
        <v>63.6</v>
      </c>
      <c r="BL55" s="121">
        <f t="shared" si="62"/>
        <v>0.57232704402515722</v>
      </c>
      <c r="BM55" s="122">
        <v>0.49</v>
      </c>
      <c r="BN55" s="6">
        <f t="shared" si="63"/>
        <v>1.8014705882352942</v>
      </c>
      <c r="BO55" s="1" t="s">
        <v>431</v>
      </c>
      <c r="BP55" s="19">
        <v>32.6</v>
      </c>
      <c r="BQ55" s="19">
        <v>44.849999999999994</v>
      </c>
      <c r="BR55" s="4">
        <v>41032</v>
      </c>
      <c r="BS55" s="6">
        <f t="shared" si="64"/>
        <v>55.7</v>
      </c>
      <c r="BT55" s="4">
        <v>89.8</v>
      </c>
      <c r="BU55" s="42">
        <v>8691.5254237288136</v>
      </c>
      <c r="BV55" s="6">
        <f t="shared" si="65"/>
        <v>10.200000000000003</v>
      </c>
      <c r="BW55" s="6">
        <f t="shared" si="66"/>
        <v>63.324899999999992</v>
      </c>
      <c r="BX55" s="2">
        <v>35.9</v>
      </c>
      <c r="BY55" s="22">
        <f t="shared" si="67"/>
        <v>22.940099999999997</v>
      </c>
      <c r="BZ55" s="4">
        <v>19.8</v>
      </c>
      <c r="CA55" s="22">
        <f t="shared" si="68"/>
        <v>12.652200000000001</v>
      </c>
      <c r="CB55" s="4">
        <v>43.4</v>
      </c>
      <c r="CC55" s="22">
        <f t="shared" si="69"/>
        <v>27.732599999999998</v>
      </c>
      <c r="CD55" s="22">
        <v>0.83</v>
      </c>
      <c r="CE55" s="123">
        <v>98.9</v>
      </c>
      <c r="CF55" s="123">
        <v>7269</v>
      </c>
      <c r="CG55" s="123">
        <v>93.5</v>
      </c>
      <c r="CH55" s="123">
        <v>4848</v>
      </c>
      <c r="CI55" s="123">
        <v>75.3</v>
      </c>
      <c r="CJ55" s="123">
        <v>87.5</v>
      </c>
      <c r="CK55" s="123">
        <v>4575</v>
      </c>
      <c r="CL55" s="19">
        <f t="shared" si="70"/>
        <v>1.8131313131313129</v>
      </c>
      <c r="CM55" s="22"/>
      <c r="CN55" s="22"/>
      <c r="CO55" s="22"/>
      <c r="CP55" s="6">
        <v>2.34</v>
      </c>
      <c r="CQ55" s="19"/>
      <c r="CR55" s="19"/>
      <c r="CS55" s="19"/>
      <c r="CT55" s="22"/>
      <c r="CU55" s="139"/>
      <c r="CV55" s="139"/>
      <c r="CW55" s="22"/>
      <c r="CX55" s="22"/>
      <c r="CY55" s="1"/>
      <c r="CZ55" s="22"/>
      <c r="DA55" s="16"/>
      <c r="DB55" s="126" t="s">
        <v>256</v>
      </c>
      <c r="DC55" s="127"/>
      <c r="DD55" s="128" t="s">
        <v>1057</v>
      </c>
      <c r="DE55" s="1"/>
      <c r="DF55" s="1"/>
      <c r="DG55" s="1"/>
      <c r="DH55" s="1"/>
      <c r="DI55" s="1" t="s">
        <v>435</v>
      </c>
      <c r="DJ55" s="205" t="s">
        <v>482</v>
      </c>
      <c r="DK55" s="4">
        <v>2</v>
      </c>
      <c r="DL55" s="4" t="s">
        <v>441</v>
      </c>
      <c r="DM55" s="4" t="s">
        <v>441</v>
      </c>
      <c r="DN55" s="16">
        <v>0</v>
      </c>
      <c r="DO55" s="4"/>
      <c r="DP55" s="4"/>
      <c r="DQ55" s="4"/>
      <c r="DR55" s="22" t="s">
        <v>430</v>
      </c>
      <c r="DS55" s="22" t="s">
        <v>430</v>
      </c>
      <c r="DT55" s="22">
        <v>148</v>
      </c>
      <c r="DU55" s="22">
        <v>13.5</v>
      </c>
      <c r="DV55" s="22">
        <v>86.5</v>
      </c>
      <c r="DW55" s="22" t="s">
        <v>430</v>
      </c>
      <c r="DX55" s="22" t="s">
        <v>430</v>
      </c>
      <c r="DY55" s="22" t="s">
        <v>430</v>
      </c>
      <c r="DZ55" s="22" t="s">
        <v>430</v>
      </c>
      <c r="EA55" s="2">
        <v>0</v>
      </c>
      <c r="EB55" s="2"/>
      <c r="EC55" s="36"/>
      <c r="ED55" s="36"/>
      <c r="EE55" s="4">
        <v>13</v>
      </c>
      <c r="EF55" s="4">
        <v>15</v>
      </c>
      <c r="EG55" s="4">
        <v>2</v>
      </c>
      <c r="EH55" s="4">
        <v>1</v>
      </c>
      <c r="EI55" s="4" t="s">
        <v>3223</v>
      </c>
      <c r="EJ55" s="4">
        <v>164</v>
      </c>
      <c r="EK55" s="4">
        <v>63</v>
      </c>
      <c r="EL55" s="6">
        <f t="shared" si="119"/>
        <v>23.423557406305772</v>
      </c>
      <c r="EM55" s="4">
        <v>1</v>
      </c>
      <c r="EN55" s="1">
        <v>1</v>
      </c>
      <c r="EO55" s="4">
        <v>2</v>
      </c>
      <c r="EP55" s="4">
        <v>1</v>
      </c>
      <c r="EQ55" s="31" t="s">
        <v>445</v>
      </c>
      <c r="ER55" s="14">
        <v>44855</v>
      </c>
      <c r="ES55" s="129">
        <v>13129</v>
      </c>
      <c r="ET55" s="130">
        <v>75</v>
      </c>
      <c r="EU55" s="130">
        <v>23792</v>
      </c>
      <c r="EV55" s="130">
        <v>8000</v>
      </c>
      <c r="EW55" s="130">
        <v>40560</v>
      </c>
      <c r="EX55" s="130">
        <v>2101</v>
      </c>
      <c r="EY55" s="131">
        <f t="shared" si="104"/>
        <v>142.02760000000001</v>
      </c>
      <c r="EZ55" s="38">
        <f t="shared" si="105"/>
        <v>1846.3588</v>
      </c>
      <c r="FA55" s="9"/>
      <c r="FB55" s="9"/>
      <c r="FC55" s="9"/>
      <c r="FD55" s="9"/>
      <c r="FE55" s="132"/>
      <c r="FF55" s="132"/>
      <c r="FG55" s="132"/>
      <c r="FH55" s="133"/>
      <c r="FI55" s="11"/>
      <c r="FJ55" s="133"/>
      <c r="FK55" s="135"/>
      <c r="FL55" s="136"/>
      <c r="FM55" s="9"/>
      <c r="FN55" s="1"/>
      <c r="FO55" s="40">
        <f>AC55/1000</f>
        <v>0.13500000000000001</v>
      </c>
      <c r="FP55" s="9"/>
      <c r="FQ55" s="118">
        <f t="shared" si="107"/>
        <v>8.8306993947545394</v>
      </c>
      <c r="FR55" s="137">
        <f t="shared" si="108"/>
        <v>0.1420276</v>
      </c>
      <c r="FS55" s="140">
        <f>DT55/EY55</f>
        <v>1.0420509816401882</v>
      </c>
      <c r="FT55" s="42">
        <v>50</v>
      </c>
      <c r="FU55" s="337">
        <v>41244</v>
      </c>
      <c r="FV55" s="346" t="s">
        <v>430</v>
      </c>
      <c r="FW55" s="2" t="s">
        <v>3222</v>
      </c>
      <c r="FX55" s="209" t="s">
        <v>430</v>
      </c>
      <c r="FY55" s="241" t="s">
        <v>3224</v>
      </c>
      <c r="FZ55" s="1">
        <v>0</v>
      </c>
      <c r="GA55" s="2" t="s">
        <v>1346</v>
      </c>
      <c r="GB55" s="11" t="s">
        <v>500</v>
      </c>
      <c r="GC55" s="11"/>
      <c r="GD55" s="1"/>
      <c r="GE55" s="459" t="s">
        <v>513</v>
      </c>
      <c r="GF55" s="237" t="s">
        <v>513</v>
      </c>
      <c r="GG55" s="1">
        <v>1</v>
      </c>
      <c r="GH55" s="29" t="s">
        <v>3225</v>
      </c>
      <c r="GI55" s="351">
        <v>1</v>
      </c>
      <c r="GJ55" s="29" t="s">
        <v>3129</v>
      </c>
      <c r="GK55" s="1">
        <v>0</v>
      </c>
      <c r="GL55" s="8">
        <v>0</v>
      </c>
      <c r="GM55" s="11" t="s">
        <v>1017</v>
      </c>
      <c r="GN55" s="1"/>
      <c r="GO55" s="10">
        <v>44027</v>
      </c>
      <c r="GP55" s="10"/>
      <c r="GQ55" s="20"/>
      <c r="GR55" s="138" t="s">
        <v>1018</v>
      </c>
      <c r="GS55" s="1"/>
      <c r="GT55" s="19"/>
      <c r="GU55" s="1"/>
      <c r="GV55" s="11"/>
      <c r="GW55" s="1"/>
      <c r="GX55" s="1"/>
      <c r="GY55" s="9"/>
      <c r="GZ55" s="11">
        <v>1</v>
      </c>
      <c r="HA55" s="51">
        <v>0</v>
      </c>
      <c r="HB55" s="51">
        <v>0</v>
      </c>
      <c r="HC55" s="52">
        <v>447.12</v>
      </c>
      <c r="HD55" s="51">
        <v>0</v>
      </c>
      <c r="HE55" s="51">
        <v>0</v>
      </c>
      <c r="HF55" s="51">
        <v>0</v>
      </c>
      <c r="HG55" s="52">
        <v>0</v>
      </c>
      <c r="HH55" s="51">
        <v>0</v>
      </c>
      <c r="HI55" s="52">
        <v>0</v>
      </c>
      <c r="HJ55" s="51">
        <v>0</v>
      </c>
      <c r="HK55" s="51">
        <v>0</v>
      </c>
      <c r="HL55" s="51">
        <v>0</v>
      </c>
      <c r="HM55" s="51">
        <v>178.51</v>
      </c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20"/>
      <c r="IC55" s="20"/>
      <c r="ID55" s="11"/>
      <c r="IE55" s="11"/>
      <c r="IF55" s="20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9"/>
      <c r="KC55" s="9"/>
      <c r="KD55" s="9"/>
      <c r="KE55" s="20">
        <f t="shared" si="109"/>
        <v>38.631507200000001</v>
      </c>
      <c r="KF55" s="20">
        <f t="shared" si="110"/>
        <v>90.7556364</v>
      </c>
      <c r="KG55" s="20">
        <f t="shared" si="111"/>
        <v>10.794097599999999</v>
      </c>
      <c r="KH55" s="20">
        <f t="shared" si="112"/>
        <v>1.4486815199999998</v>
      </c>
      <c r="KI55" s="20">
        <f t="shared" si="113"/>
        <v>0.69593524000000007</v>
      </c>
      <c r="KJ55" s="20">
        <f t="shared" si="114"/>
        <v>32.581273467599999</v>
      </c>
      <c r="KK55" s="20">
        <f t="shared" si="115"/>
        <v>17.969616007200003</v>
      </c>
      <c r="KL55" s="20">
        <f t="shared" si="116"/>
        <v>39.387946197600002</v>
      </c>
      <c r="KM55" s="9"/>
      <c r="KN55" s="9"/>
      <c r="KO55" s="9"/>
      <c r="KP55" s="1"/>
      <c r="KQ55" s="9"/>
      <c r="KR55" s="9"/>
      <c r="KS55" s="23">
        <v>44083</v>
      </c>
      <c r="KT55" s="20">
        <v>2</v>
      </c>
      <c r="KU55" s="237" t="s">
        <v>557</v>
      </c>
      <c r="KV55" s="2">
        <v>2</v>
      </c>
      <c r="KW55" s="23">
        <v>44909</v>
      </c>
      <c r="KX55" s="1">
        <v>1</v>
      </c>
      <c r="KY55" s="1">
        <v>3</v>
      </c>
      <c r="KZ55" s="1">
        <v>4</v>
      </c>
      <c r="LA55" s="11" t="s">
        <v>2438</v>
      </c>
      <c r="LB55" s="11"/>
      <c r="LC55" s="11"/>
    </row>
    <row r="56" spans="1:315">
      <c r="A56" s="1">
        <v>306</v>
      </c>
      <c r="B56" s="412">
        <f>COUNTIFS($D$3:D56,D56,$F$3:F56,F56)</f>
        <v>2</v>
      </c>
      <c r="C56" s="413">
        <v>16331</v>
      </c>
      <c r="D56" s="414" t="s">
        <v>1228</v>
      </c>
      <c r="E56" s="73" t="s">
        <v>609</v>
      </c>
      <c r="F56" s="75">
        <v>5651271890</v>
      </c>
      <c r="G56" s="74">
        <v>65</v>
      </c>
      <c r="H56" s="442">
        <v>44502</v>
      </c>
      <c r="I56" s="29" t="s">
        <v>554</v>
      </c>
      <c r="J56" s="24" t="s">
        <v>486</v>
      </c>
      <c r="K56" s="2" t="s">
        <v>429</v>
      </c>
      <c r="L56" s="2">
        <v>12</v>
      </c>
      <c r="M56" s="2">
        <v>2</v>
      </c>
      <c r="N56" s="2" t="s">
        <v>430</v>
      </c>
      <c r="O56" s="11"/>
      <c r="P56" s="2" t="s">
        <v>1852</v>
      </c>
      <c r="Q56" s="11"/>
      <c r="R56" s="11"/>
      <c r="S56" s="11"/>
      <c r="T56" s="41"/>
      <c r="U56" s="41"/>
      <c r="V56" s="61" t="s">
        <v>1358</v>
      </c>
      <c r="W56" s="60" t="s">
        <v>1305</v>
      </c>
      <c r="X56" s="41"/>
      <c r="Y56" s="63"/>
      <c r="Z56" s="11"/>
      <c r="AA56" s="1" t="s">
        <v>760</v>
      </c>
      <c r="AB56" s="1"/>
      <c r="AC56" s="112">
        <v>157</v>
      </c>
      <c r="AD56" s="112">
        <v>89000</v>
      </c>
      <c r="AE56" s="11"/>
      <c r="AF56" s="11"/>
      <c r="AG56" s="11" t="s">
        <v>482</v>
      </c>
      <c r="AH56" s="112">
        <v>150</v>
      </c>
      <c r="AI56" s="11"/>
      <c r="AJ56" s="11"/>
      <c r="AK56" s="112"/>
      <c r="AL56" s="1"/>
      <c r="AM56" s="11"/>
      <c r="AN56" s="1"/>
      <c r="AO56" s="113">
        <v>33.5</v>
      </c>
      <c r="AP56" s="114">
        <v>52.5</v>
      </c>
      <c r="AQ56" s="115">
        <v>13.6</v>
      </c>
      <c r="AR56" s="116">
        <f t="shared" si="55"/>
        <v>99.6</v>
      </c>
      <c r="AS56" s="117">
        <f t="shared" si="56"/>
        <v>0.63809523809523805</v>
      </c>
      <c r="AT56" s="118">
        <f t="shared" si="57"/>
        <v>8.6780952380952368</v>
      </c>
      <c r="AU56" s="119">
        <f t="shared" si="58"/>
        <v>0.50680786686838131</v>
      </c>
      <c r="AV56" s="19">
        <f t="shared" si="117"/>
        <v>29.38</v>
      </c>
      <c r="AW56" s="19">
        <f>98-AY56-(CD56*100/AO56)</f>
        <v>87.701492537313428</v>
      </c>
      <c r="AX56" s="120">
        <v>1.99</v>
      </c>
      <c r="AY56" s="19">
        <f t="shared" si="118"/>
        <v>5.9402985074626864</v>
      </c>
      <c r="AZ56" s="1" t="s">
        <v>431</v>
      </c>
      <c r="BA56" s="55">
        <v>39.519999999999996</v>
      </c>
      <c r="BB56" s="1" t="s">
        <v>431</v>
      </c>
      <c r="BC56" s="6">
        <v>5.6000000000000001E-2</v>
      </c>
      <c r="BD56" s="6"/>
      <c r="BE56" s="19"/>
      <c r="BF56" s="19"/>
      <c r="BG56" s="64">
        <v>3919.166666666667</v>
      </c>
      <c r="BH56" s="64">
        <v>365.42</v>
      </c>
      <c r="BI56" s="19">
        <v>0.57999999999999996</v>
      </c>
      <c r="BJ56" s="19">
        <v>35.5</v>
      </c>
      <c r="BK56" s="19">
        <f>100-BJ56</f>
        <v>64.5</v>
      </c>
      <c r="BL56" s="121">
        <f t="shared" si="62"/>
        <v>0.55038759689922478</v>
      </c>
      <c r="BM56" s="122">
        <v>0.4</v>
      </c>
      <c r="BN56" s="6">
        <f t="shared" si="63"/>
        <v>1.1940298507462686</v>
      </c>
      <c r="BO56" s="1" t="s">
        <v>431</v>
      </c>
      <c r="BP56" s="19">
        <v>27.474999999999998</v>
      </c>
      <c r="BQ56" s="19">
        <v>27.578999999999997</v>
      </c>
      <c r="BR56" s="42">
        <v>54638.43</v>
      </c>
      <c r="BS56" s="6">
        <f t="shared" si="64"/>
        <v>47.8</v>
      </c>
      <c r="BT56" s="4">
        <v>91.1</v>
      </c>
      <c r="BU56" s="42">
        <v>7556.99</v>
      </c>
      <c r="BV56" s="6">
        <f t="shared" si="65"/>
        <v>8.9000000000000057</v>
      </c>
      <c r="BW56" s="6">
        <f t="shared" si="66"/>
        <v>52.342500000000001</v>
      </c>
      <c r="BX56" s="22">
        <v>20.7</v>
      </c>
      <c r="BY56" s="22">
        <f t="shared" si="67"/>
        <v>10.8675</v>
      </c>
      <c r="BZ56" s="6">
        <v>27.1</v>
      </c>
      <c r="CA56" s="22">
        <f t="shared" si="68"/>
        <v>14.227499999999999</v>
      </c>
      <c r="CB56" s="6">
        <v>51.9</v>
      </c>
      <c r="CC56" s="22">
        <f t="shared" si="69"/>
        <v>27.247499999999999</v>
      </c>
      <c r="CD56" s="22">
        <v>1.46</v>
      </c>
      <c r="CE56" s="123">
        <v>96.5</v>
      </c>
      <c r="CF56" s="124">
        <v>7472</v>
      </c>
      <c r="CG56" s="123">
        <v>83.1</v>
      </c>
      <c r="CH56" s="124">
        <v>5560</v>
      </c>
      <c r="CI56" s="123">
        <v>52.9</v>
      </c>
      <c r="CJ56" s="123">
        <v>70.099999999999994</v>
      </c>
      <c r="CK56" s="124">
        <v>5137</v>
      </c>
      <c r="CL56" s="19">
        <f t="shared" si="70"/>
        <v>0.76383763837638374</v>
      </c>
      <c r="CM56" s="19"/>
      <c r="CN56" s="19"/>
      <c r="CO56" s="19"/>
      <c r="CP56" s="6"/>
      <c r="CQ56" s="19"/>
      <c r="CR56" s="19"/>
      <c r="CS56" s="20"/>
      <c r="CT56" s="25"/>
      <c r="CU56" s="125"/>
      <c r="CV56" s="125"/>
      <c r="CW56" s="1"/>
      <c r="CX56" s="1"/>
      <c r="CY56" s="1"/>
      <c r="CZ56" s="22"/>
      <c r="DA56" s="16"/>
      <c r="DB56" s="126" t="s">
        <v>256</v>
      </c>
      <c r="DC56" s="127"/>
      <c r="DD56" s="128" t="s">
        <v>1858</v>
      </c>
      <c r="DE56" s="1"/>
      <c r="DF56" s="1"/>
      <c r="DG56" s="1"/>
      <c r="DH56" s="1"/>
      <c r="DI56" s="1" t="s">
        <v>435</v>
      </c>
      <c r="DJ56" s="205" t="s">
        <v>482</v>
      </c>
      <c r="DK56" s="4">
        <v>2</v>
      </c>
      <c r="DL56" s="4"/>
      <c r="DM56" s="4"/>
      <c r="DN56" s="16">
        <v>0</v>
      </c>
      <c r="DO56" s="4"/>
      <c r="DP56" s="4"/>
      <c r="DQ56" s="4"/>
      <c r="DR56" s="22" t="s">
        <v>430</v>
      </c>
      <c r="DS56" s="22" t="s">
        <v>430</v>
      </c>
      <c r="DT56" s="22">
        <v>220</v>
      </c>
      <c r="DU56" s="22">
        <v>14.6</v>
      </c>
      <c r="DV56" s="22">
        <v>85.4</v>
      </c>
      <c r="DW56" s="39" t="s">
        <v>430</v>
      </c>
      <c r="DX56" s="39" t="s">
        <v>430</v>
      </c>
      <c r="DY56" s="39" t="s">
        <v>430</v>
      </c>
      <c r="DZ56" s="39" t="s">
        <v>430</v>
      </c>
      <c r="EA56" s="2">
        <v>0</v>
      </c>
      <c r="EB56" s="2"/>
      <c r="EC56" s="36"/>
      <c r="ED56" s="36"/>
      <c r="EE56" s="4">
        <f>L56</f>
        <v>12</v>
      </c>
      <c r="EF56" s="4">
        <v>20</v>
      </c>
      <c r="EG56" s="4"/>
      <c r="EH56" s="4">
        <v>1</v>
      </c>
      <c r="EI56" s="4" t="s">
        <v>3223</v>
      </c>
      <c r="EJ56" s="4">
        <v>164</v>
      </c>
      <c r="EK56" s="4">
        <v>65</v>
      </c>
      <c r="EL56" s="6">
        <f t="shared" si="119"/>
        <v>24.16716240333135</v>
      </c>
      <c r="EM56" s="4"/>
      <c r="EN56" s="4">
        <v>1</v>
      </c>
      <c r="EO56" s="4">
        <v>2</v>
      </c>
      <c r="EP56" s="4">
        <v>1</v>
      </c>
      <c r="EQ56" s="31" t="s">
        <v>445</v>
      </c>
      <c r="ER56" s="14">
        <v>44855</v>
      </c>
      <c r="ES56" s="129">
        <f>C56</f>
        <v>16331</v>
      </c>
      <c r="ET56" s="130">
        <v>75</v>
      </c>
      <c r="EU56" s="130">
        <v>14830</v>
      </c>
      <c r="EV56" s="130">
        <v>7705</v>
      </c>
      <c r="EW56" s="130">
        <v>38064</v>
      </c>
      <c r="EX56" s="130">
        <v>3208</v>
      </c>
      <c r="EY56" s="131">
        <f t="shared" si="104"/>
        <v>211.3074834523037</v>
      </c>
      <c r="EZ56" s="38">
        <f t="shared" si="105"/>
        <v>2535.6898014276444</v>
      </c>
      <c r="FA56" s="9"/>
      <c r="FB56" s="9"/>
      <c r="FC56" s="9"/>
      <c r="FD56" s="9"/>
      <c r="FE56" s="132"/>
      <c r="FF56" s="132"/>
      <c r="FG56" s="132"/>
      <c r="FH56" s="133"/>
      <c r="FI56" s="134"/>
      <c r="FJ56" s="133"/>
      <c r="FK56" s="135"/>
      <c r="FL56" s="136"/>
      <c r="FM56" s="9"/>
      <c r="FN56" s="1"/>
      <c r="FO56" s="40">
        <f>AC56/1000</f>
        <v>0.157</v>
      </c>
      <c r="FP56" s="9"/>
      <c r="FQ56" s="118">
        <f t="shared" si="107"/>
        <v>21.631827376938638</v>
      </c>
      <c r="FR56" s="137">
        <f t="shared" si="108"/>
        <v>0.21130748345230371</v>
      </c>
      <c r="FS56" s="9"/>
      <c r="FT56" s="1"/>
      <c r="FU56" s="336">
        <v>41244</v>
      </c>
      <c r="FV56" s="343"/>
      <c r="FW56" s="237" t="s">
        <v>3221</v>
      </c>
      <c r="FX56" s="208"/>
      <c r="FY56" s="243" t="s">
        <v>3224</v>
      </c>
      <c r="FZ56" s="1"/>
      <c r="GA56" s="237" t="s">
        <v>1346</v>
      </c>
      <c r="GB56" s="9"/>
      <c r="GC56" s="9"/>
      <c r="GD56" s="1"/>
      <c r="GE56" s="20">
        <v>0</v>
      </c>
      <c r="GF56" s="237" t="s">
        <v>513</v>
      </c>
      <c r="GG56" s="1"/>
      <c r="GH56" s="244" t="s">
        <v>3226</v>
      </c>
      <c r="GI56" s="351">
        <v>1</v>
      </c>
      <c r="GJ56" s="244" t="s">
        <v>3129</v>
      </c>
      <c r="GK56" s="1"/>
      <c r="GL56" s="8">
        <v>0</v>
      </c>
      <c r="GM56" s="9"/>
      <c r="GN56" s="1"/>
      <c r="GO56" s="10"/>
      <c r="GP56" s="10"/>
      <c r="GQ56" s="20"/>
      <c r="GR56" s="138"/>
      <c r="GS56" s="1"/>
      <c r="GT56" s="1"/>
      <c r="GU56" s="1"/>
      <c r="GV56" s="1"/>
      <c r="GW56" s="1"/>
      <c r="GX56" s="1"/>
      <c r="GY56" s="9"/>
      <c r="GZ56" s="9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22">
        <v>61.2</v>
      </c>
      <c r="KC56" s="22">
        <v>25.4</v>
      </c>
      <c r="KD56" s="22">
        <v>12.1</v>
      </c>
      <c r="KE56" s="20">
        <f t="shared" si="109"/>
        <v>70.788006956521741</v>
      </c>
      <c r="KF56" s="20">
        <f t="shared" si="110"/>
        <v>110.93642881245945</v>
      </c>
      <c r="KG56" s="20">
        <f t="shared" si="111"/>
        <v>28.737817749513304</v>
      </c>
      <c r="KH56" s="20">
        <f t="shared" si="112"/>
        <v>4.2050189207008435</v>
      </c>
      <c r="KI56" s="20">
        <f t="shared" si="113"/>
        <v>0.84522993380921496</v>
      </c>
      <c r="KJ56" s="20">
        <f t="shared" si="114"/>
        <v>22.963840764179103</v>
      </c>
      <c r="KK56" s="20">
        <f t="shared" si="115"/>
        <v>30.063772208176509</v>
      </c>
      <c r="KL56" s="20">
        <f t="shared" si="116"/>
        <v>57.576006553666453</v>
      </c>
      <c r="KM56" s="9"/>
      <c r="KN56" s="9"/>
      <c r="KO56" s="9"/>
      <c r="KP56" s="1"/>
      <c r="KQ56" s="9"/>
      <c r="KR56" s="9"/>
      <c r="KS56" s="23">
        <v>44580</v>
      </c>
      <c r="KT56" s="20">
        <v>3</v>
      </c>
      <c r="KU56" s="237" t="s">
        <v>557</v>
      </c>
      <c r="KV56" s="1">
        <v>2</v>
      </c>
      <c r="KW56" s="23">
        <v>44909</v>
      </c>
      <c r="KX56" s="1">
        <v>1</v>
      </c>
      <c r="KY56" s="1">
        <v>3</v>
      </c>
      <c r="KZ56" s="1">
        <v>4</v>
      </c>
      <c r="LA56" s="11" t="s">
        <v>3227</v>
      </c>
      <c r="LB56" s="11"/>
      <c r="LC56" s="11"/>
    </row>
    <row r="57" spans="1:315">
      <c r="A57" s="1">
        <v>271</v>
      </c>
      <c r="B57" s="412">
        <f>COUNTIFS($D$3:D57,D57,$F$3:F57,F57)</f>
        <v>1</v>
      </c>
      <c r="C57" s="413">
        <v>14105</v>
      </c>
      <c r="D57" s="414" t="s">
        <v>1368</v>
      </c>
      <c r="E57" s="2" t="s">
        <v>682</v>
      </c>
      <c r="F57" s="12">
        <v>6604221514</v>
      </c>
      <c r="G57" s="1">
        <v>54</v>
      </c>
      <c r="H57" s="441">
        <v>44176</v>
      </c>
      <c r="I57" s="29" t="s">
        <v>1369</v>
      </c>
      <c r="J57" s="24" t="s">
        <v>486</v>
      </c>
      <c r="K57" s="2" t="s">
        <v>429</v>
      </c>
      <c r="L57" s="2">
        <v>13</v>
      </c>
      <c r="M57" s="2" t="s">
        <v>661</v>
      </c>
      <c r="N57" s="2" t="s">
        <v>644</v>
      </c>
      <c r="O57" s="11"/>
      <c r="P57" s="2" t="s">
        <v>1325</v>
      </c>
      <c r="Q57" s="11"/>
      <c r="R57" s="11"/>
      <c r="S57" s="11"/>
      <c r="T57" s="41"/>
      <c r="U57" s="41"/>
      <c r="V57" s="61" t="s">
        <v>1358</v>
      </c>
      <c r="W57" s="59" t="s">
        <v>1305</v>
      </c>
      <c r="X57" s="60"/>
      <c r="Y57" s="60"/>
      <c r="Z57" s="11"/>
      <c r="AA57" s="1" t="s">
        <v>793</v>
      </c>
      <c r="AB57" s="1"/>
      <c r="AC57" s="112">
        <v>442</v>
      </c>
      <c r="AD57" s="112">
        <v>5700</v>
      </c>
      <c r="AE57" s="11"/>
      <c r="AF57" s="11"/>
      <c r="AG57" s="11" t="s">
        <v>482</v>
      </c>
      <c r="AH57" s="112">
        <v>350</v>
      </c>
      <c r="AI57" s="11"/>
      <c r="AJ57" s="11"/>
      <c r="AK57" s="112"/>
      <c r="AL57" s="1"/>
      <c r="AM57" s="11"/>
      <c r="AN57" s="1"/>
      <c r="AO57" s="113">
        <v>22</v>
      </c>
      <c r="AP57" s="114">
        <v>70.3</v>
      </c>
      <c r="AQ57" s="115">
        <v>5.99</v>
      </c>
      <c r="AR57" s="116">
        <f t="shared" si="55"/>
        <v>98.289999999999992</v>
      </c>
      <c r="AS57" s="117">
        <f t="shared" si="56"/>
        <v>0.31294452347083929</v>
      </c>
      <c r="AT57" s="118">
        <f t="shared" si="57"/>
        <v>1.8745376955903275</v>
      </c>
      <c r="AU57" s="119">
        <f t="shared" si="58"/>
        <v>0.28837331236072883</v>
      </c>
      <c r="AV57" s="19">
        <f t="shared" si="117"/>
        <v>20.350000000000001</v>
      </c>
      <c r="AW57" s="19">
        <f>98-AY57-(CD57*100/AO57)</f>
        <v>92.5</v>
      </c>
      <c r="AX57" s="120">
        <v>0.86</v>
      </c>
      <c r="AY57" s="19">
        <f t="shared" si="118"/>
        <v>3.9090909090909092</v>
      </c>
      <c r="AZ57" s="1" t="s">
        <v>431</v>
      </c>
      <c r="BA57" s="55">
        <v>69.3</v>
      </c>
      <c r="BB57" s="1" t="s">
        <v>431</v>
      </c>
      <c r="BC57" s="6">
        <v>0.12</v>
      </c>
      <c r="BD57" s="6"/>
      <c r="BE57" s="19"/>
      <c r="BF57" s="19"/>
      <c r="BG57" s="64">
        <v>7460.7142857142862</v>
      </c>
      <c r="BH57" s="64">
        <v>358.28571428571433</v>
      </c>
      <c r="BI57" s="19">
        <v>6.45</v>
      </c>
      <c r="BJ57" s="19">
        <v>54.2</v>
      </c>
      <c r="BK57" s="1">
        <v>45.8</v>
      </c>
      <c r="BL57" s="121">
        <f t="shared" si="62"/>
        <v>1.1834061135371181</v>
      </c>
      <c r="BM57" s="122">
        <v>0.7</v>
      </c>
      <c r="BN57" s="6">
        <f t="shared" si="63"/>
        <v>3.1818181818181817</v>
      </c>
      <c r="BO57" s="1" t="s">
        <v>431</v>
      </c>
      <c r="BP57" s="19">
        <v>32.799999999999997</v>
      </c>
      <c r="BQ57" s="19">
        <v>54.978000000000002</v>
      </c>
      <c r="BR57" s="42">
        <v>66215.600000000006</v>
      </c>
      <c r="BS57" s="6">
        <f t="shared" si="64"/>
        <v>62.94</v>
      </c>
      <c r="BT57" s="4">
        <v>91.7</v>
      </c>
      <c r="BU57" s="42">
        <v>7402.8571428571422</v>
      </c>
      <c r="BV57" s="6">
        <f t="shared" si="65"/>
        <v>8.2999999999999972</v>
      </c>
      <c r="BW57" s="6">
        <f t="shared" si="66"/>
        <v>70.398419999999987</v>
      </c>
      <c r="BX57" s="22">
        <v>0.14000000000000001</v>
      </c>
      <c r="BY57" s="22">
        <f t="shared" si="67"/>
        <v>9.8420000000000007E-2</v>
      </c>
      <c r="BZ57" s="4">
        <v>62.8</v>
      </c>
      <c r="CA57" s="22">
        <f t="shared" si="68"/>
        <v>44.148399999999995</v>
      </c>
      <c r="CB57" s="4">
        <v>37.200000000000003</v>
      </c>
      <c r="CC57" s="22">
        <f t="shared" si="69"/>
        <v>26.151600000000002</v>
      </c>
      <c r="CD57" s="22">
        <v>0.35</v>
      </c>
      <c r="CE57" s="123">
        <v>93.8</v>
      </c>
      <c r="CF57" s="123">
        <v>17964</v>
      </c>
      <c r="CG57" s="123">
        <v>97.8</v>
      </c>
      <c r="CH57" s="123">
        <v>6455</v>
      </c>
      <c r="CI57" s="123">
        <v>81.7</v>
      </c>
      <c r="CJ57" s="123">
        <v>91.8</v>
      </c>
      <c r="CK57" s="123">
        <v>4760</v>
      </c>
      <c r="CL57" s="19">
        <f t="shared" si="70"/>
        <v>2.2292993630573252E-3</v>
      </c>
      <c r="CM57" s="22">
        <v>3.92</v>
      </c>
      <c r="CN57" s="22">
        <v>23.4</v>
      </c>
      <c r="CO57" s="22">
        <v>9.24</v>
      </c>
      <c r="CP57" s="6"/>
      <c r="CQ57" s="19"/>
      <c r="CR57" s="19"/>
      <c r="CS57" s="20"/>
      <c r="CT57" s="22"/>
      <c r="CU57" s="139"/>
      <c r="CV57" s="139"/>
      <c r="CW57" s="22"/>
      <c r="CX57" s="22"/>
      <c r="CY57" s="1"/>
      <c r="CZ57" s="22"/>
      <c r="DA57" s="16"/>
      <c r="DB57" s="126" t="s">
        <v>440</v>
      </c>
      <c r="DC57" s="127"/>
      <c r="DD57" s="128" t="s">
        <v>1161</v>
      </c>
      <c r="DE57" s="1"/>
      <c r="DF57" s="1"/>
      <c r="DG57" s="1"/>
      <c r="DH57" s="1"/>
      <c r="DI57" s="1" t="s">
        <v>433</v>
      </c>
      <c r="DJ57" s="205" t="s">
        <v>482</v>
      </c>
      <c r="DK57" s="4">
        <v>2</v>
      </c>
      <c r="DL57" s="4" t="s">
        <v>456</v>
      </c>
      <c r="DM57" s="4" t="s">
        <v>456</v>
      </c>
      <c r="DN57" s="16">
        <v>0</v>
      </c>
      <c r="DO57" s="4">
        <v>0</v>
      </c>
      <c r="DP57" s="4">
        <v>0</v>
      </c>
      <c r="DQ57" s="4" t="s">
        <v>430</v>
      </c>
      <c r="DR57" s="1" t="s">
        <v>430</v>
      </c>
      <c r="DS57" s="1" t="s">
        <v>430</v>
      </c>
      <c r="DT57" s="1">
        <v>203</v>
      </c>
      <c r="DU57" s="1">
        <v>3</v>
      </c>
      <c r="DV57" s="1">
        <v>97</v>
      </c>
      <c r="DW57" s="1" t="s">
        <v>430</v>
      </c>
      <c r="DX57" s="1" t="s">
        <v>430</v>
      </c>
      <c r="DY57" s="1" t="s">
        <v>430</v>
      </c>
      <c r="DZ57" s="1" t="s">
        <v>430</v>
      </c>
      <c r="EA57" s="1">
        <v>0</v>
      </c>
      <c r="EB57" s="1"/>
      <c r="EC57" s="36"/>
      <c r="ED57" s="36"/>
      <c r="EE57" s="4">
        <v>13</v>
      </c>
      <c r="EF57" s="4">
        <v>30</v>
      </c>
      <c r="EG57" s="4">
        <v>3</v>
      </c>
      <c r="EH57" s="4">
        <v>0</v>
      </c>
      <c r="EI57" s="4" t="s">
        <v>513</v>
      </c>
      <c r="EJ57" s="4">
        <v>183</v>
      </c>
      <c r="EK57" s="4">
        <v>103</v>
      </c>
      <c r="EL57" s="6">
        <f t="shared" si="119"/>
        <v>30.756367762548898</v>
      </c>
      <c r="EM57" s="4">
        <v>2</v>
      </c>
      <c r="EN57" s="1">
        <v>0</v>
      </c>
      <c r="EO57" s="4">
        <v>3</v>
      </c>
      <c r="EP57" s="4">
        <v>3</v>
      </c>
      <c r="EQ57" s="31">
        <v>7</v>
      </c>
      <c r="ER57" s="14">
        <v>42172</v>
      </c>
      <c r="ES57" s="129">
        <v>14105</v>
      </c>
      <c r="ET57" s="130">
        <v>75</v>
      </c>
      <c r="EU57" s="130">
        <v>7089</v>
      </c>
      <c r="EV57" s="130">
        <v>4000</v>
      </c>
      <c r="EW57" s="130">
        <v>39780</v>
      </c>
      <c r="EX57" s="130">
        <v>3313</v>
      </c>
      <c r="EY57" s="131">
        <f t="shared" si="104"/>
        <v>439.30380000000002</v>
      </c>
      <c r="EZ57" s="38">
        <f t="shared" si="105"/>
        <v>5710.9494000000004</v>
      </c>
      <c r="FA57" s="9"/>
      <c r="FB57" s="9"/>
      <c r="FC57" s="9"/>
      <c r="FD57" s="9"/>
      <c r="FE57" s="132"/>
      <c r="FF57" s="132"/>
      <c r="FG57" s="132"/>
      <c r="FH57" s="133"/>
      <c r="FI57" s="134"/>
      <c r="FJ57" s="133"/>
      <c r="FK57" s="135"/>
      <c r="FL57" s="136"/>
      <c r="FM57" s="9"/>
      <c r="FN57" s="1"/>
      <c r="FO57" s="40">
        <f>AC57/1000</f>
        <v>0.442</v>
      </c>
      <c r="FP57" s="9"/>
      <c r="FQ57" s="118">
        <f t="shared" si="107"/>
        <v>46.734377204119056</v>
      </c>
      <c r="FR57" s="137">
        <f t="shared" si="108"/>
        <v>0.43930380000000002</v>
      </c>
      <c r="FS57" s="140"/>
      <c r="FT57" s="1">
        <v>3</v>
      </c>
      <c r="FU57" s="337">
        <v>45267</v>
      </c>
      <c r="FV57" s="343"/>
      <c r="FW57" s="237" t="s">
        <v>430</v>
      </c>
      <c r="FX57" s="208"/>
      <c r="FY57" s="243" t="s">
        <v>3209</v>
      </c>
      <c r="FZ57" s="1">
        <v>0</v>
      </c>
      <c r="GA57" s="1">
        <v>2</v>
      </c>
      <c r="GB57" s="9" t="s">
        <v>1370</v>
      </c>
      <c r="GC57" s="9"/>
      <c r="GD57" s="1">
        <v>1</v>
      </c>
      <c r="GE57" s="20">
        <v>0</v>
      </c>
      <c r="GF57" s="237" t="s">
        <v>513</v>
      </c>
      <c r="GG57" s="1"/>
      <c r="GH57" s="28">
        <v>44243</v>
      </c>
      <c r="GI57" s="351">
        <v>2</v>
      </c>
      <c r="GJ57" s="244" t="s">
        <v>1371</v>
      </c>
      <c r="GK57" s="1">
        <v>0</v>
      </c>
      <c r="GL57" s="244" t="s">
        <v>513</v>
      </c>
      <c r="GM57" s="9" t="s">
        <v>1372</v>
      </c>
      <c r="GN57" s="1"/>
      <c r="GO57" s="10">
        <v>44176</v>
      </c>
      <c r="GP57" s="10"/>
      <c r="GQ57" s="20"/>
      <c r="GR57" s="138"/>
      <c r="GS57" s="1"/>
      <c r="GT57" s="19">
        <v>0.26432158825000002</v>
      </c>
      <c r="GU57" s="1"/>
      <c r="GV57" s="145">
        <v>0.26290729280000003</v>
      </c>
      <c r="GW57" s="1"/>
      <c r="GX57" s="1"/>
      <c r="GY57" s="9"/>
      <c r="GZ57" s="9"/>
      <c r="HA57" s="32">
        <v>0.36</v>
      </c>
      <c r="HB57" s="32">
        <v>3.18</v>
      </c>
      <c r="HC57" s="33">
        <v>369.56</v>
      </c>
      <c r="HD57" s="32">
        <v>1.17</v>
      </c>
      <c r="HE57" s="32">
        <v>0</v>
      </c>
      <c r="HF57" s="32">
        <v>0</v>
      </c>
      <c r="HG57" s="33">
        <v>2793.29</v>
      </c>
      <c r="HH57" s="32">
        <v>29.48</v>
      </c>
      <c r="HI57" s="33">
        <v>130.91</v>
      </c>
      <c r="HJ57" s="32">
        <v>69.37</v>
      </c>
      <c r="HK57" s="32">
        <v>0</v>
      </c>
      <c r="HL57" s="32">
        <v>0</v>
      </c>
      <c r="HM57" s="32">
        <v>113.64</v>
      </c>
      <c r="HN57" s="32">
        <v>0</v>
      </c>
      <c r="HO57" s="32">
        <v>265.62</v>
      </c>
      <c r="HP57" s="33">
        <v>63.43</v>
      </c>
      <c r="HQ57" s="32">
        <v>17.32</v>
      </c>
      <c r="HR57" s="32">
        <v>728.41</v>
      </c>
      <c r="HS57" s="32">
        <v>549.03</v>
      </c>
      <c r="HT57" s="32">
        <v>232.35</v>
      </c>
      <c r="HU57" s="32">
        <v>1253.56</v>
      </c>
      <c r="HV57" s="32">
        <v>7.63</v>
      </c>
      <c r="HW57" s="32">
        <v>113.86</v>
      </c>
      <c r="HX57" s="32">
        <v>20.14</v>
      </c>
      <c r="HY57" s="32">
        <v>62.28</v>
      </c>
      <c r="HZ57" s="32">
        <v>0</v>
      </c>
      <c r="IA57" s="22">
        <f>HU57/HP57</f>
        <v>19.762888223238214</v>
      </c>
      <c r="IB57" s="1"/>
      <c r="IC57" s="1"/>
      <c r="ID57" s="1"/>
      <c r="IE57" s="1"/>
      <c r="IF57" s="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9"/>
      <c r="KC57" s="9"/>
      <c r="KD57" s="9"/>
      <c r="KE57" s="20">
        <f t="shared" si="109"/>
        <v>96.646835999999993</v>
      </c>
      <c r="KF57" s="20">
        <f t="shared" si="110"/>
        <v>308.83057140000005</v>
      </c>
      <c r="KG57" s="20">
        <f t="shared" si="111"/>
        <v>26.314297620000001</v>
      </c>
      <c r="KH57" s="20">
        <f t="shared" si="112"/>
        <v>3.7780126800000002</v>
      </c>
      <c r="KI57" s="20">
        <f t="shared" si="113"/>
        <v>3.0751265999999999</v>
      </c>
      <c r="KJ57" s="20">
        <f t="shared" si="114"/>
        <v>0.4323627999600001</v>
      </c>
      <c r="KK57" s="20">
        <f t="shared" si="115"/>
        <v>193.94559883919999</v>
      </c>
      <c r="KL57" s="20">
        <f t="shared" si="116"/>
        <v>114.88497256080002</v>
      </c>
      <c r="KM57" s="9"/>
      <c r="KN57" s="9"/>
      <c r="KO57" s="9"/>
      <c r="KP57" s="1"/>
      <c r="KQ57" s="9"/>
      <c r="KR57" s="9"/>
      <c r="KS57" s="23">
        <v>44243</v>
      </c>
      <c r="KT57" s="20">
        <v>3</v>
      </c>
      <c r="KU57" s="1">
        <v>4</v>
      </c>
      <c r="KV57" s="1">
        <v>3</v>
      </c>
      <c r="KW57" s="23">
        <v>44340</v>
      </c>
      <c r="KX57" s="1">
        <v>3</v>
      </c>
      <c r="KY57" s="1">
        <v>0</v>
      </c>
      <c r="KZ57" s="1">
        <v>0</v>
      </c>
      <c r="LA57" s="11" t="s">
        <v>2480</v>
      </c>
      <c r="LB57" s="11"/>
      <c r="LC57" s="11"/>
    </row>
    <row r="58" spans="1:315">
      <c r="A58" s="1">
        <v>197</v>
      </c>
      <c r="B58" s="412">
        <f>COUNTIFS($D$3:D58,D58,$F$3:F58,F58)</f>
        <v>1</v>
      </c>
      <c r="C58" s="413">
        <v>17980</v>
      </c>
      <c r="D58" s="414" t="s">
        <v>2113</v>
      </c>
      <c r="E58" s="2" t="s">
        <v>2114</v>
      </c>
      <c r="F58" s="12">
        <v>5558051466</v>
      </c>
      <c r="G58" s="1">
        <v>67</v>
      </c>
      <c r="H58" s="441">
        <v>44811</v>
      </c>
      <c r="I58" s="29" t="s">
        <v>654</v>
      </c>
      <c r="J58" s="24" t="s">
        <v>486</v>
      </c>
      <c r="K58" s="2" t="s">
        <v>429</v>
      </c>
      <c r="L58" s="2">
        <v>12</v>
      </c>
      <c r="M58" s="2">
        <v>2</v>
      </c>
      <c r="N58" s="2" t="s">
        <v>430</v>
      </c>
      <c r="O58" s="11"/>
      <c r="P58" s="2" t="s">
        <v>2087</v>
      </c>
      <c r="Q58" s="11" t="s">
        <v>2097</v>
      </c>
      <c r="R58" s="11"/>
      <c r="S58" s="11"/>
      <c r="T58" s="41"/>
      <c r="U58" s="41"/>
      <c r="V58" s="61" t="s">
        <v>1980</v>
      </c>
      <c r="W58" s="41"/>
      <c r="X58" s="41" t="s">
        <v>1880</v>
      </c>
      <c r="Y58" s="41"/>
      <c r="Z58" s="29"/>
      <c r="AA58" s="1" t="s">
        <v>1780</v>
      </c>
      <c r="AB58" s="1"/>
      <c r="AC58" s="112">
        <v>277</v>
      </c>
      <c r="AD58" s="112">
        <v>3300</v>
      </c>
      <c r="AE58" s="1"/>
      <c r="AF58" s="1"/>
      <c r="AG58" s="11" t="s">
        <v>482</v>
      </c>
      <c r="AH58" s="112">
        <v>250</v>
      </c>
      <c r="AI58" s="1"/>
      <c r="AJ58" s="11"/>
      <c r="AK58" s="112"/>
      <c r="AL58" s="1"/>
      <c r="AM58" s="11"/>
      <c r="AN58" s="1"/>
      <c r="AO58" s="113"/>
      <c r="AP58" s="114"/>
      <c r="AQ58" s="115"/>
      <c r="AR58" s="116">
        <f t="shared" si="55"/>
        <v>0</v>
      </c>
      <c r="AS58" s="117" t="e">
        <f t="shared" si="56"/>
        <v>#DIV/0!</v>
      </c>
      <c r="AT58" s="118" t="e">
        <f t="shared" si="57"/>
        <v>#DIV/0!</v>
      </c>
      <c r="AU58" s="119" t="e">
        <f t="shared" si="58"/>
        <v>#DIV/0!</v>
      </c>
      <c r="AV58" s="19" t="e">
        <f t="shared" si="117"/>
        <v>#DIV/0!</v>
      </c>
      <c r="AW58" s="19" t="e">
        <f>98-AY58</f>
        <v>#DIV/0!</v>
      </c>
      <c r="AX58" s="120"/>
      <c r="AY58" s="19" t="e">
        <f t="shared" si="118"/>
        <v>#DIV/0!</v>
      </c>
      <c r="AZ58" s="1" t="s">
        <v>431</v>
      </c>
      <c r="BA58" s="55"/>
      <c r="BB58" s="1" t="s">
        <v>431</v>
      </c>
      <c r="BC58" s="6"/>
      <c r="BD58" s="6"/>
      <c r="BE58" s="19"/>
      <c r="BF58" s="19"/>
      <c r="BG58" s="64"/>
      <c r="BH58" s="64"/>
      <c r="BI58" s="19"/>
      <c r="BJ58" s="19"/>
      <c r="BK58" s="19">
        <f>100-BJ58</f>
        <v>100</v>
      </c>
      <c r="BL58" s="121">
        <f t="shared" si="62"/>
        <v>0</v>
      </c>
      <c r="BM58" s="122"/>
      <c r="BN58" s="6" t="e">
        <f t="shared" si="63"/>
        <v>#DIV/0!</v>
      </c>
      <c r="BO58" s="1" t="s">
        <v>431</v>
      </c>
      <c r="BP58" s="19"/>
      <c r="BQ58" s="19"/>
      <c r="BR58" s="42"/>
      <c r="BS58" s="6">
        <f t="shared" si="64"/>
        <v>0</v>
      </c>
      <c r="BT58" s="4"/>
      <c r="BU58" s="42"/>
      <c r="BV58" s="6">
        <f t="shared" si="65"/>
        <v>100</v>
      </c>
      <c r="BW58" s="6">
        <f t="shared" si="66"/>
        <v>0</v>
      </c>
      <c r="BX58" s="22"/>
      <c r="BY58" s="22">
        <f t="shared" si="67"/>
        <v>0</v>
      </c>
      <c r="BZ58" s="6"/>
      <c r="CA58" s="22">
        <f t="shared" si="68"/>
        <v>0</v>
      </c>
      <c r="CB58" s="6"/>
      <c r="CC58" s="22">
        <f t="shared" si="69"/>
        <v>0</v>
      </c>
      <c r="CD58" s="22" t="s">
        <v>431</v>
      </c>
      <c r="CE58" s="123"/>
      <c r="CF58" s="124"/>
      <c r="CG58" s="123"/>
      <c r="CH58" s="124"/>
      <c r="CI58" s="123"/>
      <c r="CJ58" s="123"/>
      <c r="CK58" s="124"/>
      <c r="CL58" s="19" t="e">
        <f t="shared" si="70"/>
        <v>#DIV/0!</v>
      </c>
      <c r="CM58" s="19"/>
      <c r="CN58" s="19"/>
      <c r="CO58" s="19"/>
      <c r="CP58" s="6"/>
      <c r="CQ58" s="19"/>
      <c r="CR58" s="19"/>
      <c r="CS58" s="20"/>
      <c r="CT58" s="25"/>
      <c r="CU58" s="125"/>
      <c r="CV58" s="125"/>
      <c r="CW58" s="1"/>
      <c r="CX58" s="1"/>
      <c r="CY58" s="1"/>
      <c r="CZ58" s="22"/>
      <c r="DA58" s="16"/>
      <c r="DB58" s="126"/>
      <c r="DC58" s="127"/>
      <c r="DD58" s="128"/>
      <c r="DE58" s="1"/>
      <c r="DF58" s="1"/>
      <c r="DG58" s="1"/>
      <c r="DH58" s="1"/>
      <c r="DI58" s="1"/>
      <c r="DJ58" s="205" t="s">
        <v>482</v>
      </c>
      <c r="DK58" s="4"/>
      <c r="DL58" s="4"/>
      <c r="DM58" s="4"/>
      <c r="DN58" s="16"/>
      <c r="DO58" s="4"/>
      <c r="DP58" s="4"/>
      <c r="DQ58" s="4"/>
      <c r="DR58" s="55"/>
      <c r="DS58" s="22"/>
      <c r="DT58" s="22"/>
      <c r="DU58" s="22"/>
      <c r="DV58" s="22"/>
      <c r="DW58" s="22"/>
      <c r="DX58" s="22"/>
      <c r="DY58" s="22"/>
      <c r="DZ58" s="22"/>
      <c r="EA58" s="2"/>
      <c r="EB58" s="2"/>
      <c r="EC58" s="36"/>
      <c r="ED58" s="36"/>
      <c r="EE58" s="4">
        <f>L58</f>
        <v>12</v>
      </c>
      <c r="EF58" s="4">
        <v>20</v>
      </c>
      <c r="EG58" s="4"/>
      <c r="EH58" s="4">
        <v>1</v>
      </c>
      <c r="EI58" s="4" t="s">
        <v>2656</v>
      </c>
      <c r="EJ58" s="4" t="s">
        <v>430</v>
      </c>
      <c r="EK58" s="4" t="s">
        <v>430</v>
      </c>
      <c r="EL58" s="6" t="s">
        <v>430</v>
      </c>
      <c r="EM58" s="4"/>
      <c r="EN58" s="4">
        <v>0</v>
      </c>
      <c r="EO58" s="4">
        <v>2</v>
      </c>
      <c r="EP58" s="4">
        <v>2</v>
      </c>
      <c r="EQ58" s="31" t="s">
        <v>513</v>
      </c>
      <c r="ER58" s="14" t="s">
        <v>513</v>
      </c>
      <c r="ES58" s="129">
        <f>C58</f>
        <v>17980</v>
      </c>
      <c r="ET58" s="130">
        <v>75</v>
      </c>
      <c r="EU58" s="130"/>
      <c r="EV58" s="130">
        <v>4000</v>
      </c>
      <c r="EW58" s="130">
        <v>40560</v>
      </c>
      <c r="EX58" s="130"/>
      <c r="EY58" s="131">
        <f t="shared" si="104"/>
        <v>0</v>
      </c>
      <c r="EZ58" s="38">
        <f t="shared" si="105"/>
        <v>0</v>
      </c>
      <c r="FA58" s="9"/>
      <c r="FB58" s="9"/>
      <c r="FC58" s="9"/>
      <c r="FD58" s="9"/>
      <c r="FE58" s="132"/>
      <c r="FF58" s="132"/>
      <c r="FG58" s="132"/>
      <c r="FH58" s="133"/>
      <c r="FI58" s="134"/>
      <c r="FJ58" s="133"/>
      <c r="FK58" s="135"/>
      <c r="FL58" s="136"/>
      <c r="FM58" s="9"/>
      <c r="FN58" s="1"/>
      <c r="FO58" s="40" t="e">
        <f>#REF!/1000</f>
        <v>#REF!</v>
      </c>
      <c r="FP58" s="9"/>
      <c r="FQ58" s="118" t="e">
        <f t="shared" si="107"/>
        <v>#DIV/0!</v>
      </c>
      <c r="FR58" s="137">
        <f t="shared" si="108"/>
        <v>0</v>
      </c>
      <c r="FS58" s="9"/>
      <c r="FT58" s="1"/>
      <c r="FU58" s="336">
        <v>44805</v>
      </c>
      <c r="FV58" s="343"/>
      <c r="FW58" s="237" t="s">
        <v>1349</v>
      </c>
      <c r="FX58" s="208"/>
      <c r="FY58" s="243" t="s">
        <v>2488</v>
      </c>
      <c r="FZ58" s="1"/>
      <c r="GA58" s="1">
        <v>2</v>
      </c>
      <c r="GB58" s="9"/>
      <c r="GC58" s="9"/>
      <c r="GD58" s="1"/>
      <c r="GE58" s="20">
        <v>0</v>
      </c>
      <c r="GF58" s="237" t="s">
        <v>513</v>
      </c>
      <c r="GG58" s="1"/>
      <c r="GH58" s="28">
        <v>44846</v>
      </c>
      <c r="GI58" s="351">
        <v>1</v>
      </c>
      <c r="GJ58" s="244" t="s">
        <v>2514</v>
      </c>
      <c r="GK58" s="1"/>
      <c r="GL58" s="244" t="s">
        <v>513</v>
      </c>
      <c r="GM58" s="9"/>
      <c r="GN58" s="1"/>
      <c r="GO58" s="10"/>
      <c r="GP58" s="10"/>
      <c r="GQ58" s="20"/>
      <c r="GR58" s="138"/>
      <c r="GS58" s="1"/>
      <c r="GT58" s="1"/>
      <c r="GU58" s="1"/>
      <c r="GV58" s="1"/>
      <c r="GW58" s="1"/>
      <c r="GX58" s="1"/>
      <c r="GY58" s="9"/>
      <c r="GZ58" s="9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22"/>
      <c r="KC58" s="22"/>
      <c r="KD58" s="22"/>
      <c r="KE58" s="20">
        <f t="shared" si="109"/>
        <v>0</v>
      </c>
      <c r="KF58" s="20">
        <f t="shared" si="110"/>
        <v>0</v>
      </c>
      <c r="KG58" s="20">
        <f t="shared" si="111"/>
        <v>0</v>
      </c>
      <c r="KH58" s="20">
        <f t="shared" si="112"/>
        <v>0</v>
      </c>
      <c r="KI58" s="20">
        <f t="shared" si="113"/>
        <v>0</v>
      </c>
      <c r="KJ58" s="20">
        <f t="shared" si="114"/>
        <v>0</v>
      </c>
      <c r="KK58" s="20">
        <f t="shared" si="115"/>
        <v>0</v>
      </c>
      <c r="KL58" s="20">
        <f t="shared" si="116"/>
        <v>0</v>
      </c>
      <c r="KM58" s="1"/>
      <c r="KN58" s="1"/>
      <c r="KO58" s="9"/>
      <c r="KP58" s="22"/>
      <c r="KQ58" s="22"/>
      <c r="KR58" s="22"/>
      <c r="KS58" s="23">
        <v>44846</v>
      </c>
      <c r="KT58" s="20">
        <v>1</v>
      </c>
      <c r="KU58" s="1">
        <v>1</v>
      </c>
      <c r="KV58" s="1">
        <v>1</v>
      </c>
      <c r="KW58" s="23">
        <v>44902</v>
      </c>
      <c r="KX58" s="1">
        <v>1</v>
      </c>
      <c r="KY58" s="2">
        <v>0</v>
      </c>
      <c r="KZ58" s="2">
        <v>3</v>
      </c>
      <c r="LA58" s="11" t="s">
        <v>2428</v>
      </c>
      <c r="LB58" s="11"/>
      <c r="LC58" s="11"/>
    </row>
    <row r="59" spans="1:315">
      <c r="A59" s="1">
        <v>196</v>
      </c>
      <c r="B59" s="412">
        <f>COUNTIFS($D$3:D59,D59,$F$3:F59,F59)</f>
        <v>1</v>
      </c>
      <c r="C59" s="413">
        <v>17972</v>
      </c>
      <c r="D59" s="414" t="s">
        <v>2111</v>
      </c>
      <c r="E59" s="2" t="s">
        <v>2112</v>
      </c>
      <c r="F59" s="12">
        <v>262204140</v>
      </c>
      <c r="G59" s="1">
        <v>96</v>
      </c>
      <c r="H59" s="441">
        <v>44809</v>
      </c>
      <c r="I59" s="29" t="s">
        <v>485</v>
      </c>
      <c r="J59" s="24" t="s">
        <v>486</v>
      </c>
      <c r="K59" s="2" t="s">
        <v>429</v>
      </c>
      <c r="L59" s="2">
        <v>10</v>
      </c>
      <c r="M59" s="2" t="s">
        <v>628</v>
      </c>
      <c r="N59" s="2" t="s">
        <v>644</v>
      </c>
      <c r="O59" s="11"/>
      <c r="P59" s="2" t="s">
        <v>2087</v>
      </c>
      <c r="Q59" s="11" t="s">
        <v>2097</v>
      </c>
      <c r="R59" s="11"/>
      <c r="S59" s="11"/>
      <c r="T59" s="41"/>
      <c r="U59" s="41"/>
      <c r="V59" s="61" t="s">
        <v>1980</v>
      </c>
      <c r="W59" s="41"/>
      <c r="X59" s="41"/>
      <c r="Y59" s="41"/>
      <c r="Z59" s="29"/>
      <c r="AA59" s="1" t="s">
        <v>1780</v>
      </c>
      <c r="AB59" s="1"/>
      <c r="AC59" s="112">
        <v>968</v>
      </c>
      <c r="AD59" s="112">
        <v>9600</v>
      </c>
      <c r="AE59" s="1"/>
      <c r="AF59" s="1"/>
      <c r="AG59" s="11" t="s">
        <v>482</v>
      </c>
      <c r="AH59" s="112">
        <v>650</v>
      </c>
      <c r="AI59" s="1"/>
      <c r="AJ59" s="11"/>
      <c r="AK59" s="112"/>
      <c r="AL59" s="1"/>
      <c r="AM59" s="11"/>
      <c r="AN59" s="1"/>
      <c r="AO59" s="113"/>
      <c r="AP59" s="114"/>
      <c r="AQ59" s="115"/>
      <c r="AR59" s="116">
        <f t="shared" si="55"/>
        <v>0</v>
      </c>
      <c r="AS59" s="117" t="e">
        <f t="shared" si="56"/>
        <v>#DIV/0!</v>
      </c>
      <c r="AT59" s="118" t="e">
        <f t="shared" si="57"/>
        <v>#DIV/0!</v>
      </c>
      <c r="AU59" s="119" t="e">
        <f t="shared" si="58"/>
        <v>#DIV/0!</v>
      </c>
      <c r="AV59" s="19" t="e">
        <f t="shared" si="117"/>
        <v>#DIV/0!</v>
      </c>
      <c r="AW59" s="19" t="e">
        <f>98-AY59</f>
        <v>#DIV/0!</v>
      </c>
      <c r="AX59" s="120"/>
      <c r="AY59" s="19" t="e">
        <f t="shared" si="118"/>
        <v>#DIV/0!</v>
      </c>
      <c r="AZ59" s="1" t="s">
        <v>431</v>
      </c>
      <c r="BA59" s="55"/>
      <c r="BB59" s="1" t="s">
        <v>431</v>
      </c>
      <c r="BC59" s="6"/>
      <c r="BD59" s="6"/>
      <c r="BE59" s="19"/>
      <c r="BF59" s="19"/>
      <c r="BG59" s="64"/>
      <c r="BH59" s="64"/>
      <c r="BI59" s="19"/>
      <c r="BJ59" s="19"/>
      <c r="BK59" s="19">
        <f>100-BJ59</f>
        <v>100</v>
      </c>
      <c r="BL59" s="121">
        <f t="shared" si="62"/>
        <v>0</v>
      </c>
      <c r="BM59" s="122"/>
      <c r="BN59" s="6" t="e">
        <f t="shared" si="63"/>
        <v>#DIV/0!</v>
      </c>
      <c r="BO59" s="1" t="s">
        <v>431</v>
      </c>
      <c r="BP59" s="19"/>
      <c r="BQ59" s="19"/>
      <c r="BR59" s="42"/>
      <c r="BS59" s="6">
        <f t="shared" si="64"/>
        <v>0</v>
      </c>
      <c r="BT59" s="4"/>
      <c r="BU59" s="42"/>
      <c r="BV59" s="6">
        <f t="shared" si="65"/>
        <v>100</v>
      </c>
      <c r="BW59" s="6">
        <f t="shared" si="66"/>
        <v>0</v>
      </c>
      <c r="BX59" s="22"/>
      <c r="BY59" s="22">
        <f t="shared" si="67"/>
        <v>0</v>
      </c>
      <c r="BZ59" s="6"/>
      <c r="CA59" s="22">
        <f t="shared" si="68"/>
        <v>0</v>
      </c>
      <c r="CB59" s="6"/>
      <c r="CC59" s="22">
        <f t="shared" si="69"/>
        <v>0</v>
      </c>
      <c r="CD59" s="22" t="s">
        <v>431</v>
      </c>
      <c r="CE59" s="123"/>
      <c r="CF59" s="124"/>
      <c r="CG59" s="123"/>
      <c r="CH59" s="124"/>
      <c r="CI59" s="123"/>
      <c r="CJ59" s="123"/>
      <c r="CK59" s="124"/>
      <c r="CL59" s="19" t="e">
        <f t="shared" si="70"/>
        <v>#DIV/0!</v>
      </c>
      <c r="CM59" s="19"/>
      <c r="CN59" s="19"/>
      <c r="CO59" s="19"/>
      <c r="CP59" s="6"/>
      <c r="CQ59" s="19"/>
      <c r="CR59" s="19"/>
      <c r="CS59" s="20"/>
      <c r="CT59" s="25"/>
      <c r="CU59" s="125"/>
      <c r="CV59" s="125"/>
      <c r="CW59" s="1"/>
      <c r="CX59" s="1"/>
      <c r="CY59" s="1"/>
      <c r="CZ59" s="22"/>
      <c r="DA59" s="16"/>
      <c r="DB59" s="126"/>
      <c r="DC59" s="127"/>
      <c r="DD59" s="128"/>
      <c r="DE59" s="1"/>
      <c r="DF59" s="1"/>
      <c r="DG59" s="1"/>
      <c r="DH59" s="1"/>
      <c r="DI59" s="1"/>
      <c r="DJ59" s="205" t="s">
        <v>482</v>
      </c>
      <c r="DK59" s="4"/>
      <c r="DL59" s="4"/>
      <c r="DM59" s="4"/>
      <c r="DN59" s="16"/>
      <c r="DO59" s="4"/>
      <c r="DP59" s="4"/>
      <c r="DQ59" s="4"/>
      <c r="DR59" s="55"/>
      <c r="DS59" s="22"/>
      <c r="DT59" s="22"/>
      <c r="DU59" s="22"/>
      <c r="DV59" s="22"/>
      <c r="DW59" s="22"/>
      <c r="DX59" s="22"/>
      <c r="DY59" s="22"/>
      <c r="DZ59" s="22"/>
      <c r="EA59" s="2"/>
      <c r="EB59" s="2"/>
      <c r="EC59" s="36"/>
      <c r="ED59" s="36"/>
      <c r="EE59" s="4">
        <f>L59</f>
        <v>10</v>
      </c>
      <c r="EF59" s="4">
        <v>25</v>
      </c>
      <c r="EG59" s="4"/>
      <c r="EH59" s="4">
        <v>1</v>
      </c>
      <c r="EI59" s="4" t="s">
        <v>2502</v>
      </c>
      <c r="EJ59" s="4">
        <v>170</v>
      </c>
      <c r="EK59" s="4">
        <v>68</v>
      </c>
      <c r="EL59" s="6">
        <f t="shared" si="119"/>
        <v>23.52941176470588</v>
      </c>
      <c r="EM59" s="4"/>
      <c r="EN59" s="4">
        <v>1</v>
      </c>
      <c r="EO59" s="4">
        <v>0</v>
      </c>
      <c r="EP59" s="4">
        <v>0</v>
      </c>
      <c r="EQ59" s="31" t="s">
        <v>2431</v>
      </c>
      <c r="ER59" s="14">
        <v>44755</v>
      </c>
      <c r="ES59" s="129">
        <f>C59</f>
        <v>17972</v>
      </c>
      <c r="ET59" s="130">
        <v>75</v>
      </c>
      <c r="EU59" s="130"/>
      <c r="EV59" s="130">
        <v>4000</v>
      </c>
      <c r="EW59" s="130">
        <v>40560</v>
      </c>
      <c r="EX59" s="130"/>
      <c r="EY59" s="131">
        <f t="shared" si="104"/>
        <v>0</v>
      </c>
      <c r="EZ59" s="38">
        <f t="shared" si="105"/>
        <v>0</v>
      </c>
      <c r="FA59" s="9"/>
      <c r="FB59" s="9"/>
      <c r="FC59" s="9"/>
      <c r="FD59" s="9"/>
      <c r="FE59" s="132"/>
      <c r="FF59" s="132"/>
      <c r="FG59" s="132"/>
      <c r="FH59" s="133"/>
      <c r="FI59" s="134"/>
      <c r="FJ59" s="133"/>
      <c r="FK59" s="135"/>
      <c r="FL59" s="136"/>
      <c r="FM59" s="9"/>
      <c r="FN59" s="1"/>
      <c r="FO59" s="40" t="e">
        <f>#REF!/1000</f>
        <v>#REF!</v>
      </c>
      <c r="FP59" s="9"/>
      <c r="FQ59" s="118" t="e">
        <f t="shared" si="107"/>
        <v>#DIV/0!</v>
      </c>
      <c r="FR59" s="137">
        <f t="shared" si="108"/>
        <v>0</v>
      </c>
      <c r="FS59" s="9"/>
      <c r="FT59" s="1"/>
      <c r="FU59" s="334" t="s">
        <v>430</v>
      </c>
      <c r="FV59" s="343"/>
      <c r="FW59" s="237" t="s">
        <v>1349</v>
      </c>
      <c r="FX59" s="208"/>
      <c r="FY59" s="243" t="s">
        <v>3208</v>
      </c>
      <c r="FZ59" s="1"/>
      <c r="GA59" s="1">
        <v>1</v>
      </c>
      <c r="GB59" s="9"/>
      <c r="GC59" s="9"/>
      <c r="GD59" s="1"/>
      <c r="GE59" s="20">
        <v>1</v>
      </c>
      <c r="GF59" s="237" t="s">
        <v>784</v>
      </c>
      <c r="GG59" s="1"/>
      <c r="GH59" s="28">
        <v>44858</v>
      </c>
      <c r="GI59" s="351">
        <v>1</v>
      </c>
      <c r="GJ59" s="244" t="s">
        <v>784</v>
      </c>
      <c r="GK59" s="1"/>
      <c r="GL59" s="244" t="s">
        <v>513</v>
      </c>
      <c r="GM59" s="9"/>
      <c r="GN59" s="1"/>
      <c r="GO59" s="10"/>
      <c r="GP59" s="10"/>
      <c r="GQ59" s="20"/>
      <c r="GR59" s="138"/>
      <c r="GS59" s="1"/>
      <c r="GT59" s="1"/>
      <c r="GU59" s="1"/>
      <c r="GV59" s="1"/>
      <c r="GW59" s="1"/>
      <c r="GX59" s="1"/>
      <c r="GY59" s="9"/>
      <c r="GZ59" s="9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22"/>
      <c r="KC59" s="22"/>
      <c r="KD59" s="22"/>
      <c r="KE59" s="20">
        <f t="shared" si="109"/>
        <v>0</v>
      </c>
      <c r="KF59" s="20">
        <f t="shared" si="110"/>
        <v>0</v>
      </c>
      <c r="KG59" s="20">
        <f t="shared" si="111"/>
        <v>0</v>
      </c>
      <c r="KH59" s="20">
        <f t="shared" si="112"/>
        <v>0</v>
      </c>
      <c r="KI59" s="20">
        <f t="shared" si="113"/>
        <v>0</v>
      </c>
      <c r="KJ59" s="20">
        <f t="shared" si="114"/>
        <v>0</v>
      </c>
      <c r="KK59" s="20">
        <f t="shared" si="115"/>
        <v>0</v>
      </c>
      <c r="KL59" s="20">
        <f t="shared" si="116"/>
        <v>0</v>
      </c>
      <c r="KM59" s="1"/>
      <c r="KN59" s="1"/>
      <c r="KO59" s="9"/>
      <c r="KP59" s="22"/>
      <c r="KQ59" s="22"/>
      <c r="KR59" s="22"/>
      <c r="KS59" s="23">
        <v>44858</v>
      </c>
      <c r="KT59" s="20">
        <v>1</v>
      </c>
      <c r="KU59" s="1">
        <v>0</v>
      </c>
      <c r="KV59" s="1">
        <v>2</v>
      </c>
      <c r="KW59" s="23">
        <v>45061</v>
      </c>
      <c r="KX59" s="1">
        <v>3</v>
      </c>
      <c r="KY59" s="2">
        <v>0</v>
      </c>
      <c r="KZ59" s="2">
        <v>2</v>
      </c>
      <c r="LA59" s="11" t="s">
        <v>2604</v>
      </c>
      <c r="LB59" s="11"/>
      <c r="LC59" s="11"/>
    </row>
    <row r="60" spans="1:315">
      <c r="A60" s="1">
        <v>272</v>
      </c>
      <c r="B60" s="412">
        <f>COUNTIFS($D$3:D60,D60,$F$3:F60,F60)</f>
        <v>1</v>
      </c>
      <c r="C60" s="413">
        <v>16151</v>
      </c>
      <c r="D60" s="414" t="s">
        <v>1806</v>
      </c>
      <c r="E60" s="2" t="s">
        <v>495</v>
      </c>
      <c r="F60" s="12">
        <v>6711060059</v>
      </c>
      <c r="G60" s="1">
        <v>54</v>
      </c>
      <c r="H60" s="441">
        <v>44468</v>
      </c>
      <c r="I60" s="29" t="s">
        <v>1807</v>
      </c>
      <c r="J60" s="24" t="s">
        <v>486</v>
      </c>
      <c r="K60" s="2" t="s">
        <v>429</v>
      </c>
      <c r="L60" s="2">
        <v>5</v>
      </c>
      <c r="M60" s="2">
        <v>1</v>
      </c>
      <c r="N60" s="2" t="s">
        <v>430</v>
      </c>
      <c r="O60" s="11"/>
      <c r="P60" s="2" t="s">
        <v>1808</v>
      </c>
      <c r="Q60" s="11"/>
      <c r="R60" s="11"/>
      <c r="S60" s="11"/>
      <c r="T60" s="41"/>
      <c r="U60" s="41"/>
      <c r="V60" s="61" t="s">
        <v>1358</v>
      </c>
      <c r="W60" s="41"/>
      <c r="X60" s="41"/>
      <c r="Y60" s="63"/>
      <c r="Z60" s="11"/>
      <c r="AA60" s="1" t="s">
        <v>793</v>
      </c>
      <c r="AB60" s="1"/>
      <c r="AC60" s="112">
        <v>25</v>
      </c>
      <c r="AD60" s="112">
        <v>100</v>
      </c>
      <c r="AE60" s="11"/>
      <c r="AF60" s="11"/>
      <c r="AG60" s="11" t="s">
        <v>490</v>
      </c>
      <c r="AH60" s="112">
        <v>50</v>
      </c>
      <c r="AI60" s="11"/>
      <c r="AJ60" s="11"/>
      <c r="AK60" s="112"/>
      <c r="AL60" s="1"/>
      <c r="AM60" s="11"/>
      <c r="AN60" s="1"/>
      <c r="AO60" s="113">
        <v>33.6</v>
      </c>
      <c r="AP60" s="114">
        <v>15.3</v>
      </c>
      <c r="AQ60" s="115">
        <v>49</v>
      </c>
      <c r="AR60" s="116">
        <f t="shared" si="55"/>
        <v>97.9</v>
      </c>
      <c r="AS60" s="117">
        <f t="shared" si="56"/>
        <v>2.1960784313725492</v>
      </c>
      <c r="AT60" s="118">
        <f t="shared" si="57"/>
        <v>107.60784313725492</v>
      </c>
      <c r="AU60" s="119">
        <f t="shared" si="58"/>
        <v>0.52255054432348369</v>
      </c>
      <c r="AV60" s="19">
        <f t="shared" si="117"/>
        <v>30.898000000000003</v>
      </c>
      <c r="AW60" s="19">
        <f>98-AY60-(CD60*100/AO60)</f>
        <v>91.958333333333329</v>
      </c>
      <c r="AX60" s="120">
        <v>1.8</v>
      </c>
      <c r="AY60" s="19">
        <f t="shared" si="118"/>
        <v>5.3571428571428568</v>
      </c>
      <c r="AZ60" s="1" t="s">
        <v>431</v>
      </c>
      <c r="BA60" s="55">
        <v>15.08</v>
      </c>
      <c r="BB60" s="1" t="s">
        <v>431</v>
      </c>
      <c r="BC60" s="6">
        <v>0.13</v>
      </c>
      <c r="BD60" s="6"/>
      <c r="BE60" s="19"/>
      <c r="BF60" s="19"/>
      <c r="BG60" s="64">
        <v>9055.8333333333339</v>
      </c>
      <c r="BH60" s="64">
        <v>204.48999999999998</v>
      </c>
      <c r="BI60" s="19">
        <v>0.34</v>
      </c>
      <c r="BJ60" s="19">
        <v>59.6</v>
      </c>
      <c r="BK60" s="19">
        <f>100-BJ60</f>
        <v>40.4</v>
      </c>
      <c r="BL60" s="121">
        <f t="shared" si="62"/>
        <v>1.4752475247524752</v>
      </c>
      <c r="BM60" s="122">
        <v>1.56</v>
      </c>
      <c r="BN60" s="6">
        <f t="shared" si="63"/>
        <v>4.6428571428571423</v>
      </c>
      <c r="BO60" s="1" t="s">
        <v>431</v>
      </c>
      <c r="BP60" s="19">
        <v>47.949999999999996</v>
      </c>
      <c r="BQ60" s="19">
        <v>37.44</v>
      </c>
      <c r="BR60" s="42">
        <v>42946.200000000004</v>
      </c>
      <c r="BS60" s="6">
        <f t="shared" si="64"/>
        <v>50.800000000000004</v>
      </c>
      <c r="BT60" s="4">
        <v>89.8</v>
      </c>
      <c r="BU60" s="42">
        <v>6527.15</v>
      </c>
      <c r="BV60" s="6">
        <f t="shared" si="65"/>
        <v>10.200000000000003</v>
      </c>
      <c r="BW60" s="6">
        <f t="shared" si="66"/>
        <v>14.779800000000002</v>
      </c>
      <c r="BX60" s="22">
        <v>15.6</v>
      </c>
      <c r="BY60" s="22">
        <f t="shared" si="67"/>
        <v>2.3868</v>
      </c>
      <c r="BZ60" s="6">
        <v>35.200000000000003</v>
      </c>
      <c r="CA60" s="22">
        <f t="shared" si="68"/>
        <v>5.3856000000000002</v>
      </c>
      <c r="CB60" s="6">
        <v>45.8</v>
      </c>
      <c r="CC60" s="22">
        <f t="shared" si="69"/>
        <v>7.0074000000000005</v>
      </c>
      <c r="CD60" s="22">
        <v>0.23</v>
      </c>
      <c r="CE60" s="123">
        <v>50</v>
      </c>
      <c r="CF60" s="124">
        <v>8727</v>
      </c>
      <c r="CG60" s="123">
        <v>88.1</v>
      </c>
      <c r="CH60" s="124">
        <v>6111</v>
      </c>
      <c r="CI60" s="123">
        <v>71</v>
      </c>
      <c r="CJ60" s="123">
        <v>72.400000000000006</v>
      </c>
      <c r="CK60" s="124">
        <v>5232</v>
      </c>
      <c r="CL60" s="19">
        <f t="shared" si="70"/>
        <v>0.44318181818181812</v>
      </c>
      <c r="CM60" s="19"/>
      <c r="CN60" s="19"/>
      <c r="CO60" s="19"/>
      <c r="CP60" s="6"/>
      <c r="CQ60" s="19"/>
      <c r="CR60" s="19"/>
      <c r="CS60" s="20"/>
      <c r="CT60" s="25"/>
      <c r="CU60" s="125"/>
      <c r="CV60" s="125"/>
      <c r="CW60" s="1"/>
      <c r="CX60" s="1"/>
      <c r="CY60" s="1"/>
      <c r="CZ60" s="22"/>
      <c r="DA60" s="16"/>
      <c r="DB60" s="126" t="s">
        <v>432</v>
      </c>
      <c r="DC60" s="127"/>
      <c r="DD60" s="128" t="s">
        <v>1809</v>
      </c>
      <c r="DE60" s="1"/>
      <c r="DF60" s="1"/>
      <c r="DG60" s="1"/>
      <c r="DH60" s="1"/>
      <c r="DI60" s="1" t="s">
        <v>433</v>
      </c>
      <c r="DJ60" s="206" t="s">
        <v>490</v>
      </c>
      <c r="DK60" s="4">
        <v>2</v>
      </c>
      <c r="DL60" s="4"/>
      <c r="DM60" s="4"/>
      <c r="DN60" s="16">
        <v>0</v>
      </c>
      <c r="DO60" s="4"/>
      <c r="DP60" s="4"/>
      <c r="DQ60" s="4"/>
      <c r="DR60" s="22" t="s">
        <v>430</v>
      </c>
      <c r="DS60" s="22" t="s">
        <v>430</v>
      </c>
      <c r="DT60" s="22">
        <v>29</v>
      </c>
      <c r="DU60" s="22">
        <v>31.1</v>
      </c>
      <c r="DV60" s="22">
        <v>68.900000000000006</v>
      </c>
      <c r="DW60" s="39" t="s">
        <v>430</v>
      </c>
      <c r="DX60" s="39" t="s">
        <v>430</v>
      </c>
      <c r="DY60" s="39" t="s">
        <v>430</v>
      </c>
      <c r="DZ60" s="39" t="s">
        <v>430</v>
      </c>
      <c r="EA60" s="2">
        <v>0</v>
      </c>
      <c r="EB60" s="2"/>
      <c r="EC60" s="36"/>
      <c r="ED60" s="36"/>
      <c r="EE60" s="4">
        <f>L60</f>
        <v>5</v>
      </c>
      <c r="EF60" s="4">
        <v>10</v>
      </c>
      <c r="EG60" s="4"/>
      <c r="EH60" s="4">
        <v>1</v>
      </c>
      <c r="EI60" s="4" t="s">
        <v>3207</v>
      </c>
      <c r="EJ60" s="4" t="s">
        <v>430</v>
      </c>
      <c r="EK60" s="4" t="s">
        <v>430</v>
      </c>
      <c r="EL60" s="6" t="s">
        <v>430</v>
      </c>
      <c r="EM60" s="4"/>
      <c r="EN60" s="4">
        <v>0</v>
      </c>
      <c r="EO60" s="4">
        <v>3</v>
      </c>
      <c r="EP60" s="4">
        <v>2</v>
      </c>
      <c r="EQ60" s="31" t="s">
        <v>513</v>
      </c>
      <c r="ER60" s="14" t="s">
        <v>513</v>
      </c>
      <c r="ES60" s="129">
        <f>C60</f>
        <v>16151</v>
      </c>
      <c r="ET60" s="130">
        <v>75</v>
      </c>
      <c r="EU60" s="130">
        <v>13778</v>
      </c>
      <c r="EV60" s="130">
        <v>29745</v>
      </c>
      <c r="EW60" s="130">
        <v>37440</v>
      </c>
      <c r="EX60" s="130">
        <v>1452</v>
      </c>
      <c r="EY60" s="131">
        <f t="shared" si="104"/>
        <v>24.368411497730708</v>
      </c>
      <c r="EZ60" s="38">
        <f t="shared" si="105"/>
        <v>121.84205748865354</v>
      </c>
      <c r="FA60" s="9"/>
      <c r="FB60" s="9"/>
      <c r="FC60" s="9"/>
      <c r="FD60" s="9"/>
      <c r="FE60" s="132"/>
      <c r="FF60" s="132"/>
      <c r="FG60" s="132"/>
      <c r="FH60" s="133"/>
      <c r="FI60" s="134"/>
      <c r="FJ60" s="133"/>
      <c r="FK60" s="135"/>
      <c r="FL60" s="136"/>
      <c r="FM60" s="9"/>
      <c r="FN60" s="1"/>
      <c r="FO60" s="40">
        <f>AC60/1000</f>
        <v>2.5000000000000001E-2</v>
      </c>
      <c r="FP60" s="9"/>
      <c r="FQ60" s="118">
        <f t="shared" si="107"/>
        <v>10.538539700972565</v>
      </c>
      <c r="FR60" s="137">
        <f t="shared" si="108"/>
        <v>2.4368411497730707E-2</v>
      </c>
      <c r="FS60" s="9"/>
      <c r="FT60" s="1"/>
      <c r="FU60" s="335"/>
      <c r="FV60" s="344">
        <v>43617</v>
      </c>
      <c r="FW60" s="210"/>
      <c r="FX60" s="244" t="s">
        <v>430</v>
      </c>
      <c r="FY60" s="243" t="s">
        <v>2507</v>
      </c>
      <c r="FZ60" s="1"/>
      <c r="GA60" s="1">
        <v>2</v>
      </c>
      <c r="GB60" s="9"/>
      <c r="GC60" s="9"/>
      <c r="GD60" s="1"/>
      <c r="GE60" s="20">
        <v>0</v>
      </c>
      <c r="GF60" s="237" t="s">
        <v>513</v>
      </c>
      <c r="GG60" s="1"/>
      <c r="GH60" s="28">
        <v>44678</v>
      </c>
      <c r="GI60" s="351">
        <v>1</v>
      </c>
      <c r="GJ60" s="244" t="s">
        <v>2581</v>
      </c>
      <c r="GK60" s="1"/>
      <c r="GL60" s="244" t="s">
        <v>513</v>
      </c>
      <c r="GM60" s="9"/>
      <c r="GN60" s="1"/>
      <c r="GO60" s="10"/>
      <c r="GP60" s="10"/>
      <c r="GQ60" s="20"/>
      <c r="GR60" s="138"/>
      <c r="GS60" s="1"/>
      <c r="GT60" s="1"/>
      <c r="GU60" s="1"/>
      <c r="GV60" s="1"/>
      <c r="GW60" s="1"/>
      <c r="GX60" s="1"/>
      <c r="GY60" s="9"/>
      <c r="GZ60" s="9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22">
        <v>80.599999999999994</v>
      </c>
      <c r="KC60" s="22">
        <v>11.6</v>
      </c>
      <c r="KD60" s="22">
        <v>35.9</v>
      </c>
      <c r="KE60" s="20">
        <f t="shared" si="109"/>
        <v>8.187786263237518</v>
      </c>
      <c r="KF60" s="20">
        <f t="shared" si="110"/>
        <v>3.7283669591527984</v>
      </c>
      <c r="KG60" s="20">
        <f t="shared" si="111"/>
        <v>11.940521633888045</v>
      </c>
      <c r="KH60" s="20">
        <f t="shared" si="112"/>
        <v>0.4386314069591527</v>
      </c>
      <c r="KI60" s="20">
        <f t="shared" si="113"/>
        <v>0.38014721936459905</v>
      </c>
      <c r="KJ60" s="20">
        <f t="shared" si="114"/>
        <v>0.58162524562783657</v>
      </c>
      <c r="KK60" s="20">
        <f t="shared" si="115"/>
        <v>1.312385169621785</v>
      </c>
      <c r="KL60" s="20">
        <f t="shared" si="116"/>
        <v>1.7075920672919815</v>
      </c>
      <c r="KM60" s="9"/>
      <c r="KN60" s="9"/>
      <c r="KO60" s="9"/>
      <c r="KP60" s="1"/>
      <c r="KQ60" s="9"/>
      <c r="KR60" s="9"/>
      <c r="KS60" s="23">
        <v>44678</v>
      </c>
      <c r="KT60" s="20">
        <v>2</v>
      </c>
      <c r="KU60" s="1">
        <v>3</v>
      </c>
      <c r="KV60" s="1">
        <v>2</v>
      </c>
      <c r="KW60" s="1">
        <v>3</v>
      </c>
      <c r="KX60" s="1">
        <v>3</v>
      </c>
      <c r="KY60" s="1">
        <v>0</v>
      </c>
      <c r="KZ60" s="1">
        <v>1</v>
      </c>
      <c r="LA60" s="11" t="s">
        <v>2480</v>
      </c>
      <c r="LB60" s="11"/>
      <c r="LC60" s="11"/>
    </row>
    <row r="61" spans="1:315">
      <c r="A61" s="1">
        <v>69</v>
      </c>
      <c r="B61" s="412">
        <f>COUNTIFS($D$3:D61,D61,$F$3:F61,F61)</f>
        <v>1</v>
      </c>
      <c r="C61" s="414">
        <v>8301</v>
      </c>
      <c r="D61" s="414" t="s">
        <v>2277</v>
      </c>
      <c r="E61" s="1" t="s">
        <v>549</v>
      </c>
      <c r="F61" s="12">
        <v>7911294028</v>
      </c>
      <c r="G61" s="1">
        <v>39</v>
      </c>
      <c r="H61" s="441">
        <v>43194</v>
      </c>
      <c r="I61" s="162"/>
      <c r="J61" s="24"/>
      <c r="K61" s="9"/>
      <c r="L61" s="1"/>
      <c r="M61" s="1"/>
      <c r="N61" s="1"/>
      <c r="O61" s="1"/>
      <c r="P61" s="25"/>
      <c r="Q61" s="25"/>
      <c r="R61" s="25"/>
      <c r="S61" s="27"/>
      <c r="T61" s="27"/>
      <c r="U61" s="27"/>
      <c r="V61" s="27"/>
      <c r="W61" s="27"/>
      <c r="X61" s="27"/>
      <c r="Y61" s="26"/>
      <c r="Z61" s="8"/>
      <c r="AA61" s="1"/>
      <c r="AB61" s="1"/>
      <c r="AC61" s="1"/>
      <c r="AD61" s="1"/>
      <c r="AE61" s="1"/>
      <c r="AF61" s="1"/>
      <c r="AG61" s="136"/>
      <c r="AH61" s="9"/>
      <c r="AI61" s="1"/>
      <c r="AJ61" s="1"/>
      <c r="AK61" s="112"/>
      <c r="AL61" s="1"/>
      <c r="AM61" s="1"/>
      <c r="AN61" s="1"/>
      <c r="AO61" s="163"/>
      <c r="AP61" s="164"/>
      <c r="AQ61" s="165"/>
      <c r="AR61" s="166"/>
      <c r="AS61" s="135"/>
      <c r="AT61" s="21"/>
      <c r="AU61" s="167"/>
      <c r="AV61" s="1"/>
      <c r="AW61" s="1"/>
      <c r="AX61" s="168"/>
      <c r="AY61" s="1"/>
      <c r="AZ61" s="1"/>
      <c r="BA61" s="142"/>
      <c r="BB61" s="1"/>
      <c r="BC61" s="169"/>
      <c r="BD61" s="4"/>
      <c r="BE61" s="1"/>
      <c r="BF61" s="1"/>
      <c r="BG61" s="1"/>
      <c r="BH61" s="1"/>
      <c r="BI61" s="1"/>
      <c r="BJ61" s="1"/>
      <c r="BK61" s="1"/>
      <c r="BL61" s="170"/>
      <c r="BM61" s="123"/>
      <c r="BN61" s="4"/>
      <c r="BO61" s="1"/>
      <c r="BP61" s="1"/>
      <c r="BQ61" s="1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5"/>
      <c r="CP61" s="4"/>
      <c r="CQ61" s="1"/>
      <c r="CR61" s="1"/>
      <c r="CS61" s="1"/>
      <c r="CT61" s="25"/>
      <c r="CU61" s="125"/>
      <c r="CV61" s="125"/>
      <c r="CW61" s="1"/>
      <c r="CX61" s="1"/>
      <c r="CY61" s="1"/>
      <c r="CZ61" s="1"/>
      <c r="DA61" s="1"/>
      <c r="DB61" s="126"/>
      <c r="DC61" s="8"/>
      <c r="DD61" s="8"/>
      <c r="DE61" s="1"/>
      <c r="DF61" s="1"/>
      <c r="DG61" s="1"/>
      <c r="DH61" s="1"/>
      <c r="DI61" s="2"/>
      <c r="DJ61" s="205" t="s">
        <v>482</v>
      </c>
      <c r="DK61" s="4"/>
      <c r="DL61" s="4"/>
      <c r="DM61" s="4"/>
      <c r="DN61" s="4"/>
      <c r="DO61" s="4"/>
      <c r="DP61" s="4"/>
      <c r="DQ61" s="4"/>
      <c r="DR61" s="1"/>
      <c r="DS61" s="1"/>
      <c r="DT61" s="2"/>
      <c r="DU61" s="2"/>
      <c r="DV61" s="2"/>
      <c r="DW61" s="2"/>
      <c r="DX61" s="2"/>
      <c r="DY61" s="2"/>
      <c r="DZ61" s="2"/>
      <c r="EA61" s="2"/>
      <c r="EB61" s="1"/>
      <c r="EC61" s="9"/>
      <c r="ED61" s="9"/>
      <c r="EE61" s="9"/>
      <c r="EF61" s="1">
        <v>35</v>
      </c>
      <c r="EG61" s="1"/>
      <c r="EH61" s="1">
        <v>1</v>
      </c>
      <c r="EI61" s="237" t="s">
        <v>2739</v>
      </c>
      <c r="EJ61" s="237" t="s">
        <v>430</v>
      </c>
      <c r="EK61" s="237" t="s">
        <v>430</v>
      </c>
      <c r="EL61" s="6" t="s">
        <v>430</v>
      </c>
      <c r="EM61" s="1"/>
      <c r="EN61" s="1">
        <v>1</v>
      </c>
      <c r="EO61" s="1">
        <v>1</v>
      </c>
      <c r="EP61" s="1">
        <v>1</v>
      </c>
      <c r="EQ61" s="244" t="s">
        <v>513</v>
      </c>
      <c r="ER61" s="10" t="s">
        <v>513</v>
      </c>
      <c r="ES61" s="129"/>
      <c r="ET61" s="9"/>
      <c r="EU61" s="9"/>
      <c r="EV61" s="9"/>
      <c r="EW61" s="9"/>
      <c r="EX61" s="9"/>
      <c r="EY61" s="132"/>
      <c r="EZ61" s="132"/>
      <c r="FA61" s="11"/>
      <c r="FB61" s="9"/>
      <c r="FC61" s="9"/>
      <c r="FD61" s="9"/>
      <c r="FE61" s="9"/>
      <c r="FF61" s="9"/>
      <c r="FG61" s="132"/>
      <c r="FH61" s="132"/>
      <c r="FI61" s="134"/>
      <c r="FJ61" s="133"/>
      <c r="FK61" s="171"/>
      <c r="FL61" s="21"/>
      <c r="FM61" s="136"/>
      <c r="FN61" s="9"/>
      <c r="FO61" s="36"/>
      <c r="FP61" s="9"/>
      <c r="FQ61" s="132"/>
      <c r="FR61" s="132"/>
      <c r="FS61" s="1"/>
      <c r="FT61" s="1"/>
      <c r="FU61" s="336">
        <v>43160</v>
      </c>
      <c r="FV61" s="343" t="s">
        <v>772</v>
      </c>
      <c r="FW61" s="237" t="s">
        <v>1391</v>
      </c>
      <c r="FX61" s="208" t="s">
        <v>772</v>
      </c>
      <c r="FY61" s="243" t="s">
        <v>2491</v>
      </c>
      <c r="FZ61" s="1"/>
      <c r="GA61" s="1">
        <v>2</v>
      </c>
      <c r="GB61" s="9"/>
      <c r="GC61" s="9"/>
      <c r="GD61" s="1"/>
      <c r="GE61" s="20">
        <v>1</v>
      </c>
      <c r="GF61" s="237" t="s">
        <v>2440</v>
      </c>
      <c r="GG61" s="1"/>
      <c r="GH61" s="244" t="s">
        <v>430</v>
      </c>
      <c r="GI61" s="351">
        <v>1</v>
      </c>
      <c r="GJ61" s="244" t="s">
        <v>2478</v>
      </c>
      <c r="GK61" s="1"/>
      <c r="GL61" s="244" t="s">
        <v>513</v>
      </c>
      <c r="GM61" s="9"/>
      <c r="GN61" s="1"/>
      <c r="GO61" s="1"/>
      <c r="GP61" s="4"/>
      <c r="GQ61" s="1"/>
      <c r="GR61" s="138"/>
      <c r="GS61" s="1"/>
      <c r="GT61" s="1"/>
      <c r="GU61" s="1"/>
      <c r="GV61" s="1"/>
      <c r="GW61" s="1"/>
      <c r="GX61" s="1"/>
      <c r="GY61" s="9"/>
      <c r="GZ61" s="9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1"/>
      <c r="KQ61" s="9"/>
      <c r="KR61" s="9"/>
      <c r="KS61" s="245" t="s">
        <v>430</v>
      </c>
      <c r="KT61" s="459" t="s">
        <v>430</v>
      </c>
      <c r="KU61" s="237" t="s">
        <v>430</v>
      </c>
      <c r="KV61" s="237" t="s">
        <v>430</v>
      </c>
      <c r="KW61" s="237" t="s">
        <v>430</v>
      </c>
      <c r="KX61" s="237" t="s">
        <v>430</v>
      </c>
      <c r="KY61" s="237" t="s">
        <v>430</v>
      </c>
      <c r="KZ61" s="237" t="s">
        <v>430</v>
      </c>
      <c r="LA61" s="11" t="s">
        <v>430</v>
      </c>
      <c r="LB61" s="11"/>
      <c r="LC61" s="11"/>
    </row>
    <row r="62" spans="1:315">
      <c r="A62" s="1">
        <v>185</v>
      </c>
      <c r="B62" s="412">
        <f>COUNTIFS($D$3:D62,D62,$F$3:F62,F62)</f>
        <v>1</v>
      </c>
      <c r="C62" s="413">
        <v>13143</v>
      </c>
      <c r="D62" s="414" t="s">
        <v>1229</v>
      </c>
      <c r="E62" s="2" t="s">
        <v>682</v>
      </c>
      <c r="F62" s="12">
        <v>5708061953</v>
      </c>
      <c r="G62" s="1">
        <v>63</v>
      </c>
      <c r="H62" s="441">
        <v>44029</v>
      </c>
      <c r="I62" s="29" t="s">
        <v>1230</v>
      </c>
      <c r="J62" s="24" t="s">
        <v>486</v>
      </c>
      <c r="K62" s="2" t="s">
        <v>429</v>
      </c>
      <c r="L62" s="1">
        <v>13</v>
      </c>
      <c r="M62" s="2">
        <v>1</v>
      </c>
      <c r="N62" s="2" t="s">
        <v>430</v>
      </c>
      <c r="O62" s="1"/>
      <c r="P62" s="1" t="s">
        <v>1204</v>
      </c>
      <c r="Q62" s="25"/>
      <c r="R62" s="25"/>
      <c r="S62" s="2"/>
      <c r="T62" s="49" t="s">
        <v>1013</v>
      </c>
      <c r="U62" s="49"/>
      <c r="V62" s="54" t="s">
        <v>1107</v>
      </c>
      <c r="W62" s="27"/>
      <c r="X62" s="56"/>
      <c r="Y62" s="56"/>
      <c r="Z62" s="29"/>
      <c r="AA62" s="1" t="s">
        <v>793</v>
      </c>
      <c r="AB62" s="1"/>
      <c r="AC62" s="112">
        <v>178</v>
      </c>
      <c r="AD62" s="112">
        <v>2300</v>
      </c>
      <c r="AE62" s="11"/>
      <c r="AF62" s="11"/>
      <c r="AG62" s="11" t="s">
        <v>482</v>
      </c>
      <c r="AH62" s="112">
        <v>150</v>
      </c>
      <c r="AI62" s="11"/>
      <c r="AJ62" s="11"/>
      <c r="AK62" s="112"/>
      <c r="AL62" s="1"/>
      <c r="AM62" s="11"/>
      <c r="AN62" s="1"/>
      <c r="AO62" s="113">
        <v>53.6</v>
      </c>
      <c r="AP62" s="114">
        <v>43.6</v>
      </c>
      <c r="AQ62" s="115">
        <v>1.5</v>
      </c>
      <c r="AR62" s="116">
        <f t="shared" ref="AR62:AR70" si="120">AO62+AP62+AQ62</f>
        <v>98.7</v>
      </c>
      <c r="AS62" s="117">
        <f t="shared" ref="AS62:AS70" si="121">AO62/AP62</f>
        <v>1.2293577981651376</v>
      </c>
      <c r="AT62" s="118">
        <f t="shared" ref="AT62:AT70" si="122">AO62/AP62*AQ62</f>
        <v>1.8440366972477062</v>
      </c>
      <c r="AU62" s="119">
        <f t="shared" ref="AU62:AU70" si="123">AO62/(AP62+AQ62)</f>
        <v>1.188470066518847</v>
      </c>
      <c r="AV62" s="19">
        <f t="shared" ref="AV62:AV70" si="124">AW62*AO62/100</f>
        <v>46.798000000000002</v>
      </c>
      <c r="AW62" s="19">
        <f>98-AY62-(CD62*100/AO62)</f>
        <v>87.309701492537314</v>
      </c>
      <c r="AX62" s="120">
        <v>5.35</v>
      </c>
      <c r="AY62" s="19">
        <f t="shared" ref="AY62:AY70" si="125">AX62*100/AO62</f>
        <v>9.9813432835820901</v>
      </c>
      <c r="AZ62" s="1" t="s">
        <v>431</v>
      </c>
      <c r="BA62" s="55">
        <v>20</v>
      </c>
      <c r="BB62" s="1" t="s">
        <v>431</v>
      </c>
      <c r="BC62" s="6">
        <v>2.9000000000000001E-2</v>
      </c>
      <c r="BD62" s="6"/>
      <c r="BE62" s="19"/>
      <c r="BF62" s="19"/>
      <c r="BG62" s="64">
        <v>7113.0769230769229</v>
      </c>
      <c r="BH62" s="2">
        <v>649</v>
      </c>
      <c r="BI62" s="19">
        <v>2.02</v>
      </c>
      <c r="BJ62" s="19">
        <v>20.100000000000001</v>
      </c>
      <c r="BK62" s="1">
        <v>79.900000000000006</v>
      </c>
      <c r="BL62" s="144">
        <f t="shared" ref="BL62:BL70" si="126">BJ62/BK62</f>
        <v>0.25156445556946183</v>
      </c>
      <c r="BM62" s="122">
        <v>0.27</v>
      </c>
      <c r="BN62" s="6">
        <f t="shared" ref="BN62:BN70" si="127">BM62*100/AO62</f>
        <v>0.50373134328358204</v>
      </c>
      <c r="BO62" s="1" t="s">
        <v>431</v>
      </c>
      <c r="BP62" s="19">
        <v>43.4</v>
      </c>
      <c r="BQ62" s="19">
        <v>74.405000000000001</v>
      </c>
      <c r="BR62" s="4">
        <v>94371</v>
      </c>
      <c r="BS62" s="6">
        <f t="shared" ref="BS62:BS70" si="128">BX62+BZ62</f>
        <v>43.400000000000006</v>
      </c>
      <c r="BT62" s="4">
        <v>88</v>
      </c>
      <c r="BU62" s="42">
        <v>12450.84745762712</v>
      </c>
      <c r="BV62" s="6">
        <f t="shared" ref="BV62:BV70" si="129">100-BT62</f>
        <v>12</v>
      </c>
      <c r="BW62" s="6">
        <f t="shared" ref="BW62:BW70" si="130">BY62+CA62+CC62</f>
        <v>43.382000000000005</v>
      </c>
      <c r="BX62" s="2">
        <v>16.3</v>
      </c>
      <c r="BY62" s="22">
        <f t="shared" ref="BY62:BY70" si="131">BX62*AP62/100</f>
        <v>7.1068000000000007</v>
      </c>
      <c r="BZ62" s="4">
        <v>27.1</v>
      </c>
      <c r="CA62" s="22">
        <f t="shared" ref="CA62:CA70" si="132">BZ62*AP62/100</f>
        <v>11.815600000000002</v>
      </c>
      <c r="CB62" s="4">
        <v>56.1</v>
      </c>
      <c r="CC62" s="22">
        <f t="shared" ref="CC62:CC70" si="133">CB62*AP62/100</f>
        <v>24.459600000000002</v>
      </c>
      <c r="CD62" s="22">
        <v>0.38</v>
      </c>
      <c r="CE62" s="123">
        <v>100</v>
      </c>
      <c r="CF62" s="123">
        <v>10834</v>
      </c>
      <c r="CG62" s="123">
        <v>99.9</v>
      </c>
      <c r="CH62" s="123">
        <v>8363</v>
      </c>
      <c r="CI62" s="123">
        <v>94.7</v>
      </c>
      <c r="CJ62" s="123">
        <v>97</v>
      </c>
      <c r="CK62" s="123">
        <v>5820</v>
      </c>
      <c r="CL62" s="19">
        <f t="shared" ref="CL62:CL70" si="134">BX62/BZ62</f>
        <v>0.60147601476014756</v>
      </c>
      <c r="CM62" s="22"/>
      <c r="CN62" s="22"/>
      <c r="CO62" s="22"/>
      <c r="CP62" s="6">
        <v>1.1100000000000001</v>
      </c>
      <c r="CQ62" s="19"/>
      <c r="CR62" s="19"/>
      <c r="CS62" s="19"/>
      <c r="CT62" s="22"/>
      <c r="CU62" s="139"/>
      <c r="CV62" s="139"/>
      <c r="CW62" s="22"/>
      <c r="CX62" s="22"/>
      <c r="CY62" s="1"/>
      <c r="CZ62" s="22"/>
      <c r="DA62" s="16"/>
      <c r="DB62" s="126" t="s">
        <v>446</v>
      </c>
      <c r="DC62" s="127"/>
      <c r="DD62" s="128" t="s">
        <v>1231</v>
      </c>
      <c r="DE62" s="1"/>
      <c r="DF62" s="1"/>
      <c r="DG62" s="1"/>
      <c r="DH62" s="1"/>
      <c r="DI62" s="1" t="s">
        <v>433</v>
      </c>
      <c r="DJ62" s="205" t="s">
        <v>482</v>
      </c>
      <c r="DK62" s="4">
        <v>2</v>
      </c>
      <c r="DL62" s="4" t="s">
        <v>441</v>
      </c>
      <c r="DM62" s="4" t="s">
        <v>458</v>
      </c>
      <c r="DN62" s="16">
        <v>0</v>
      </c>
      <c r="DO62" s="4"/>
      <c r="DP62" s="4"/>
      <c r="DQ62" s="4"/>
      <c r="DR62" s="22" t="s">
        <v>430</v>
      </c>
      <c r="DS62" s="22" t="s">
        <v>430</v>
      </c>
      <c r="DT62" s="22">
        <v>249</v>
      </c>
      <c r="DU62" s="22">
        <v>4.4000000000000004</v>
      </c>
      <c r="DV62" s="22">
        <v>95.6</v>
      </c>
      <c r="DW62" s="22" t="s">
        <v>430</v>
      </c>
      <c r="DX62" s="22" t="s">
        <v>430</v>
      </c>
      <c r="DY62" s="22" t="s">
        <v>430</v>
      </c>
      <c r="DZ62" s="22" t="s">
        <v>430</v>
      </c>
      <c r="EA62" s="2">
        <v>0</v>
      </c>
      <c r="EB62" s="2"/>
      <c r="EC62" s="36"/>
      <c r="ED62" s="36"/>
      <c r="EE62" s="4">
        <v>13</v>
      </c>
      <c r="EF62" s="4">
        <v>30</v>
      </c>
      <c r="EG62" s="4">
        <v>3</v>
      </c>
      <c r="EH62" s="4">
        <v>0</v>
      </c>
      <c r="EI62" s="4" t="s">
        <v>513</v>
      </c>
      <c r="EJ62" s="4">
        <v>183</v>
      </c>
      <c r="EK62" s="4">
        <v>87</v>
      </c>
      <c r="EL62" s="6">
        <f t="shared" ref="EL62:EL76" si="135">EK62/(EJ62*EJ62*0.01*0.01)</f>
        <v>25.978679566424795</v>
      </c>
      <c r="EM62" s="4">
        <v>0</v>
      </c>
      <c r="EN62" s="1">
        <v>1</v>
      </c>
      <c r="EO62" s="4">
        <v>1</v>
      </c>
      <c r="EP62" s="4">
        <v>1</v>
      </c>
      <c r="EQ62" s="31" t="s">
        <v>513</v>
      </c>
      <c r="ER62" s="14" t="s">
        <v>513</v>
      </c>
      <c r="ES62" s="129">
        <v>13143</v>
      </c>
      <c r="ET62" s="130">
        <v>75</v>
      </c>
      <c r="EU62" s="130">
        <v>15859</v>
      </c>
      <c r="EV62" s="130">
        <v>8000</v>
      </c>
      <c r="EW62" s="130">
        <v>40560</v>
      </c>
      <c r="EX62" s="130">
        <v>2846</v>
      </c>
      <c r="EY62" s="131">
        <f t="shared" ref="EY62:EY70" si="136">EX62/EV62*EW62/ET62</f>
        <v>192.3896</v>
      </c>
      <c r="EZ62" s="38">
        <f t="shared" ref="EZ62:EZ70" si="137">L62*EY62</f>
        <v>2501.0648000000001</v>
      </c>
      <c r="FA62" s="9"/>
      <c r="FB62" s="9"/>
      <c r="FC62" s="9"/>
      <c r="FD62" s="9"/>
      <c r="FE62" s="132"/>
      <c r="FF62" s="132"/>
      <c r="FG62" s="132"/>
      <c r="FH62" s="133"/>
      <c r="FI62" s="11"/>
      <c r="FJ62" s="133"/>
      <c r="FK62" s="135"/>
      <c r="FL62" s="136"/>
      <c r="FM62" s="9"/>
      <c r="FN62" s="1"/>
      <c r="FO62" s="40">
        <f>AC62/1000</f>
        <v>0.17799999999999999</v>
      </c>
      <c r="FP62" s="9"/>
      <c r="FQ62" s="118">
        <f t="shared" ref="FQ62:FQ70" si="138">EX62*100/EU62</f>
        <v>17.945646005422788</v>
      </c>
      <c r="FR62" s="137">
        <f t="shared" ref="FR62:FR70" si="139">EY62/1000</f>
        <v>0.19238959999999999</v>
      </c>
      <c r="FS62" s="140">
        <f>DT62/EY62</f>
        <v>1.2942487535708791</v>
      </c>
      <c r="FT62" s="42">
        <v>2</v>
      </c>
      <c r="FU62" s="337">
        <v>43952</v>
      </c>
      <c r="FV62" s="346" t="s">
        <v>430</v>
      </c>
      <c r="FW62" s="2" t="s">
        <v>2471</v>
      </c>
      <c r="FX62" s="209" t="s">
        <v>430</v>
      </c>
      <c r="FY62" s="241" t="s">
        <v>2496</v>
      </c>
      <c r="FZ62" s="1">
        <v>0</v>
      </c>
      <c r="GA62" s="1">
        <v>3</v>
      </c>
      <c r="GB62" s="11" t="s">
        <v>1232</v>
      </c>
      <c r="GC62" s="11"/>
      <c r="GD62" s="1"/>
      <c r="GE62" s="459">
        <v>1</v>
      </c>
      <c r="GF62" s="237" t="s">
        <v>2440</v>
      </c>
      <c r="GG62" s="1">
        <v>1</v>
      </c>
      <c r="GH62" s="219">
        <v>44057</v>
      </c>
      <c r="GI62" s="351">
        <v>1</v>
      </c>
      <c r="GJ62" s="29" t="s">
        <v>2578</v>
      </c>
      <c r="GK62" s="1">
        <v>0</v>
      </c>
      <c r="GL62" s="244" t="s">
        <v>513</v>
      </c>
      <c r="GM62" s="11" t="s">
        <v>1017</v>
      </c>
      <c r="GN62" s="1"/>
      <c r="GO62" s="10">
        <v>44029</v>
      </c>
      <c r="GP62" s="10"/>
      <c r="GQ62" s="20"/>
      <c r="GR62" s="138" t="s">
        <v>1018</v>
      </c>
      <c r="GS62" s="1"/>
      <c r="GT62" s="19"/>
      <c r="GU62" s="1"/>
      <c r="GV62" s="11"/>
      <c r="GW62" s="1"/>
      <c r="GX62" s="1"/>
      <c r="GY62" s="11"/>
      <c r="GZ62" s="11">
        <v>1</v>
      </c>
      <c r="HA62" s="51">
        <v>3.99</v>
      </c>
      <c r="HB62" s="51">
        <v>0</v>
      </c>
      <c r="HC62" s="52">
        <v>221.29</v>
      </c>
      <c r="HD62" s="51">
        <v>0</v>
      </c>
      <c r="HE62" s="51">
        <v>0</v>
      </c>
      <c r="HF62" s="51">
        <v>0</v>
      </c>
      <c r="HG62" s="52">
        <v>0</v>
      </c>
      <c r="HH62" s="51">
        <v>0</v>
      </c>
      <c r="HI62" s="52">
        <v>0</v>
      </c>
      <c r="HJ62" s="51">
        <v>0</v>
      </c>
      <c r="HK62" s="51">
        <v>0</v>
      </c>
      <c r="HL62" s="51">
        <v>0</v>
      </c>
      <c r="HM62" s="51">
        <v>251.27</v>
      </c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20"/>
      <c r="IC62" s="20"/>
      <c r="ID62" s="20"/>
      <c r="IE62" s="20"/>
      <c r="IF62" s="20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9"/>
      <c r="KC62" s="9"/>
      <c r="KD62" s="9"/>
      <c r="KE62" s="20">
        <f t="shared" ref="KE62:KE70" si="140">FR62*AO62/100*1000</f>
        <v>103.1208256</v>
      </c>
      <c r="KF62" s="20">
        <f t="shared" ref="KF62:KF70" si="141">FR62*AP62/100*1000</f>
        <v>83.881865599999998</v>
      </c>
      <c r="KG62" s="20">
        <f t="shared" ref="KG62:KG70" si="142">FR62*AQ62/100*1000</f>
        <v>2.8858439999999996</v>
      </c>
      <c r="KH62" s="20">
        <f t="shared" ref="KH62:KH70" si="143">FR62*AX62/100*1000</f>
        <v>10.292843599999999</v>
      </c>
      <c r="KI62" s="20">
        <f t="shared" ref="KI62:KI70" si="144">FR62*BM62/100*1000</f>
        <v>0.51945191999999996</v>
      </c>
      <c r="KJ62" s="20">
        <f t="shared" ref="KJ62:KJ70" si="145">FR62*BY62/100*1000</f>
        <v>13.672744092799999</v>
      </c>
      <c r="KK62" s="20">
        <f t="shared" ref="KK62:KK70" si="146">FR62*CA62/100*1000</f>
        <v>22.731985577600003</v>
      </c>
      <c r="KL62" s="20">
        <f t="shared" ref="KL62:KL70" si="147">FR62*CC62/100*1000</f>
        <v>47.057726601600002</v>
      </c>
      <c r="KM62" s="9"/>
      <c r="KN62" s="9"/>
      <c r="KO62" s="9"/>
      <c r="KP62" s="1"/>
      <c r="KQ62" s="9"/>
      <c r="KR62" s="9"/>
      <c r="KS62" s="23">
        <v>44057</v>
      </c>
      <c r="KT62" s="20">
        <v>1</v>
      </c>
      <c r="KU62" s="1">
        <v>1</v>
      </c>
      <c r="KV62" s="2">
        <v>1</v>
      </c>
      <c r="KW62" s="23">
        <v>44057</v>
      </c>
      <c r="KX62" s="1">
        <v>1</v>
      </c>
      <c r="KY62" s="1">
        <v>0</v>
      </c>
      <c r="KZ62" s="1">
        <v>3</v>
      </c>
      <c r="LA62" s="11" t="s">
        <v>2498</v>
      </c>
      <c r="LB62" s="11"/>
      <c r="LC62" s="11"/>
    </row>
    <row r="63" spans="1:315">
      <c r="A63" s="1">
        <v>141</v>
      </c>
      <c r="B63" s="412">
        <f>COUNTIFS($D$3:D63,D63,$F$3:F63,F63)</f>
        <v>1</v>
      </c>
      <c r="C63" s="413">
        <v>17575</v>
      </c>
      <c r="D63" s="414" t="s">
        <v>2056</v>
      </c>
      <c r="E63" s="2" t="s">
        <v>538</v>
      </c>
      <c r="F63" s="12">
        <v>6555271239</v>
      </c>
      <c r="G63" s="1">
        <v>57</v>
      </c>
      <c r="H63" s="441">
        <v>44728</v>
      </c>
      <c r="I63" s="29" t="s">
        <v>2057</v>
      </c>
      <c r="J63" s="24" t="s">
        <v>486</v>
      </c>
      <c r="K63" s="2" t="s">
        <v>429</v>
      </c>
      <c r="L63" s="2">
        <v>18</v>
      </c>
      <c r="M63" s="2" t="s">
        <v>540</v>
      </c>
      <c r="N63" s="2" t="s">
        <v>430</v>
      </c>
      <c r="O63" s="11"/>
      <c r="P63" s="2" t="s">
        <v>2024</v>
      </c>
      <c r="Q63" s="11"/>
      <c r="R63" s="11"/>
      <c r="S63" s="11"/>
      <c r="T63" s="41"/>
      <c r="U63" s="41" t="s">
        <v>2027</v>
      </c>
      <c r="V63" s="61" t="s">
        <v>1980</v>
      </c>
      <c r="W63" s="41"/>
      <c r="X63" s="41"/>
      <c r="Y63" s="41"/>
      <c r="Z63" s="29"/>
      <c r="AA63" s="1" t="s">
        <v>1780</v>
      </c>
      <c r="AB63" s="1"/>
      <c r="AC63" s="112">
        <v>2136</v>
      </c>
      <c r="AD63" s="112">
        <v>38000</v>
      </c>
      <c r="AE63" s="11"/>
      <c r="AF63" s="11"/>
      <c r="AG63" s="11" t="s">
        <v>482</v>
      </c>
      <c r="AH63" s="112">
        <v>4000</v>
      </c>
      <c r="AI63" s="1"/>
      <c r="AJ63" s="11"/>
      <c r="AK63" s="112"/>
      <c r="AL63" s="1"/>
      <c r="AM63" s="11"/>
      <c r="AN63" s="1"/>
      <c r="AO63" s="113">
        <v>17.899999999999999</v>
      </c>
      <c r="AP63" s="114">
        <v>79</v>
      </c>
      <c r="AQ63" s="115">
        <v>2.6</v>
      </c>
      <c r="AR63" s="116">
        <f t="shared" si="120"/>
        <v>99.5</v>
      </c>
      <c r="AS63" s="117">
        <f t="shared" si="121"/>
        <v>0.22658227848101264</v>
      </c>
      <c r="AT63" s="118">
        <f t="shared" si="122"/>
        <v>0.5891139240506329</v>
      </c>
      <c r="AU63" s="119">
        <f t="shared" si="123"/>
        <v>0.21936274509803921</v>
      </c>
      <c r="AV63" s="19">
        <f t="shared" si="124"/>
        <v>16.611999999999998</v>
      </c>
      <c r="AW63" s="19">
        <f>98-AY63</f>
        <v>92.80446927374301</v>
      </c>
      <c r="AX63" s="120">
        <v>0.93</v>
      </c>
      <c r="AY63" s="19">
        <f t="shared" si="125"/>
        <v>5.1955307262569841</v>
      </c>
      <c r="AZ63" s="1" t="s">
        <v>431</v>
      </c>
      <c r="BA63" s="55">
        <v>38.5</v>
      </c>
      <c r="BB63" s="1" t="s">
        <v>431</v>
      </c>
      <c r="BC63" s="6">
        <v>6.2E-2</v>
      </c>
      <c r="BD63" s="6"/>
      <c r="BE63" s="19"/>
      <c r="BF63" s="19"/>
      <c r="BG63" s="64">
        <v>10505.384615384615</v>
      </c>
      <c r="BH63" s="64">
        <v>1144</v>
      </c>
      <c r="BI63" s="19">
        <v>20.5</v>
      </c>
      <c r="BJ63" s="19">
        <v>83.2</v>
      </c>
      <c r="BK63" s="19">
        <f>100-BJ63</f>
        <v>16.799999999999997</v>
      </c>
      <c r="BL63" s="121">
        <f t="shared" si="126"/>
        <v>4.9523809523809534</v>
      </c>
      <c r="BM63" s="122">
        <v>0.57999999999999996</v>
      </c>
      <c r="BN63" s="6">
        <f t="shared" si="127"/>
        <v>3.2402234636871508</v>
      </c>
      <c r="BO63" s="1" t="s">
        <v>431</v>
      </c>
      <c r="BP63" s="19">
        <v>47.79661016949153</v>
      </c>
      <c r="BQ63" s="19">
        <v>32.9</v>
      </c>
      <c r="BR63" s="42">
        <v>32898.559999999998</v>
      </c>
      <c r="BS63" s="6">
        <f t="shared" si="128"/>
        <v>97.65</v>
      </c>
      <c r="BT63" s="4">
        <v>97.5</v>
      </c>
      <c r="BU63" s="42">
        <v>17807.142857142859</v>
      </c>
      <c r="BV63" s="6">
        <f t="shared" si="129"/>
        <v>2.5</v>
      </c>
      <c r="BW63" s="6">
        <f t="shared" si="130"/>
        <v>77.775500000000008</v>
      </c>
      <c r="BX63" s="22">
        <v>95.2</v>
      </c>
      <c r="BY63" s="22">
        <f t="shared" si="131"/>
        <v>75.207999999999998</v>
      </c>
      <c r="BZ63" s="6">
        <v>2.4500000000000002</v>
      </c>
      <c r="CA63" s="22">
        <f t="shared" si="132"/>
        <v>1.9355000000000002</v>
      </c>
      <c r="CB63" s="6">
        <v>0.8</v>
      </c>
      <c r="CC63" s="22">
        <f t="shared" si="133"/>
        <v>0.63200000000000001</v>
      </c>
      <c r="CD63" s="22" t="s">
        <v>431</v>
      </c>
      <c r="CE63" s="123">
        <v>100</v>
      </c>
      <c r="CF63" s="124">
        <v>25655</v>
      </c>
      <c r="CG63" s="123">
        <v>99.9</v>
      </c>
      <c r="CH63" s="124">
        <v>13908</v>
      </c>
      <c r="CI63" s="123">
        <v>97.7</v>
      </c>
      <c r="CJ63" s="123">
        <v>100</v>
      </c>
      <c r="CK63" s="124">
        <v>25114</v>
      </c>
      <c r="CL63" s="19">
        <f t="shared" si="134"/>
        <v>38.857142857142854</v>
      </c>
      <c r="CM63" s="19"/>
      <c r="CN63" s="19"/>
      <c r="CO63" s="19"/>
      <c r="CP63" s="6"/>
      <c r="CQ63" s="19"/>
      <c r="CR63" s="19"/>
      <c r="CS63" s="20"/>
      <c r="CT63" s="25"/>
      <c r="CU63" s="125"/>
      <c r="CV63" s="125"/>
      <c r="CW63" s="1"/>
      <c r="CX63" s="1"/>
      <c r="CY63" s="1"/>
      <c r="CZ63" s="22"/>
      <c r="DA63" s="16"/>
      <c r="DB63" s="126"/>
      <c r="DC63" s="127"/>
      <c r="DD63" s="128"/>
      <c r="DE63" s="1"/>
      <c r="DF63" s="1"/>
      <c r="DG63" s="1"/>
      <c r="DH63" s="1"/>
      <c r="DI63" s="105" t="s">
        <v>435</v>
      </c>
      <c r="DJ63" s="205" t="s">
        <v>482</v>
      </c>
      <c r="DK63" s="4">
        <v>2</v>
      </c>
      <c r="DL63" s="4"/>
      <c r="DM63" s="4"/>
      <c r="DN63" s="16" t="s">
        <v>2008</v>
      </c>
      <c r="DO63" s="4"/>
      <c r="DP63" s="4"/>
      <c r="DQ63" s="4"/>
      <c r="DR63" s="55" t="s">
        <v>430</v>
      </c>
      <c r="DS63" s="22" t="s">
        <v>430</v>
      </c>
      <c r="DT63" s="22">
        <v>3901</v>
      </c>
      <c r="DU63" s="22">
        <v>12.2</v>
      </c>
      <c r="DV63" s="22">
        <v>87.8</v>
      </c>
      <c r="DW63" s="22" t="s">
        <v>430</v>
      </c>
      <c r="DX63" s="22" t="s">
        <v>430</v>
      </c>
      <c r="DY63" s="22" t="s">
        <v>430</v>
      </c>
      <c r="DZ63" s="22" t="s">
        <v>430</v>
      </c>
      <c r="EA63" s="2">
        <v>0</v>
      </c>
      <c r="EB63" s="2"/>
      <c r="EC63" s="36"/>
      <c r="ED63" s="36"/>
      <c r="EE63" s="4">
        <f>L63</f>
        <v>18</v>
      </c>
      <c r="EF63" s="4">
        <v>55</v>
      </c>
      <c r="EG63" s="4"/>
      <c r="EH63" s="4">
        <v>0</v>
      </c>
      <c r="EI63" s="4" t="s">
        <v>513</v>
      </c>
      <c r="EJ63" s="4">
        <v>164</v>
      </c>
      <c r="EK63" s="4">
        <v>88</v>
      </c>
      <c r="EL63" s="6">
        <f t="shared" si="135"/>
        <v>32.718619869125519</v>
      </c>
      <c r="EM63" s="4"/>
      <c r="EN63" s="4">
        <v>1</v>
      </c>
      <c r="EO63" s="4">
        <v>2</v>
      </c>
      <c r="EP63" s="4">
        <v>2</v>
      </c>
      <c r="EQ63" s="31" t="s">
        <v>2455</v>
      </c>
      <c r="ER63" s="14">
        <v>44651</v>
      </c>
      <c r="ES63" s="129">
        <f>C63</f>
        <v>17575</v>
      </c>
      <c r="ET63" s="130">
        <v>75</v>
      </c>
      <c r="EU63" s="130">
        <v>27775</v>
      </c>
      <c r="EV63" s="130">
        <v>4000</v>
      </c>
      <c r="EW63" s="130">
        <v>40560</v>
      </c>
      <c r="EX63" s="130">
        <v>16601</v>
      </c>
      <c r="EY63" s="131">
        <f t="shared" si="136"/>
        <v>2244.4551999999999</v>
      </c>
      <c r="EZ63" s="38">
        <f t="shared" si="137"/>
        <v>40400.193599999999</v>
      </c>
      <c r="FA63" s="9"/>
      <c r="FB63" s="9"/>
      <c r="FC63" s="9"/>
      <c r="FD63" s="9"/>
      <c r="FE63" s="132"/>
      <c r="FF63" s="132"/>
      <c r="FG63" s="132"/>
      <c r="FH63" s="133"/>
      <c r="FI63" s="134"/>
      <c r="FJ63" s="133"/>
      <c r="FK63" s="135"/>
      <c r="FL63" s="136"/>
      <c r="FM63" s="9"/>
      <c r="FN63" s="1"/>
      <c r="FO63" s="40">
        <f>AC63/1000</f>
        <v>2.1360000000000001</v>
      </c>
      <c r="FP63" s="9"/>
      <c r="FQ63" s="118">
        <f t="shared" si="138"/>
        <v>59.769576957695769</v>
      </c>
      <c r="FR63" s="137">
        <f t="shared" si="139"/>
        <v>2.2444552</v>
      </c>
      <c r="FS63" s="9"/>
      <c r="FT63" s="1"/>
      <c r="FU63" s="336">
        <v>44378</v>
      </c>
      <c r="FV63" s="343"/>
      <c r="FW63" s="237" t="s">
        <v>2609</v>
      </c>
      <c r="FX63" s="208"/>
      <c r="FY63" s="243" t="s">
        <v>2625</v>
      </c>
      <c r="FZ63" s="1"/>
      <c r="GA63" s="1">
        <v>2</v>
      </c>
      <c r="GB63" s="9"/>
      <c r="GC63" s="9"/>
      <c r="GD63" s="1"/>
      <c r="GE63" s="20">
        <v>1</v>
      </c>
      <c r="GF63" s="237" t="s">
        <v>784</v>
      </c>
      <c r="GG63" s="1"/>
      <c r="GH63" s="28">
        <v>44746</v>
      </c>
      <c r="GI63" s="351">
        <v>0</v>
      </c>
      <c r="GJ63" s="244" t="s">
        <v>3206</v>
      </c>
      <c r="GK63" s="1"/>
      <c r="GL63" s="244" t="s">
        <v>513</v>
      </c>
      <c r="GM63" s="9"/>
      <c r="GN63" s="1"/>
      <c r="GO63" s="10">
        <v>44728</v>
      </c>
      <c r="GP63" s="10"/>
      <c r="GQ63" s="20"/>
      <c r="GR63" s="138"/>
      <c r="GS63" s="1"/>
      <c r="GT63" s="1"/>
      <c r="GU63" s="1"/>
      <c r="GV63" s="1"/>
      <c r="GW63" s="1"/>
      <c r="GX63" s="1"/>
      <c r="GY63" s="9"/>
      <c r="GZ63" s="9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22"/>
      <c r="KC63" s="22"/>
      <c r="KD63" s="22"/>
      <c r="KE63" s="20">
        <f t="shared" si="140"/>
        <v>401.75748079999994</v>
      </c>
      <c r="KF63" s="20">
        <f t="shared" si="141"/>
        <v>1773.119608</v>
      </c>
      <c r="KG63" s="20">
        <f t="shared" si="142"/>
        <v>58.355835200000001</v>
      </c>
      <c r="KH63" s="20">
        <f t="shared" si="143"/>
        <v>20.87343336</v>
      </c>
      <c r="KI63" s="20">
        <f t="shared" si="144"/>
        <v>13.017840159999999</v>
      </c>
      <c r="KJ63" s="20">
        <f t="shared" si="145"/>
        <v>1688.0098668159999</v>
      </c>
      <c r="KK63" s="20">
        <f t="shared" si="146"/>
        <v>43.441430396000008</v>
      </c>
      <c r="KL63" s="20">
        <f t="shared" si="147"/>
        <v>14.184956864</v>
      </c>
      <c r="KM63" s="1">
        <v>86.5</v>
      </c>
      <c r="KN63" s="1">
        <v>95.7</v>
      </c>
      <c r="KO63" s="9"/>
      <c r="KP63" s="22"/>
      <c r="KQ63" s="22"/>
      <c r="KR63" s="22"/>
      <c r="KS63" s="23">
        <v>44746</v>
      </c>
      <c r="KT63" s="20">
        <v>1</v>
      </c>
      <c r="KU63" s="1">
        <v>1</v>
      </c>
      <c r="KV63" s="1">
        <v>1</v>
      </c>
      <c r="KW63" s="23">
        <v>45062</v>
      </c>
      <c r="KX63" s="1">
        <v>1</v>
      </c>
      <c r="KY63" s="2">
        <v>0</v>
      </c>
      <c r="KZ63" s="2">
        <v>3</v>
      </c>
      <c r="LA63" s="11" t="s">
        <v>2428</v>
      </c>
      <c r="LB63" s="11"/>
      <c r="LC63" s="11"/>
    </row>
    <row r="64" spans="1:315">
      <c r="A64" s="1">
        <v>93</v>
      </c>
      <c r="B64" s="412">
        <f>COUNTIFS($D$3:D64,D64,$F$3:F64,F64)</f>
        <v>1</v>
      </c>
      <c r="C64" s="413">
        <v>17280</v>
      </c>
      <c r="D64" s="414" t="s">
        <v>700</v>
      </c>
      <c r="E64" s="2" t="s">
        <v>503</v>
      </c>
      <c r="F64" s="12">
        <v>6109070616</v>
      </c>
      <c r="G64" s="1">
        <v>61</v>
      </c>
      <c r="H64" s="441">
        <v>44670</v>
      </c>
      <c r="I64" s="29" t="s">
        <v>1997</v>
      </c>
      <c r="J64" s="24" t="s">
        <v>486</v>
      </c>
      <c r="K64" s="2" t="s">
        <v>429</v>
      </c>
      <c r="L64" s="2">
        <v>36</v>
      </c>
      <c r="M64" s="2">
        <v>2</v>
      </c>
      <c r="N64" s="2" t="s">
        <v>430</v>
      </c>
      <c r="O64" s="11"/>
      <c r="P64" s="2" t="s">
        <v>1991</v>
      </c>
      <c r="Q64" s="11"/>
      <c r="R64" s="11"/>
      <c r="S64" s="11"/>
      <c r="T64" s="41"/>
      <c r="U64" s="41"/>
      <c r="V64" s="61" t="s">
        <v>1980</v>
      </c>
      <c r="W64" s="41"/>
      <c r="X64" s="41"/>
      <c r="Y64" s="41"/>
      <c r="Z64" s="29"/>
      <c r="AA64" s="1" t="s">
        <v>1780</v>
      </c>
      <c r="AB64" s="1"/>
      <c r="AC64" s="112">
        <v>48</v>
      </c>
      <c r="AD64" s="112">
        <v>1700</v>
      </c>
      <c r="AE64" s="11"/>
      <c r="AF64" s="11"/>
      <c r="AG64" s="11" t="s">
        <v>464</v>
      </c>
      <c r="AH64" s="112">
        <v>150</v>
      </c>
      <c r="AI64" s="11"/>
      <c r="AJ64" s="11"/>
      <c r="AK64" s="112"/>
      <c r="AL64" s="1"/>
      <c r="AM64" s="11"/>
      <c r="AN64" s="1"/>
      <c r="AO64" s="113">
        <v>30.5</v>
      </c>
      <c r="AP64" s="114">
        <v>64.900000000000006</v>
      </c>
      <c r="AQ64" s="115">
        <v>3.84</v>
      </c>
      <c r="AR64" s="116">
        <f t="shared" si="120"/>
        <v>99.240000000000009</v>
      </c>
      <c r="AS64" s="117">
        <f t="shared" si="121"/>
        <v>0.46995377503852076</v>
      </c>
      <c r="AT64" s="118">
        <f t="shared" si="122"/>
        <v>1.8046224961479196</v>
      </c>
      <c r="AU64" s="119">
        <f t="shared" si="123"/>
        <v>0.44370090194937439</v>
      </c>
      <c r="AV64" s="19">
        <f t="shared" si="124"/>
        <v>28.2</v>
      </c>
      <c r="AW64" s="19">
        <f>98-AY64</f>
        <v>92.459016393442624</v>
      </c>
      <c r="AX64" s="120">
        <v>1.69</v>
      </c>
      <c r="AY64" s="19">
        <f t="shared" si="125"/>
        <v>5.5409836065573774</v>
      </c>
      <c r="AZ64" s="1" t="s">
        <v>431</v>
      </c>
      <c r="BA64" s="55">
        <v>38.166666666666664</v>
      </c>
      <c r="BB64" s="1" t="s">
        <v>431</v>
      </c>
      <c r="BC64" s="6">
        <v>1.9E-2</v>
      </c>
      <c r="BD64" s="6"/>
      <c r="BE64" s="19"/>
      <c r="BF64" s="19"/>
      <c r="BG64" s="64">
        <v>3977</v>
      </c>
      <c r="BH64" s="64">
        <v>348.40000000000003</v>
      </c>
      <c r="BI64" s="19">
        <v>0.44</v>
      </c>
      <c r="BJ64" s="19">
        <v>30.2</v>
      </c>
      <c r="BK64" s="19">
        <f>100-BJ64</f>
        <v>69.8</v>
      </c>
      <c r="BL64" s="121">
        <f t="shared" si="126"/>
        <v>0.43266475644699143</v>
      </c>
      <c r="BM64" s="122">
        <v>0.2</v>
      </c>
      <c r="BN64" s="6">
        <f t="shared" si="127"/>
        <v>0.65573770491803274</v>
      </c>
      <c r="BO64" s="1" t="s">
        <v>431</v>
      </c>
      <c r="BP64" s="19">
        <v>24.5</v>
      </c>
      <c r="BQ64" s="19">
        <v>45.87</v>
      </c>
      <c r="BR64" s="42">
        <v>43747.5</v>
      </c>
      <c r="BS64" s="6">
        <f t="shared" si="128"/>
        <v>41.7</v>
      </c>
      <c r="BT64" s="4">
        <v>87.9</v>
      </c>
      <c r="BU64" s="42">
        <v>7679</v>
      </c>
      <c r="BV64" s="6">
        <f t="shared" si="129"/>
        <v>12.099999999999994</v>
      </c>
      <c r="BW64" s="6">
        <f t="shared" si="130"/>
        <v>64.445700000000002</v>
      </c>
      <c r="BX64" s="22">
        <v>19.3</v>
      </c>
      <c r="BY64" s="22">
        <f t="shared" si="131"/>
        <v>12.525700000000002</v>
      </c>
      <c r="BZ64" s="6">
        <v>22.4</v>
      </c>
      <c r="CA64" s="22">
        <f t="shared" si="132"/>
        <v>14.537599999999999</v>
      </c>
      <c r="CB64" s="6">
        <v>57.6</v>
      </c>
      <c r="CC64" s="22">
        <f t="shared" si="133"/>
        <v>37.382400000000004</v>
      </c>
      <c r="CD64" s="22" t="s">
        <v>431</v>
      </c>
      <c r="CE64" s="123">
        <v>91.4</v>
      </c>
      <c r="CF64" s="124">
        <v>5927</v>
      </c>
      <c r="CG64" s="123">
        <v>73.8</v>
      </c>
      <c r="CH64" s="124">
        <v>4534</v>
      </c>
      <c r="CI64" s="123">
        <v>24.4</v>
      </c>
      <c r="CJ64" s="123">
        <v>48.7</v>
      </c>
      <c r="CK64" s="124">
        <v>4479</v>
      </c>
      <c r="CL64" s="19">
        <f t="shared" si="134"/>
        <v>0.8616071428571429</v>
      </c>
      <c r="CM64" s="19"/>
      <c r="CN64" s="19"/>
      <c r="CO64" s="19"/>
      <c r="CP64" s="6"/>
      <c r="CQ64" s="19"/>
      <c r="CR64" s="19"/>
      <c r="CS64" s="20"/>
      <c r="CT64" s="25"/>
      <c r="CU64" s="125"/>
      <c r="CV64" s="125"/>
      <c r="CW64" s="1"/>
      <c r="CX64" s="1"/>
      <c r="CY64" s="1"/>
      <c r="CZ64" s="22"/>
      <c r="DA64" s="16"/>
      <c r="DB64" s="126"/>
      <c r="DC64" s="127"/>
      <c r="DD64" s="128"/>
      <c r="DE64" s="1"/>
      <c r="DF64" s="1"/>
      <c r="DG64" s="1"/>
      <c r="DH64" s="1"/>
      <c r="DI64" s="1" t="s">
        <v>433</v>
      </c>
      <c r="DJ64" s="2" t="s">
        <v>464</v>
      </c>
      <c r="DK64" s="4">
        <v>2</v>
      </c>
      <c r="DL64" s="4"/>
      <c r="DM64" s="4"/>
      <c r="DN64" s="16">
        <v>0</v>
      </c>
      <c r="DO64" s="4"/>
      <c r="DP64" s="4"/>
      <c r="DQ64" s="4"/>
      <c r="DR64" s="55" t="s">
        <v>430</v>
      </c>
      <c r="DS64" s="22" t="s">
        <v>430</v>
      </c>
      <c r="DT64" s="22">
        <v>86</v>
      </c>
      <c r="DU64" s="22">
        <v>15.2</v>
      </c>
      <c r="DV64" s="22">
        <v>84.8</v>
      </c>
      <c r="DW64" s="22" t="s">
        <v>430</v>
      </c>
      <c r="DX64" s="22" t="s">
        <v>430</v>
      </c>
      <c r="DY64" s="22" t="s">
        <v>430</v>
      </c>
      <c r="DZ64" s="22" t="s">
        <v>430</v>
      </c>
      <c r="EA64" s="2">
        <v>0</v>
      </c>
      <c r="EB64" s="2"/>
      <c r="EC64" s="36"/>
      <c r="ED64" s="36"/>
      <c r="EE64" s="4">
        <f>L64</f>
        <v>36</v>
      </c>
      <c r="EF64" s="469" t="s">
        <v>3205</v>
      </c>
      <c r="EG64" s="4">
        <v>3</v>
      </c>
      <c r="EH64" s="4" t="s">
        <v>430</v>
      </c>
      <c r="EI64" s="4" t="s">
        <v>430</v>
      </c>
      <c r="EJ64" s="4">
        <v>175</v>
      </c>
      <c r="EK64" s="4">
        <v>118</v>
      </c>
      <c r="EL64" s="6">
        <f t="shared" si="135"/>
        <v>38.530612244897959</v>
      </c>
      <c r="EM64" s="4"/>
      <c r="EN64" s="4" t="s">
        <v>430</v>
      </c>
      <c r="EO64" s="4" t="s">
        <v>430</v>
      </c>
      <c r="EP64" s="4" t="s">
        <v>430</v>
      </c>
      <c r="EQ64" s="31" t="s">
        <v>430</v>
      </c>
      <c r="ER64" s="14" t="s">
        <v>430</v>
      </c>
      <c r="ES64" s="129">
        <f>C64</f>
        <v>17280</v>
      </c>
      <c r="ET64" s="130">
        <v>75</v>
      </c>
      <c r="EU64" s="130">
        <v>202621</v>
      </c>
      <c r="EV64" s="130">
        <v>8000</v>
      </c>
      <c r="EW64" s="130">
        <v>37440</v>
      </c>
      <c r="EX64" s="130">
        <v>1993</v>
      </c>
      <c r="EY64" s="131">
        <f t="shared" si="136"/>
        <v>124.36319999999999</v>
      </c>
      <c r="EZ64" s="38">
        <f t="shared" si="137"/>
        <v>4477.0751999999993</v>
      </c>
      <c r="FA64" s="9"/>
      <c r="FB64" s="9"/>
      <c r="FC64" s="9"/>
      <c r="FD64" s="9"/>
      <c r="FE64" s="132"/>
      <c r="FF64" s="132"/>
      <c r="FG64" s="132"/>
      <c r="FH64" s="133"/>
      <c r="FI64" s="134"/>
      <c r="FJ64" s="133"/>
      <c r="FK64" s="135"/>
      <c r="FL64" s="136"/>
      <c r="FM64" s="9"/>
      <c r="FN64" s="1"/>
      <c r="FO64" s="40">
        <f>AC64/1000</f>
        <v>4.8000000000000001E-2</v>
      </c>
      <c r="FP64" s="9"/>
      <c r="FQ64" s="118">
        <f t="shared" si="138"/>
        <v>0.98360979365416223</v>
      </c>
      <c r="FR64" s="137">
        <f t="shared" si="139"/>
        <v>0.12436319999999999</v>
      </c>
      <c r="FS64" s="9"/>
      <c r="FT64" s="1"/>
      <c r="FU64" s="334" t="s">
        <v>430</v>
      </c>
      <c r="FV64" s="348" t="s">
        <v>430</v>
      </c>
      <c r="FW64" s="237" t="s">
        <v>430</v>
      </c>
      <c r="FX64" s="244" t="s">
        <v>430</v>
      </c>
      <c r="FY64" s="243" t="s">
        <v>430</v>
      </c>
      <c r="FZ64" s="1"/>
      <c r="GA64" s="237" t="s">
        <v>430</v>
      </c>
      <c r="GB64" s="9"/>
      <c r="GC64" s="9"/>
      <c r="GD64" s="1"/>
      <c r="GE64" s="459" t="s">
        <v>430</v>
      </c>
      <c r="GF64" s="237" t="s">
        <v>430</v>
      </c>
      <c r="GG64" s="1"/>
      <c r="GH64" s="244" t="s">
        <v>430</v>
      </c>
      <c r="GI64" s="352" t="s">
        <v>430</v>
      </c>
      <c r="GJ64" s="244" t="s">
        <v>430</v>
      </c>
      <c r="GK64" s="1"/>
      <c r="GL64" s="244" t="s">
        <v>430</v>
      </c>
      <c r="GM64" s="9"/>
      <c r="GN64" s="1"/>
      <c r="GO64" s="10">
        <v>44670</v>
      </c>
      <c r="GP64" s="10"/>
      <c r="GQ64" s="20"/>
      <c r="GR64" s="138"/>
      <c r="GS64" s="1"/>
      <c r="GT64" s="1"/>
      <c r="GU64" s="1"/>
      <c r="GV64" s="1"/>
      <c r="GW64" s="1"/>
      <c r="GX64" s="1"/>
      <c r="GY64" s="9"/>
      <c r="GZ64" s="9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22"/>
      <c r="KC64" s="22"/>
      <c r="KD64" s="22"/>
      <c r="KE64" s="20">
        <f t="shared" si="140"/>
        <v>37.930776000000002</v>
      </c>
      <c r="KF64" s="20">
        <f t="shared" si="141"/>
        <v>80.711716800000019</v>
      </c>
      <c r="KG64" s="20">
        <f t="shared" si="142"/>
        <v>4.7755468799999994</v>
      </c>
      <c r="KH64" s="20">
        <f t="shared" si="143"/>
        <v>2.1017380799999996</v>
      </c>
      <c r="KI64" s="20">
        <f t="shared" si="144"/>
        <v>0.24872640000000004</v>
      </c>
      <c r="KJ64" s="20">
        <f t="shared" si="145"/>
        <v>15.577361342400001</v>
      </c>
      <c r="KK64" s="20">
        <f t="shared" si="146"/>
        <v>18.079424563199996</v>
      </c>
      <c r="KL64" s="20">
        <f t="shared" si="147"/>
        <v>46.489948876800007</v>
      </c>
      <c r="KM64" s="1">
        <v>90.4</v>
      </c>
      <c r="KN64" s="1">
        <v>96.8</v>
      </c>
      <c r="KO64" s="9">
        <v>1</v>
      </c>
      <c r="KP64" s="2"/>
      <c r="KQ64" s="2"/>
      <c r="KR64" s="2"/>
      <c r="KS64" s="245" t="s">
        <v>430</v>
      </c>
      <c r="KT64" s="459" t="s">
        <v>430</v>
      </c>
      <c r="KU64" s="237" t="s">
        <v>430</v>
      </c>
      <c r="KV64" s="237" t="s">
        <v>430</v>
      </c>
      <c r="KW64" s="237" t="s">
        <v>430</v>
      </c>
      <c r="KX64" s="237" t="s">
        <v>430</v>
      </c>
      <c r="KY64" s="2" t="s">
        <v>430</v>
      </c>
      <c r="KZ64" s="2" t="s">
        <v>430</v>
      </c>
      <c r="LA64" s="11" t="s">
        <v>430</v>
      </c>
      <c r="LB64" s="11"/>
      <c r="LC64" s="11"/>
    </row>
    <row r="65" spans="1:315">
      <c r="A65" s="1">
        <v>188</v>
      </c>
      <c r="B65" s="412">
        <f>COUNTIFS($D$3:D65,D65,$F$3:F65,F65)</f>
        <v>1</v>
      </c>
      <c r="C65" s="413">
        <v>17941</v>
      </c>
      <c r="D65" s="414" t="s">
        <v>2102</v>
      </c>
      <c r="E65" s="2" t="s">
        <v>2103</v>
      </c>
      <c r="F65" s="12">
        <v>6155694259</v>
      </c>
      <c r="G65" s="1">
        <v>61</v>
      </c>
      <c r="H65" s="441">
        <v>44802</v>
      </c>
      <c r="I65" s="29" t="s">
        <v>436</v>
      </c>
      <c r="J65" s="24" t="s">
        <v>486</v>
      </c>
      <c r="K65" s="2" t="s">
        <v>429</v>
      </c>
      <c r="L65" s="2">
        <v>11</v>
      </c>
      <c r="M65" s="2" t="s">
        <v>649</v>
      </c>
      <c r="N65" s="2" t="s">
        <v>430</v>
      </c>
      <c r="O65" s="11"/>
      <c r="P65" s="2" t="s">
        <v>2087</v>
      </c>
      <c r="Q65" s="11" t="s">
        <v>2097</v>
      </c>
      <c r="R65" s="11"/>
      <c r="S65" s="11"/>
      <c r="T65" s="41"/>
      <c r="U65" s="41"/>
      <c r="V65" s="61" t="s">
        <v>1980</v>
      </c>
      <c r="W65" s="41"/>
      <c r="X65" s="41"/>
      <c r="Y65" s="41"/>
      <c r="Z65" s="29"/>
      <c r="AA65" s="1" t="s">
        <v>1780</v>
      </c>
      <c r="AB65" s="1"/>
      <c r="AC65" s="112">
        <v>233</v>
      </c>
      <c r="AD65" s="112">
        <v>2500</v>
      </c>
      <c r="AE65" s="1"/>
      <c r="AF65" s="1"/>
      <c r="AG65" s="11" t="s">
        <v>482</v>
      </c>
      <c r="AH65" s="112">
        <v>150</v>
      </c>
      <c r="AI65" s="1"/>
      <c r="AJ65" s="11"/>
      <c r="AK65" s="112"/>
      <c r="AL65" s="1"/>
      <c r="AM65" s="11"/>
      <c r="AN65" s="1"/>
      <c r="AO65" s="113"/>
      <c r="AP65" s="114"/>
      <c r="AQ65" s="115"/>
      <c r="AR65" s="116">
        <f t="shared" si="120"/>
        <v>0</v>
      </c>
      <c r="AS65" s="117" t="e">
        <f t="shared" si="121"/>
        <v>#DIV/0!</v>
      </c>
      <c r="AT65" s="118" t="e">
        <f t="shared" si="122"/>
        <v>#DIV/0!</v>
      </c>
      <c r="AU65" s="119" t="e">
        <f t="shared" si="123"/>
        <v>#DIV/0!</v>
      </c>
      <c r="AV65" s="19" t="e">
        <f t="shared" si="124"/>
        <v>#DIV/0!</v>
      </c>
      <c r="AW65" s="19" t="e">
        <f>98-AY65</f>
        <v>#DIV/0!</v>
      </c>
      <c r="AX65" s="120"/>
      <c r="AY65" s="19" t="e">
        <f t="shared" si="125"/>
        <v>#DIV/0!</v>
      </c>
      <c r="AZ65" s="1" t="s">
        <v>431</v>
      </c>
      <c r="BA65" s="55"/>
      <c r="BB65" s="1" t="s">
        <v>431</v>
      </c>
      <c r="BC65" s="6"/>
      <c r="BD65" s="6"/>
      <c r="BE65" s="19"/>
      <c r="BF65" s="19"/>
      <c r="BG65" s="64"/>
      <c r="BH65" s="64"/>
      <c r="BI65" s="19"/>
      <c r="BJ65" s="19"/>
      <c r="BK65" s="19">
        <f>100-BJ65</f>
        <v>100</v>
      </c>
      <c r="BL65" s="121">
        <f t="shared" si="126"/>
        <v>0</v>
      </c>
      <c r="BM65" s="122"/>
      <c r="BN65" s="6" t="e">
        <f t="shared" si="127"/>
        <v>#DIV/0!</v>
      </c>
      <c r="BO65" s="1" t="s">
        <v>431</v>
      </c>
      <c r="BP65" s="19"/>
      <c r="BQ65" s="19"/>
      <c r="BR65" s="42"/>
      <c r="BS65" s="6">
        <f t="shared" si="128"/>
        <v>0</v>
      </c>
      <c r="BT65" s="4"/>
      <c r="BU65" s="42"/>
      <c r="BV65" s="6">
        <f t="shared" si="129"/>
        <v>100</v>
      </c>
      <c r="BW65" s="6">
        <f t="shared" si="130"/>
        <v>0</v>
      </c>
      <c r="BX65" s="22"/>
      <c r="BY65" s="22">
        <f t="shared" si="131"/>
        <v>0</v>
      </c>
      <c r="BZ65" s="6"/>
      <c r="CA65" s="22">
        <f t="shared" si="132"/>
        <v>0</v>
      </c>
      <c r="CB65" s="6"/>
      <c r="CC65" s="22">
        <f t="shared" si="133"/>
        <v>0</v>
      </c>
      <c r="CD65" s="22" t="s">
        <v>431</v>
      </c>
      <c r="CE65" s="123"/>
      <c r="CF65" s="124"/>
      <c r="CG65" s="123"/>
      <c r="CH65" s="124"/>
      <c r="CI65" s="123"/>
      <c r="CJ65" s="123"/>
      <c r="CK65" s="124"/>
      <c r="CL65" s="19" t="e">
        <f t="shared" si="134"/>
        <v>#DIV/0!</v>
      </c>
      <c r="CM65" s="19"/>
      <c r="CN65" s="19"/>
      <c r="CO65" s="19"/>
      <c r="CP65" s="6"/>
      <c r="CQ65" s="19"/>
      <c r="CR65" s="19"/>
      <c r="CS65" s="20"/>
      <c r="CT65" s="25"/>
      <c r="CU65" s="125"/>
      <c r="CV65" s="125"/>
      <c r="CW65" s="1"/>
      <c r="CX65" s="1"/>
      <c r="CY65" s="1"/>
      <c r="CZ65" s="22"/>
      <c r="DA65" s="16"/>
      <c r="DB65" s="126"/>
      <c r="DC65" s="127"/>
      <c r="DD65" s="128"/>
      <c r="DE65" s="1"/>
      <c r="DF65" s="1"/>
      <c r="DG65" s="1"/>
      <c r="DH65" s="1"/>
      <c r="DI65" s="1"/>
      <c r="DJ65" s="205" t="s">
        <v>482</v>
      </c>
      <c r="DK65" s="4"/>
      <c r="DL65" s="4"/>
      <c r="DM65" s="4"/>
      <c r="DN65" s="16"/>
      <c r="DO65" s="4"/>
      <c r="DP65" s="4"/>
      <c r="DQ65" s="4"/>
      <c r="DR65" s="55"/>
      <c r="DS65" s="22"/>
      <c r="DT65" s="22"/>
      <c r="DU65" s="22"/>
      <c r="DV65" s="22"/>
      <c r="DW65" s="22"/>
      <c r="DX65" s="22"/>
      <c r="DY65" s="22"/>
      <c r="DZ65" s="22"/>
      <c r="EA65" s="2"/>
      <c r="EB65" s="2"/>
      <c r="EC65" s="36"/>
      <c r="ED65" s="36"/>
      <c r="EE65" s="4">
        <f>L65</f>
        <v>11</v>
      </c>
      <c r="EF65" s="4">
        <v>15</v>
      </c>
      <c r="EG65" s="4"/>
      <c r="EH65" s="4">
        <v>1</v>
      </c>
      <c r="EI65" s="4" t="s">
        <v>2502</v>
      </c>
      <c r="EJ65" s="4">
        <v>150</v>
      </c>
      <c r="EK65" s="4">
        <v>70</v>
      </c>
      <c r="EL65" s="6">
        <f t="shared" si="135"/>
        <v>31.111111111111111</v>
      </c>
      <c r="EM65" s="4"/>
      <c r="EN65" s="4">
        <v>1</v>
      </c>
      <c r="EO65" s="4">
        <v>2</v>
      </c>
      <c r="EP65" s="4">
        <v>1</v>
      </c>
      <c r="EQ65" s="31" t="s">
        <v>2455</v>
      </c>
      <c r="ER65" s="14">
        <v>44767</v>
      </c>
      <c r="ES65" s="129">
        <f>C65</f>
        <v>17941</v>
      </c>
      <c r="ET65" s="130">
        <v>75</v>
      </c>
      <c r="EU65" s="130"/>
      <c r="EV65" s="130">
        <v>4000</v>
      </c>
      <c r="EW65" s="130">
        <v>40560</v>
      </c>
      <c r="EX65" s="130"/>
      <c r="EY65" s="131">
        <f t="shared" si="136"/>
        <v>0</v>
      </c>
      <c r="EZ65" s="38">
        <f t="shared" si="137"/>
        <v>0</v>
      </c>
      <c r="FA65" s="9"/>
      <c r="FB65" s="9"/>
      <c r="FC65" s="9"/>
      <c r="FD65" s="9"/>
      <c r="FE65" s="132"/>
      <c r="FF65" s="132"/>
      <c r="FG65" s="132"/>
      <c r="FH65" s="133"/>
      <c r="FI65" s="134"/>
      <c r="FJ65" s="133"/>
      <c r="FK65" s="135"/>
      <c r="FL65" s="136"/>
      <c r="FM65" s="9"/>
      <c r="FN65" s="1"/>
      <c r="FO65" s="40" t="e">
        <f>#REF!/1000</f>
        <v>#REF!</v>
      </c>
      <c r="FP65" s="9"/>
      <c r="FQ65" s="118" t="e">
        <f t="shared" si="138"/>
        <v>#DIV/0!</v>
      </c>
      <c r="FR65" s="137">
        <f t="shared" si="139"/>
        <v>0</v>
      </c>
      <c r="FS65" s="9"/>
      <c r="FT65" s="1"/>
      <c r="FU65" s="336">
        <v>44682</v>
      </c>
      <c r="FV65" s="343"/>
      <c r="FW65" s="237" t="s">
        <v>1322</v>
      </c>
      <c r="FX65" s="208"/>
      <c r="FY65" s="243" t="s">
        <v>2539</v>
      </c>
      <c r="FZ65" s="1"/>
      <c r="GA65" s="1">
        <v>1</v>
      </c>
      <c r="GB65" s="9"/>
      <c r="GC65" s="9"/>
      <c r="GD65" s="1"/>
      <c r="GE65" s="20">
        <v>1</v>
      </c>
      <c r="GF65" s="237" t="s">
        <v>3204</v>
      </c>
      <c r="GG65" s="1"/>
      <c r="GH65" s="28">
        <v>44851</v>
      </c>
      <c r="GI65" s="351">
        <v>1</v>
      </c>
      <c r="GJ65" s="244" t="s">
        <v>2956</v>
      </c>
      <c r="GK65" s="1"/>
      <c r="GL65" s="244" t="s">
        <v>513</v>
      </c>
      <c r="GM65" s="9"/>
      <c r="GN65" s="1"/>
      <c r="GO65" s="10"/>
      <c r="GP65" s="10"/>
      <c r="GQ65" s="20"/>
      <c r="GR65" s="138"/>
      <c r="GS65" s="1"/>
      <c r="GT65" s="1"/>
      <c r="GU65" s="1"/>
      <c r="GV65" s="1"/>
      <c r="GW65" s="1"/>
      <c r="GX65" s="1"/>
      <c r="GY65" s="9"/>
      <c r="GZ65" s="9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22"/>
      <c r="KC65" s="22"/>
      <c r="KD65" s="22"/>
      <c r="KE65" s="20">
        <f t="shared" si="140"/>
        <v>0</v>
      </c>
      <c r="KF65" s="20">
        <f t="shared" si="141"/>
        <v>0</v>
      </c>
      <c r="KG65" s="20">
        <f t="shared" si="142"/>
        <v>0</v>
      </c>
      <c r="KH65" s="20">
        <f t="shared" si="143"/>
        <v>0</v>
      </c>
      <c r="KI65" s="20">
        <f t="shared" si="144"/>
        <v>0</v>
      </c>
      <c r="KJ65" s="20">
        <f t="shared" si="145"/>
        <v>0</v>
      </c>
      <c r="KK65" s="20">
        <f t="shared" si="146"/>
        <v>0</v>
      </c>
      <c r="KL65" s="20">
        <f t="shared" si="147"/>
        <v>0</v>
      </c>
      <c r="KM65" s="1"/>
      <c r="KN65" s="1"/>
      <c r="KO65" s="9"/>
      <c r="KP65" s="22"/>
      <c r="KQ65" s="22"/>
      <c r="KR65" s="22"/>
      <c r="KS65" s="23">
        <v>44851</v>
      </c>
      <c r="KT65" s="20">
        <v>1</v>
      </c>
      <c r="KU65" s="1">
        <v>0</v>
      </c>
      <c r="KV65" s="1">
        <v>1</v>
      </c>
      <c r="KW65" s="23">
        <v>44851</v>
      </c>
      <c r="KX65" s="1">
        <v>1</v>
      </c>
      <c r="KY65" s="2">
        <v>0</v>
      </c>
      <c r="KZ65" s="2">
        <v>3</v>
      </c>
      <c r="LA65" s="11" t="s">
        <v>2428</v>
      </c>
      <c r="LB65" s="11"/>
      <c r="LC65" s="11"/>
    </row>
    <row r="66" spans="1:315">
      <c r="A66" s="1">
        <v>129</v>
      </c>
      <c r="B66" s="412">
        <f>COUNTIFS($D$3:D66,D66,$F$3:F66,F66)</f>
        <v>1</v>
      </c>
      <c r="C66" s="413">
        <v>12778</v>
      </c>
      <c r="D66" s="414" t="s">
        <v>1144</v>
      </c>
      <c r="E66" s="2" t="s">
        <v>550</v>
      </c>
      <c r="F66" s="12">
        <v>6204300608</v>
      </c>
      <c r="G66" s="1">
        <v>58</v>
      </c>
      <c r="H66" s="441">
        <v>43971</v>
      </c>
      <c r="I66" s="29" t="s">
        <v>441</v>
      </c>
      <c r="J66" s="24" t="s">
        <v>486</v>
      </c>
      <c r="K66" s="2" t="s">
        <v>429</v>
      </c>
      <c r="L66" s="1">
        <v>14</v>
      </c>
      <c r="M66" s="2" t="s">
        <v>661</v>
      </c>
      <c r="N66" s="2" t="s">
        <v>430</v>
      </c>
      <c r="O66" s="1"/>
      <c r="P66" s="1" t="s">
        <v>1117</v>
      </c>
      <c r="Q66" s="25"/>
      <c r="R66" s="25"/>
      <c r="S66" s="2"/>
      <c r="T66" s="49" t="s">
        <v>1013</v>
      </c>
      <c r="U66" s="49"/>
      <c r="V66" s="54" t="s">
        <v>1107</v>
      </c>
      <c r="W66" s="27"/>
      <c r="X66" s="56"/>
      <c r="Y66" s="56"/>
      <c r="Z66" s="29"/>
      <c r="AA66" s="1" t="s">
        <v>793</v>
      </c>
      <c r="AB66" s="1"/>
      <c r="AC66" s="112">
        <v>135</v>
      </c>
      <c r="AD66" s="112">
        <v>1900</v>
      </c>
      <c r="AE66" s="11"/>
      <c r="AF66" s="11"/>
      <c r="AG66" s="11" t="s">
        <v>482</v>
      </c>
      <c r="AH66" s="112">
        <v>150</v>
      </c>
      <c r="AI66" s="11"/>
      <c r="AJ66" s="11"/>
      <c r="AK66" s="112"/>
      <c r="AL66" s="1"/>
      <c r="AM66" s="11"/>
      <c r="AN66" s="1"/>
      <c r="AO66" s="113">
        <v>53.3</v>
      </c>
      <c r="AP66" s="114">
        <v>43.5</v>
      </c>
      <c r="AQ66" s="115">
        <v>2</v>
      </c>
      <c r="AR66" s="116">
        <f t="shared" si="120"/>
        <v>98.8</v>
      </c>
      <c r="AS66" s="117">
        <f t="shared" si="121"/>
        <v>1.2252873563218389</v>
      </c>
      <c r="AT66" s="118">
        <f t="shared" si="122"/>
        <v>2.4505747126436779</v>
      </c>
      <c r="AU66" s="119">
        <f t="shared" si="123"/>
        <v>1.1714285714285713</v>
      </c>
      <c r="AV66" s="19">
        <f t="shared" si="124"/>
        <v>43.753999999999998</v>
      </c>
      <c r="AW66" s="19">
        <f>98-AY66-(CD66*100/AO66)</f>
        <v>82.090056285178235</v>
      </c>
      <c r="AX66" s="120">
        <v>6.78</v>
      </c>
      <c r="AY66" s="19">
        <f t="shared" si="125"/>
        <v>12.720450281425892</v>
      </c>
      <c r="AZ66" s="1" t="s">
        <v>431</v>
      </c>
      <c r="BA66" s="55">
        <v>17.600000000000001</v>
      </c>
      <c r="BB66" s="1" t="s">
        <v>431</v>
      </c>
      <c r="BC66" s="6">
        <v>3.7999999999999999E-2</v>
      </c>
      <c r="BD66" s="6"/>
      <c r="BE66" s="19"/>
      <c r="BF66" s="19"/>
      <c r="BG66" s="64">
        <v>5340</v>
      </c>
      <c r="BH66" s="64">
        <v>523.73500000000001</v>
      </c>
      <c r="BI66" s="19">
        <v>0.42</v>
      </c>
      <c r="BJ66" s="19">
        <v>40.200000000000003</v>
      </c>
      <c r="BK66" s="1">
        <v>59.8</v>
      </c>
      <c r="BL66" s="121">
        <f t="shared" si="126"/>
        <v>0.67224080267558539</v>
      </c>
      <c r="BM66" s="122">
        <v>0.46</v>
      </c>
      <c r="BN66" s="6">
        <f t="shared" si="127"/>
        <v>0.8630393996247655</v>
      </c>
      <c r="BO66" s="1" t="s">
        <v>431</v>
      </c>
      <c r="BP66" s="19">
        <v>56.5</v>
      </c>
      <c r="BQ66" s="19">
        <v>75.370999999999995</v>
      </c>
      <c r="BR66" s="4">
        <v>77019</v>
      </c>
      <c r="BS66" s="6">
        <f t="shared" si="128"/>
        <v>31.240000000000002</v>
      </c>
      <c r="BT66" s="4">
        <v>95.9</v>
      </c>
      <c r="BU66" s="42">
        <v>5356.46</v>
      </c>
      <c r="BV66" s="6">
        <f t="shared" si="129"/>
        <v>4.0999999999999943</v>
      </c>
      <c r="BW66" s="6">
        <f t="shared" si="130"/>
        <v>43.4739</v>
      </c>
      <c r="BX66" s="2">
        <v>3.64</v>
      </c>
      <c r="BY66" s="22">
        <f t="shared" si="131"/>
        <v>1.5834000000000001</v>
      </c>
      <c r="BZ66" s="4">
        <v>27.6</v>
      </c>
      <c r="CA66" s="22">
        <f t="shared" si="132"/>
        <v>12.006000000000002</v>
      </c>
      <c r="CB66" s="4">
        <v>68.7</v>
      </c>
      <c r="CC66" s="22">
        <f t="shared" si="133"/>
        <v>29.884500000000003</v>
      </c>
      <c r="CD66" s="22">
        <v>1.7</v>
      </c>
      <c r="CE66" s="123">
        <v>90.5</v>
      </c>
      <c r="CF66" s="124">
        <v>7163.8</v>
      </c>
      <c r="CG66" s="123">
        <v>80.8</v>
      </c>
      <c r="CH66" s="124">
        <v>5582.4000000000005</v>
      </c>
      <c r="CI66" s="123">
        <v>58.1</v>
      </c>
      <c r="CJ66" s="123">
        <v>65.599999999999994</v>
      </c>
      <c r="CK66" s="124">
        <v>4374.0999999999995</v>
      </c>
      <c r="CL66" s="143">
        <f t="shared" si="134"/>
        <v>0.13188405797101449</v>
      </c>
      <c r="CM66" s="22"/>
      <c r="CN66" s="22"/>
      <c r="CO66" s="22"/>
      <c r="CP66" s="6">
        <v>0.32</v>
      </c>
      <c r="CQ66" s="19"/>
      <c r="CR66" s="19"/>
      <c r="CS66" s="19"/>
      <c r="CT66" s="22"/>
      <c r="CU66" s="139"/>
      <c r="CV66" s="139"/>
      <c r="CW66" s="22"/>
      <c r="CX66" s="22"/>
      <c r="CY66" s="1"/>
      <c r="CZ66" s="22"/>
      <c r="DA66" s="16">
        <v>3</v>
      </c>
      <c r="DB66" s="126" t="s">
        <v>446</v>
      </c>
      <c r="DC66" s="127"/>
      <c r="DD66" s="128" t="s">
        <v>1145</v>
      </c>
      <c r="DE66" s="1"/>
      <c r="DF66" s="1"/>
      <c r="DG66" s="1"/>
      <c r="DH66" s="1"/>
      <c r="DI66" s="1" t="s">
        <v>433</v>
      </c>
      <c r="DJ66" s="205" t="s">
        <v>482</v>
      </c>
      <c r="DK66" s="4">
        <v>2</v>
      </c>
      <c r="DL66" s="4" t="s">
        <v>456</v>
      </c>
      <c r="DM66" s="4" t="s">
        <v>441</v>
      </c>
      <c r="DN66" s="16">
        <v>0</v>
      </c>
      <c r="DO66" s="4"/>
      <c r="DP66" s="4"/>
      <c r="DQ66" s="4"/>
      <c r="DR66" s="1" t="s">
        <v>430</v>
      </c>
      <c r="DS66" s="1" t="s">
        <v>430</v>
      </c>
      <c r="DT66" s="22">
        <v>236</v>
      </c>
      <c r="DU66" s="22">
        <v>22</v>
      </c>
      <c r="DV66" s="22">
        <v>78</v>
      </c>
      <c r="DW66" s="1" t="s">
        <v>430</v>
      </c>
      <c r="DX66" s="1" t="s">
        <v>430</v>
      </c>
      <c r="DY66" s="1" t="s">
        <v>430</v>
      </c>
      <c r="DZ66" s="1" t="s">
        <v>430</v>
      </c>
      <c r="EA66" s="1">
        <v>0</v>
      </c>
      <c r="EB66" s="2"/>
      <c r="EC66" s="36"/>
      <c r="ED66" s="36"/>
      <c r="EE66" s="4">
        <v>14</v>
      </c>
      <c r="EF66" s="4">
        <v>35</v>
      </c>
      <c r="EG66" s="4">
        <v>3</v>
      </c>
      <c r="EH66" s="4">
        <v>0</v>
      </c>
      <c r="EI66" s="4" t="s">
        <v>513</v>
      </c>
      <c r="EJ66" s="4">
        <v>173</v>
      </c>
      <c r="EK66" s="4">
        <v>109</v>
      </c>
      <c r="EL66" s="6">
        <f t="shared" si="135"/>
        <v>36.419526212035152</v>
      </c>
      <c r="EM66" s="4">
        <v>3</v>
      </c>
      <c r="EN66" s="1">
        <v>1</v>
      </c>
      <c r="EO66" s="4">
        <v>2</v>
      </c>
      <c r="EP66" s="4">
        <v>1</v>
      </c>
      <c r="EQ66" s="31">
        <v>1</v>
      </c>
      <c r="ER66" s="14">
        <v>43101</v>
      </c>
      <c r="ES66" s="129">
        <v>12778</v>
      </c>
      <c r="ET66" s="130">
        <v>75</v>
      </c>
      <c r="EU66" s="130">
        <v>12917</v>
      </c>
      <c r="EV66" s="130">
        <v>8139</v>
      </c>
      <c r="EW66" s="130">
        <v>40560</v>
      </c>
      <c r="EX66" s="130">
        <v>2134</v>
      </c>
      <c r="EY66" s="131">
        <f t="shared" si="136"/>
        <v>141.79471679567516</v>
      </c>
      <c r="EZ66" s="38">
        <f t="shared" si="137"/>
        <v>1985.1260351394521</v>
      </c>
      <c r="FA66" s="9"/>
      <c r="FB66" s="9"/>
      <c r="FC66" s="9"/>
      <c r="FD66" s="9"/>
      <c r="FE66" s="132"/>
      <c r="FF66" s="132"/>
      <c r="FG66" s="132"/>
      <c r="FH66" s="133"/>
      <c r="FI66" s="11"/>
      <c r="FJ66" s="133"/>
      <c r="FK66" s="135"/>
      <c r="FL66" s="136"/>
      <c r="FM66" s="9"/>
      <c r="FN66" s="1"/>
      <c r="FO66" s="40">
        <f>AC66/1000</f>
        <v>0.13500000000000001</v>
      </c>
      <c r="FP66" s="9"/>
      <c r="FQ66" s="118">
        <f t="shared" si="138"/>
        <v>16.520863977703801</v>
      </c>
      <c r="FR66" s="137">
        <f t="shared" si="139"/>
        <v>0.14179471679567515</v>
      </c>
      <c r="FS66" s="140">
        <f>DT66/EY66</f>
        <v>1.6643779495682745</v>
      </c>
      <c r="FT66" s="42">
        <v>50</v>
      </c>
      <c r="FU66" s="337">
        <v>43770</v>
      </c>
      <c r="FV66" s="346" t="s">
        <v>430</v>
      </c>
      <c r="FW66" s="2" t="s">
        <v>430</v>
      </c>
      <c r="FX66" s="209" t="s">
        <v>430</v>
      </c>
      <c r="FY66" s="241" t="s">
        <v>2693</v>
      </c>
      <c r="FZ66" s="1">
        <v>0</v>
      </c>
      <c r="GA66" s="2" t="s">
        <v>557</v>
      </c>
      <c r="GB66" s="11" t="s">
        <v>1146</v>
      </c>
      <c r="GC66" s="11"/>
      <c r="GD66" s="1"/>
      <c r="GE66" s="20">
        <v>0</v>
      </c>
      <c r="GF66" s="237" t="s">
        <v>513</v>
      </c>
      <c r="GG66" s="1">
        <v>1</v>
      </c>
      <c r="GH66" s="28">
        <v>43971</v>
      </c>
      <c r="GI66" s="352" t="s">
        <v>2488</v>
      </c>
      <c r="GJ66" s="29" t="s">
        <v>430</v>
      </c>
      <c r="GK66" s="1">
        <v>0</v>
      </c>
      <c r="GL66" s="244" t="s">
        <v>513</v>
      </c>
      <c r="GM66" s="11" t="s">
        <v>1017</v>
      </c>
      <c r="GN66" s="1"/>
      <c r="GO66" s="10">
        <v>43971</v>
      </c>
      <c r="GP66" s="10"/>
      <c r="GQ66" s="20"/>
      <c r="GR66" s="138" t="s">
        <v>1018</v>
      </c>
      <c r="GS66" s="1"/>
      <c r="GT66" s="19"/>
      <c r="GU66" s="1"/>
      <c r="GV66" s="11"/>
      <c r="GW66" s="1"/>
      <c r="GX66" s="1"/>
      <c r="GY66" s="9"/>
      <c r="GZ66" s="11">
        <v>1</v>
      </c>
      <c r="HA66" s="51">
        <v>0</v>
      </c>
      <c r="HB66" s="51">
        <v>0</v>
      </c>
      <c r="HC66" s="52">
        <v>314.76</v>
      </c>
      <c r="HD66" s="51">
        <v>0</v>
      </c>
      <c r="HE66" s="51">
        <v>0</v>
      </c>
      <c r="HF66" s="51">
        <v>0</v>
      </c>
      <c r="HG66" s="52">
        <v>0</v>
      </c>
      <c r="HH66" s="51">
        <v>0</v>
      </c>
      <c r="HI66" s="52">
        <v>0</v>
      </c>
      <c r="HJ66" s="51">
        <v>0</v>
      </c>
      <c r="HK66" s="51">
        <v>0</v>
      </c>
      <c r="HL66" s="51">
        <v>0</v>
      </c>
      <c r="HM66" s="51">
        <v>240.98</v>
      </c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20"/>
      <c r="IC66" s="20"/>
      <c r="ID66" s="11"/>
      <c r="IE66" s="11"/>
      <c r="IF66" s="20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9"/>
      <c r="KC66" s="9"/>
      <c r="KD66" s="9"/>
      <c r="KE66" s="20">
        <f t="shared" si="140"/>
        <v>75.576584052094859</v>
      </c>
      <c r="KF66" s="20">
        <f t="shared" si="141"/>
        <v>61.680701806118691</v>
      </c>
      <c r="KG66" s="20">
        <f t="shared" si="142"/>
        <v>2.8358943359135029</v>
      </c>
      <c r="KH66" s="20">
        <f t="shared" si="143"/>
        <v>9.6136817987467751</v>
      </c>
      <c r="KI66" s="20">
        <f t="shared" si="144"/>
        <v>0.65225569726010568</v>
      </c>
      <c r="KJ66" s="20">
        <f t="shared" si="145"/>
        <v>2.2451775457427208</v>
      </c>
      <c r="KK66" s="20">
        <f t="shared" si="146"/>
        <v>17.02387369848876</v>
      </c>
      <c r="KL66" s="20">
        <f t="shared" si="147"/>
        <v>42.374642140803545</v>
      </c>
      <c r="KM66" s="9"/>
      <c r="KN66" s="9"/>
      <c r="KO66" s="9"/>
      <c r="KP66" s="1"/>
      <c r="KQ66" s="9"/>
      <c r="KR66" s="9"/>
      <c r="KS66" s="23" t="s">
        <v>430</v>
      </c>
      <c r="KT66" s="20" t="s">
        <v>430</v>
      </c>
      <c r="KU66" s="237" t="s">
        <v>430</v>
      </c>
      <c r="KV66" s="2" t="s">
        <v>430</v>
      </c>
      <c r="KW66" s="237" t="s">
        <v>430</v>
      </c>
      <c r="KX66" s="237" t="s">
        <v>430</v>
      </c>
      <c r="KY66" s="237" t="s">
        <v>430</v>
      </c>
      <c r="KZ66" s="237" t="s">
        <v>430</v>
      </c>
      <c r="LA66" s="11" t="s">
        <v>2428</v>
      </c>
      <c r="LB66" s="11"/>
      <c r="LC66" s="11"/>
    </row>
    <row r="67" spans="1:315">
      <c r="A67" s="1">
        <v>184</v>
      </c>
      <c r="B67" s="412">
        <f>COUNTIFS($D$3:D67,D67,$F$3:F67,F67)</f>
        <v>1</v>
      </c>
      <c r="C67" s="413">
        <v>17917</v>
      </c>
      <c r="D67" s="414" t="s">
        <v>2098</v>
      </c>
      <c r="E67" s="2" t="s">
        <v>491</v>
      </c>
      <c r="F67" s="12">
        <v>451020423</v>
      </c>
      <c r="G67" s="1">
        <v>77</v>
      </c>
      <c r="H67" s="441">
        <v>44796</v>
      </c>
      <c r="I67" s="29" t="s">
        <v>2099</v>
      </c>
      <c r="J67" s="24" t="s">
        <v>486</v>
      </c>
      <c r="K67" s="2" t="s">
        <v>429</v>
      </c>
      <c r="L67" s="2">
        <v>12</v>
      </c>
      <c r="M67" s="2" t="s">
        <v>649</v>
      </c>
      <c r="N67" s="2" t="s">
        <v>430</v>
      </c>
      <c r="O67" s="11"/>
      <c r="P67" s="2" t="s">
        <v>2087</v>
      </c>
      <c r="Q67" s="11" t="s">
        <v>2097</v>
      </c>
      <c r="R67" s="11"/>
      <c r="S67" s="11"/>
      <c r="T67" s="41"/>
      <c r="U67" s="41"/>
      <c r="V67" s="61" t="s">
        <v>1980</v>
      </c>
      <c r="W67" s="41"/>
      <c r="X67" s="41"/>
      <c r="Y67" s="41"/>
      <c r="Z67" s="29"/>
      <c r="AA67" s="1" t="s">
        <v>1780</v>
      </c>
      <c r="AB67" s="1"/>
      <c r="AC67" s="112">
        <v>1578</v>
      </c>
      <c r="AD67" s="112">
        <v>18000</v>
      </c>
      <c r="AE67" s="1"/>
      <c r="AF67" s="1"/>
      <c r="AG67" s="11" t="s">
        <v>482</v>
      </c>
      <c r="AH67" s="112">
        <v>1500</v>
      </c>
      <c r="AI67" s="1"/>
      <c r="AJ67" s="11"/>
      <c r="AK67" s="112"/>
      <c r="AL67" s="1"/>
      <c r="AM67" s="11"/>
      <c r="AN67" s="1"/>
      <c r="AO67" s="113"/>
      <c r="AP67" s="114"/>
      <c r="AQ67" s="115"/>
      <c r="AR67" s="116">
        <f t="shared" si="120"/>
        <v>0</v>
      </c>
      <c r="AS67" s="117" t="e">
        <f t="shared" si="121"/>
        <v>#DIV/0!</v>
      </c>
      <c r="AT67" s="118" t="e">
        <f t="shared" si="122"/>
        <v>#DIV/0!</v>
      </c>
      <c r="AU67" s="119" t="e">
        <f t="shared" si="123"/>
        <v>#DIV/0!</v>
      </c>
      <c r="AV67" s="19" t="e">
        <f t="shared" si="124"/>
        <v>#DIV/0!</v>
      </c>
      <c r="AW67" s="19" t="e">
        <f>98-AY67</f>
        <v>#DIV/0!</v>
      </c>
      <c r="AX67" s="120"/>
      <c r="AY67" s="19" t="e">
        <f t="shared" si="125"/>
        <v>#DIV/0!</v>
      </c>
      <c r="AZ67" s="1" t="s">
        <v>431</v>
      </c>
      <c r="BA67" s="55"/>
      <c r="BB67" s="1" t="s">
        <v>431</v>
      </c>
      <c r="BC67" s="6"/>
      <c r="BD67" s="6"/>
      <c r="BE67" s="19"/>
      <c r="BF67" s="19"/>
      <c r="BG67" s="64"/>
      <c r="BH67" s="64"/>
      <c r="BI67" s="19"/>
      <c r="BJ67" s="19"/>
      <c r="BK67" s="19">
        <f>100-BJ67</f>
        <v>100</v>
      </c>
      <c r="BL67" s="121">
        <f t="shared" si="126"/>
        <v>0</v>
      </c>
      <c r="BM67" s="122"/>
      <c r="BN67" s="6" t="e">
        <f t="shared" si="127"/>
        <v>#DIV/0!</v>
      </c>
      <c r="BO67" s="1" t="s">
        <v>431</v>
      </c>
      <c r="BP67" s="19"/>
      <c r="BQ67" s="19"/>
      <c r="BR67" s="42"/>
      <c r="BS67" s="6">
        <f t="shared" si="128"/>
        <v>0</v>
      </c>
      <c r="BT67" s="4"/>
      <c r="BU67" s="42"/>
      <c r="BV67" s="6">
        <f t="shared" si="129"/>
        <v>100</v>
      </c>
      <c r="BW67" s="6">
        <f t="shared" si="130"/>
        <v>0</v>
      </c>
      <c r="BX67" s="22"/>
      <c r="BY67" s="22">
        <f t="shared" si="131"/>
        <v>0</v>
      </c>
      <c r="BZ67" s="6"/>
      <c r="CA67" s="22">
        <f t="shared" si="132"/>
        <v>0</v>
      </c>
      <c r="CB67" s="6"/>
      <c r="CC67" s="22">
        <f t="shared" si="133"/>
        <v>0</v>
      </c>
      <c r="CD67" s="22" t="s">
        <v>431</v>
      </c>
      <c r="CE67" s="123"/>
      <c r="CF67" s="124"/>
      <c r="CG67" s="123"/>
      <c r="CH67" s="124"/>
      <c r="CI67" s="123"/>
      <c r="CJ67" s="123"/>
      <c r="CK67" s="124"/>
      <c r="CL67" s="19" t="e">
        <f t="shared" si="134"/>
        <v>#DIV/0!</v>
      </c>
      <c r="CM67" s="19"/>
      <c r="CN67" s="19"/>
      <c r="CO67" s="19"/>
      <c r="CP67" s="6"/>
      <c r="CQ67" s="19"/>
      <c r="CR67" s="19"/>
      <c r="CS67" s="20"/>
      <c r="CT67" s="25"/>
      <c r="CU67" s="125"/>
      <c r="CV67" s="125"/>
      <c r="CW67" s="1"/>
      <c r="CX67" s="1"/>
      <c r="CY67" s="1"/>
      <c r="CZ67" s="22"/>
      <c r="DA67" s="16"/>
      <c r="DB67" s="126"/>
      <c r="DC67" s="127"/>
      <c r="DD67" s="128"/>
      <c r="DE67" s="1"/>
      <c r="DF67" s="1"/>
      <c r="DG67" s="1"/>
      <c r="DH67" s="1"/>
      <c r="DI67" s="1"/>
      <c r="DJ67" s="205" t="s">
        <v>482</v>
      </c>
      <c r="DK67" s="4"/>
      <c r="DL67" s="4"/>
      <c r="DM67" s="4"/>
      <c r="DN67" s="16"/>
      <c r="DO67" s="4"/>
      <c r="DP67" s="4"/>
      <c r="DQ67" s="4"/>
      <c r="DR67" s="55"/>
      <c r="DS67" s="22"/>
      <c r="DT67" s="22"/>
      <c r="DU67" s="22"/>
      <c r="DV67" s="22"/>
      <c r="DW67" s="22"/>
      <c r="DX67" s="22"/>
      <c r="DY67" s="22"/>
      <c r="DZ67" s="22"/>
      <c r="EA67" s="2"/>
      <c r="EB67" s="2"/>
      <c r="EC67" s="36"/>
      <c r="ED67" s="36"/>
      <c r="EE67" s="4">
        <f>L67</f>
        <v>12</v>
      </c>
      <c r="EF67" s="4">
        <v>150</v>
      </c>
      <c r="EG67" s="4"/>
      <c r="EH67" s="4">
        <v>1</v>
      </c>
      <c r="EI67" s="4" t="s">
        <v>3202</v>
      </c>
      <c r="EJ67" s="4" t="s">
        <v>430</v>
      </c>
      <c r="EK67" s="4" t="s">
        <v>430</v>
      </c>
      <c r="EL67" s="6" t="s">
        <v>430</v>
      </c>
      <c r="EM67" s="4"/>
      <c r="EN67" s="4">
        <v>1</v>
      </c>
      <c r="EO67" s="4">
        <v>4</v>
      </c>
      <c r="EP67" s="4">
        <v>2</v>
      </c>
      <c r="EQ67" s="31" t="s">
        <v>513</v>
      </c>
      <c r="ER67" s="14" t="s">
        <v>513</v>
      </c>
      <c r="ES67" s="129">
        <f>C67</f>
        <v>17917</v>
      </c>
      <c r="ET67" s="130">
        <v>75</v>
      </c>
      <c r="EU67" s="130"/>
      <c r="EV67" s="130">
        <v>4000</v>
      </c>
      <c r="EW67" s="130">
        <v>40560</v>
      </c>
      <c r="EX67" s="130"/>
      <c r="EY67" s="131">
        <f t="shared" si="136"/>
        <v>0</v>
      </c>
      <c r="EZ67" s="38">
        <f t="shared" si="137"/>
        <v>0</v>
      </c>
      <c r="FA67" s="9"/>
      <c r="FB67" s="9"/>
      <c r="FC67" s="9"/>
      <c r="FD67" s="9"/>
      <c r="FE67" s="132"/>
      <c r="FF67" s="132"/>
      <c r="FG67" s="132"/>
      <c r="FH67" s="133"/>
      <c r="FI67" s="134"/>
      <c r="FJ67" s="133"/>
      <c r="FK67" s="135"/>
      <c r="FL67" s="136"/>
      <c r="FM67" s="9"/>
      <c r="FN67" s="1"/>
      <c r="FO67" s="40" t="e">
        <f>#REF!/1000</f>
        <v>#REF!</v>
      </c>
      <c r="FP67" s="9"/>
      <c r="FQ67" s="118" t="e">
        <f t="shared" si="138"/>
        <v>#DIV/0!</v>
      </c>
      <c r="FR67" s="137">
        <f t="shared" si="139"/>
        <v>0</v>
      </c>
      <c r="FS67" s="9"/>
      <c r="FT67" s="1"/>
      <c r="FU67" s="336">
        <v>44774</v>
      </c>
      <c r="FV67" s="343"/>
      <c r="FW67" s="237" t="s">
        <v>2629</v>
      </c>
      <c r="FX67" s="208"/>
      <c r="FY67" s="243" t="s">
        <v>3017</v>
      </c>
      <c r="FZ67" s="1"/>
      <c r="GA67" s="1">
        <v>4</v>
      </c>
      <c r="GB67" s="9"/>
      <c r="GC67" s="9"/>
      <c r="GD67" s="1"/>
      <c r="GE67" s="20">
        <v>1</v>
      </c>
      <c r="GF67" s="237" t="s">
        <v>2440</v>
      </c>
      <c r="GG67" s="1"/>
      <c r="GH67" s="28">
        <v>44799</v>
      </c>
      <c r="GI67" s="351">
        <v>0</v>
      </c>
      <c r="GJ67" s="244" t="s">
        <v>3203</v>
      </c>
      <c r="GK67" s="1"/>
      <c r="GL67" s="244" t="s">
        <v>513</v>
      </c>
      <c r="GM67" s="9"/>
      <c r="GN67" s="1"/>
      <c r="GO67" s="10"/>
      <c r="GP67" s="10"/>
      <c r="GQ67" s="20"/>
      <c r="GR67" s="138"/>
      <c r="GS67" s="1"/>
      <c r="GT67" s="1"/>
      <c r="GU67" s="1"/>
      <c r="GV67" s="1"/>
      <c r="GW67" s="1"/>
      <c r="GX67" s="1"/>
      <c r="GY67" s="9"/>
      <c r="GZ67" s="9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22"/>
      <c r="KC67" s="22"/>
      <c r="KD67" s="22"/>
      <c r="KE67" s="20">
        <f t="shared" si="140"/>
        <v>0</v>
      </c>
      <c r="KF67" s="20">
        <f t="shared" si="141"/>
        <v>0</v>
      </c>
      <c r="KG67" s="20">
        <f t="shared" si="142"/>
        <v>0</v>
      </c>
      <c r="KH67" s="20">
        <f t="shared" si="143"/>
        <v>0</v>
      </c>
      <c r="KI67" s="20">
        <f t="shared" si="144"/>
        <v>0</v>
      </c>
      <c r="KJ67" s="20">
        <f t="shared" si="145"/>
        <v>0</v>
      </c>
      <c r="KK67" s="20">
        <f t="shared" si="146"/>
        <v>0</v>
      </c>
      <c r="KL67" s="20">
        <f t="shared" si="147"/>
        <v>0</v>
      </c>
      <c r="KM67" s="1"/>
      <c r="KN67" s="1"/>
      <c r="KO67" s="9"/>
      <c r="KP67" s="22"/>
      <c r="KQ67" s="22"/>
      <c r="KR67" s="22"/>
      <c r="KS67" s="23">
        <v>44799</v>
      </c>
      <c r="KT67" s="20">
        <v>2</v>
      </c>
      <c r="KU67" s="1">
        <v>3</v>
      </c>
      <c r="KV67" s="1">
        <v>2</v>
      </c>
      <c r="KW67" s="23">
        <v>45055</v>
      </c>
      <c r="KX67" s="1">
        <v>3</v>
      </c>
      <c r="KY67" s="2">
        <v>0</v>
      </c>
      <c r="KZ67" s="2">
        <v>2</v>
      </c>
      <c r="LA67" s="11" t="s">
        <v>2477</v>
      </c>
      <c r="LB67" s="11"/>
      <c r="LC67" s="11"/>
    </row>
    <row r="68" spans="1:315">
      <c r="A68" s="1">
        <v>202</v>
      </c>
      <c r="B68" s="412">
        <f>COUNTIFS($D$3:D68,D68,$F$3:F68,F68)</f>
        <v>1</v>
      </c>
      <c r="C68" s="413">
        <v>18004</v>
      </c>
      <c r="D68" s="414" t="s">
        <v>1549</v>
      </c>
      <c r="E68" s="2" t="s">
        <v>451</v>
      </c>
      <c r="F68" s="12">
        <v>7411235326</v>
      </c>
      <c r="G68" s="1">
        <v>48</v>
      </c>
      <c r="H68" s="441">
        <v>44817</v>
      </c>
      <c r="I68" s="29" t="s">
        <v>456</v>
      </c>
      <c r="J68" s="24" t="s">
        <v>486</v>
      </c>
      <c r="K68" s="2" t="s">
        <v>429</v>
      </c>
      <c r="L68" s="2">
        <v>12</v>
      </c>
      <c r="M68" s="2">
        <v>2</v>
      </c>
      <c r="N68" s="2" t="s">
        <v>430</v>
      </c>
      <c r="O68" s="11"/>
      <c r="P68" s="2" t="s">
        <v>2115</v>
      </c>
      <c r="Q68" s="11" t="s">
        <v>2097</v>
      </c>
      <c r="R68" s="11"/>
      <c r="S68" s="11"/>
      <c r="T68" s="41"/>
      <c r="U68" s="41"/>
      <c r="V68" s="61" t="s">
        <v>1980</v>
      </c>
      <c r="W68" s="41"/>
      <c r="X68" s="41" t="s">
        <v>1880</v>
      </c>
      <c r="Y68" s="41"/>
      <c r="Z68" s="29"/>
      <c r="AA68" s="1" t="s">
        <v>1780</v>
      </c>
      <c r="AB68" s="1"/>
      <c r="AC68" s="112">
        <v>332</v>
      </c>
      <c r="AD68" s="112">
        <v>3900</v>
      </c>
      <c r="AE68" s="1"/>
      <c r="AF68" s="1"/>
      <c r="AG68" s="11" t="s">
        <v>482</v>
      </c>
      <c r="AH68" s="112">
        <v>250</v>
      </c>
      <c r="AI68" s="1"/>
      <c r="AJ68" s="11"/>
      <c r="AK68" s="112"/>
      <c r="AL68" s="1"/>
      <c r="AM68" s="11"/>
      <c r="AN68" s="1"/>
      <c r="AO68" s="113"/>
      <c r="AP68" s="114"/>
      <c r="AQ68" s="115"/>
      <c r="AR68" s="116">
        <f t="shared" si="120"/>
        <v>0</v>
      </c>
      <c r="AS68" s="117" t="e">
        <f t="shared" si="121"/>
        <v>#DIV/0!</v>
      </c>
      <c r="AT68" s="118" t="e">
        <f t="shared" si="122"/>
        <v>#DIV/0!</v>
      </c>
      <c r="AU68" s="119" t="e">
        <f t="shared" si="123"/>
        <v>#DIV/0!</v>
      </c>
      <c r="AV68" s="19" t="e">
        <f t="shared" si="124"/>
        <v>#DIV/0!</v>
      </c>
      <c r="AW68" s="19" t="e">
        <f>98-AY68</f>
        <v>#DIV/0!</v>
      </c>
      <c r="AX68" s="120"/>
      <c r="AY68" s="19" t="e">
        <f t="shared" si="125"/>
        <v>#DIV/0!</v>
      </c>
      <c r="AZ68" s="1" t="s">
        <v>431</v>
      </c>
      <c r="BA68" s="55"/>
      <c r="BB68" s="1" t="s">
        <v>431</v>
      </c>
      <c r="BC68" s="6"/>
      <c r="BD68" s="6"/>
      <c r="BE68" s="19"/>
      <c r="BF68" s="19"/>
      <c r="BG68" s="64"/>
      <c r="BH68" s="64"/>
      <c r="BI68" s="19"/>
      <c r="BJ68" s="19"/>
      <c r="BK68" s="19">
        <f>100-BJ68</f>
        <v>100</v>
      </c>
      <c r="BL68" s="121">
        <f t="shared" si="126"/>
        <v>0</v>
      </c>
      <c r="BM68" s="122"/>
      <c r="BN68" s="6" t="e">
        <f t="shared" si="127"/>
        <v>#DIV/0!</v>
      </c>
      <c r="BO68" s="1" t="s">
        <v>431</v>
      </c>
      <c r="BP68" s="19"/>
      <c r="BQ68" s="19"/>
      <c r="BR68" s="42"/>
      <c r="BS68" s="6">
        <f t="shared" si="128"/>
        <v>0</v>
      </c>
      <c r="BT68" s="4"/>
      <c r="BU68" s="42"/>
      <c r="BV68" s="6">
        <f t="shared" si="129"/>
        <v>100</v>
      </c>
      <c r="BW68" s="6">
        <f t="shared" si="130"/>
        <v>0</v>
      </c>
      <c r="BX68" s="22"/>
      <c r="BY68" s="22">
        <f t="shared" si="131"/>
        <v>0</v>
      </c>
      <c r="BZ68" s="6"/>
      <c r="CA68" s="22">
        <f t="shared" si="132"/>
        <v>0</v>
      </c>
      <c r="CB68" s="6"/>
      <c r="CC68" s="22">
        <f t="shared" si="133"/>
        <v>0</v>
      </c>
      <c r="CD68" s="22" t="s">
        <v>431</v>
      </c>
      <c r="CE68" s="123"/>
      <c r="CF68" s="124"/>
      <c r="CG68" s="123"/>
      <c r="CH68" s="124"/>
      <c r="CI68" s="123"/>
      <c r="CJ68" s="123"/>
      <c r="CK68" s="124"/>
      <c r="CL68" s="19" t="e">
        <f t="shared" si="134"/>
        <v>#DIV/0!</v>
      </c>
      <c r="CM68" s="19"/>
      <c r="CN68" s="19"/>
      <c r="CO68" s="19"/>
      <c r="CP68" s="6"/>
      <c r="CQ68" s="19"/>
      <c r="CR68" s="19"/>
      <c r="CS68" s="20"/>
      <c r="CT68" s="25"/>
      <c r="CU68" s="125"/>
      <c r="CV68" s="125"/>
      <c r="CW68" s="1"/>
      <c r="CX68" s="1"/>
      <c r="CY68" s="1"/>
      <c r="CZ68" s="22"/>
      <c r="DA68" s="16"/>
      <c r="DB68" s="126"/>
      <c r="DC68" s="127"/>
      <c r="DD68" s="128"/>
      <c r="DE68" s="1"/>
      <c r="DF68" s="1"/>
      <c r="DG68" s="1"/>
      <c r="DH68" s="1"/>
      <c r="DI68" s="1"/>
      <c r="DJ68" s="205" t="s">
        <v>482</v>
      </c>
      <c r="DK68" s="4"/>
      <c r="DL68" s="4"/>
      <c r="DM68" s="4"/>
      <c r="DN68" s="16"/>
      <c r="DO68" s="4"/>
      <c r="DP68" s="4"/>
      <c r="DQ68" s="4"/>
      <c r="DR68" s="55"/>
      <c r="DS68" s="22"/>
      <c r="DT68" s="22"/>
      <c r="DU68" s="22"/>
      <c r="DV68" s="22"/>
      <c r="DW68" s="22"/>
      <c r="DX68" s="22"/>
      <c r="DY68" s="22"/>
      <c r="DZ68" s="22"/>
      <c r="EA68" s="2"/>
      <c r="EB68" s="2"/>
      <c r="EC68" s="36"/>
      <c r="ED68" s="36"/>
      <c r="EE68" s="4">
        <f>L68</f>
        <v>12</v>
      </c>
      <c r="EF68" s="4" t="s">
        <v>430</v>
      </c>
      <c r="EG68" s="4"/>
      <c r="EH68" s="4">
        <v>0</v>
      </c>
      <c r="EI68" s="4" t="s">
        <v>513</v>
      </c>
      <c r="EJ68" s="4" t="s">
        <v>430</v>
      </c>
      <c r="EK68" s="4" t="s">
        <v>430</v>
      </c>
      <c r="EL68" s="6" t="s">
        <v>430</v>
      </c>
      <c r="EM68" s="4"/>
      <c r="EN68" s="4">
        <v>1</v>
      </c>
      <c r="EO68" s="4">
        <v>3</v>
      </c>
      <c r="EP68" s="4">
        <v>2</v>
      </c>
      <c r="EQ68" s="31" t="s">
        <v>522</v>
      </c>
      <c r="ER68" s="14">
        <v>44808</v>
      </c>
      <c r="ES68" s="129">
        <f>C68</f>
        <v>18004</v>
      </c>
      <c r="ET68" s="130">
        <v>75</v>
      </c>
      <c r="EU68" s="130"/>
      <c r="EV68" s="130">
        <v>4000</v>
      </c>
      <c r="EW68" s="130">
        <v>40560</v>
      </c>
      <c r="EX68" s="130"/>
      <c r="EY68" s="131">
        <f t="shared" si="136"/>
        <v>0</v>
      </c>
      <c r="EZ68" s="38">
        <f t="shared" si="137"/>
        <v>0</v>
      </c>
      <c r="FA68" s="9"/>
      <c r="FB68" s="9"/>
      <c r="FC68" s="9"/>
      <c r="FD68" s="9"/>
      <c r="FE68" s="132"/>
      <c r="FF68" s="132"/>
      <c r="FG68" s="132"/>
      <c r="FH68" s="133"/>
      <c r="FI68" s="134"/>
      <c r="FJ68" s="133"/>
      <c r="FK68" s="135"/>
      <c r="FL68" s="136"/>
      <c r="FM68" s="9"/>
      <c r="FN68" s="1"/>
      <c r="FO68" s="40" t="e">
        <f>#REF!/1000</f>
        <v>#REF!</v>
      </c>
      <c r="FP68" s="9"/>
      <c r="FQ68" s="118" t="e">
        <f t="shared" si="138"/>
        <v>#DIV/0!</v>
      </c>
      <c r="FR68" s="137">
        <f t="shared" si="139"/>
        <v>0</v>
      </c>
      <c r="FS68" s="9"/>
      <c r="FT68" s="1"/>
      <c r="FU68" s="336">
        <v>44768</v>
      </c>
      <c r="FV68" s="343"/>
      <c r="FW68" s="237" t="s">
        <v>1314</v>
      </c>
      <c r="FX68" s="208"/>
      <c r="FY68" s="243" t="s">
        <v>2476</v>
      </c>
      <c r="FZ68" s="1"/>
      <c r="GA68" s="237">
        <v>2</v>
      </c>
      <c r="GB68" s="9"/>
      <c r="GC68" s="9"/>
      <c r="GD68" s="1"/>
      <c r="GE68" s="20">
        <v>1</v>
      </c>
      <c r="GF68" s="237" t="s">
        <v>522</v>
      </c>
      <c r="GG68" s="1"/>
      <c r="GH68" s="28">
        <v>44928</v>
      </c>
      <c r="GI68" s="351">
        <v>0</v>
      </c>
      <c r="GJ68" s="244" t="s">
        <v>3200</v>
      </c>
      <c r="GK68" s="1"/>
      <c r="GL68" s="244" t="s">
        <v>513</v>
      </c>
      <c r="GM68" s="9"/>
      <c r="GN68" s="1"/>
      <c r="GO68" s="10"/>
      <c r="GP68" s="10"/>
      <c r="GQ68" s="20"/>
      <c r="GR68" s="138"/>
      <c r="GS68" s="1"/>
      <c r="GT68" s="1"/>
      <c r="GU68" s="1"/>
      <c r="GV68" s="1"/>
      <c r="GW68" s="1"/>
      <c r="GX68" s="1"/>
      <c r="GY68" s="9"/>
      <c r="GZ68" s="9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22"/>
      <c r="KC68" s="22"/>
      <c r="KD68" s="22"/>
      <c r="KE68" s="20">
        <f t="shared" si="140"/>
        <v>0</v>
      </c>
      <c r="KF68" s="20">
        <f t="shared" si="141"/>
        <v>0</v>
      </c>
      <c r="KG68" s="20">
        <f t="shared" si="142"/>
        <v>0</v>
      </c>
      <c r="KH68" s="20">
        <f t="shared" si="143"/>
        <v>0</v>
      </c>
      <c r="KI68" s="20">
        <f t="shared" si="144"/>
        <v>0</v>
      </c>
      <c r="KJ68" s="20">
        <f t="shared" si="145"/>
        <v>0</v>
      </c>
      <c r="KK68" s="20">
        <f t="shared" si="146"/>
        <v>0</v>
      </c>
      <c r="KL68" s="20">
        <f t="shared" si="147"/>
        <v>0</v>
      </c>
      <c r="KM68" s="1"/>
      <c r="KN68" s="1"/>
      <c r="KO68" s="9"/>
      <c r="KP68" s="22"/>
      <c r="KQ68" s="22"/>
      <c r="KR68" s="22"/>
      <c r="KS68" s="23">
        <v>44928</v>
      </c>
      <c r="KT68" s="20">
        <v>2</v>
      </c>
      <c r="KU68" s="1">
        <v>2</v>
      </c>
      <c r="KV68" s="1">
        <v>2</v>
      </c>
      <c r="KW68" s="23">
        <v>44928</v>
      </c>
      <c r="KX68" s="1">
        <v>2</v>
      </c>
      <c r="KY68" s="2">
        <v>0</v>
      </c>
      <c r="KZ68" s="2">
        <v>0</v>
      </c>
      <c r="LA68" s="11" t="s">
        <v>3201</v>
      </c>
      <c r="LB68" s="11"/>
      <c r="LC68" s="11"/>
    </row>
    <row r="69" spans="1:315">
      <c r="A69" s="1">
        <v>133</v>
      </c>
      <c r="B69" s="412">
        <f>COUNTIFS($D$3:D69,D69,$F$3:F69,F69)</f>
        <v>1</v>
      </c>
      <c r="C69" s="413">
        <v>17532</v>
      </c>
      <c r="D69" s="414" t="s">
        <v>2047</v>
      </c>
      <c r="E69" s="73" t="s">
        <v>870</v>
      </c>
      <c r="F69" s="75">
        <v>7258265322</v>
      </c>
      <c r="G69" s="74">
        <v>50</v>
      </c>
      <c r="H69" s="442">
        <v>44720</v>
      </c>
      <c r="I69" s="29" t="s">
        <v>456</v>
      </c>
      <c r="J69" s="24" t="s">
        <v>486</v>
      </c>
      <c r="K69" s="2" t="s">
        <v>429</v>
      </c>
      <c r="L69" s="2">
        <v>7</v>
      </c>
      <c r="M69" s="2">
        <v>1</v>
      </c>
      <c r="N69" s="2" t="s">
        <v>430</v>
      </c>
      <c r="O69" s="11"/>
      <c r="P69" s="2" t="s">
        <v>2024</v>
      </c>
      <c r="Q69" s="11"/>
      <c r="R69" s="11"/>
      <c r="S69" s="11"/>
      <c r="T69" s="41"/>
      <c r="U69" s="41"/>
      <c r="V69" s="61" t="s">
        <v>1980</v>
      </c>
      <c r="W69" s="41"/>
      <c r="X69" s="41"/>
      <c r="Y69" s="41"/>
      <c r="Z69" s="29"/>
      <c r="AA69" s="1" t="s">
        <v>793</v>
      </c>
      <c r="AB69" s="1"/>
      <c r="AC69" s="112">
        <v>115</v>
      </c>
      <c r="AD69" s="112">
        <v>800</v>
      </c>
      <c r="AE69" s="11"/>
      <c r="AF69" s="11"/>
      <c r="AG69" s="11" t="s">
        <v>490</v>
      </c>
      <c r="AH69" s="112">
        <v>50</v>
      </c>
      <c r="AI69" s="1"/>
      <c r="AJ69" s="11"/>
      <c r="AK69" s="112"/>
      <c r="AL69" s="1"/>
      <c r="AM69" s="11"/>
      <c r="AN69" s="1"/>
      <c r="AO69" s="113">
        <v>11.7</v>
      </c>
      <c r="AP69" s="114">
        <v>51</v>
      </c>
      <c r="AQ69" s="115">
        <v>35.6</v>
      </c>
      <c r="AR69" s="116">
        <f t="shared" si="120"/>
        <v>98.300000000000011</v>
      </c>
      <c r="AS69" s="117">
        <f t="shared" si="121"/>
        <v>0.22941176470588234</v>
      </c>
      <c r="AT69" s="118">
        <f t="shared" si="122"/>
        <v>8.1670588235294126</v>
      </c>
      <c r="AU69" s="119">
        <f t="shared" si="123"/>
        <v>0.1351039260969977</v>
      </c>
      <c r="AV69" s="19">
        <f t="shared" si="124"/>
        <v>10.545999999999999</v>
      </c>
      <c r="AW69" s="19">
        <f>98-AY69</f>
        <v>90.136752136752136</v>
      </c>
      <c r="AX69" s="120">
        <v>0.92</v>
      </c>
      <c r="AY69" s="19">
        <f t="shared" si="125"/>
        <v>7.8632478632478637</v>
      </c>
      <c r="AZ69" s="1" t="s">
        <v>431</v>
      </c>
      <c r="BA69" s="55">
        <v>67.2</v>
      </c>
      <c r="BB69" s="1" t="s">
        <v>431</v>
      </c>
      <c r="BC69" s="6">
        <v>9.1999999999999998E-2</v>
      </c>
      <c r="BD69" s="6"/>
      <c r="BE69" s="19"/>
      <c r="BF69" s="19"/>
      <c r="BG69" s="64">
        <v>5835.3846153846152</v>
      </c>
      <c r="BH69" s="64">
        <v>306</v>
      </c>
      <c r="BI69" s="19">
        <v>0.41</v>
      </c>
      <c r="BJ69" s="19">
        <v>36.200000000000003</v>
      </c>
      <c r="BK69" s="19">
        <f>100-BJ69</f>
        <v>63.8</v>
      </c>
      <c r="BL69" s="121">
        <f t="shared" si="126"/>
        <v>0.56739811912225713</v>
      </c>
      <c r="BM69" s="122">
        <v>0.17</v>
      </c>
      <c r="BN69" s="6">
        <f t="shared" si="127"/>
        <v>1.4529914529914532</v>
      </c>
      <c r="BO69" s="1" t="s">
        <v>431</v>
      </c>
      <c r="BP69" s="19">
        <v>31.271186440677965</v>
      </c>
      <c r="BQ69" s="19">
        <v>56.1</v>
      </c>
      <c r="BR69" s="42">
        <v>37602.559999999998</v>
      </c>
      <c r="BS69" s="6">
        <f t="shared" si="128"/>
        <v>71.2</v>
      </c>
      <c r="BT69" s="4">
        <v>94.9</v>
      </c>
      <c r="BU69" s="42">
        <v>9279.3650793650795</v>
      </c>
      <c r="BV69" s="6">
        <f t="shared" si="129"/>
        <v>5.0999999999999943</v>
      </c>
      <c r="BW69" s="6">
        <f t="shared" si="130"/>
        <v>50.591999999999999</v>
      </c>
      <c r="BX69" s="22">
        <v>42.7</v>
      </c>
      <c r="BY69" s="22">
        <f t="shared" si="131"/>
        <v>21.777000000000001</v>
      </c>
      <c r="BZ69" s="6">
        <v>28.5</v>
      </c>
      <c r="CA69" s="22">
        <f t="shared" si="132"/>
        <v>14.535</v>
      </c>
      <c r="CB69" s="6">
        <v>28</v>
      </c>
      <c r="CC69" s="22">
        <f t="shared" si="133"/>
        <v>14.28</v>
      </c>
      <c r="CD69" s="22" t="s">
        <v>431</v>
      </c>
      <c r="CE69" s="123">
        <v>94.4</v>
      </c>
      <c r="CF69" s="124">
        <v>8943</v>
      </c>
      <c r="CG69" s="123">
        <v>86.6</v>
      </c>
      <c r="CH69" s="124">
        <v>6396</v>
      </c>
      <c r="CI69" s="123">
        <v>53.5</v>
      </c>
      <c r="CJ69" s="123">
        <v>80.400000000000006</v>
      </c>
      <c r="CK69" s="124">
        <v>6945</v>
      </c>
      <c r="CL69" s="19">
        <f t="shared" si="134"/>
        <v>1.4982456140350877</v>
      </c>
      <c r="CM69" s="19"/>
      <c r="CN69" s="19"/>
      <c r="CO69" s="19"/>
      <c r="CP69" s="6"/>
      <c r="CQ69" s="19"/>
      <c r="CR69" s="19"/>
      <c r="CS69" s="20"/>
      <c r="CT69" s="25"/>
      <c r="CU69" s="125"/>
      <c r="CV69" s="125"/>
      <c r="CW69" s="1"/>
      <c r="CX69" s="1"/>
      <c r="CY69" s="1"/>
      <c r="CZ69" s="22"/>
      <c r="DA69" s="16"/>
      <c r="DB69" s="126"/>
      <c r="DC69" s="127"/>
      <c r="DD69" s="128"/>
      <c r="DE69" s="1"/>
      <c r="DF69" s="1"/>
      <c r="DG69" s="1"/>
      <c r="DH69" s="1"/>
      <c r="DI69" s="1" t="s">
        <v>435</v>
      </c>
      <c r="DJ69" s="206" t="s">
        <v>490</v>
      </c>
      <c r="DK69" s="4">
        <v>2</v>
      </c>
      <c r="DL69" s="4"/>
      <c r="DM69" s="4"/>
      <c r="DN69" s="16">
        <v>0</v>
      </c>
      <c r="DO69" s="4">
        <v>0</v>
      </c>
      <c r="DP69" s="4"/>
      <c r="DQ69" s="4"/>
      <c r="DR69" s="55" t="s">
        <v>430</v>
      </c>
      <c r="DS69" s="22" t="s">
        <v>430</v>
      </c>
      <c r="DT69" s="22">
        <v>154</v>
      </c>
      <c r="DU69" s="22">
        <v>60.4</v>
      </c>
      <c r="DV69" s="22">
        <v>39.6</v>
      </c>
      <c r="DW69" s="22" t="s">
        <v>430</v>
      </c>
      <c r="DX69" s="22" t="s">
        <v>430</v>
      </c>
      <c r="DY69" s="22" t="s">
        <v>430</v>
      </c>
      <c r="DZ69" s="22" t="s">
        <v>430</v>
      </c>
      <c r="EA69" s="2">
        <v>0</v>
      </c>
      <c r="EB69" s="2"/>
      <c r="EC69" s="36"/>
      <c r="ED69" s="36"/>
      <c r="EE69" s="4">
        <f>L69</f>
        <v>7</v>
      </c>
      <c r="EF69" s="4">
        <v>20</v>
      </c>
      <c r="EG69" s="4">
        <v>2</v>
      </c>
      <c r="EH69" s="4">
        <v>0</v>
      </c>
      <c r="EI69" s="4" t="s">
        <v>513</v>
      </c>
      <c r="EJ69" s="4" t="s">
        <v>430</v>
      </c>
      <c r="EK69" s="4" t="s">
        <v>430</v>
      </c>
      <c r="EL69" s="6" t="s">
        <v>430</v>
      </c>
      <c r="EM69" s="4"/>
      <c r="EN69" s="4">
        <v>1</v>
      </c>
      <c r="EO69" s="4">
        <v>3</v>
      </c>
      <c r="EP69" s="4">
        <v>2</v>
      </c>
      <c r="EQ69" s="31" t="s">
        <v>513</v>
      </c>
      <c r="ER69" s="14" t="s">
        <v>513</v>
      </c>
      <c r="ES69" s="129">
        <f>C69</f>
        <v>17532</v>
      </c>
      <c r="ET69" s="130">
        <v>75</v>
      </c>
      <c r="EU69" s="130">
        <v>11539</v>
      </c>
      <c r="EV69" s="130">
        <v>8000</v>
      </c>
      <c r="EW69" s="130">
        <v>40560</v>
      </c>
      <c r="EX69" s="130">
        <v>1788</v>
      </c>
      <c r="EY69" s="131">
        <f t="shared" si="136"/>
        <v>120.86879999999999</v>
      </c>
      <c r="EZ69" s="38">
        <f t="shared" si="137"/>
        <v>846.08159999999998</v>
      </c>
      <c r="FA69" s="9"/>
      <c r="FB69" s="9"/>
      <c r="FC69" s="9"/>
      <c r="FD69" s="9"/>
      <c r="FE69" s="132"/>
      <c r="FF69" s="132"/>
      <c r="FG69" s="132"/>
      <c r="FH69" s="133"/>
      <c r="FI69" s="134"/>
      <c r="FJ69" s="133"/>
      <c r="FK69" s="135"/>
      <c r="FL69" s="136"/>
      <c r="FM69" s="9"/>
      <c r="FN69" s="1"/>
      <c r="FO69" s="40">
        <f>AC69/1000</f>
        <v>0.115</v>
      </c>
      <c r="FP69" s="9"/>
      <c r="FQ69" s="118">
        <f t="shared" si="138"/>
        <v>15.495276887078603</v>
      </c>
      <c r="FR69" s="137">
        <f t="shared" si="139"/>
        <v>0.1208688</v>
      </c>
      <c r="FS69" s="9"/>
      <c r="FT69" s="1"/>
      <c r="FU69" s="335"/>
      <c r="FV69" s="344">
        <v>44713</v>
      </c>
      <c r="FW69" s="210"/>
      <c r="FX69" s="244" t="s">
        <v>430</v>
      </c>
      <c r="FY69" s="243" t="s">
        <v>430</v>
      </c>
      <c r="FZ69" s="1"/>
      <c r="GA69" s="237" t="s">
        <v>430</v>
      </c>
      <c r="GB69" s="9"/>
      <c r="GC69" s="9"/>
      <c r="GD69" s="1"/>
      <c r="GE69" s="20">
        <v>0</v>
      </c>
      <c r="GF69" s="237" t="s">
        <v>513</v>
      </c>
      <c r="GG69" s="1"/>
      <c r="GH69" s="244" t="s">
        <v>430</v>
      </c>
      <c r="GI69" s="351">
        <v>1</v>
      </c>
      <c r="GJ69" s="244" t="s">
        <v>430</v>
      </c>
      <c r="GK69" s="1"/>
      <c r="GL69" s="244" t="s">
        <v>513</v>
      </c>
      <c r="GM69" s="9" t="s">
        <v>2048</v>
      </c>
      <c r="GN69" s="1"/>
      <c r="GO69" s="10">
        <v>44720</v>
      </c>
      <c r="GP69" s="10"/>
      <c r="GQ69" s="20"/>
      <c r="GR69" s="138"/>
      <c r="GS69" s="1"/>
      <c r="GT69" s="1"/>
      <c r="GU69" s="1"/>
      <c r="GV69" s="1"/>
      <c r="GW69" s="1"/>
      <c r="GX69" s="1"/>
      <c r="GY69" s="9"/>
      <c r="GZ69" s="9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22"/>
      <c r="KC69" s="22"/>
      <c r="KD69" s="22"/>
      <c r="KE69" s="20">
        <f t="shared" si="140"/>
        <v>14.141649599999999</v>
      </c>
      <c r="KF69" s="20">
        <f t="shared" si="141"/>
        <v>61.643087999999999</v>
      </c>
      <c r="KG69" s="20">
        <f t="shared" si="142"/>
        <v>43.0292928</v>
      </c>
      <c r="KH69" s="20">
        <f t="shared" si="143"/>
        <v>1.11199296</v>
      </c>
      <c r="KI69" s="20">
        <f t="shared" si="144"/>
        <v>0.20547695999999999</v>
      </c>
      <c r="KJ69" s="20">
        <f t="shared" si="145"/>
        <v>26.321598576</v>
      </c>
      <c r="KK69" s="20">
        <f t="shared" si="146"/>
        <v>17.568280080000001</v>
      </c>
      <c r="KL69" s="20">
        <f t="shared" si="147"/>
        <v>17.26006464</v>
      </c>
      <c r="KM69" s="1">
        <v>91.6</v>
      </c>
      <c r="KN69" s="1">
        <v>94.7</v>
      </c>
      <c r="KO69" s="9"/>
      <c r="KP69" s="22"/>
      <c r="KQ69" s="22"/>
      <c r="KR69" s="22"/>
      <c r="KS69" s="245" t="s">
        <v>430</v>
      </c>
      <c r="KT69" s="459" t="s">
        <v>430</v>
      </c>
      <c r="KU69" s="237" t="s">
        <v>430</v>
      </c>
      <c r="KV69" s="237" t="s">
        <v>430</v>
      </c>
      <c r="KW69" s="237" t="s">
        <v>430</v>
      </c>
      <c r="KX69" s="237" t="s">
        <v>430</v>
      </c>
      <c r="KY69" s="2" t="s">
        <v>430</v>
      </c>
      <c r="KZ69" s="2" t="s">
        <v>430</v>
      </c>
      <c r="LA69" s="11" t="s">
        <v>430</v>
      </c>
      <c r="LB69" s="11"/>
      <c r="LC69" s="11"/>
    </row>
    <row r="70" spans="1:315">
      <c r="A70" s="1">
        <v>134</v>
      </c>
      <c r="B70" s="412">
        <f>COUNTIFS($D$3:D70,D70,$F$3:F70,F70)</f>
        <v>2</v>
      </c>
      <c r="C70" s="413">
        <v>17533</v>
      </c>
      <c r="D70" s="414" t="s">
        <v>2047</v>
      </c>
      <c r="E70" s="73" t="s">
        <v>870</v>
      </c>
      <c r="F70" s="75">
        <v>7258265322</v>
      </c>
      <c r="G70" s="74">
        <v>50</v>
      </c>
      <c r="H70" s="442">
        <v>44720</v>
      </c>
      <c r="I70" s="29" t="s">
        <v>456</v>
      </c>
      <c r="J70" s="24" t="s">
        <v>486</v>
      </c>
      <c r="K70" s="2" t="s">
        <v>429</v>
      </c>
      <c r="L70" s="2">
        <v>17</v>
      </c>
      <c r="M70" s="2">
        <v>1</v>
      </c>
      <c r="N70" s="2" t="s">
        <v>644</v>
      </c>
      <c r="O70" s="11"/>
      <c r="P70" s="2" t="s">
        <v>2024</v>
      </c>
      <c r="Q70" s="11"/>
      <c r="R70" s="11"/>
      <c r="S70" s="11"/>
      <c r="T70" s="41"/>
      <c r="U70" s="41"/>
      <c r="V70" s="61" t="s">
        <v>1980</v>
      </c>
      <c r="W70" s="41"/>
      <c r="X70" s="41"/>
      <c r="Y70" s="41"/>
      <c r="Z70" s="29"/>
      <c r="AA70" s="1" t="s">
        <v>793</v>
      </c>
      <c r="AB70" s="1"/>
      <c r="AC70" s="112">
        <v>128</v>
      </c>
      <c r="AD70" s="112">
        <v>2100</v>
      </c>
      <c r="AE70" s="11"/>
      <c r="AF70" s="11"/>
      <c r="AG70" s="11" t="s">
        <v>482</v>
      </c>
      <c r="AH70" s="112">
        <v>150</v>
      </c>
      <c r="AI70" s="1"/>
      <c r="AJ70" s="11"/>
      <c r="AK70" s="112"/>
      <c r="AL70" s="1"/>
      <c r="AM70" s="11"/>
      <c r="AN70" s="1"/>
      <c r="AO70" s="113">
        <v>30</v>
      </c>
      <c r="AP70" s="114">
        <v>27.5</v>
      </c>
      <c r="AQ70" s="115">
        <v>39.9</v>
      </c>
      <c r="AR70" s="116">
        <f t="shared" si="120"/>
        <v>97.4</v>
      </c>
      <c r="AS70" s="117">
        <f t="shared" si="121"/>
        <v>1.0909090909090908</v>
      </c>
      <c r="AT70" s="118">
        <f t="shared" si="122"/>
        <v>43.527272727272724</v>
      </c>
      <c r="AU70" s="119">
        <f t="shared" si="123"/>
        <v>0.44510385756676552</v>
      </c>
      <c r="AV70" s="19">
        <f t="shared" si="124"/>
        <v>28.46</v>
      </c>
      <c r="AW70" s="19">
        <f>98-AY70</f>
        <v>94.86666666666666</v>
      </c>
      <c r="AX70" s="120">
        <v>0.94</v>
      </c>
      <c r="AY70" s="19">
        <f t="shared" si="125"/>
        <v>3.1333333333333333</v>
      </c>
      <c r="AZ70" s="1" t="s">
        <v>431</v>
      </c>
      <c r="BA70" s="55">
        <v>55.9</v>
      </c>
      <c r="BB70" s="1" t="s">
        <v>431</v>
      </c>
      <c r="BC70" s="6">
        <v>0.36</v>
      </c>
      <c r="BD70" s="6"/>
      <c r="BE70" s="19"/>
      <c r="BF70" s="19"/>
      <c r="BG70" s="64">
        <v>6126.9230769230771</v>
      </c>
      <c r="BH70" s="64">
        <v>233</v>
      </c>
      <c r="BI70" s="19">
        <v>0.38</v>
      </c>
      <c r="BJ70" s="19">
        <v>39.6</v>
      </c>
      <c r="BK70" s="19">
        <f>100-BJ70</f>
        <v>60.4</v>
      </c>
      <c r="BL70" s="121">
        <f t="shared" si="126"/>
        <v>0.6556291390728477</v>
      </c>
      <c r="BM70" s="122">
        <v>0.28000000000000003</v>
      </c>
      <c r="BN70" s="6">
        <f t="shared" si="127"/>
        <v>0.93333333333333346</v>
      </c>
      <c r="BO70" s="1" t="s">
        <v>431</v>
      </c>
      <c r="BP70" s="19">
        <v>46.694915254237294</v>
      </c>
      <c r="BQ70" s="19">
        <v>65.099999999999994</v>
      </c>
      <c r="BR70" s="42">
        <v>38054.400000000001</v>
      </c>
      <c r="BS70" s="6">
        <f t="shared" si="128"/>
        <v>68.3</v>
      </c>
      <c r="BT70" s="4">
        <v>90.2</v>
      </c>
      <c r="BU70" s="42">
        <v>9279.3650793650795</v>
      </c>
      <c r="BV70" s="6">
        <f t="shared" si="129"/>
        <v>9.7999999999999972</v>
      </c>
      <c r="BW70" s="6">
        <f t="shared" si="130"/>
        <v>27.087499999999999</v>
      </c>
      <c r="BX70" s="22">
        <v>37</v>
      </c>
      <c r="BY70" s="22">
        <f t="shared" si="131"/>
        <v>10.175000000000001</v>
      </c>
      <c r="BZ70" s="6">
        <v>31.3</v>
      </c>
      <c r="CA70" s="22">
        <f t="shared" si="132"/>
        <v>8.6074999999999999</v>
      </c>
      <c r="CB70" s="6">
        <v>30.2</v>
      </c>
      <c r="CC70" s="22">
        <f t="shared" si="133"/>
        <v>8.3049999999999997</v>
      </c>
      <c r="CD70" s="22" t="s">
        <v>431</v>
      </c>
      <c r="CE70" s="123">
        <v>96.7</v>
      </c>
      <c r="CF70" s="124">
        <v>12540</v>
      </c>
      <c r="CG70" s="123">
        <v>92.5</v>
      </c>
      <c r="CH70" s="124">
        <v>7869</v>
      </c>
      <c r="CI70" s="123">
        <v>65.7</v>
      </c>
      <c r="CJ70" s="123">
        <v>85.6</v>
      </c>
      <c r="CK70" s="124">
        <v>8262</v>
      </c>
      <c r="CL70" s="19">
        <f t="shared" si="134"/>
        <v>1.1821086261980831</v>
      </c>
      <c r="CM70" s="19"/>
      <c r="CN70" s="19"/>
      <c r="CO70" s="19"/>
      <c r="CP70" s="6"/>
      <c r="CQ70" s="19"/>
      <c r="CR70" s="19"/>
      <c r="CS70" s="20"/>
      <c r="CT70" s="25"/>
      <c r="CU70" s="125"/>
      <c r="CV70" s="125"/>
      <c r="CW70" s="1"/>
      <c r="CX70" s="1"/>
      <c r="CY70" s="1"/>
      <c r="CZ70" s="22"/>
      <c r="DA70" s="16"/>
      <c r="DB70" s="126"/>
      <c r="DC70" s="127"/>
      <c r="DD70" s="128"/>
      <c r="DE70" s="1"/>
      <c r="DF70" s="1"/>
      <c r="DG70" s="1"/>
      <c r="DH70" s="1"/>
      <c r="DI70" s="1" t="s">
        <v>435</v>
      </c>
      <c r="DJ70" s="205" t="s">
        <v>482</v>
      </c>
      <c r="DK70" s="4">
        <v>2</v>
      </c>
      <c r="DL70" s="4"/>
      <c r="DM70" s="4"/>
      <c r="DN70" s="16">
        <v>0</v>
      </c>
      <c r="DO70" s="4">
        <v>0</v>
      </c>
      <c r="DP70" s="4"/>
      <c r="DQ70" s="4"/>
      <c r="DR70" s="55" t="s">
        <v>430</v>
      </c>
      <c r="DS70" s="22" t="s">
        <v>430</v>
      </c>
      <c r="DT70" s="22">
        <v>158</v>
      </c>
      <c r="DU70" s="22">
        <v>51.3</v>
      </c>
      <c r="DV70" s="22">
        <v>48.7</v>
      </c>
      <c r="DW70" s="22" t="s">
        <v>430</v>
      </c>
      <c r="DX70" s="22" t="s">
        <v>430</v>
      </c>
      <c r="DY70" s="22" t="s">
        <v>430</v>
      </c>
      <c r="DZ70" s="22" t="s">
        <v>430</v>
      </c>
      <c r="EA70" s="2">
        <v>0</v>
      </c>
      <c r="EB70" s="2"/>
      <c r="EC70" s="36"/>
      <c r="ED70" s="36"/>
      <c r="EE70" s="4">
        <f>L70</f>
        <v>17</v>
      </c>
      <c r="EF70" s="4">
        <v>30</v>
      </c>
      <c r="EG70" s="4">
        <v>3</v>
      </c>
      <c r="EH70" s="4">
        <v>0</v>
      </c>
      <c r="EI70" s="4" t="s">
        <v>513</v>
      </c>
      <c r="EJ70" s="4" t="s">
        <v>430</v>
      </c>
      <c r="EK70" s="4" t="s">
        <v>430</v>
      </c>
      <c r="EL70" s="6" t="s">
        <v>430</v>
      </c>
      <c r="EM70" s="4"/>
      <c r="EN70" s="4">
        <v>1</v>
      </c>
      <c r="EO70" s="4">
        <v>3</v>
      </c>
      <c r="EP70" s="4">
        <v>2</v>
      </c>
      <c r="EQ70" s="31" t="s">
        <v>513</v>
      </c>
      <c r="ER70" s="14" t="s">
        <v>513</v>
      </c>
      <c r="ES70" s="129">
        <f>C70</f>
        <v>17533</v>
      </c>
      <c r="ET70" s="130">
        <v>75</v>
      </c>
      <c r="EU70" s="130">
        <v>14029</v>
      </c>
      <c r="EV70" s="130">
        <v>8000</v>
      </c>
      <c r="EW70" s="130">
        <v>40560</v>
      </c>
      <c r="EX70" s="130">
        <v>2301</v>
      </c>
      <c r="EY70" s="131">
        <f t="shared" si="136"/>
        <v>155.54760000000002</v>
      </c>
      <c r="EZ70" s="38">
        <f t="shared" si="137"/>
        <v>2644.3092000000001</v>
      </c>
      <c r="FA70" s="9"/>
      <c r="FB70" s="9"/>
      <c r="FC70" s="9"/>
      <c r="FD70" s="9"/>
      <c r="FE70" s="132"/>
      <c r="FF70" s="132"/>
      <c r="FG70" s="132"/>
      <c r="FH70" s="133"/>
      <c r="FI70" s="134"/>
      <c r="FJ70" s="133"/>
      <c r="FK70" s="135"/>
      <c r="FL70" s="136"/>
      <c r="FM70" s="9"/>
      <c r="FN70" s="1"/>
      <c r="FO70" s="40">
        <f>AC70/1000</f>
        <v>0.128</v>
      </c>
      <c r="FP70" s="9"/>
      <c r="FQ70" s="118">
        <f t="shared" si="138"/>
        <v>16.401739254401598</v>
      </c>
      <c r="FR70" s="137">
        <f t="shared" si="139"/>
        <v>0.15554760000000001</v>
      </c>
      <c r="FS70" s="9"/>
      <c r="FT70" s="1"/>
      <c r="FU70" s="336">
        <v>44713</v>
      </c>
      <c r="FV70" s="343"/>
      <c r="FW70" s="237" t="s">
        <v>430</v>
      </c>
      <c r="FX70" s="208"/>
      <c r="FY70" s="243" t="s">
        <v>430</v>
      </c>
      <c r="FZ70" s="1"/>
      <c r="GA70" s="237" t="s">
        <v>430</v>
      </c>
      <c r="GB70" s="9"/>
      <c r="GC70" s="9"/>
      <c r="GD70" s="1"/>
      <c r="GE70" s="20">
        <v>0</v>
      </c>
      <c r="GF70" s="237" t="s">
        <v>513</v>
      </c>
      <c r="GG70" s="1"/>
      <c r="GH70" s="244" t="s">
        <v>430</v>
      </c>
      <c r="GI70" s="351">
        <v>1</v>
      </c>
      <c r="GJ70" s="244" t="s">
        <v>430</v>
      </c>
      <c r="GK70" s="1"/>
      <c r="GL70" s="244" t="s">
        <v>513</v>
      </c>
      <c r="GM70" s="9" t="s">
        <v>2049</v>
      </c>
      <c r="GN70" s="1"/>
      <c r="GO70" s="10">
        <v>44720</v>
      </c>
      <c r="GP70" s="10"/>
      <c r="GQ70" s="20"/>
      <c r="GR70" s="138"/>
      <c r="GS70" s="1"/>
      <c r="GT70" s="1"/>
      <c r="GU70" s="1"/>
      <c r="GV70" s="1"/>
      <c r="GW70" s="1"/>
      <c r="GX70" s="1"/>
      <c r="GY70" s="9"/>
      <c r="GZ70" s="9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22"/>
      <c r="KC70" s="22"/>
      <c r="KD70" s="22"/>
      <c r="KE70" s="20">
        <f t="shared" si="140"/>
        <v>46.664279999999998</v>
      </c>
      <c r="KF70" s="20">
        <f t="shared" si="141"/>
        <v>42.775590000000001</v>
      </c>
      <c r="KG70" s="20">
        <f t="shared" si="142"/>
        <v>62.063492399999994</v>
      </c>
      <c r="KH70" s="20">
        <f t="shared" si="143"/>
        <v>1.4621474400000001</v>
      </c>
      <c r="KI70" s="20">
        <f t="shared" si="144"/>
        <v>0.43553328000000008</v>
      </c>
      <c r="KJ70" s="20">
        <f t="shared" si="145"/>
        <v>15.826968300000001</v>
      </c>
      <c r="KK70" s="20">
        <f t="shared" si="146"/>
        <v>13.388759670000002</v>
      </c>
      <c r="KL70" s="20">
        <f t="shared" si="147"/>
        <v>12.91822818</v>
      </c>
      <c r="KM70" s="1">
        <v>91.1</v>
      </c>
      <c r="KN70" s="1">
        <v>94</v>
      </c>
      <c r="KO70" s="9"/>
      <c r="KP70" s="22"/>
      <c r="KQ70" s="22"/>
      <c r="KR70" s="22"/>
      <c r="KS70" s="245" t="s">
        <v>430</v>
      </c>
      <c r="KT70" s="459" t="s">
        <v>430</v>
      </c>
      <c r="KU70" s="237" t="s">
        <v>430</v>
      </c>
      <c r="KV70" s="237" t="s">
        <v>430</v>
      </c>
      <c r="KW70" s="237" t="s">
        <v>430</v>
      </c>
      <c r="KX70" s="237" t="s">
        <v>430</v>
      </c>
      <c r="KY70" s="2" t="s">
        <v>430</v>
      </c>
      <c r="KZ70" s="2" t="s">
        <v>430</v>
      </c>
      <c r="LA70" s="11" t="s">
        <v>430</v>
      </c>
      <c r="LB70" s="11"/>
      <c r="LC70" s="11"/>
    </row>
    <row r="71" spans="1:315">
      <c r="A71" s="1">
        <v>98</v>
      </c>
      <c r="B71" s="412">
        <f>COUNTIFS($D$3:D71,D71,$F$3:F71,F71)</f>
        <v>1</v>
      </c>
      <c r="C71" s="414">
        <v>17322</v>
      </c>
      <c r="D71" s="414" t="s">
        <v>2387</v>
      </c>
      <c r="E71" s="1" t="s">
        <v>2388</v>
      </c>
      <c r="F71" s="12">
        <v>5655211001</v>
      </c>
      <c r="G71" s="1">
        <v>66</v>
      </c>
      <c r="H71" s="441">
        <v>44678</v>
      </c>
      <c r="I71" s="162"/>
      <c r="J71" s="24"/>
      <c r="K71" s="9"/>
      <c r="L71" s="1"/>
      <c r="M71" s="1"/>
      <c r="N71" s="1"/>
      <c r="O71" s="1"/>
      <c r="P71" s="25"/>
      <c r="Q71" s="25"/>
      <c r="R71" s="25"/>
      <c r="S71" s="27"/>
      <c r="T71" s="27"/>
      <c r="U71" s="27"/>
      <c r="V71" s="27"/>
      <c r="W71" s="27"/>
      <c r="X71" s="27"/>
      <c r="Y71" s="26"/>
      <c r="Z71" s="8"/>
      <c r="AA71" s="1"/>
      <c r="AB71" s="1"/>
      <c r="AC71" s="1"/>
      <c r="AD71" s="1"/>
      <c r="AE71" s="1"/>
      <c r="AF71" s="1"/>
      <c r="AG71" s="136"/>
      <c r="AH71" s="9"/>
      <c r="AI71" s="1"/>
      <c r="AJ71" s="1"/>
      <c r="AK71" s="112"/>
      <c r="AL71" s="1"/>
      <c r="AM71" s="1"/>
      <c r="AN71" s="1"/>
      <c r="AO71" s="163"/>
      <c r="AP71" s="164"/>
      <c r="AQ71" s="165"/>
      <c r="AR71" s="166"/>
      <c r="AS71" s="135"/>
      <c r="AT71" s="21"/>
      <c r="AU71" s="167"/>
      <c r="AV71" s="1"/>
      <c r="AW71" s="1"/>
      <c r="AX71" s="168"/>
      <c r="AY71" s="1"/>
      <c r="AZ71" s="1"/>
      <c r="BA71" s="142"/>
      <c r="BB71" s="1"/>
      <c r="BC71" s="169"/>
      <c r="BD71" s="4"/>
      <c r="BE71" s="1"/>
      <c r="BF71" s="1"/>
      <c r="BG71" s="1"/>
      <c r="BH71" s="1"/>
      <c r="BI71" s="1"/>
      <c r="BJ71" s="1"/>
      <c r="BK71" s="1"/>
      <c r="BL71" s="170"/>
      <c r="BM71" s="123"/>
      <c r="BN71" s="4"/>
      <c r="BO71" s="1"/>
      <c r="BP71" s="1"/>
      <c r="BQ71" s="1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5"/>
      <c r="CP71" s="4"/>
      <c r="CQ71" s="1"/>
      <c r="CR71" s="1"/>
      <c r="CS71" s="1"/>
      <c r="CT71" s="25"/>
      <c r="CU71" s="125"/>
      <c r="CV71" s="125"/>
      <c r="CW71" s="1"/>
      <c r="CX71" s="1"/>
      <c r="CY71" s="1"/>
      <c r="CZ71" s="1"/>
      <c r="DA71" s="1"/>
      <c r="DB71" s="126"/>
      <c r="DC71" s="8"/>
      <c r="DD71" s="8"/>
      <c r="DE71" s="1"/>
      <c r="DF71" s="1"/>
      <c r="DG71" s="1"/>
      <c r="DH71" s="1"/>
      <c r="DI71" s="2"/>
      <c r="DJ71" s="206" t="s">
        <v>490</v>
      </c>
      <c r="DK71" s="4"/>
      <c r="DL71" s="4"/>
      <c r="DM71" s="4"/>
      <c r="DN71" s="4"/>
      <c r="DO71" s="4"/>
      <c r="DP71" s="4"/>
      <c r="DQ71" s="4"/>
      <c r="DR71" s="1"/>
      <c r="DS71" s="1"/>
      <c r="DT71" s="2"/>
      <c r="DU71" s="2"/>
      <c r="DV71" s="2"/>
      <c r="DW71" s="2"/>
      <c r="DX71" s="2"/>
      <c r="DY71" s="2"/>
      <c r="DZ71" s="2"/>
      <c r="EA71" s="2"/>
      <c r="EB71" s="1"/>
      <c r="EC71" s="9"/>
      <c r="ED71" s="9"/>
      <c r="EE71" s="9"/>
      <c r="EF71" s="1">
        <v>40</v>
      </c>
      <c r="EG71" s="1"/>
      <c r="EH71" s="1">
        <v>1</v>
      </c>
      <c r="EI71" s="237" t="s">
        <v>3199</v>
      </c>
      <c r="EJ71" s="1">
        <v>168</v>
      </c>
      <c r="EK71" s="1">
        <v>55</v>
      </c>
      <c r="EL71" s="6">
        <f t="shared" si="135"/>
        <v>19.486961451247165</v>
      </c>
      <c r="EM71" s="1"/>
      <c r="EN71" s="1">
        <v>0</v>
      </c>
      <c r="EO71" s="1">
        <v>2</v>
      </c>
      <c r="EP71" s="1">
        <v>2</v>
      </c>
      <c r="EQ71" s="244" t="s">
        <v>513</v>
      </c>
      <c r="ER71" s="10" t="s">
        <v>513</v>
      </c>
      <c r="ES71" s="129"/>
      <c r="ET71" s="9"/>
      <c r="EU71" s="9"/>
      <c r="EV71" s="9"/>
      <c r="EW71" s="9"/>
      <c r="EX71" s="9"/>
      <c r="EY71" s="132"/>
      <c r="EZ71" s="132"/>
      <c r="FA71" s="11"/>
      <c r="FB71" s="9"/>
      <c r="FC71" s="9"/>
      <c r="FD71" s="9"/>
      <c r="FE71" s="9"/>
      <c r="FF71" s="9"/>
      <c r="FG71" s="132"/>
      <c r="FH71" s="132"/>
      <c r="FI71" s="134"/>
      <c r="FJ71" s="133"/>
      <c r="FK71" s="171"/>
      <c r="FL71" s="21"/>
      <c r="FM71" s="136"/>
      <c r="FN71" s="9"/>
      <c r="FO71" s="36"/>
      <c r="FP71" s="9"/>
      <c r="FQ71" s="132"/>
      <c r="FR71" s="132"/>
      <c r="FS71" s="1"/>
      <c r="FT71" s="1"/>
      <c r="FU71" s="335" t="s">
        <v>772</v>
      </c>
      <c r="FV71" s="344">
        <v>44652</v>
      </c>
      <c r="FW71" s="210" t="s">
        <v>772</v>
      </c>
      <c r="FX71" s="244" t="s">
        <v>1391</v>
      </c>
      <c r="FY71" s="243" t="s">
        <v>2507</v>
      </c>
      <c r="FZ71" s="1"/>
      <c r="GA71" s="1">
        <v>2</v>
      </c>
      <c r="GB71" s="9"/>
      <c r="GC71" s="9"/>
      <c r="GD71" s="1"/>
      <c r="GE71" s="20">
        <v>1</v>
      </c>
      <c r="GF71" s="237" t="s">
        <v>2489</v>
      </c>
      <c r="GG71" s="1"/>
      <c r="GH71" s="28">
        <v>44701</v>
      </c>
      <c r="GI71" s="351">
        <v>0</v>
      </c>
      <c r="GJ71" s="244" t="s">
        <v>2832</v>
      </c>
      <c r="GK71" s="1"/>
      <c r="GL71" s="244" t="s">
        <v>513</v>
      </c>
      <c r="GM71" s="9"/>
      <c r="GN71" s="1"/>
      <c r="GO71" s="1"/>
      <c r="GP71" s="4"/>
      <c r="GQ71" s="1"/>
      <c r="GR71" s="138"/>
      <c r="GS71" s="1"/>
      <c r="GT71" s="1"/>
      <c r="GU71" s="1"/>
      <c r="GV71" s="1"/>
      <c r="GW71" s="1"/>
      <c r="GX71" s="1"/>
      <c r="GY71" s="9"/>
      <c r="GZ71" s="9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1"/>
      <c r="KQ71" s="9"/>
      <c r="KR71" s="9"/>
      <c r="KS71" s="23">
        <v>44701</v>
      </c>
      <c r="KT71" s="20">
        <v>2</v>
      </c>
      <c r="KU71" s="1">
        <v>2</v>
      </c>
      <c r="KV71" s="1">
        <v>2</v>
      </c>
      <c r="KW71" s="23">
        <v>45002</v>
      </c>
      <c r="KX71" s="1">
        <v>1</v>
      </c>
      <c r="KY71" s="1">
        <v>0</v>
      </c>
      <c r="KZ71" s="1">
        <v>3</v>
      </c>
      <c r="LA71" s="11" t="s">
        <v>2428</v>
      </c>
      <c r="LB71" s="11"/>
      <c r="LC71" s="11"/>
    </row>
    <row r="72" spans="1:315">
      <c r="A72" s="1">
        <v>70</v>
      </c>
      <c r="B72" s="412">
        <f>COUNTIFS($D$3:D72,D72,$F$3:F72,F72)</f>
        <v>1</v>
      </c>
      <c r="C72" s="413">
        <v>17144</v>
      </c>
      <c r="D72" s="414" t="s">
        <v>1981</v>
      </c>
      <c r="E72" s="73" t="s">
        <v>545</v>
      </c>
      <c r="F72" s="75">
        <v>355809043</v>
      </c>
      <c r="G72" s="74">
        <v>87</v>
      </c>
      <c r="H72" s="442">
        <v>44650</v>
      </c>
      <c r="I72" s="29" t="s">
        <v>456</v>
      </c>
      <c r="J72" s="24" t="s">
        <v>486</v>
      </c>
      <c r="K72" s="2" t="s">
        <v>429</v>
      </c>
      <c r="L72" s="2">
        <v>17</v>
      </c>
      <c r="M72" s="2" t="s">
        <v>598</v>
      </c>
      <c r="N72" s="2" t="s">
        <v>644</v>
      </c>
      <c r="O72" s="11"/>
      <c r="P72" s="2" t="s">
        <v>1972</v>
      </c>
      <c r="Q72" s="11"/>
      <c r="R72" s="11"/>
      <c r="S72" s="11"/>
      <c r="T72" s="41"/>
      <c r="U72" s="41"/>
      <c r="V72" s="61" t="s">
        <v>1980</v>
      </c>
      <c r="W72" s="41" t="s">
        <v>1305</v>
      </c>
      <c r="X72" s="41"/>
      <c r="Y72" s="63"/>
      <c r="Z72" s="11"/>
      <c r="AA72" s="1" t="s">
        <v>793</v>
      </c>
      <c r="AB72" s="1"/>
      <c r="AC72" s="112">
        <v>558</v>
      </c>
      <c r="AD72" s="112">
        <v>9400</v>
      </c>
      <c r="AE72" s="11"/>
      <c r="AF72" s="11"/>
      <c r="AG72" s="11" t="s">
        <v>490</v>
      </c>
      <c r="AH72" s="112">
        <v>650</v>
      </c>
      <c r="AI72" s="11"/>
      <c r="AJ72" s="11"/>
      <c r="AK72" s="112"/>
      <c r="AL72" s="1"/>
      <c r="AM72" s="11"/>
      <c r="AN72" s="1"/>
      <c r="AO72" s="113">
        <v>45.4</v>
      </c>
      <c r="AP72" s="114">
        <v>23</v>
      </c>
      <c r="AQ72" s="115">
        <v>31.1</v>
      </c>
      <c r="AR72" s="116">
        <f>AO72+AP72+AQ72</f>
        <v>99.5</v>
      </c>
      <c r="AS72" s="117">
        <f>AO72/AP72</f>
        <v>1.9739130434782608</v>
      </c>
      <c r="AT72" s="118">
        <f>AO72/AP72*AQ72</f>
        <v>61.388695652173915</v>
      </c>
      <c r="AU72" s="119">
        <f>AO72/(AP72+AQ72)</f>
        <v>0.83918669131238444</v>
      </c>
      <c r="AV72" s="19">
        <f>AW72*AO72/100</f>
        <v>41.741999999999997</v>
      </c>
      <c r="AW72" s="19">
        <f>98-AY72</f>
        <v>91.942731277533042</v>
      </c>
      <c r="AX72" s="120">
        <v>2.75</v>
      </c>
      <c r="AY72" s="19">
        <f>AX72*100/AO72</f>
        <v>6.0572687224669606</v>
      </c>
      <c r="AZ72" s="1" t="s">
        <v>431</v>
      </c>
      <c r="BA72" s="55">
        <v>16.439999999999998</v>
      </c>
      <c r="BB72" s="1" t="s">
        <v>431</v>
      </c>
      <c r="BC72" s="6">
        <v>1.43</v>
      </c>
      <c r="BD72" s="6"/>
      <c r="BE72" s="19"/>
      <c r="BF72" s="19"/>
      <c r="BG72" s="64">
        <v>6102.1428571428578</v>
      </c>
      <c r="BH72" s="64">
        <v>183</v>
      </c>
      <c r="BI72" s="19">
        <v>0.27</v>
      </c>
      <c r="BJ72" s="19">
        <v>40.5</v>
      </c>
      <c r="BK72" s="19">
        <f>100-BJ72</f>
        <v>59.5</v>
      </c>
      <c r="BL72" s="121">
        <f>BJ72/BK72</f>
        <v>0.68067226890756305</v>
      </c>
      <c r="BM72" s="122">
        <v>1.22</v>
      </c>
      <c r="BN72" s="6">
        <f>BM72*100/AO72</f>
        <v>2.6872246696035242</v>
      </c>
      <c r="BO72" s="1" t="s">
        <v>431</v>
      </c>
      <c r="BP72" s="19">
        <v>38</v>
      </c>
      <c r="BQ72" s="19">
        <v>42.2</v>
      </c>
      <c r="BR72" s="42">
        <v>41934</v>
      </c>
      <c r="BS72" s="6">
        <f>BX72+BZ72</f>
        <v>41.2</v>
      </c>
      <c r="BT72" s="4">
        <v>92</v>
      </c>
      <c r="BU72" s="42">
        <v>10867</v>
      </c>
      <c r="BV72" s="6">
        <f>100-BT72</f>
        <v>8</v>
      </c>
      <c r="BW72" s="6">
        <f>BY72+CA72+CC72</f>
        <v>22.010999999999999</v>
      </c>
      <c r="BX72" s="22">
        <v>22.3</v>
      </c>
      <c r="BY72" s="22">
        <f>BX72*AP72/100</f>
        <v>5.1289999999999996</v>
      </c>
      <c r="BZ72" s="6">
        <v>18.899999999999999</v>
      </c>
      <c r="CA72" s="22">
        <f>BZ72*AP72/100</f>
        <v>4.3469999999999995</v>
      </c>
      <c r="CB72" s="6">
        <v>54.5</v>
      </c>
      <c r="CC72" s="22">
        <f>CB72*AP72/100</f>
        <v>12.535</v>
      </c>
      <c r="CD72" s="22" t="s">
        <v>431</v>
      </c>
      <c r="CE72" s="123">
        <v>94.6</v>
      </c>
      <c r="CF72" s="124">
        <v>9828</v>
      </c>
      <c r="CG72" s="123">
        <v>91.2</v>
      </c>
      <c r="CH72" s="124">
        <v>7292</v>
      </c>
      <c r="CI72" s="123">
        <v>44.3</v>
      </c>
      <c r="CJ72" s="123">
        <v>65.3</v>
      </c>
      <c r="CK72" s="124">
        <v>6396</v>
      </c>
      <c r="CL72" s="19">
        <f>BX72/BZ72</f>
        <v>1.17989417989418</v>
      </c>
      <c r="CM72" s="19"/>
      <c r="CN72" s="19"/>
      <c r="CO72" s="19"/>
      <c r="CP72" s="6"/>
      <c r="CQ72" s="19"/>
      <c r="CR72" s="19"/>
      <c r="CS72" s="20"/>
      <c r="CT72" s="25"/>
      <c r="CU72" s="125"/>
      <c r="CV72" s="125"/>
      <c r="CW72" s="1"/>
      <c r="CX72" s="1"/>
      <c r="CY72" s="1"/>
      <c r="CZ72" s="22"/>
      <c r="DA72" s="16"/>
      <c r="DB72" s="126" t="s">
        <v>457</v>
      </c>
      <c r="DC72" s="127"/>
      <c r="DD72" s="128"/>
      <c r="DE72" s="1"/>
      <c r="DF72" s="1"/>
      <c r="DG72" s="1"/>
      <c r="DH72" s="1"/>
      <c r="DI72" s="1" t="s">
        <v>435</v>
      </c>
      <c r="DJ72" s="206" t="s">
        <v>490</v>
      </c>
      <c r="DK72" s="4">
        <v>2</v>
      </c>
      <c r="DL72" s="4"/>
      <c r="DM72" s="4"/>
      <c r="DN72" s="16"/>
      <c r="DO72" s="4"/>
      <c r="DP72" s="4"/>
      <c r="DQ72" s="4"/>
      <c r="DR72" s="55"/>
      <c r="DS72" s="22"/>
      <c r="DT72" s="22"/>
      <c r="DU72" s="22"/>
      <c r="DV72" s="22"/>
      <c r="DW72" s="22"/>
      <c r="DX72" s="22"/>
      <c r="DY72" s="22"/>
      <c r="DZ72" s="22"/>
      <c r="EA72" s="2"/>
      <c r="EB72" s="2"/>
      <c r="EC72" s="36"/>
      <c r="ED72" s="36"/>
      <c r="EE72" s="4">
        <f>L72</f>
        <v>17</v>
      </c>
      <c r="EF72" s="4">
        <v>60</v>
      </c>
      <c r="EG72" s="4"/>
      <c r="EH72" s="4">
        <v>1</v>
      </c>
      <c r="EI72" s="4" t="s">
        <v>2502</v>
      </c>
      <c r="EJ72" s="4" t="s">
        <v>430</v>
      </c>
      <c r="EK72" s="4" t="s">
        <v>430</v>
      </c>
      <c r="EL72" s="6" t="s">
        <v>430</v>
      </c>
      <c r="EM72" s="4"/>
      <c r="EN72" s="4">
        <v>1</v>
      </c>
      <c r="EO72" s="4">
        <v>3</v>
      </c>
      <c r="EP72" s="4">
        <v>2</v>
      </c>
      <c r="EQ72" s="31" t="s">
        <v>513</v>
      </c>
      <c r="ER72" s="14" t="s">
        <v>513</v>
      </c>
      <c r="ES72" s="129">
        <f>C72</f>
        <v>17144</v>
      </c>
      <c r="ET72" s="130">
        <v>75</v>
      </c>
      <c r="EU72" s="130">
        <v>99230</v>
      </c>
      <c r="EV72" s="130">
        <v>4007</v>
      </c>
      <c r="EW72" s="130">
        <v>37440</v>
      </c>
      <c r="EX72" s="130">
        <v>4286</v>
      </c>
      <c r="EY72" s="131">
        <f>EX72/EV72*EW72/ET72</f>
        <v>533.95837284751678</v>
      </c>
      <c r="EZ72" s="38">
        <f>L72*EY72</f>
        <v>9077.2923384077858</v>
      </c>
      <c r="FA72" s="9"/>
      <c r="FB72" s="9"/>
      <c r="FC72" s="9"/>
      <c r="FD72" s="9"/>
      <c r="FE72" s="132"/>
      <c r="FF72" s="132"/>
      <c r="FG72" s="132"/>
      <c r="FH72" s="133"/>
      <c r="FI72" s="134"/>
      <c r="FJ72" s="133"/>
      <c r="FK72" s="135"/>
      <c r="FL72" s="136"/>
      <c r="FM72" s="9"/>
      <c r="FN72" s="1"/>
      <c r="FO72" s="40">
        <f>AC72/1000</f>
        <v>0.55800000000000005</v>
      </c>
      <c r="FP72" s="9"/>
      <c r="FQ72" s="118">
        <f>EX72*100/EU72</f>
        <v>4.3192582888239448</v>
      </c>
      <c r="FR72" s="137">
        <f>EY72/1000</f>
        <v>0.53395837284751679</v>
      </c>
      <c r="FS72" s="9"/>
      <c r="FT72" s="1"/>
      <c r="FU72" s="335"/>
      <c r="FV72" s="344">
        <v>44621</v>
      </c>
      <c r="FW72" s="210"/>
      <c r="FX72" s="244" t="s">
        <v>430</v>
      </c>
      <c r="FY72" s="243" t="s">
        <v>2431</v>
      </c>
      <c r="FZ72" s="1"/>
      <c r="GA72" s="1">
        <v>4</v>
      </c>
      <c r="GB72" s="9"/>
      <c r="GC72" s="9"/>
      <c r="GD72" s="1"/>
      <c r="GE72" s="459">
        <v>0</v>
      </c>
      <c r="GF72" s="237" t="s">
        <v>513</v>
      </c>
      <c r="GG72" s="1"/>
      <c r="GH72" s="28">
        <v>44678</v>
      </c>
      <c r="GI72" s="351">
        <v>1</v>
      </c>
      <c r="GJ72" s="244" t="s">
        <v>2514</v>
      </c>
      <c r="GK72" s="1"/>
      <c r="GL72" s="244" t="s">
        <v>513</v>
      </c>
      <c r="GM72" s="9"/>
      <c r="GN72" s="1"/>
      <c r="GO72" s="10"/>
      <c r="GP72" s="10"/>
      <c r="GQ72" s="20"/>
      <c r="GR72" s="138"/>
      <c r="GS72" s="1"/>
      <c r="GT72" s="1"/>
      <c r="GU72" s="1"/>
      <c r="GV72" s="1"/>
      <c r="GW72" s="1"/>
      <c r="GX72" s="1"/>
      <c r="GY72" s="9"/>
      <c r="GZ72" s="9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22"/>
      <c r="KC72" s="22"/>
      <c r="KD72" s="22"/>
      <c r="KE72" s="20">
        <f>FR72*AO72/100*1000</f>
        <v>242.41710127277261</v>
      </c>
      <c r="KF72" s="20">
        <f>FR72*AP72/100*1000</f>
        <v>122.81042575492887</v>
      </c>
      <c r="KG72" s="20">
        <f>FR72*AQ72/100*1000</f>
        <v>166.06105395557771</v>
      </c>
      <c r="KH72" s="20">
        <f>FR72*AX72/100*1000</f>
        <v>14.683855253306712</v>
      </c>
      <c r="KI72" s="20">
        <f>FR72*BM72/100*1000</f>
        <v>6.5142921487397043</v>
      </c>
      <c r="KJ72" s="20">
        <f>FR72*BY72/100*1000</f>
        <v>27.386724943349133</v>
      </c>
      <c r="KK72" s="20">
        <f>FR72*CA72/100*1000</f>
        <v>23.211170467681551</v>
      </c>
      <c r="KL72" s="20">
        <f>FR72*CC72/100*1000</f>
        <v>66.931682036436229</v>
      </c>
      <c r="KM72" s="19">
        <v>58</v>
      </c>
      <c r="KN72" s="19">
        <v>57.6</v>
      </c>
      <c r="KO72" s="9">
        <v>2</v>
      </c>
      <c r="KP72" s="1"/>
      <c r="KQ72" s="9"/>
      <c r="KR72" s="9"/>
      <c r="KS72" s="23">
        <v>44678</v>
      </c>
      <c r="KT72" s="20">
        <v>2</v>
      </c>
      <c r="KU72" s="1">
        <v>3</v>
      </c>
      <c r="KV72" s="1">
        <v>2</v>
      </c>
      <c r="KW72" s="23">
        <v>44678</v>
      </c>
      <c r="KX72" s="1">
        <v>2</v>
      </c>
      <c r="KY72" s="1">
        <v>0</v>
      </c>
      <c r="KZ72" s="1">
        <v>2</v>
      </c>
      <c r="LA72" s="11" t="s">
        <v>2480</v>
      </c>
      <c r="LB72" s="11"/>
      <c r="LC72" s="11"/>
    </row>
    <row r="73" spans="1:315">
      <c r="A73" s="1">
        <v>71</v>
      </c>
      <c r="B73" s="412">
        <f>COUNTIFS($D$3:D73,D73,$F$3:F73,F73)</f>
        <v>2</v>
      </c>
      <c r="C73" s="413">
        <v>17145</v>
      </c>
      <c r="D73" s="414" t="s">
        <v>1981</v>
      </c>
      <c r="E73" s="73" t="s">
        <v>545</v>
      </c>
      <c r="F73" s="75">
        <v>355809043</v>
      </c>
      <c r="G73" s="74">
        <v>87</v>
      </c>
      <c r="H73" s="442">
        <v>44650</v>
      </c>
      <c r="I73" s="29" t="s">
        <v>456</v>
      </c>
      <c r="J73" s="24" t="s">
        <v>486</v>
      </c>
      <c r="K73" s="2" t="s">
        <v>429</v>
      </c>
      <c r="L73" s="2">
        <v>18</v>
      </c>
      <c r="M73" s="2" t="s">
        <v>661</v>
      </c>
      <c r="N73" s="2" t="s">
        <v>644</v>
      </c>
      <c r="O73" s="11"/>
      <c r="P73" s="2" t="s">
        <v>1972</v>
      </c>
      <c r="Q73" s="11"/>
      <c r="R73" s="11"/>
      <c r="S73" s="11"/>
      <c r="T73" s="41"/>
      <c r="U73" s="41"/>
      <c r="V73" s="61" t="s">
        <v>1980</v>
      </c>
      <c r="W73" s="41"/>
      <c r="X73" s="41" t="s">
        <v>1880</v>
      </c>
      <c r="Y73" s="63" t="s">
        <v>1947</v>
      </c>
      <c r="Z73" s="11"/>
      <c r="AA73" s="1" t="s">
        <v>793</v>
      </c>
      <c r="AB73" s="1"/>
      <c r="AC73" s="112">
        <v>369</v>
      </c>
      <c r="AD73" s="112">
        <v>6600</v>
      </c>
      <c r="AE73" s="11"/>
      <c r="AF73" s="11"/>
      <c r="AG73" s="11" t="s">
        <v>482</v>
      </c>
      <c r="AH73" s="112">
        <v>450</v>
      </c>
      <c r="AI73" s="11"/>
      <c r="AJ73" s="11"/>
      <c r="AK73" s="112"/>
      <c r="AL73" s="1"/>
      <c r="AM73" s="11"/>
      <c r="AN73" s="1"/>
      <c r="AO73" s="113">
        <v>53.9</v>
      </c>
      <c r="AP73" s="114">
        <v>34.200000000000003</v>
      </c>
      <c r="AQ73" s="115">
        <v>11.6</v>
      </c>
      <c r="AR73" s="116">
        <f>AO73+AP73+AQ73</f>
        <v>99.699999999999989</v>
      </c>
      <c r="AS73" s="117">
        <f>AO73/AP73</f>
        <v>1.5760233918128652</v>
      </c>
      <c r="AT73" s="118">
        <f>AO73/AP73*AQ73</f>
        <v>18.281871345029234</v>
      </c>
      <c r="AU73" s="119">
        <f>AO73/(AP73+AQ73)</f>
        <v>1.1768558951965065</v>
      </c>
      <c r="AV73" s="19">
        <f>AW73*AO73/100</f>
        <v>49.361999999999995</v>
      </c>
      <c r="AW73" s="19">
        <f>98-AY73</f>
        <v>91.580705009276443</v>
      </c>
      <c r="AX73" s="120">
        <v>3.46</v>
      </c>
      <c r="AY73" s="19">
        <f>AX73*100/AO73</f>
        <v>6.4192949907235626</v>
      </c>
      <c r="AZ73" s="1" t="s">
        <v>431</v>
      </c>
      <c r="BA73" s="55">
        <v>15.239999999999998</v>
      </c>
      <c r="BB73" s="1" t="s">
        <v>431</v>
      </c>
      <c r="BC73" s="6">
        <v>0.32</v>
      </c>
      <c r="BD73" s="6"/>
      <c r="BE73" s="19"/>
      <c r="BF73" s="19"/>
      <c r="BG73" s="64">
        <v>6348.5714285714294</v>
      </c>
      <c r="BH73" s="64">
        <v>322.5</v>
      </c>
      <c r="BI73" s="19">
        <v>0.73</v>
      </c>
      <c r="BJ73" s="19">
        <v>47.8</v>
      </c>
      <c r="BK73" s="19">
        <f>100-BJ73</f>
        <v>52.2</v>
      </c>
      <c r="BL73" s="121">
        <f>BJ73/BK73</f>
        <v>0.91570881226053624</v>
      </c>
      <c r="BM73" s="122">
        <v>1.43</v>
      </c>
      <c r="BN73" s="6">
        <f>BM73*100/AO73</f>
        <v>2.6530612244897962</v>
      </c>
      <c r="BO73" s="1" t="s">
        <v>431</v>
      </c>
      <c r="BP73" s="19">
        <v>46.359999999999992</v>
      </c>
      <c r="BQ73" s="19">
        <v>44.6</v>
      </c>
      <c r="BR73" s="42">
        <v>41934</v>
      </c>
      <c r="BS73" s="6">
        <f>BX73+BZ73</f>
        <v>47.9</v>
      </c>
      <c r="BT73" s="4">
        <v>91.8</v>
      </c>
      <c r="BU73" s="42">
        <v>11135</v>
      </c>
      <c r="BV73" s="6">
        <f>100-BT73</f>
        <v>8.2000000000000028</v>
      </c>
      <c r="BW73" s="6">
        <f>BY73+CA73+CC73</f>
        <v>33.584400000000002</v>
      </c>
      <c r="BX73" s="22">
        <v>22.4</v>
      </c>
      <c r="BY73" s="22">
        <f>BX73*AP73/100</f>
        <v>7.6608000000000001</v>
      </c>
      <c r="BZ73" s="6">
        <v>25.5</v>
      </c>
      <c r="CA73" s="22">
        <f>BZ73*AP73/100</f>
        <v>8.7210000000000001</v>
      </c>
      <c r="CB73" s="6">
        <v>50.3</v>
      </c>
      <c r="CC73" s="22">
        <f>CB73*AP73/100</f>
        <v>17.2026</v>
      </c>
      <c r="CD73" s="22" t="s">
        <v>431</v>
      </c>
      <c r="CE73" s="123">
        <v>98.8</v>
      </c>
      <c r="CF73" s="124">
        <v>12655</v>
      </c>
      <c r="CG73" s="123">
        <v>95.3</v>
      </c>
      <c r="CH73" s="124">
        <v>8388</v>
      </c>
      <c r="CI73" s="123">
        <v>58.9</v>
      </c>
      <c r="CJ73" s="123">
        <v>77.400000000000006</v>
      </c>
      <c r="CK73" s="124">
        <v>7540</v>
      </c>
      <c r="CL73" s="19">
        <f>BX73/BZ73</f>
        <v>0.8784313725490196</v>
      </c>
      <c r="CM73" s="19"/>
      <c r="CN73" s="19"/>
      <c r="CO73" s="19"/>
      <c r="CP73" s="6"/>
      <c r="CQ73" s="19"/>
      <c r="CR73" s="19"/>
      <c r="CS73" s="20"/>
      <c r="CT73" s="25"/>
      <c r="CU73" s="125"/>
      <c r="CV73" s="125"/>
      <c r="CW73" s="1"/>
      <c r="CX73" s="1"/>
      <c r="CY73" s="1"/>
      <c r="CZ73" s="22"/>
      <c r="DA73" s="16"/>
      <c r="DB73" s="126" t="s">
        <v>257</v>
      </c>
      <c r="DC73" s="127"/>
      <c r="DD73" s="128"/>
      <c r="DE73" s="1"/>
      <c r="DF73" s="1"/>
      <c r="DG73" s="1"/>
      <c r="DH73" s="1"/>
      <c r="DI73" s="1" t="s">
        <v>435</v>
      </c>
      <c r="DJ73" s="205" t="s">
        <v>482</v>
      </c>
      <c r="DK73" s="4">
        <v>2</v>
      </c>
      <c r="DL73" s="4"/>
      <c r="DM73" s="4"/>
      <c r="DN73" s="16"/>
      <c r="DO73" s="4"/>
      <c r="DP73" s="4"/>
      <c r="DQ73" s="4"/>
      <c r="DR73" s="55"/>
      <c r="DS73" s="22"/>
      <c r="DT73" s="22"/>
      <c r="DU73" s="22"/>
      <c r="DV73" s="22"/>
      <c r="DW73" s="22"/>
      <c r="DX73" s="22"/>
      <c r="DY73" s="22"/>
      <c r="DZ73" s="22"/>
      <c r="EA73" s="2"/>
      <c r="EB73" s="2"/>
      <c r="EC73" s="36"/>
      <c r="ED73" s="36"/>
      <c r="EE73" s="4">
        <f>L73</f>
        <v>18</v>
      </c>
      <c r="EF73" s="4">
        <v>60</v>
      </c>
      <c r="EG73" s="4"/>
      <c r="EH73" s="4">
        <v>1</v>
      </c>
      <c r="EI73" s="4" t="s">
        <v>2502</v>
      </c>
      <c r="EJ73" s="4" t="s">
        <v>430</v>
      </c>
      <c r="EK73" s="4" t="s">
        <v>430</v>
      </c>
      <c r="EL73" s="6" t="s">
        <v>430</v>
      </c>
      <c r="EM73" s="4"/>
      <c r="EN73" s="4">
        <v>1</v>
      </c>
      <c r="EO73" s="4">
        <v>3</v>
      </c>
      <c r="EP73" s="4">
        <v>2</v>
      </c>
      <c r="EQ73" s="31" t="s">
        <v>513</v>
      </c>
      <c r="ER73" s="14" t="s">
        <v>513</v>
      </c>
      <c r="ES73" s="129">
        <f>C73</f>
        <v>17145</v>
      </c>
      <c r="ET73" s="130">
        <v>75</v>
      </c>
      <c r="EU73" s="130">
        <v>7252</v>
      </c>
      <c r="EV73" s="130">
        <v>4000</v>
      </c>
      <c r="EW73" s="130">
        <v>37440</v>
      </c>
      <c r="EX73" s="130">
        <v>2822</v>
      </c>
      <c r="EY73" s="131">
        <f>EX73/EV73*EW73/ET73</f>
        <v>352.18560000000002</v>
      </c>
      <c r="EZ73" s="38">
        <f>L73*EY73</f>
        <v>6339.3407999999999</v>
      </c>
      <c r="FA73" s="9"/>
      <c r="FB73" s="9"/>
      <c r="FC73" s="9"/>
      <c r="FD73" s="9"/>
      <c r="FE73" s="132"/>
      <c r="FF73" s="132"/>
      <c r="FG73" s="132"/>
      <c r="FH73" s="133"/>
      <c r="FI73" s="134"/>
      <c r="FJ73" s="133"/>
      <c r="FK73" s="135"/>
      <c r="FL73" s="136"/>
      <c r="FM73" s="9"/>
      <c r="FN73" s="1"/>
      <c r="FO73" s="40">
        <f>AC73/1000</f>
        <v>0.36899999999999999</v>
      </c>
      <c r="FP73" s="9"/>
      <c r="FQ73" s="118">
        <f>EX73*100/EU73</f>
        <v>38.913403199117482</v>
      </c>
      <c r="FR73" s="137">
        <f>EY73/1000</f>
        <v>0.35218560000000004</v>
      </c>
      <c r="FS73" s="9"/>
      <c r="FT73" s="1"/>
      <c r="FU73" s="336">
        <v>44621</v>
      </c>
      <c r="FV73" s="343"/>
      <c r="FW73" s="237" t="s">
        <v>430</v>
      </c>
      <c r="FX73" s="208"/>
      <c r="FY73" s="243" t="s">
        <v>2431</v>
      </c>
      <c r="FZ73" s="1"/>
      <c r="GA73" s="1">
        <v>4</v>
      </c>
      <c r="GB73" s="9"/>
      <c r="GC73" s="9"/>
      <c r="GD73" s="1"/>
      <c r="GE73" s="20">
        <v>0</v>
      </c>
      <c r="GF73" s="237" t="s">
        <v>513</v>
      </c>
      <c r="GG73" s="1"/>
      <c r="GH73" s="28">
        <v>44678</v>
      </c>
      <c r="GI73" s="351">
        <v>1</v>
      </c>
      <c r="GJ73" s="244" t="s">
        <v>2514</v>
      </c>
      <c r="GK73" s="1"/>
      <c r="GL73" s="244" t="s">
        <v>513</v>
      </c>
      <c r="GM73" s="9"/>
      <c r="GN73" s="1"/>
      <c r="GO73" s="10"/>
      <c r="GP73" s="10"/>
      <c r="GQ73" s="20"/>
      <c r="GR73" s="138"/>
      <c r="GS73" s="1"/>
      <c r="GT73" s="1"/>
      <c r="GU73" s="1"/>
      <c r="GV73" s="1"/>
      <c r="GW73" s="1"/>
      <c r="GX73" s="1"/>
      <c r="GY73" s="9"/>
      <c r="GZ73" s="9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22"/>
      <c r="KC73" s="22"/>
      <c r="KD73" s="22"/>
      <c r="KE73" s="20">
        <f>FR73*AO73/100*1000</f>
        <v>189.82803840000003</v>
      </c>
      <c r="KF73" s="20">
        <f>FR73*AP73/100*1000</f>
        <v>120.44747520000003</v>
      </c>
      <c r="KG73" s="20">
        <f>FR73*AQ73/100*1000</f>
        <v>40.853529600000009</v>
      </c>
      <c r="KH73" s="20">
        <f>FR73*AX73/100*1000</f>
        <v>12.185621760000002</v>
      </c>
      <c r="KI73" s="20">
        <f>FR73*BM73/100*1000</f>
        <v>5.03625408</v>
      </c>
      <c r="KJ73" s="20">
        <f>FR73*BY73/100*1000</f>
        <v>26.980234444800004</v>
      </c>
      <c r="KK73" s="20">
        <f>FR73*CA73/100*1000</f>
        <v>30.714106176000001</v>
      </c>
      <c r="KL73" s="20">
        <f>FR73*CC73/100*1000</f>
        <v>60.585080025600007</v>
      </c>
      <c r="KM73" s="19">
        <v>71.599999999999994</v>
      </c>
      <c r="KN73" s="19">
        <v>83.2</v>
      </c>
      <c r="KO73" s="9"/>
      <c r="KP73" s="1"/>
      <c r="KQ73" s="9"/>
      <c r="KR73" s="9"/>
      <c r="KS73" s="23">
        <v>44678</v>
      </c>
      <c r="KT73" s="20">
        <v>2</v>
      </c>
      <c r="KU73" s="1">
        <v>3</v>
      </c>
      <c r="KV73" s="1">
        <v>2</v>
      </c>
      <c r="KW73" s="23">
        <v>44678</v>
      </c>
      <c r="KX73" s="1">
        <v>2</v>
      </c>
      <c r="KY73" s="1">
        <v>0</v>
      </c>
      <c r="KZ73" s="1">
        <v>2</v>
      </c>
      <c r="LA73" s="11" t="s">
        <v>2480</v>
      </c>
      <c r="LB73" s="11"/>
      <c r="LC73" s="11"/>
    </row>
    <row r="74" spans="1:315">
      <c r="A74" s="1">
        <v>109</v>
      </c>
      <c r="B74" s="412">
        <f>COUNTIFS($D$3:D74,D74,$F$3:F74,F74)</f>
        <v>1</v>
      </c>
      <c r="C74" s="413">
        <v>17354</v>
      </c>
      <c r="D74" s="414" t="s">
        <v>2018</v>
      </c>
      <c r="E74" s="2" t="s">
        <v>476</v>
      </c>
      <c r="F74" s="12">
        <v>6410200291</v>
      </c>
      <c r="G74" s="1">
        <v>58</v>
      </c>
      <c r="H74" s="441">
        <v>44686</v>
      </c>
      <c r="I74" s="29" t="s">
        <v>2019</v>
      </c>
      <c r="J74" s="24" t="s">
        <v>486</v>
      </c>
      <c r="K74" s="2" t="s">
        <v>429</v>
      </c>
      <c r="L74" s="2">
        <v>17</v>
      </c>
      <c r="M74" s="2">
        <v>2</v>
      </c>
      <c r="N74" s="2" t="s">
        <v>430</v>
      </c>
      <c r="O74" s="11"/>
      <c r="P74" s="2" t="s">
        <v>1991</v>
      </c>
      <c r="Q74" s="11"/>
      <c r="R74" s="11"/>
      <c r="S74" s="11"/>
      <c r="T74" s="41"/>
      <c r="U74" s="41"/>
      <c r="V74" s="61" t="s">
        <v>1980</v>
      </c>
      <c r="W74" s="41"/>
      <c r="X74" s="41"/>
      <c r="Y74" s="41"/>
      <c r="Z74" s="29"/>
      <c r="AA74" s="1" t="s">
        <v>1780</v>
      </c>
      <c r="AB74" s="1"/>
      <c r="AC74" s="112">
        <v>35</v>
      </c>
      <c r="AD74" s="112">
        <v>500</v>
      </c>
      <c r="AE74" s="11"/>
      <c r="AF74" s="11"/>
      <c r="AG74" s="11" t="s">
        <v>464</v>
      </c>
      <c r="AH74" s="112">
        <v>50</v>
      </c>
      <c r="AI74" s="1"/>
      <c r="AJ74" s="11"/>
      <c r="AK74" s="112"/>
      <c r="AL74" s="1"/>
      <c r="AM74" s="11"/>
      <c r="AN74" s="1"/>
      <c r="AO74" s="113">
        <v>16.5</v>
      </c>
      <c r="AP74" s="114">
        <v>75.8</v>
      </c>
      <c r="AQ74" s="115">
        <v>6.62</v>
      </c>
      <c r="AR74" s="116">
        <f>AO74+AP74+AQ74</f>
        <v>98.92</v>
      </c>
      <c r="AS74" s="117">
        <f>AO74/AP74</f>
        <v>0.21767810026385226</v>
      </c>
      <c r="AT74" s="118">
        <f>AO74/AP74*AQ74</f>
        <v>1.4410290237467021</v>
      </c>
      <c r="AU74" s="119">
        <f>AO74/(AP74+AQ74)</f>
        <v>0.20019412763892258</v>
      </c>
      <c r="AV74" s="19">
        <f>AW74*AO74/100</f>
        <v>14.51</v>
      </c>
      <c r="AW74" s="19">
        <f>98-AY74</f>
        <v>87.939393939393938</v>
      </c>
      <c r="AX74" s="120">
        <v>1.66</v>
      </c>
      <c r="AY74" s="19">
        <f>AX74*100/AO74</f>
        <v>10.060606060606061</v>
      </c>
      <c r="AZ74" s="1" t="s">
        <v>431</v>
      </c>
      <c r="BA74" s="55">
        <v>16.5</v>
      </c>
      <c r="BB74" s="1" t="s">
        <v>431</v>
      </c>
      <c r="BC74" s="6">
        <v>5.8000000000000003E-2</v>
      </c>
      <c r="BD74" s="6"/>
      <c r="BE74" s="19"/>
      <c r="BF74" s="19"/>
      <c r="BG74" s="64">
        <v>7793.8461538461534</v>
      </c>
      <c r="BH74" s="64">
        <v>190</v>
      </c>
      <c r="BI74" s="19">
        <v>1.05</v>
      </c>
      <c r="BJ74" s="19">
        <v>14.8</v>
      </c>
      <c r="BK74" s="19">
        <f>100-BJ74</f>
        <v>85.2</v>
      </c>
      <c r="BL74" s="121">
        <f>BJ74/BK74</f>
        <v>0.17370892018779344</v>
      </c>
      <c r="BM74" s="122">
        <v>5.8000000000000003E-2</v>
      </c>
      <c r="BN74" s="6">
        <f>BM74*100/AO74</f>
        <v>0.35151515151515156</v>
      </c>
      <c r="BO74" s="1" t="s">
        <v>431</v>
      </c>
      <c r="BP74" s="19">
        <v>42.542372881355938</v>
      </c>
      <c r="BQ74" s="19">
        <v>31.3</v>
      </c>
      <c r="BR74" s="42">
        <v>32586.240000000002</v>
      </c>
      <c r="BS74" s="6">
        <f>BX74+BZ74</f>
        <v>37.900000000000006</v>
      </c>
      <c r="BT74" s="4">
        <v>95.5</v>
      </c>
      <c r="BU74" s="42">
        <v>6698.4126984126988</v>
      </c>
      <c r="BV74" s="6">
        <f>100-BT74</f>
        <v>4.5</v>
      </c>
      <c r="BW74" s="6">
        <f>BY74+CA74+CC74</f>
        <v>75.496800000000007</v>
      </c>
      <c r="BX74" s="22">
        <v>19.3</v>
      </c>
      <c r="BY74" s="22">
        <f>BX74*AP74/100</f>
        <v>14.6294</v>
      </c>
      <c r="BZ74" s="6">
        <v>18.600000000000001</v>
      </c>
      <c r="CA74" s="22">
        <f>BZ74*AP74/100</f>
        <v>14.098800000000001</v>
      </c>
      <c r="CB74" s="6">
        <v>61.7</v>
      </c>
      <c r="CC74" s="22">
        <f>CB74*AP74/100</f>
        <v>46.768599999999999</v>
      </c>
      <c r="CD74" s="22" t="s">
        <v>431</v>
      </c>
      <c r="CE74" s="123">
        <v>85.9</v>
      </c>
      <c r="CF74" s="124">
        <v>5982</v>
      </c>
      <c r="CG74" s="123">
        <v>69.3</v>
      </c>
      <c r="CH74" s="124">
        <v>4863</v>
      </c>
      <c r="CI74" s="123">
        <v>15.7</v>
      </c>
      <c r="CJ74" s="123">
        <v>39.4</v>
      </c>
      <c r="CK74" s="124">
        <v>4863</v>
      </c>
      <c r="CL74" s="19">
        <f>BX74/BZ74</f>
        <v>1.0376344086021505</v>
      </c>
      <c r="CM74" s="19"/>
      <c r="CN74" s="19"/>
      <c r="CO74" s="19"/>
      <c r="CP74" s="6"/>
      <c r="CQ74" s="19"/>
      <c r="CR74" s="19"/>
      <c r="CS74" s="20"/>
      <c r="CT74" s="25"/>
      <c r="CU74" s="125"/>
      <c r="CV74" s="125"/>
      <c r="CW74" s="1"/>
      <c r="CX74" s="1"/>
      <c r="CY74" s="1"/>
      <c r="CZ74" s="22"/>
      <c r="DA74" s="16"/>
      <c r="DB74" s="126"/>
      <c r="DC74" s="127"/>
      <c r="DD74" s="128"/>
      <c r="DE74" s="1"/>
      <c r="DF74" s="1"/>
      <c r="DG74" s="1"/>
      <c r="DH74" s="1"/>
      <c r="DI74" s="1" t="s">
        <v>433</v>
      </c>
      <c r="DJ74" s="206" t="s">
        <v>490</v>
      </c>
      <c r="DK74" s="4">
        <v>2</v>
      </c>
      <c r="DL74" s="4"/>
      <c r="DM74" s="4"/>
      <c r="DN74" s="16">
        <v>0</v>
      </c>
      <c r="DO74" s="4"/>
      <c r="DP74" s="4"/>
      <c r="DQ74" s="4"/>
      <c r="DR74" s="55" t="s">
        <v>1414</v>
      </c>
      <c r="DS74" s="22" t="s">
        <v>2009</v>
      </c>
      <c r="DT74" s="22">
        <v>138</v>
      </c>
      <c r="DU74" s="22">
        <v>5.0999999999999996</v>
      </c>
      <c r="DV74" s="22">
        <v>94.9</v>
      </c>
      <c r="DW74" s="22" t="s">
        <v>2010</v>
      </c>
      <c r="DX74" s="22" t="s">
        <v>430</v>
      </c>
      <c r="DY74" s="22" t="s">
        <v>430</v>
      </c>
      <c r="DZ74" s="22" t="s">
        <v>430</v>
      </c>
      <c r="EA74" s="2">
        <v>0</v>
      </c>
      <c r="EB74" s="2"/>
      <c r="EC74" s="36"/>
      <c r="ED74" s="36"/>
      <c r="EE74" s="4">
        <f>L74</f>
        <v>17</v>
      </c>
      <c r="EF74" s="4">
        <v>30</v>
      </c>
      <c r="EG74" s="4"/>
      <c r="EH74" s="4">
        <v>0</v>
      </c>
      <c r="EI74" s="4" t="s">
        <v>513</v>
      </c>
      <c r="EJ74" s="4">
        <v>184</v>
      </c>
      <c r="EK74" s="4">
        <v>83</v>
      </c>
      <c r="EL74" s="6">
        <f t="shared" si="135"/>
        <v>24.515595463137995</v>
      </c>
      <c r="EM74" s="4"/>
      <c r="EN74" s="4">
        <v>1</v>
      </c>
      <c r="EO74" s="4">
        <v>2</v>
      </c>
      <c r="EP74" s="4">
        <v>1</v>
      </c>
      <c r="EQ74" s="31" t="s">
        <v>2455</v>
      </c>
      <c r="ER74" s="14">
        <v>44531</v>
      </c>
      <c r="ES74" s="129">
        <f>C74</f>
        <v>17354</v>
      </c>
      <c r="ET74" s="130">
        <v>75</v>
      </c>
      <c r="EU74" s="130">
        <v>9811</v>
      </c>
      <c r="EV74" s="130">
        <v>12000</v>
      </c>
      <c r="EW74" s="130">
        <v>40560</v>
      </c>
      <c r="EX74" s="130">
        <v>2244</v>
      </c>
      <c r="EY74" s="131">
        <f>EX74/EV74*EW74/ET74</f>
        <v>101.1296</v>
      </c>
      <c r="EZ74" s="38">
        <f>L74*EY74</f>
        <v>1719.2031999999999</v>
      </c>
      <c r="FA74" s="9"/>
      <c r="FB74" s="9"/>
      <c r="FC74" s="9"/>
      <c r="FD74" s="9"/>
      <c r="FE74" s="132"/>
      <c r="FF74" s="132"/>
      <c r="FG74" s="132"/>
      <c r="FH74" s="133"/>
      <c r="FI74" s="134"/>
      <c r="FJ74" s="133"/>
      <c r="FK74" s="135"/>
      <c r="FL74" s="136"/>
      <c r="FM74" s="9"/>
      <c r="FN74" s="1"/>
      <c r="FO74" s="40">
        <f>AC74/1000</f>
        <v>3.5000000000000003E-2</v>
      </c>
      <c r="FP74" s="9"/>
      <c r="FQ74" s="118">
        <f>EX74*100/EU74</f>
        <v>22.872286209356844</v>
      </c>
      <c r="FR74" s="137">
        <f>EY74/1000</f>
        <v>0.1011296</v>
      </c>
      <c r="FS74" s="9"/>
      <c r="FT74" s="1"/>
      <c r="FU74" s="335"/>
      <c r="FV74" s="344">
        <v>44682</v>
      </c>
      <c r="FW74" s="210"/>
      <c r="FX74" s="244" t="s">
        <v>2471</v>
      </c>
      <c r="FY74" s="243" t="s">
        <v>2693</v>
      </c>
      <c r="FZ74" s="1"/>
      <c r="GA74" s="1">
        <v>2</v>
      </c>
      <c r="GB74" s="9"/>
      <c r="GC74" s="9"/>
      <c r="GD74" s="1"/>
      <c r="GE74" s="20">
        <v>0</v>
      </c>
      <c r="GF74" s="237" t="s">
        <v>513</v>
      </c>
      <c r="GG74" s="1"/>
      <c r="GH74" s="28">
        <v>44784</v>
      </c>
      <c r="GI74" s="351">
        <v>0</v>
      </c>
      <c r="GJ74" s="244" t="s">
        <v>3198</v>
      </c>
      <c r="GK74" s="1"/>
      <c r="GL74" s="244" t="s">
        <v>513</v>
      </c>
      <c r="GM74" s="9"/>
      <c r="GN74" s="1"/>
      <c r="GO74" s="10">
        <v>44686</v>
      </c>
      <c r="GP74" s="10"/>
      <c r="GQ74" s="20"/>
      <c r="GR74" s="138"/>
      <c r="GS74" s="1"/>
      <c r="GT74" s="1"/>
      <c r="GU74" s="1"/>
      <c r="GV74" s="1"/>
      <c r="GW74" s="1"/>
      <c r="GX74" s="1"/>
      <c r="GY74" s="9"/>
      <c r="GZ74" s="9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22"/>
      <c r="KC74" s="22"/>
      <c r="KD74" s="22"/>
      <c r="KE74" s="20">
        <f>FR74*AO74/100*1000</f>
        <v>16.686384</v>
      </c>
      <c r="KF74" s="20">
        <f>FR74*AP74/100*1000</f>
        <v>76.656236800000002</v>
      </c>
      <c r="KG74" s="20">
        <f>FR74*AQ74/100*1000</f>
        <v>6.69477952</v>
      </c>
      <c r="KH74" s="20">
        <f>FR74*AX74/100*1000</f>
        <v>1.6787513599999999</v>
      </c>
      <c r="KI74" s="20">
        <f>FR74*BM74/100*1000</f>
        <v>5.8655168000000008E-2</v>
      </c>
      <c r="KJ74" s="20">
        <f>FR74*BY74/100*1000</f>
        <v>14.7946537024</v>
      </c>
      <c r="KK74" s="20">
        <f>FR74*CA74/100*1000</f>
        <v>14.258060044800001</v>
      </c>
      <c r="KL74" s="20">
        <f>FR74*CC74/100*1000</f>
        <v>47.2968981056</v>
      </c>
      <c r="KM74" s="1">
        <v>89.2</v>
      </c>
      <c r="KN74" s="1">
        <v>82.5</v>
      </c>
      <c r="KO74" s="9"/>
      <c r="KP74" s="22"/>
      <c r="KQ74" s="22"/>
      <c r="KR74" s="22"/>
      <c r="KS74" s="10">
        <v>44784</v>
      </c>
      <c r="KT74" s="20">
        <v>2</v>
      </c>
      <c r="KU74" s="1">
        <v>2</v>
      </c>
      <c r="KV74" s="1">
        <v>2</v>
      </c>
      <c r="KW74" s="23">
        <v>45008</v>
      </c>
      <c r="KX74" s="1">
        <v>1</v>
      </c>
      <c r="KY74" s="2">
        <v>0</v>
      </c>
      <c r="KZ74" s="2">
        <v>3</v>
      </c>
      <c r="LA74" s="11" t="s">
        <v>2509</v>
      </c>
      <c r="LB74" s="11"/>
      <c r="LC74" s="11"/>
    </row>
    <row r="75" spans="1:315">
      <c r="A75" s="1">
        <v>309</v>
      </c>
      <c r="B75" s="412">
        <f>COUNTIFS($D$3:D75,D75,$F$3:F75,F75)</f>
        <v>1</v>
      </c>
      <c r="C75" s="413">
        <v>16338</v>
      </c>
      <c r="D75" s="414" t="s">
        <v>1859</v>
      </c>
      <c r="E75" s="2" t="s">
        <v>479</v>
      </c>
      <c r="F75" s="12">
        <v>6904044862</v>
      </c>
      <c r="G75" s="1">
        <v>52</v>
      </c>
      <c r="H75" s="441">
        <v>44503</v>
      </c>
      <c r="I75" s="29" t="s">
        <v>698</v>
      </c>
      <c r="J75" s="24" t="s">
        <v>486</v>
      </c>
      <c r="K75" s="2" t="s">
        <v>429</v>
      </c>
      <c r="L75" s="2">
        <v>14</v>
      </c>
      <c r="M75" s="2" t="s">
        <v>588</v>
      </c>
      <c r="N75" s="2" t="s">
        <v>430</v>
      </c>
      <c r="O75" s="11"/>
      <c r="P75" s="2" t="s">
        <v>1852</v>
      </c>
      <c r="Q75" s="11"/>
      <c r="R75" s="11"/>
      <c r="S75" s="11"/>
      <c r="T75" s="41"/>
      <c r="U75" s="41"/>
      <c r="V75" s="61" t="s">
        <v>1358</v>
      </c>
      <c r="W75" s="41"/>
      <c r="X75" s="41"/>
      <c r="Y75" s="63"/>
      <c r="Z75" s="11"/>
      <c r="AA75" s="1" t="s">
        <v>760</v>
      </c>
      <c r="AB75" s="1"/>
      <c r="AC75" s="112">
        <v>444</v>
      </c>
      <c r="AD75" s="112">
        <v>6200</v>
      </c>
      <c r="AE75" s="11"/>
      <c r="AF75" s="11"/>
      <c r="AG75" s="11" t="s">
        <v>490</v>
      </c>
      <c r="AH75" s="112">
        <v>450</v>
      </c>
      <c r="AI75" s="11"/>
      <c r="AJ75" s="11"/>
      <c r="AK75" s="112"/>
      <c r="AL75" s="1"/>
      <c r="AM75" s="11"/>
      <c r="AN75" s="1"/>
      <c r="AO75" s="113">
        <v>31.8</v>
      </c>
      <c r="AP75" s="114">
        <v>25.1</v>
      </c>
      <c r="AQ75" s="115">
        <v>42</v>
      </c>
      <c r="AR75" s="116">
        <f>AO75+AP75+AQ75</f>
        <v>98.9</v>
      </c>
      <c r="AS75" s="117">
        <f>AO75/AP75</f>
        <v>1.2669322709163346</v>
      </c>
      <c r="AT75" s="118">
        <f>AO75/AP75*AQ75</f>
        <v>53.211155378486055</v>
      </c>
      <c r="AU75" s="119">
        <f>AO75/(AP75+AQ75)</f>
        <v>0.47391952309985103</v>
      </c>
      <c r="AV75" s="19">
        <f>AW75*AO75/100</f>
        <v>27.624000000000002</v>
      </c>
      <c r="AW75" s="19">
        <f>98-AY75-(CD75*100/AO75)</f>
        <v>86.867924528301884</v>
      </c>
      <c r="AX75" s="120">
        <v>3.16</v>
      </c>
      <c r="AY75" s="19">
        <f>AX75*100/AO75</f>
        <v>9.9371069182389942</v>
      </c>
      <c r="AZ75" s="1" t="s">
        <v>431</v>
      </c>
      <c r="BA75" s="55">
        <v>7.6959999999999997</v>
      </c>
      <c r="BB75" s="1" t="s">
        <v>431</v>
      </c>
      <c r="BC75" s="6">
        <v>0.89</v>
      </c>
      <c r="BD75" s="6"/>
      <c r="BE75" s="19"/>
      <c r="BF75" s="19"/>
      <c r="BG75" s="64">
        <v>6739.166666666667</v>
      </c>
      <c r="BH75" s="64">
        <v>427.13</v>
      </c>
      <c r="BI75" s="19">
        <v>0.98</v>
      </c>
      <c r="BJ75" s="19">
        <v>34.799999999999997</v>
      </c>
      <c r="BK75" s="19">
        <f>100-BJ75</f>
        <v>65.2</v>
      </c>
      <c r="BL75" s="121">
        <f>BJ75/BK75</f>
        <v>0.53374233128834347</v>
      </c>
      <c r="BM75" s="122">
        <v>0.57999999999999996</v>
      </c>
      <c r="BN75" s="6">
        <f>BM75*100/AO75</f>
        <v>1.8238993710691822</v>
      </c>
      <c r="BO75" s="1" t="s">
        <v>431</v>
      </c>
      <c r="BP75" s="19">
        <v>30.800000000000004</v>
      </c>
      <c r="BQ75" s="19">
        <v>36.96</v>
      </c>
      <c r="BR75" s="42">
        <v>15620.22</v>
      </c>
      <c r="BS75" s="6">
        <f>BX75+BZ75</f>
        <v>70.7</v>
      </c>
      <c r="BT75" s="4">
        <v>76.3</v>
      </c>
      <c r="BU75" s="42">
        <v>13115.93</v>
      </c>
      <c r="BV75" s="6">
        <f>100-BT75</f>
        <v>23.700000000000003</v>
      </c>
      <c r="BW75" s="6">
        <f>BY75+CA75+CC75</f>
        <v>24.698399999999999</v>
      </c>
      <c r="BX75" s="22">
        <v>38.6</v>
      </c>
      <c r="BY75" s="22">
        <f>BX75*AP75/100</f>
        <v>9.688600000000001</v>
      </c>
      <c r="BZ75" s="6">
        <v>32.1</v>
      </c>
      <c r="CA75" s="22">
        <f>BZ75*AP75/100</f>
        <v>8.0571000000000002</v>
      </c>
      <c r="CB75" s="6">
        <v>27.7</v>
      </c>
      <c r="CC75" s="22">
        <f>CB75*AP75/100</f>
        <v>6.9527000000000001</v>
      </c>
      <c r="CD75" s="22">
        <v>0.38</v>
      </c>
      <c r="CE75" s="123">
        <v>89.5</v>
      </c>
      <c r="CF75" s="124">
        <v>5646</v>
      </c>
      <c r="CG75" s="123">
        <v>79.599999999999994</v>
      </c>
      <c r="CH75" s="124">
        <v>4907</v>
      </c>
      <c r="CI75" s="123">
        <v>42.2</v>
      </c>
      <c r="CJ75" s="123">
        <v>71.900000000000006</v>
      </c>
      <c r="CK75" s="124">
        <v>5090</v>
      </c>
      <c r="CL75" s="19">
        <f>BX75/BZ75</f>
        <v>1.2024922118380061</v>
      </c>
      <c r="CM75" s="19"/>
      <c r="CN75" s="19"/>
      <c r="CO75" s="19"/>
      <c r="CP75" s="6"/>
      <c r="CQ75" s="19"/>
      <c r="CR75" s="19"/>
      <c r="CS75" s="20"/>
      <c r="CT75" s="25"/>
      <c r="CU75" s="125"/>
      <c r="CV75" s="125"/>
      <c r="CW75" s="1"/>
      <c r="CX75" s="1"/>
      <c r="CY75" s="1"/>
      <c r="CZ75" s="22"/>
      <c r="DA75" s="16"/>
      <c r="DB75" s="126" t="s">
        <v>432</v>
      </c>
      <c r="DC75" s="127"/>
      <c r="DD75" s="128" t="s">
        <v>1860</v>
      </c>
      <c r="DE75" s="1"/>
      <c r="DF75" s="1"/>
      <c r="DG75" s="1"/>
      <c r="DH75" s="1"/>
      <c r="DI75" s="1" t="s">
        <v>433</v>
      </c>
      <c r="DJ75" s="206" t="s">
        <v>490</v>
      </c>
      <c r="DK75" s="4">
        <v>2</v>
      </c>
      <c r="DL75" s="4"/>
      <c r="DM75" s="4"/>
      <c r="DN75" s="16">
        <v>0</v>
      </c>
      <c r="DO75" s="4"/>
      <c r="DP75" s="4"/>
      <c r="DQ75" s="4"/>
      <c r="DR75" s="22">
        <v>25.2</v>
      </c>
      <c r="DS75" s="39" t="s">
        <v>430</v>
      </c>
      <c r="DT75" s="22">
        <v>518</v>
      </c>
      <c r="DU75" s="22">
        <v>31</v>
      </c>
      <c r="DV75" s="22">
        <v>69</v>
      </c>
      <c r="DW75" s="39" t="s">
        <v>430</v>
      </c>
      <c r="DX75" s="39" t="s">
        <v>430</v>
      </c>
      <c r="DY75" s="39" t="s">
        <v>430</v>
      </c>
      <c r="DZ75" s="39" t="s">
        <v>430</v>
      </c>
      <c r="EA75" s="2">
        <v>0</v>
      </c>
      <c r="EB75" s="2"/>
      <c r="EC75" s="36"/>
      <c r="ED75" s="36"/>
      <c r="EE75" s="4">
        <f>L75</f>
        <v>14</v>
      </c>
      <c r="EF75" s="4">
        <v>24</v>
      </c>
      <c r="EG75" s="4"/>
      <c r="EH75" s="4">
        <v>1</v>
      </c>
      <c r="EI75" s="4" t="s">
        <v>2545</v>
      </c>
      <c r="EJ75" s="4">
        <v>197</v>
      </c>
      <c r="EK75" s="4">
        <v>187</v>
      </c>
      <c r="EL75" s="6">
        <f t="shared" si="135"/>
        <v>48.18469942539101</v>
      </c>
      <c r="EM75" s="4"/>
      <c r="EN75" s="4">
        <v>0</v>
      </c>
      <c r="EO75" s="4">
        <v>2</v>
      </c>
      <c r="EP75" s="4">
        <v>2</v>
      </c>
      <c r="EQ75" s="31" t="s">
        <v>513</v>
      </c>
      <c r="ER75" s="14" t="s">
        <v>513</v>
      </c>
      <c r="ES75" s="129">
        <f>C75</f>
        <v>16338</v>
      </c>
      <c r="ET75" s="130">
        <v>75</v>
      </c>
      <c r="EU75" s="130">
        <v>91604</v>
      </c>
      <c r="EV75" s="130">
        <v>4000</v>
      </c>
      <c r="EW75" s="130">
        <v>38064</v>
      </c>
      <c r="EX75" s="130">
        <v>3591</v>
      </c>
      <c r="EY75" s="131">
        <f>EX75/EV75*EW75/ET75</f>
        <v>455.62608</v>
      </c>
      <c r="EZ75" s="38">
        <f>L75*EY75</f>
        <v>6378.76512</v>
      </c>
      <c r="FA75" s="9"/>
      <c r="FB75" s="9"/>
      <c r="FC75" s="9"/>
      <c r="FD75" s="9"/>
      <c r="FE75" s="132"/>
      <c r="FF75" s="132"/>
      <c r="FG75" s="132"/>
      <c r="FH75" s="133"/>
      <c r="FI75" s="134"/>
      <c r="FJ75" s="133"/>
      <c r="FK75" s="135"/>
      <c r="FL75" s="136"/>
      <c r="FM75" s="9"/>
      <c r="FN75" s="1"/>
      <c r="FO75" s="40">
        <f>AC75/1000</f>
        <v>0.44400000000000001</v>
      </c>
      <c r="FP75" s="9"/>
      <c r="FQ75" s="118">
        <f>EX75*100/EU75</f>
        <v>3.9201344919435832</v>
      </c>
      <c r="FR75" s="137">
        <f>EY75/1000</f>
        <v>0.45562607999999999</v>
      </c>
      <c r="FS75" s="9"/>
      <c r="FT75" s="1"/>
      <c r="FU75" s="335"/>
      <c r="FV75" s="344">
        <v>44409</v>
      </c>
      <c r="FW75" s="210"/>
      <c r="FX75" s="244" t="s">
        <v>2471</v>
      </c>
      <c r="FY75" s="243" t="s">
        <v>3196</v>
      </c>
      <c r="FZ75" s="1"/>
      <c r="GA75" s="1">
        <v>2</v>
      </c>
      <c r="GB75" s="9"/>
      <c r="GC75" s="9"/>
      <c r="GD75" s="1"/>
      <c r="GE75" s="20">
        <v>0</v>
      </c>
      <c r="GF75" s="237" t="s">
        <v>513</v>
      </c>
      <c r="GG75" s="1"/>
      <c r="GH75" s="28">
        <v>44566</v>
      </c>
      <c r="GI75" s="351">
        <v>1</v>
      </c>
      <c r="GJ75" s="244" t="s">
        <v>3197</v>
      </c>
      <c r="GK75" s="1"/>
      <c r="GL75" s="244" t="s">
        <v>513</v>
      </c>
      <c r="GM75" s="9"/>
      <c r="GN75" s="1"/>
      <c r="GO75" s="10"/>
      <c r="GP75" s="10"/>
      <c r="GQ75" s="20"/>
      <c r="GR75" s="138"/>
      <c r="GS75" s="1"/>
      <c r="GT75" s="1"/>
      <c r="GU75" s="1"/>
      <c r="GV75" s="1"/>
      <c r="GW75" s="1"/>
      <c r="GX75" s="1"/>
      <c r="GY75" s="9"/>
      <c r="GZ75" s="9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22">
        <v>65.8</v>
      </c>
      <c r="KC75" s="22">
        <v>3.04</v>
      </c>
      <c r="KD75" s="22">
        <v>4.75</v>
      </c>
      <c r="KE75" s="20">
        <f>FR75*AO75/100*1000</f>
        <v>144.88909344000001</v>
      </c>
      <c r="KF75" s="20">
        <f>FR75*AP75/100*1000</f>
        <v>114.36214608</v>
      </c>
      <c r="KG75" s="20">
        <f>FR75*AQ75/100*1000</f>
        <v>191.3629536</v>
      </c>
      <c r="KH75" s="20">
        <f>FR75*AX75/100*1000</f>
        <v>14.397784128</v>
      </c>
      <c r="KI75" s="20">
        <f>FR75*BM75/100*1000</f>
        <v>2.6426312640000003</v>
      </c>
      <c r="KJ75" s="20">
        <f>FR75*BY75/100*1000</f>
        <v>44.143788386880004</v>
      </c>
      <c r="KK75" s="20">
        <f>FR75*CA75/100*1000</f>
        <v>36.710248891680003</v>
      </c>
      <c r="KL75" s="20">
        <f>FR75*CC75/100*1000</f>
        <v>31.67831446416</v>
      </c>
      <c r="KM75" s="9"/>
      <c r="KN75" s="9"/>
      <c r="KO75" s="9"/>
      <c r="KP75" s="1"/>
      <c r="KQ75" s="9"/>
      <c r="KR75" s="9"/>
      <c r="KS75" s="23">
        <v>44566</v>
      </c>
      <c r="KT75" s="20">
        <v>1</v>
      </c>
      <c r="KU75" s="1">
        <v>1</v>
      </c>
      <c r="KV75" s="1">
        <v>1</v>
      </c>
      <c r="KW75" s="23">
        <v>45192</v>
      </c>
      <c r="KX75" s="1">
        <v>1</v>
      </c>
      <c r="KY75" s="1">
        <v>0</v>
      </c>
      <c r="KZ75" s="1">
        <v>3</v>
      </c>
      <c r="LA75" s="11" t="s">
        <v>2428</v>
      </c>
      <c r="LB75" s="11"/>
      <c r="LC75" s="11"/>
    </row>
    <row r="76" spans="1:315">
      <c r="A76" s="1">
        <v>115</v>
      </c>
      <c r="B76" s="412">
        <f>COUNTIFS($D$3:D76,D76,$F$3:F76,F76)</f>
        <v>1</v>
      </c>
      <c r="C76" s="413">
        <v>17389</v>
      </c>
      <c r="D76" s="414" t="s">
        <v>2022</v>
      </c>
      <c r="E76" s="2" t="s">
        <v>525</v>
      </c>
      <c r="F76" s="12">
        <v>5453041759</v>
      </c>
      <c r="G76" s="1">
        <v>68</v>
      </c>
      <c r="H76" s="441">
        <v>44693</v>
      </c>
      <c r="I76" s="29" t="s">
        <v>2023</v>
      </c>
      <c r="J76" s="24" t="s">
        <v>486</v>
      </c>
      <c r="K76" s="2" t="s">
        <v>429</v>
      </c>
      <c r="L76" s="2">
        <v>25</v>
      </c>
      <c r="M76" s="2" t="s">
        <v>2013</v>
      </c>
      <c r="N76" s="2" t="s">
        <v>430</v>
      </c>
      <c r="O76" s="11"/>
      <c r="P76" s="2" t="s">
        <v>2024</v>
      </c>
      <c r="Q76" s="11"/>
      <c r="R76" s="11"/>
      <c r="S76" s="11"/>
      <c r="T76" s="41"/>
      <c r="U76" s="41"/>
      <c r="V76" s="61" t="s">
        <v>1980</v>
      </c>
      <c r="W76" s="41"/>
      <c r="X76" s="41"/>
      <c r="Y76" s="41"/>
      <c r="Z76" s="29"/>
      <c r="AA76" s="1" t="s">
        <v>793</v>
      </c>
      <c r="AB76" s="1"/>
      <c r="AC76" s="112">
        <v>117</v>
      </c>
      <c r="AD76" s="112">
        <v>2900</v>
      </c>
      <c r="AE76" s="11"/>
      <c r="AF76" s="11"/>
      <c r="AG76" s="11" t="s">
        <v>490</v>
      </c>
      <c r="AH76" s="112">
        <v>250</v>
      </c>
      <c r="AI76" s="1"/>
      <c r="AJ76" s="11"/>
      <c r="AK76" s="112"/>
      <c r="AL76" s="1"/>
      <c r="AM76" s="11"/>
      <c r="AN76" s="1"/>
      <c r="AO76" s="113">
        <v>15.7</v>
      </c>
      <c r="AP76" s="114">
        <v>18.600000000000001</v>
      </c>
      <c r="AQ76" s="115">
        <v>63.2</v>
      </c>
      <c r="AR76" s="116">
        <f>AO76+AP76+AQ76</f>
        <v>97.5</v>
      </c>
      <c r="AS76" s="117">
        <f>AO76/AP76</f>
        <v>0.84408602150537626</v>
      </c>
      <c r="AT76" s="118">
        <f>AO76/AP76*AQ76</f>
        <v>53.346236559139783</v>
      </c>
      <c r="AU76" s="119">
        <f>AO76/(AP76+AQ76)</f>
        <v>0.19193154034229826</v>
      </c>
      <c r="AV76" s="19">
        <f>AW76*AO76/100</f>
        <v>13.725999999999999</v>
      </c>
      <c r="AW76" s="19">
        <f>98-AY76</f>
        <v>87.42675159235668</v>
      </c>
      <c r="AX76" s="120">
        <v>1.66</v>
      </c>
      <c r="AY76" s="19">
        <f>AX76*100/AO76</f>
        <v>10.573248407643312</v>
      </c>
      <c r="AZ76" s="1" t="s">
        <v>431</v>
      </c>
      <c r="BA76" s="55">
        <v>26.2</v>
      </c>
      <c r="BB76" s="1" t="s">
        <v>431</v>
      </c>
      <c r="BC76" s="6">
        <v>0.97</v>
      </c>
      <c r="BD76" s="6"/>
      <c r="BE76" s="19"/>
      <c r="BF76" s="19"/>
      <c r="BG76" s="64">
        <v>4672.3076923076924</v>
      </c>
      <c r="BH76" s="64">
        <v>106</v>
      </c>
      <c r="BI76" s="19">
        <v>0</v>
      </c>
      <c r="BJ76" s="19">
        <v>55.9</v>
      </c>
      <c r="BK76" s="19">
        <f>100-BJ76</f>
        <v>44.1</v>
      </c>
      <c r="BL76" s="121">
        <f>BJ76/BK76</f>
        <v>1.2675736961451247</v>
      </c>
      <c r="BM76" s="122">
        <v>0.22</v>
      </c>
      <c r="BN76" s="6">
        <f>BM76*100/AO76</f>
        <v>1.4012738853503186</v>
      </c>
      <c r="BO76" s="1" t="s">
        <v>431</v>
      </c>
      <c r="BP76" s="19">
        <v>18.559322033898304</v>
      </c>
      <c r="BQ76" s="19">
        <v>34.799999999999997</v>
      </c>
      <c r="BR76" s="42">
        <v>24997.119999999999</v>
      </c>
      <c r="BS76" s="6">
        <f>BX76+BZ76</f>
        <v>69.3</v>
      </c>
      <c r="BT76" s="4">
        <v>91.3</v>
      </c>
      <c r="BU76" s="42">
        <v>7871.4285714285716</v>
      </c>
      <c r="BV76" s="6">
        <f>100-BT76</f>
        <v>8.7000000000000028</v>
      </c>
      <c r="BW76" s="6">
        <f>BY76+CA76+CC76</f>
        <v>18.097800000000003</v>
      </c>
      <c r="BX76" s="22">
        <v>34.9</v>
      </c>
      <c r="BY76" s="22">
        <f>BX76*AP76/100</f>
        <v>6.4913999999999996</v>
      </c>
      <c r="BZ76" s="6">
        <v>34.4</v>
      </c>
      <c r="CA76" s="22">
        <f>BZ76*AP76/100</f>
        <v>6.3984000000000005</v>
      </c>
      <c r="CB76" s="6">
        <v>28</v>
      </c>
      <c r="CC76" s="22">
        <f>CB76*AP76/100</f>
        <v>5.2080000000000011</v>
      </c>
      <c r="CD76" s="22" t="s">
        <v>431</v>
      </c>
      <c r="CE76" s="123">
        <v>75.7</v>
      </c>
      <c r="CF76" s="124">
        <v>5344</v>
      </c>
      <c r="CG76" s="123">
        <v>51</v>
      </c>
      <c r="CH76" s="124">
        <v>4305</v>
      </c>
      <c r="CI76" s="123">
        <v>26.1</v>
      </c>
      <c r="CJ76" s="123">
        <v>52.2</v>
      </c>
      <c r="CK76" s="124">
        <v>4703</v>
      </c>
      <c r="CL76" s="19">
        <f>BX76/BZ76</f>
        <v>1.0145348837209303</v>
      </c>
      <c r="CM76" s="19"/>
      <c r="CN76" s="19"/>
      <c r="CO76" s="19"/>
      <c r="CP76" s="6"/>
      <c r="CQ76" s="19"/>
      <c r="CR76" s="19"/>
      <c r="CS76" s="20"/>
      <c r="CT76" s="25"/>
      <c r="CU76" s="125"/>
      <c r="CV76" s="125"/>
      <c r="CW76" s="1"/>
      <c r="CX76" s="1"/>
      <c r="CY76" s="1"/>
      <c r="CZ76" s="22"/>
      <c r="DA76" s="16"/>
      <c r="DB76" s="126"/>
      <c r="DC76" s="127"/>
      <c r="DD76" s="128"/>
      <c r="DE76" s="1"/>
      <c r="DF76" s="1"/>
      <c r="DG76" s="1"/>
      <c r="DH76" s="1"/>
      <c r="DI76" s="1" t="s">
        <v>435</v>
      </c>
      <c r="DJ76" s="206" t="s">
        <v>490</v>
      </c>
      <c r="DK76" s="4">
        <v>2</v>
      </c>
      <c r="DL76" s="4"/>
      <c r="DM76" s="4"/>
      <c r="DN76" s="16" t="s">
        <v>2008</v>
      </c>
      <c r="DO76" s="4"/>
      <c r="DP76" s="4"/>
      <c r="DQ76" s="4"/>
      <c r="DR76" s="55">
        <v>33.229999999999997</v>
      </c>
      <c r="DS76" s="22">
        <v>4.2</v>
      </c>
      <c r="DT76" s="22">
        <v>309</v>
      </c>
      <c r="DU76" s="22">
        <v>47.5</v>
      </c>
      <c r="DV76" s="22">
        <v>52.5</v>
      </c>
      <c r="DW76" s="22" t="s">
        <v>430</v>
      </c>
      <c r="DX76" s="22" t="s">
        <v>430</v>
      </c>
      <c r="DY76" s="22" t="s">
        <v>430</v>
      </c>
      <c r="DZ76" s="22" t="s">
        <v>430</v>
      </c>
      <c r="EA76" s="2">
        <v>0</v>
      </c>
      <c r="EB76" s="2"/>
      <c r="EC76" s="36"/>
      <c r="ED76" s="36"/>
      <c r="EE76" s="4">
        <f>L76</f>
        <v>25</v>
      </c>
      <c r="EF76" s="4" t="s">
        <v>430</v>
      </c>
      <c r="EG76" s="4">
        <v>3</v>
      </c>
      <c r="EH76" s="4">
        <v>0</v>
      </c>
      <c r="EI76" s="4" t="s">
        <v>513</v>
      </c>
      <c r="EJ76" s="4">
        <v>167</v>
      </c>
      <c r="EK76" s="4">
        <v>62</v>
      </c>
      <c r="EL76" s="6">
        <f t="shared" si="135"/>
        <v>22.230987127541326</v>
      </c>
      <c r="EM76" s="4"/>
      <c r="EN76" s="4">
        <v>1</v>
      </c>
      <c r="EO76" s="4">
        <v>3</v>
      </c>
      <c r="EP76" s="4">
        <v>2</v>
      </c>
      <c r="EQ76" s="31" t="s">
        <v>445</v>
      </c>
      <c r="ER76" s="14">
        <v>44839</v>
      </c>
      <c r="ES76" s="129">
        <f>C76</f>
        <v>17389</v>
      </c>
      <c r="ET76" s="130">
        <v>75</v>
      </c>
      <c r="EU76" s="130">
        <v>57565</v>
      </c>
      <c r="EV76" s="130">
        <v>4000</v>
      </c>
      <c r="EW76" s="130">
        <v>40560</v>
      </c>
      <c r="EX76" s="130">
        <v>2456</v>
      </c>
      <c r="EY76" s="131">
        <f>EX76/EV76*EW76/ET76</f>
        <v>332.05119999999999</v>
      </c>
      <c r="EZ76" s="38">
        <f>L76*EY76</f>
        <v>8301.2800000000007</v>
      </c>
      <c r="FA76" s="9"/>
      <c r="FB76" s="9"/>
      <c r="FC76" s="9"/>
      <c r="FD76" s="9"/>
      <c r="FE76" s="132"/>
      <c r="FF76" s="132"/>
      <c r="FG76" s="132"/>
      <c r="FH76" s="133"/>
      <c r="FI76" s="134"/>
      <c r="FJ76" s="133"/>
      <c r="FK76" s="135"/>
      <c r="FL76" s="136"/>
      <c r="FM76" s="9"/>
      <c r="FN76" s="1"/>
      <c r="FO76" s="40">
        <f>AC76/1000</f>
        <v>0.11700000000000001</v>
      </c>
      <c r="FP76" s="9"/>
      <c r="FQ76" s="118">
        <f>EX76*100/EU76</f>
        <v>4.2664813688873444</v>
      </c>
      <c r="FR76" s="137">
        <f>EY76/1000</f>
        <v>0.33205119999999999</v>
      </c>
      <c r="FS76" s="9"/>
      <c r="FT76" s="1"/>
      <c r="FU76" s="335"/>
      <c r="FV76" s="344">
        <v>43586</v>
      </c>
      <c r="FW76" s="210"/>
      <c r="FX76" s="244" t="s">
        <v>1322</v>
      </c>
      <c r="FY76" s="243" t="s">
        <v>2507</v>
      </c>
      <c r="FZ76" s="1"/>
      <c r="GA76" s="1">
        <v>4</v>
      </c>
      <c r="GB76" s="9"/>
      <c r="GC76" s="9"/>
      <c r="GD76" s="1"/>
      <c r="GE76" s="20">
        <v>1</v>
      </c>
      <c r="GF76" s="237" t="s">
        <v>2440</v>
      </c>
      <c r="GG76" s="1"/>
      <c r="GH76" s="28">
        <v>44784</v>
      </c>
      <c r="GI76" s="351">
        <v>0</v>
      </c>
      <c r="GJ76" s="244" t="s">
        <v>3194</v>
      </c>
      <c r="GK76" s="1"/>
      <c r="GL76" s="244" t="s">
        <v>513</v>
      </c>
      <c r="GM76" s="9"/>
      <c r="GN76" s="1"/>
      <c r="GO76" s="10">
        <v>44693</v>
      </c>
      <c r="GP76" s="10"/>
      <c r="GQ76" s="20"/>
      <c r="GR76" s="138"/>
      <c r="GS76" s="1"/>
      <c r="GT76" s="1"/>
      <c r="GU76" s="1"/>
      <c r="GV76" s="1"/>
      <c r="GW76" s="1"/>
      <c r="GX76" s="1"/>
      <c r="GY76" s="9"/>
      <c r="GZ76" s="9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22"/>
      <c r="KC76" s="22"/>
      <c r="KD76" s="22"/>
      <c r="KE76" s="20">
        <f>FR76*AO76/100*1000</f>
        <v>52.132038399999999</v>
      </c>
      <c r="KF76" s="20">
        <f>FR76*AP76/100*1000</f>
        <v>61.761523199999999</v>
      </c>
      <c r="KG76" s="20">
        <f>FR76*AQ76/100*1000</f>
        <v>209.8563584</v>
      </c>
      <c r="KH76" s="20">
        <f>FR76*AX76/100*1000</f>
        <v>5.5120499199999999</v>
      </c>
      <c r="KI76" s="20">
        <f>FR76*BM76/100*1000</f>
        <v>0.73051264000000005</v>
      </c>
      <c r="KJ76" s="20">
        <f>FR76*BY76/100*1000</f>
        <v>21.554771596799998</v>
      </c>
      <c r="KK76" s="20">
        <f>FR76*CA76/100*1000</f>
        <v>21.245963980799999</v>
      </c>
      <c r="KL76" s="20">
        <f>FR76*CC76/100*1000</f>
        <v>17.293226496000003</v>
      </c>
      <c r="KM76" s="1" t="s">
        <v>431</v>
      </c>
      <c r="KN76" s="1" t="s">
        <v>431</v>
      </c>
      <c r="KO76" s="9"/>
      <c r="KP76" s="22"/>
      <c r="KQ76" s="22"/>
      <c r="KR76" s="22"/>
      <c r="KS76" s="10">
        <v>44784</v>
      </c>
      <c r="KT76" s="20">
        <v>2</v>
      </c>
      <c r="KU76" s="1">
        <v>5</v>
      </c>
      <c r="KV76" s="1">
        <v>1</v>
      </c>
      <c r="KW76" s="23">
        <v>44980</v>
      </c>
      <c r="KX76" s="1">
        <v>1</v>
      </c>
      <c r="KY76" s="2">
        <v>4</v>
      </c>
      <c r="KZ76" s="2">
        <v>4</v>
      </c>
      <c r="LA76" s="11" t="s">
        <v>3195</v>
      </c>
      <c r="LB76" s="11"/>
      <c r="LC76" s="11"/>
    </row>
    <row r="77" spans="1:315">
      <c r="A77" s="1">
        <v>341</v>
      </c>
      <c r="B77" s="412">
        <f>COUNTIFS($D$3:D77,D77,$F$3:F77,F77)</f>
        <v>1</v>
      </c>
      <c r="C77" s="414">
        <v>9992</v>
      </c>
      <c r="D77" s="414" t="s">
        <v>2311</v>
      </c>
      <c r="E77" s="1" t="s">
        <v>520</v>
      </c>
      <c r="F77" s="12">
        <v>5707290512</v>
      </c>
      <c r="G77" s="1">
        <v>61</v>
      </c>
      <c r="H77" s="441">
        <v>43455</v>
      </c>
      <c r="I77" s="162"/>
      <c r="J77" s="24"/>
      <c r="K77" s="9"/>
      <c r="L77" s="1"/>
      <c r="M77" s="1"/>
      <c r="N77" s="1"/>
      <c r="O77" s="1"/>
      <c r="P77" s="25"/>
      <c r="Q77" s="25"/>
      <c r="R77" s="25"/>
      <c r="S77" s="27"/>
      <c r="T77" s="27"/>
      <c r="U77" s="27"/>
      <c r="V77" s="27"/>
      <c r="W77" s="27"/>
      <c r="X77" s="27"/>
      <c r="Y77" s="26"/>
      <c r="Z77" s="8"/>
      <c r="AA77" s="1"/>
      <c r="AB77" s="1"/>
      <c r="AC77" s="1"/>
      <c r="AD77" s="1"/>
      <c r="AE77" s="1"/>
      <c r="AF77" s="1"/>
      <c r="AG77" s="136"/>
      <c r="AH77" s="9"/>
      <c r="AI77" s="1"/>
      <c r="AJ77" s="1"/>
      <c r="AK77" s="112"/>
      <c r="AL77" s="1"/>
      <c r="AM77" s="1"/>
      <c r="AN77" s="1"/>
      <c r="AO77" s="163"/>
      <c r="AP77" s="164"/>
      <c r="AQ77" s="165"/>
      <c r="AR77" s="166"/>
      <c r="AS77" s="135"/>
      <c r="AT77" s="21"/>
      <c r="AU77" s="167"/>
      <c r="AV77" s="1"/>
      <c r="AW77" s="1"/>
      <c r="AX77" s="168"/>
      <c r="AY77" s="1"/>
      <c r="AZ77" s="1"/>
      <c r="BA77" s="142"/>
      <c r="BB77" s="1"/>
      <c r="BC77" s="169"/>
      <c r="BD77" s="4"/>
      <c r="BE77" s="1"/>
      <c r="BF77" s="1"/>
      <c r="BG77" s="1"/>
      <c r="BH77" s="1"/>
      <c r="BI77" s="1"/>
      <c r="BJ77" s="1"/>
      <c r="BK77" s="1"/>
      <c r="BL77" s="170"/>
      <c r="BM77" s="123"/>
      <c r="BN77" s="4"/>
      <c r="BO77" s="1"/>
      <c r="BP77" s="1"/>
      <c r="BQ77" s="1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25"/>
      <c r="CP77" s="4"/>
      <c r="CQ77" s="1"/>
      <c r="CR77" s="1"/>
      <c r="CS77" s="1"/>
      <c r="CT77" s="25"/>
      <c r="CU77" s="125"/>
      <c r="CV77" s="125"/>
      <c r="CW77" s="1"/>
      <c r="CX77" s="1"/>
      <c r="CY77" s="1"/>
      <c r="CZ77" s="1"/>
      <c r="DA77" s="1"/>
      <c r="DB77" s="126"/>
      <c r="DC77" s="8"/>
      <c r="DD77" s="8"/>
      <c r="DE77" s="1"/>
      <c r="DF77" s="1"/>
      <c r="DG77" s="1"/>
      <c r="DH77" s="1"/>
      <c r="DI77" s="2"/>
      <c r="DJ77" s="206" t="s">
        <v>490</v>
      </c>
      <c r="DK77" s="4"/>
      <c r="DL77" s="4"/>
      <c r="DM77" s="4"/>
      <c r="DN77" s="4"/>
      <c r="DO77" s="4"/>
      <c r="DP77" s="4"/>
      <c r="DQ77" s="4"/>
      <c r="DR77" s="1"/>
      <c r="DS77" s="1"/>
      <c r="DT77" s="2"/>
      <c r="DU77" s="2"/>
      <c r="DV77" s="2"/>
      <c r="DW77" s="2"/>
      <c r="DX77" s="2"/>
      <c r="DY77" s="2"/>
      <c r="DZ77" s="2"/>
      <c r="EA77" s="2"/>
      <c r="EB77" s="1"/>
      <c r="EC77" s="9"/>
      <c r="ED77" s="9"/>
      <c r="EE77" s="9"/>
      <c r="EF77" s="1">
        <v>50</v>
      </c>
      <c r="EG77" s="1"/>
      <c r="EH77" s="1">
        <v>1</v>
      </c>
      <c r="EI77" s="237" t="s">
        <v>3035</v>
      </c>
      <c r="EJ77" s="1">
        <v>179</v>
      </c>
      <c r="EK77" s="1">
        <v>124</v>
      </c>
      <c r="EL77" s="6">
        <f>EK77/((EJ77/100)*(EJ77/100))</f>
        <v>38.700415093161887</v>
      </c>
      <c r="EM77" s="1"/>
      <c r="EN77" s="1">
        <v>1</v>
      </c>
      <c r="EO77" s="1">
        <v>3</v>
      </c>
      <c r="EP77" s="1">
        <v>2</v>
      </c>
      <c r="EQ77" s="244" t="s">
        <v>513</v>
      </c>
      <c r="ER77" s="10" t="s">
        <v>513</v>
      </c>
      <c r="ES77" s="129"/>
      <c r="ET77" s="9"/>
      <c r="EU77" s="9"/>
      <c r="EV77" s="9"/>
      <c r="EW77" s="9"/>
      <c r="EX77" s="9"/>
      <c r="EY77" s="132"/>
      <c r="EZ77" s="132"/>
      <c r="FA77" s="11"/>
      <c r="FB77" s="9"/>
      <c r="FC77" s="9"/>
      <c r="FD77" s="9"/>
      <c r="FE77" s="9"/>
      <c r="FF77" s="9"/>
      <c r="FG77" s="132"/>
      <c r="FH77" s="132"/>
      <c r="FI77" s="134"/>
      <c r="FJ77" s="133"/>
      <c r="FK77" s="171"/>
      <c r="FL77" s="21"/>
      <c r="FM77" s="136"/>
      <c r="FN77" s="9"/>
      <c r="FO77" s="36"/>
      <c r="FP77" s="9"/>
      <c r="FQ77" s="132"/>
      <c r="FR77" s="132"/>
      <c r="FS77" s="1"/>
      <c r="FT77" s="1"/>
      <c r="FU77" s="335" t="s">
        <v>772</v>
      </c>
      <c r="FV77" s="344">
        <v>43435</v>
      </c>
      <c r="FW77" s="210" t="s">
        <v>772</v>
      </c>
      <c r="FX77" s="244" t="s">
        <v>1349</v>
      </c>
      <c r="FY77" s="243" t="s">
        <v>2461</v>
      </c>
      <c r="FZ77" s="1"/>
      <c r="GA77" s="1">
        <v>4</v>
      </c>
      <c r="GB77" s="9"/>
      <c r="GC77" s="9"/>
      <c r="GD77" s="1"/>
      <c r="GE77" s="20">
        <v>0</v>
      </c>
      <c r="GF77" s="237" t="s">
        <v>513</v>
      </c>
      <c r="GG77" s="1"/>
      <c r="GH77" s="28">
        <v>43495</v>
      </c>
      <c r="GI77" s="351">
        <v>1</v>
      </c>
      <c r="GJ77" s="244" t="s">
        <v>2514</v>
      </c>
      <c r="GK77" s="1"/>
      <c r="GL77" s="244" t="s">
        <v>513</v>
      </c>
      <c r="GM77" s="9"/>
      <c r="GN77" s="1"/>
      <c r="GO77" s="1"/>
      <c r="GP77" s="4"/>
      <c r="GQ77" s="1"/>
      <c r="GR77" s="138"/>
      <c r="GS77" s="1"/>
      <c r="GT77" s="1"/>
      <c r="GU77" s="1"/>
      <c r="GV77" s="1"/>
      <c r="GW77" s="1"/>
      <c r="GX77" s="1"/>
      <c r="GY77" s="9"/>
      <c r="GZ77" s="9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1"/>
      <c r="KQ77" s="9"/>
      <c r="KR77" s="9"/>
      <c r="KS77" s="23">
        <v>43495</v>
      </c>
      <c r="KT77" s="20">
        <v>1</v>
      </c>
      <c r="KU77" s="1">
        <v>1</v>
      </c>
      <c r="KV77" s="1">
        <v>1</v>
      </c>
      <c r="KW77" s="23">
        <v>45055</v>
      </c>
      <c r="KX77" s="1">
        <v>1</v>
      </c>
      <c r="KY77" s="1">
        <v>0</v>
      </c>
      <c r="KZ77" s="1">
        <v>3</v>
      </c>
      <c r="LA77" s="11" t="s">
        <v>2480</v>
      </c>
      <c r="LB77" s="11"/>
      <c r="LC77" s="11"/>
    </row>
    <row r="78" spans="1:315">
      <c r="A78" s="1">
        <v>290</v>
      </c>
      <c r="B78" s="412">
        <f>COUNTIFS($D$3:D78,D78,$F$3:F78,F78)</f>
        <v>1</v>
      </c>
      <c r="C78" s="413">
        <v>16228</v>
      </c>
      <c r="D78" s="414" t="s">
        <v>1843</v>
      </c>
      <c r="E78" s="2" t="s">
        <v>497</v>
      </c>
      <c r="F78" s="12">
        <v>6001220412</v>
      </c>
      <c r="G78" s="1">
        <v>61</v>
      </c>
      <c r="H78" s="441">
        <v>44482</v>
      </c>
      <c r="I78" s="29" t="s">
        <v>456</v>
      </c>
      <c r="J78" s="24" t="s">
        <v>486</v>
      </c>
      <c r="K78" s="2" t="s">
        <v>429</v>
      </c>
      <c r="L78" s="2">
        <v>36</v>
      </c>
      <c r="M78" s="2">
        <v>3</v>
      </c>
      <c r="N78" s="2" t="s">
        <v>430</v>
      </c>
      <c r="O78" s="11"/>
      <c r="P78" s="2" t="s">
        <v>1808</v>
      </c>
      <c r="Q78" s="11"/>
      <c r="R78" s="11"/>
      <c r="S78" s="11"/>
      <c r="T78" s="41"/>
      <c r="U78" s="41"/>
      <c r="V78" s="61" t="s">
        <v>1358</v>
      </c>
      <c r="W78" s="41"/>
      <c r="X78" s="41"/>
      <c r="Y78" s="63"/>
      <c r="Z78" s="11"/>
      <c r="AA78" s="1" t="s">
        <v>1784</v>
      </c>
      <c r="AB78" s="1"/>
      <c r="AC78" s="112">
        <v>80</v>
      </c>
      <c r="AD78" s="112">
        <v>2800</v>
      </c>
      <c r="AE78" s="11"/>
      <c r="AF78" s="11"/>
      <c r="AG78" s="11" t="s">
        <v>490</v>
      </c>
      <c r="AH78" s="112">
        <v>250</v>
      </c>
      <c r="AI78" s="11"/>
      <c r="AJ78" s="11"/>
      <c r="AK78" s="112"/>
      <c r="AL78" s="1"/>
      <c r="AM78" s="11"/>
      <c r="AN78" s="1"/>
      <c r="AO78" s="113">
        <v>26.3</v>
      </c>
      <c r="AP78" s="114">
        <v>31.2</v>
      </c>
      <c r="AQ78" s="115">
        <v>41.8</v>
      </c>
      <c r="AR78" s="116">
        <f t="shared" ref="AR78:AR98" si="148">AO78+AP78+AQ78</f>
        <v>99.3</v>
      </c>
      <c r="AS78" s="117">
        <f t="shared" ref="AS78:AS98" si="149">AO78/AP78</f>
        <v>0.84294871794871795</v>
      </c>
      <c r="AT78" s="118">
        <f t="shared" ref="AT78:AT98" si="150">AO78/AP78*AQ78</f>
        <v>35.235256410256405</v>
      </c>
      <c r="AU78" s="119">
        <f t="shared" ref="AU78:AU98" si="151">AO78/(AP78+AQ78)</f>
        <v>0.36027397260273974</v>
      </c>
      <c r="AV78" s="19">
        <f>AW78*AO78/100</f>
        <v>21.464000000000002</v>
      </c>
      <c r="AW78" s="19">
        <f>98-AY78-(CD78*100/AO78)</f>
        <v>81.612167300380221</v>
      </c>
      <c r="AX78" s="120">
        <v>3.32</v>
      </c>
      <c r="AY78" s="19">
        <f>AX78*100/AO78</f>
        <v>12.623574144486692</v>
      </c>
      <c r="AZ78" s="1" t="s">
        <v>431</v>
      </c>
      <c r="BA78" s="55">
        <v>10.478000000000002</v>
      </c>
      <c r="BB78" s="1" t="s">
        <v>431</v>
      </c>
      <c r="BC78" s="6">
        <v>0.59</v>
      </c>
      <c r="BD78" s="6"/>
      <c r="BE78" s="19"/>
      <c r="BF78" s="19"/>
      <c r="BG78" s="64">
        <v>5076.666666666667</v>
      </c>
      <c r="BH78" s="64">
        <v>317.02</v>
      </c>
      <c r="BI78" s="19">
        <v>0.27</v>
      </c>
      <c r="BJ78" s="19">
        <v>19.7</v>
      </c>
      <c r="BK78" s="19">
        <f>100-BJ78</f>
        <v>80.3</v>
      </c>
      <c r="BL78" s="121">
        <f t="shared" ref="BL78:BL98" si="152">BJ78/BK78</f>
        <v>0.24533001245330013</v>
      </c>
      <c r="BM78" s="122">
        <v>0.27</v>
      </c>
      <c r="BN78" s="6">
        <f t="shared" ref="BN78:BN98" si="153">BM78*100/AO78</f>
        <v>1.0266159695817489</v>
      </c>
      <c r="BO78" s="1" t="s">
        <v>431</v>
      </c>
      <c r="BP78" s="19">
        <v>42.35</v>
      </c>
      <c r="BQ78" s="19">
        <v>31.2</v>
      </c>
      <c r="BR78" s="42">
        <v>44101.8</v>
      </c>
      <c r="BS78" s="6">
        <f t="shared" ref="BS78:BS98" si="154">BX78+BZ78</f>
        <v>53.6</v>
      </c>
      <c r="BT78" s="4">
        <v>92.7</v>
      </c>
      <c r="BU78" s="42">
        <v>5868.66</v>
      </c>
      <c r="BV78" s="6">
        <f t="shared" ref="BV78:BV98" si="155">100-BT78</f>
        <v>7.2999999999999972</v>
      </c>
      <c r="BW78" s="6">
        <f t="shared" ref="BW78:BW98" si="156">BY78+CA78+CC78</f>
        <v>30.887999999999998</v>
      </c>
      <c r="BX78" s="22">
        <v>13.5</v>
      </c>
      <c r="BY78" s="22">
        <f t="shared" ref="BY78:BY98" si="157">BX78*AP78/100</f>
        <v>4.2119999999999997</v>
      </c>
      <c r="BZ78" s="6">
        <v>40.1</v>
      </c>
      <c r="CA78" s="22">
        <f t="shared" ref="CA78:CA98" si="158">BZ78*AP78/100</f>
        <v>12.511200000000001</v>
      </c>
      <c r="CB78" s="6">
        <v>45.4</v>
      </c>
      <c r="CC78" s="22">
        <f t="shared" ref="CC78:CC98" si="159">CB78*AP78/100</f>
        <v>14.1648</v>
      </c>
      <c r="CD78" s="22">
        <v>0.99</v>
      </c>
      <c r="CE78" s="123">
        <v>97.8</v>
      </c>
      <c r="CF78" s="124">
        <v>10801</v>
      </c>
      <c r="CG78" s="123">
        <v>93.2</v>
      </c>
      <c r="CH78" s="124">
        <v>8162</v>
      </c>
      <c r="CI78" s="123">
        <v>80.7</v>
      </c>
      <c r="CJ78" s="123">
        <v>87.8</v>
      </c>
      <c r="CK78" s="124">
        <v>6416</v>
      </c>
      <c r="CL78" s="19">
        <f t="shared" ref="CL78:CL98" si="160">BX78/BZ78</f>
        <v>0.33665835411471323</v>
      </c>
      <c r="CM78" s="19"/>
      <c r="CN78" s="19"/>
      <c r="CO78" s="19"/>
      <c r="CP78" s="6"/>
      <c r="CQ78" s="19"/>
      <c r="CR78" s="19"/>
      <c r="CS78" s="20"/>
      <c r="CT78" s="25"/>
      <c r="CU78" s="125"/>
      <c r="CV78" s="125"/>
      <c r="CW78" s="1"/>
      <c r="CX78" s="1"/>
      <c r="CY78" s="1"/>
      <c r="CZ78" s="22"/>
      <c r="DA78" s="16"/>
      <c r="DB78" s="126" t="s">
        <v>546</v>
      </c>
      <c r="DC78" s="127"/>
      <c r="DD78" s="128" t="s">
        <v>1844</v>
      </c>
      <c r="DE78" s="1"/>
      <c r="DF78" s="1"/>
      <c r="DG78" s="1"/>
      <c r="DH78" s="1"/>
      <c r="DI78" s="1" t="s">
        <v>433</v>
      </c>
      <c r="DJ78" s="206" t="s">
        <v>490</v>
      </c>
      <c r="DK78" s="4">
        <v>2</v>
      </c>
      <c r="DL78" s="4"/>
      <c r="DM78" s="4"/>
      <c r="DN78" s="16">
        <v>0</v>
      </c>
      <c r="DO78" s="4"/>
      <c r="DP78" s="4"/>
      <c r="DQ78" s="4"/>
      <c r="DR78" s="22" t="s">
        <v>430</v>
      </c>
      <c r="DS78" s="22" t="s">
        <v>430</v>
      </c>
      <c r="DT78" s="22">
        <v>175</v>
      </c>
      <c r="DU78" s="22">
        <v>13.7</v>
      </c>
      <c r="DV78" s="22">
        <v>86.3</v>
      </c>
      <c r="DW78" s="39" t="s">
        <v>430</v>
      </c>
      <c r="DX78" s="39" t="s">
        <v>430</v>
      </c>
      <c r="DY78" s="39" t="s">
        <v>430</v>
      </c>
      <c r="DZ78" s="39" t="s">
        <v>430</v>
      </c>
      <c r="EA78" s="2">
        <v>0</v>
      </c>
      <c r="EB78" s="2"/>
      <c r="EC78" s="36"/>
      <c r="ED78" s="36"/>
      <c r="EE78" s="4">
        <f>L78</f>
        <v>36</v>
      </c>
      <c r="EF78" s="4">
        <v>47</v>
      </c>
      <c r="EG78" s="4">
        <v>3</v>
      </c>
      <c r="EH78" s="4">
        <v>1</v>
      </c>
      <c r="EI78" s="4" t="s">
        <v>2439</v>
      </c>
      <c r="EJ78" s="4" t="s">
        <v>430</v>
      </c>
      <c r="EK78" s="4" t="s">
        <v>430</v>
      </c>
      <c r="EL78" s="6" t="s">
        <v>430</v>
      </c>
      <c r="EM78" s="4"/>
      <c r="EN78" s="4">
        <v>1</v>
      </c>
      <c r="EO78" s="4">
        <v>3</v>
      </c>
      <c r="EP78" s="4">
        <v>2</v>
      </c>
      <c r="EQ78" s="31" t="s">
        <v>513</v>
      </c>
      <c r="ER78" s="14" t="s">
        <v>513</v>
      </c>
      <c r="ES78" s="129">
        <f>C78</f>
        <v>16228</v>
      </c>
      <c r="ET78" s="130">
        <v>75</v>
      </c>
      <c r="EU78" s="130">
        <v>20745</v>
      </c>
      <c r="EV78" s="130">
        <v>14242</v>
      </c>
      <c r="EW78" s="130">
        <v>37440</v>
      </c>
      <c r="EX78" s="130">
        <v>2462</v>
      </c>
      <c r="EY78" s="131">
        <f t="shared" ref="EY78:EY98" si="161">EX78/EV78*EW78/ET78</f>
        <v>86.296194354725458</v>
      </c>
      <c r="EZ78" s="38">
        <f t="shared" ref="EZ78:EZ98" si="162">L78*EY78</f>
        <v>3106.6629967701165</v>
      </c>
      <c r="FA78" s="9"/>
      <c r="FB78" s="9"/>
      <c r="FC78" s="9"/>
      <c r="FD78" s="9"/>
      <c r="FE78" s="132"/>
      <c r="FF78" s="132"/>
      <c r="FG78" s="132"/>
      <c r="FH78" s="133"/>
      <c r="FI78" s="134"/>
      <c r="FJ78" s="133"/>
      <c r="FK78" s="135"/>
      <c r="FL78" s="136"/>
      <c r="FM78" s="9"/>
      <c r="FN78" s="1"/>
      <c r="FO78" s="40">
        <f t="shared" ref="FO78:FO83" si="163">AC78/1000</f>
        <v>0.08</v>
      </c>
      <c r="FP78" s="9"/>
      <c r="FQ78" s="118">
        <f t="shared" ref="FQ78:FQ98" si="164">EX78*100/EU78</f>
        <v>11.867919980718245</v>
      </c>
      <c r="FR78" s="137">
        <f t="shared" ref="FR78:FR98" si="165">EY78/1000</f>
        <v>8.6296194354725464E-2</v>
      </c>
      <c r="FS78" s="9"/>
      <c r="FT78" s="1"/>
      <c r="FU78" s="335"/>
      <c r="FV78" s="344">
        <v>44440</v>
      </c>
      <c r="FW78" s="210"/>
      <c r="FX78" s="244" t="s">
        <v>2471</v>
      </c>
      <c r="FY78" s="243" t="s">
        <v>2517</v>
      </c>
      <c r="FZ78" s="1"/>
      <c r="GA78" s="1">
        <v>4</v>
      </c>
      <c r="GB78" s="9"/>
      <c r="GC78" s="9"/>
      <c r="GD78" s="1"/>
      <c r="GE78" s="20">
        <v>1</v>
      </c>
      <c r="GF78" s="237" t="s">
        <v>2489</v>
      </c>
      <c r="GG78" s="1"/>
      <c r="GH78" s="28">
        <v>44722</v>
      </c>
      <c r="GI78" s="352" t="s">
        <v>2488</v>
      </c>
      <c r="GJ78" s="244" t="s">
        <v>3034</v>
      </c>
      <c r="GK78" s="1"/>
      <c r="GL78" s="244" t="s">
        <v>513</v>
      </c>
      <c r="GM78" s="9"/>
      <c r="GN78" s="1"/>
      <c r="GO78" s="10"/>
      <c r="GP78" s="10"/>
      <c r="GQ78" s="20"/>
      <c r="GR78" s="138"/>
      <c r="GS78" s="1"/>
      <c r="GT78" s="1"/>
      <c r="GU78" s="1"/>
      <c r="GV78" s="1"/>
      <c r="GW78" s="1"/>
      <c r="GX78" s="1"/>
      <c r="GY78" s="9"/>
      <c r="GZ78" s="9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22">
        <v>70.2</v>
      </c>
      <c r="KC78" s="22">
        <v>29</v>
      </c>
      <c r="KD78" s="22">
        <v>28.8</v>
      </c>
      <c r="KE78" s="20">
        <f t="shared" ref="KE78:KE98" si="166">FR78*AO78/100*1000</f>
        <v>22.695899115292796</v>
      </c>
      <c r="KF78" s="20">
        <f t="shared" ref="KF78:KF98" si="167">FR78*AP78/100*1000</f>
        <v>26.92441263867434</v>
      </c>
      <c r="KG78" s="20">
        <f t="shared" ref="KG78:KG98" si="168">FR78*AQ78/100*1000</f>
        <v>36.071809240275243</v>
      </c>
      <c r="KH78" s="20">
        <f t="shared" ref="KH78:KH98" si="169">FR78*AX78/100*1000</f>
        <v>2.8650336525768858</v>
      </c>
      <c r="KI78" s="20">
        <f t="shared" ref="KI78:KI98" si="170">FR78*BM78/100*1000</f>
        <v>0.23299972475775876</v>
      </c>
      <c r="KJ78" s="20">
        <f t="shared" ref="KJ78:KJ98" si="171">FR78*BY78/100*1000</f>
        <v>3.6347957062210363</v>
      </c>
      <c r="KK78" s="20">
        <f t="shared" ref="KK78:KK98" si="172">FR78*CA78/100*1000</f>
        <v>10.796689468108413</v>
      </c>
      <c r="KL78" s="20">
        <f t="shared" ref="KL78:KL98" si="173">FR78*CC78/100*1000</f>
        <v>12.223683337958152</v>
      </c>
      <c r="KM78" s="9"/>
      <c r="KN78" s="9"/>
      <c r="KO78" s="9"/>
      <c r="KP78" s="1"/>
      <c r="KQ78" s="9"/>
      <c r="KR78" s="9"/>
      <c r="KS78" s="23">
        <v>44722</v>
      </c>
      <c r="KT78" s="20">
        <v>1</v>
      </c>
      <c r="KU78" s="1">
        <v>3</v>
      </c>
      <c r="KV78" s="1">
        <v>1</v>
      </c>
      <c r="KW78" s="23">
        <v>44722</v>
      </c>
      <c r="KX78" s="1">
        <v>1</v>
      </c>
      <c r="KY78" s="1">
        <v>0</v>
      </c>
      <c r="KZ78" s="1">
        <v>3</v>
      </c>
      <c r="LA78" s="11" t="s">
        <v>2480</v>
      </c>
      <c r="LB78" s="11"/>
      <c r="LC78" s="11"/>
    </row>
    <row r="79" spans="1:315">
      <c r="A79" s="1">
        <v>310</v>
      </c>
      <c r="B79" s="412">
        <f>COUNTIFS($D$3:D79,D79,$F$3:F79,F79)</f>
        <v>1</v>
      </c>
      <c r="C79" s="413">
        <v>16339</v>
      </c>
      <c r="D79" s="414" t="s">
        <v>1861</v>
      </c>
      <c r="E79" s="73" t="s">
        <v>590</v>
      </c>
      <c r="F79" s="75">
        <v>255526437</v>
      </c>
      <c r="G79" s="74">
        <v>96</v>
      </c>
      <c r="H79" s="442">
        <v>44503</v>
      </c>
      <c r="I79" s="29" t="s">
        <v>441</v>
      </c>
      <c r="J79" s="24" t="s">
        <v>486</v>
      </c>
      <c r="K79" s="2" t="s">
        <v>429</v>
      </c>
      <c r="L79" s="2">
        <v>18</v>
      </c>
      <c r="M79" s="2">
        <v>2</v>
      </c>
      <c r="N79" s="2" t="s">
        <v>643</v>
      </c>
      <c r="O79" s="11"/>
      <c r="P79" s="2" t="s">
        <v>1852</v>
      </c>
      <c r="Q79" s="11"/>
      <c r="R79" s="11"/>
      <c r="S79" s="11"/>
      <c r="T79" s="41"/>
      <c r="U79" s="41"/>
      <c r="V79" s="61" t="s">
        <v>1358</v>
      </c>
      <c r="W79" s="41"/>
      <c r="X79" s="41"/>
      <c r="Y79" s="63"/>
      <c r="Z79" s="11"/>
      <c r="AA79" s="1" t="s">
        <v>760</v>
      </c>
      <c r="AB79" s="1"/>
      <c r="AC79" s="112">
        <v>525</v>
      </c>
      <c r="AD79" s="112">
        <v>9400</v>
      </c>
      <c r="AE79" s="11"/>
      <c r="AF79" s="11"/>
      <c r="AG79" s="11" t="s">
        <v>490</v>
      </c>
      <c r="AH79" s="112">
        <v>100</v>
      </c>
      <c r="AI79" s="11"/>
      <c r="AJ79" s="11"/>
      <c r="AK79" s="112"/>
      <c r="AL79" s="1"/>
      <c r="AM79" s="11"/>
      <c r="AN79" s="1"/>
      <c r="AO79" s="113">
        <v>29.2</v>
      </c>
      <c r="AP79" s="114">
        <v>42.7</v>
      </c>
      <c r="AQ79" s="115">
        <v>25.2</v>
      </c>
      <c r="AR79" s="116">
        <f t="shared" si="148"/>
        <v>97.100000000000009</v>
      </c>
      <c r="AS79" s="117">
        <f t="shared" si="149"/>
        <v>0.68384074941451989</v>
      </c>
      <c r="AT79" s="118">
        <f t="shared" si="150"/>
        <v>17.232786885245901</v>
      </c>
      <c r="AU79" s="119">
        <f t="shared" si="151"/>
        <v>0.43004418262150218</v>
      </c>
      <c r="AV79" s="19">
        <f>AW79*AO79/100</f>
        <v>25.456</v>
      </c>
      <c r="AW79" s="19">
        <f>98-AY79-(CD79*100/AO79)</f>
        <v>87.178082191780817</v>
      </c>
      <c r="AX79" s="120">
        <v>2.44</v>
      </c>
      <c r="AY79" s="19">
        <f>AX79*100/AO79</f>
        <v>8.3561643835616444</v>
      </c>
      <c r="AZ79" s="1" t="s">
        <v>431</v>
      </c>
      <c r="BA79" s="55">
        <v>39.910000000000004</v>
      </c>
      <c r="BB79" s="1" t="s">
        <v>431</v>
      </c>
      <c r="BC79" s="6">
        <v>1.37</v>
      </c>
      <c r="BD79" s="6"/>
      <c r="BE79" s="19"/>
      <c r="BF79" s="19"/>
      <c r="BG79" s="64">
        <v>7339.166666666667</v>
      </c>
      <c r="BH79" s="64">
        <v>262.57</v>
      </c>
      <c r="BI79" s="19">
        <v>1.54</v>
      </c>
      <c r="BJ79" s="19">
        <v>41.1</v>
      </c>
      <c r="BK79" s="19">
        <f>100-BJ79</f>
        <v>58.9</v>
      </c>
      <c r="BL79" s="121">
        <f t="shared" si="152"/>
        <v>0.6977928692699491</v>
      </c>
      <c r="BM79" s="122">
        <v>0.79</v>
      </c>
      <c r="BN79" s="6">
        <f t="shared" si="153"/>
        <v>2.7054794520547945</v>
      </c>
      <c r="BO79" s="1" t="s">
        <v>431</v>
      </c>
      <c r="BP79" s="19">
        <v>59.656999999999996</v>
      </c>
      <c r="BQ79" s="19">
        <v>28.159000000000002</v>
      </c>
      <c r="BR79" s="42">
        <v>39249</v>
      </c>
      <c r="BS79" s="6">
        <f t="shared" si="154"/>
        <v>74.599999999999994</v>
      </c>
      <c r="BT79" s="4">
        <v>96</v>
      </c>
      <c r="BU79" s="42">
        <v>16085.86</v>
      </c>
      <c r="BV79" s="6">
        <f t="shared" si="155"/>
        <v>4</v>
      </c>
      <c r="BW79" s="6">
        <f t="shared" si="156"/>
        <v>40.906599999999997</v>
      </c>
      <c r="BX79" s="22">
        <v>54.8</v>
      </c>
      <c r="BY79" s="22">
        <f t="shared" si="157"/>
        <v>23.3996</v>
      </c>
      <c r="BZ79" s="6">
        <v>19.8</v>
      </c>
      <c r="CA79" s="22">
        <f t="shared" si="158"/>
        <v>8.454600000000001</v>
      </c>
      <c r="CB79" s="6">
        <v>21.2</v>
      </c>
      <c r="CC79" s="22">
        <f t="shared" si="159"/>
        <v>9.0524000000000004</v>
      </c>
      <c r="CD79" s="22">
        <v>0.72</v>
      </c>
      <c r="CE79" s="123">
        <v>92.8</v>
      </c>
      <c r="CF79" s="124">
        <v>9858</v>
      </c>
      <c r="CG79" s="123">
        <v>85.6</v>
      </c>
      <c r="CH79" s="124">
        <v>6861</v>
      </c>
      <c r="CI79" s="123">
        <v>69.099999999999994</v>
      </c>
      <c r="CJ79" s="123">
        <v>86.2</v>
      </c>
      <c r="CK79" s="124">
        <v>8337</v>
      </c>
      <c r="CL79" s="19">
        <f t="shared" si="160"/>
        <v>2.7676767676767673</v>
      </c>
      <c r="CM79" s="19"/>
      <c r="CN79" s="19"/>
      <c r="CO79" s="19"/>
      <c r="CP79" s="6"/>
      <c r="CQ79" s="19"/>
      <c r="CR79" s="19"/>
      <c r="CS79" s="20"/>
      <c r="CT79" s="25"/>
      <c r="CU79" s="125"/>
      <c r="CV79" s="125"/>
      <c r="CW79" s="1"/>
      <c r="CX79" s="1"/>
      <c r="CY79" s="1"/>
      <c r="CZ79" s="22"/>
      <c r="DA79" s="16"/>
      <c r="DB79" s="126" t="s">
        <v>256</v>
      </c>
      <c r="DC79" s="127"/>
      <c r="DD79" s="128" t="s">
        <v>1862</v>
      </c>
      <c r="DE79" s="1"/>
      <c r="DF79" s="1"/>
      <c r="DG79" s="1"/>
      <c r="DH79" s="1"/>
      <c r="DI79" s="1" t="s">
        <v>435</v>
      </c>
      <c r="DJ79" s="206" t="s">
        <v>490</v>
      </c>
      <c r="DK79" s="4">
        <v>2</v>
      </c>
      <c r="DL79" s="4"/>
      <c r="DM79" s="4"/>
      <c r="DN79" s="16">
        <v>0</v>
      </c>
      <c r="DO79" s="4"/>
      <c r="DP79" s="4"/>
      <c r="DQ79" s="4"/>
      <c r="DR79" s="22" t="s">
        <v>430</v>
      </c>
      <c r="DS79" s="22" t="s">
        <v>430</v>
      </c>
      <c r="DT79" s="22">
        <v>132</v>
      </c>
      <c r="DU79" s="22">
        <v>42.4</v>
      </c>
      <c r="DV79" s="22">
        <v>57.6</v>
      </c>
      <c r="DW79" s="39" t="s">
        <v>430</v>
      </c>
      <c r="DX79" s="39" t="s">
        <v>430</v>
      </c>
      <c r="DY79" s="39" t="s">
        <v>430</v>
      </c>
      <c r="DZ79" s="39" t="s">
        <v>430</v>
      </c>
      <c r="EA79" s="2">
        <v>0</v>
      </c>
      <c r="EB79" s="2"/>
      <c r="EC79" s="36"/>
      <c r="ED79" s="36"/>
      <c r="EE79" s="4">
        <f>L79</f>
        <v>18</v>
      </c>
      <c r="EF79" s="4">
        <v>30</v>
      </c>
      <c r="EG79" s="4"/>
      <c r="EH79" s="4">
        <v>1</v>
      </c>
      <c r="EI79" s="4" t="s">
        <v>3025</v>
      </c>
      <c r="EJ79" s="4">
        <v>150</v>
      </c>
      <c r="EK79" s="4">
        <v>100</v>
      </c>
      <c r="EL79" s="6">
        <f t="shared" ref="EL79:EL91" si="174">EK79/(EJ79*EJ79*0.01*0.01)</f>
        <v>44.444444444444443</v>
      </c>
      <c r="EM79" s="4"/>
      <c r="EN79" s="4">
        <v>1</v>
      </c>
      <c r="EO79" s="4">
        <v>3</v>
      </c>
      <c r="EP79" s="4">
        <v>2</v>
      </c>
      <c r="EQ79" s="31" t="s">
        <v>513</v>
      </c>
      <c r="ER79" s="14" t="s">
        <v>513</v>
      </c>
      <c r="ES79" s="129">
        <f>C79</f>
        <v>16339</v>
      </c>
      <c r="ET79" s="130">
        <v>75</v>
      </c>
      <c r="EU79" s="130">
        <v>24261</v>
      </c>
      <c r="EV79" s="130">
        <v>3381</v>
      </c>
      <c r="EW79" s="130">
        <v>38064</v>
      </c>
      <c r="EX79" s="130">
        <v>3331</v>
      </c>
      <c r="EY79" s="131">
        <f t="shared" si="161"/>
        <v>500.014528246081</v>
      </c>
      <c r="EZ79" s="38">
        <f t="shared" si="162"/>
        <v>9000.2615084294575</v>
      </c>
      <c r="FA79" s="9"/>
      <c r="FB79" s="9"/>
      <c r="FC79" s="9"/>
      <c r="FD79" s="9"/>
      <c r="FE79" s="132"/>
      <c r="FF79" s="132"/>
      <c r="FG79" s="132"/>
      <c r="FH79" s="133"/>
      <c r="FI79" s="134"/>
      <c r="FJ79" s="133"/>
      <c r="FK79" s="135"/>
      <c r="FL79" s="136"/>
      <c r="FM79" s="9"/>
      <c r="FN79" s="1"/>
      <c r="FO79" s="40">
        <f t="shared" si="163"/>
        <v>0.52500000000000002</v>
      </c>
      <c r="FP79" s="9"/>
      <c r="FQ79" s="118">
        <f t="shared" si="164"/>
        <v>13.729854498990148</v>
      </c>
      <c r="FR79" s="137">
        <f t="shared" si="165"/>
        <v>0.50001452824608095</v>
      </c>
      <c r="FS79" s="9"/>
      <c r="FT79" s="1"/>
      <c r="FU79" s="335"/>
      <c r="FV79" s="344">
        <v>43525</v>
      </c>
      <c r="FW79" s="210"/>
      <c r="FX79" s="244" t="s">
        <v>1322</v>
      </c>
      <c r="FY79" s="243" t="s">
        <v>2429</v>
      </c>
      <c r="FZ79" s="1"/>
      <c r="GA79" s="1">
        <v>3</v>
      </c>
      <c r="GB79" s="9"/>
      <c r="GC79" s="9"/>
      <c r="GD79" s="1"/>
      <c r="GE79" s="20">
        <v>0</v>
      </c>
      <c r="GF79" s="237" t="s">
        <v>513</v>
      </c>
      <c r="GG79" s="1"/>
      <c r="GH79" s="28">
        <v>44538</v>
      </c>
      <c r="GI79" s="352">
        <v>1</v>
      </c>
      <c r="GJ79" s="244" t="s">
        <v>3033</v>
      </c>
      <c r="GK79" s="1"/>
      <c r="GL79" s="244" t="s">
        <v>513</v>
      </c>
      <c r="GM79" s="9"/>
      <c r="GN79" s="1"/>
      <c r="GO79" s="10"/>
      <c r="GP79" s="10"/>
      <c r="GQ79" s="20"/>
      <c r="GR79" s="138"/>
      <c r="GS79" s="1"/>
      <c r="GT79" s="1"/>
      <c r="GU79" s="1"/>
      <c r="GV79" s="1"/>
      <c r="GW79" s="1"/>
      <c r="GX79" s="1"/>
      <c r="GY79" s="9"/>
      <c r="GZ79" s="9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22" t="s">
        <v>431</v>
      </c>
      <c r="KC79" s="22" t="s">
        <v>431</v>
      </c>
      <c r="KD79" s="22" t="s">
        <v>431</v>
      </c>
      <c r="KE79" s="20">
        <f t="shared" si="166"/>
        <v>146.00424224785564</v>
      </c>
      <c r="KF79" s="20">
        <f t="shared" si="167"/>
        <v>213.50620356107657</v>
      </c>
      <c r="KG79" s="20">
        <f t="shared" si="168"/>
        <v>126.00366111801239</v>
      </c>
      <c r="KH79" s="20">
        <f t="shared" si="169"/>
        <v>12.200354489204376</v>
      </c>
      <c r="KI79" s="20">
        <f t="shared" si="170"/>
        <v>3.9501147731440396</v>
      </c>
      <c r="KJ79" s="20">
        <f t="shared" si="171"/>
        <v>117.00139955146996</v>
      </c>
      <c r="KK79" s="20">
        <f t="shared" si="172"/>
        <v>42.27422830509316</v>
      </c>
      <c r="KL79" s="20">
        <f t="shared" si="173"/>
        <v>45.263315154948231</v>
      </c>
      <c r="KM79" s="9"/>
      <c r="KN79" s="9"/>
      <c r="KO79" s="9"/>
      <c r="KP79" s="1"/>
      <c r="KQ79" s="9"/>
      <c r="KR79" s="9"/>
      <c r="KS79" s="23">
        <v>44538</v>
      </c>
      <c r="KT79" s="20">
        <v>2</v>
      </c>
      <c r="KU79" s="1">
        <v>3</v>
      </c>
      <c r="KV79" s="1">
        <v>1</v>
      </c>
      <c r="KW79" s="23">
        <v>45030</v>
      </c>
      <c r="KX79" s="1">
        <v>1</v>
      </c>
      <c r="KY79" s="1">
        <v>0</v>
      </c>
      <c r="KZ79" s="1">
        <v>3</v>
      </c>
      <c r="LA79" s="11" t="s">
        <v>2428</v>
      </c>
      <c r="LB79" s="11"/>
      <c r="LC79" s="11"/>
    </row>
    <row r="80" spans="1:315">
      <c r="A80" s="1">
        <v>126</v>
      </c>
      <c r="B80" s="412">
        <f>COUNTIFS($D$3:D80,D80,$F$3:F80,F80)</f>
        <v>2</v>
      </c>
      <c r="C80" s="413">
        <v>17499</v>
      </c>
      <c r="D80" s="414" t="s">
        <v>1861</v>
      </c>
      <c r="E80" s="73" t="s">
        <v>590</v>
      </c>
      <c r="F80" s="75">
        <v>255526437</v>
      </c>
      <c r="G80" s="74">
        <v>97</v>
      </c>
      <c r="H80" s="442">
        <v>44715</v>
      </c>
      <c r="I80" s="29" t="s">
        <v>441</v>
      </c>
      <c r="J80" s="24" t="s">
        <v>486</v>
      </c>
      <c r="K80" s="2" t="s">
        <v>429</v>
      </c>
      <c r="L80" s="2">
        <v>21</v>
      </c>
      <c r="M80" s="2">
        <v>1</v>
      </c>
      <c r="N80" s="2" t="s">
        <v>430</v>
      </c>
      <c r="O80" s="11"/>
      <c r="P80" s="2" t="s">
        <v>2024</v>
      </c>
      <c r="Q80" s="11"/>
      <c r="R80" s="11"/>
      <c r="S80" s="11"/>
      <c r="T80" s="41"/>
      <c r="U80" s="41" t="s">
        <v>2027</v>
      </c>
      <c r="V80" s="61" t="s">
        <v>1980</v>
      </c>
      <c r="W80" s="60" t="s">
        <v>1305</v>
      </c>
      <c r="X80" s="70" t="s">
        <v>1880</v>
      </c>
      <c r="Y80" s="41" t="s">
        <v>2028</v>
      </c>
      <c r="Z80" s="29" t="s">
        <v>2001</v>
      </c>
      <c r="AA80" s="1" t="s">
        <v>2032</v>
      </c>
      <c r="AB80" s="1"/>
      <c r="AC80" s="112">
        <v>464</v>
      </c>
      <c r="AD80" s="112">
        <v>9700</v>
      </c>
      <c r="AE80" s="11"/>
      <c r="AF80" s="11"/>
      <c r="AG80" s="11" t="s">
        <v>490</v>
      </c>
      <c r="AH80" s="112">
        <v>650</v>
      </c>
      <c r="AI80" s="1"/>
      <c r="AJ80" s="11"/>
      <c r="AK80" s="112"/>
      <c r="AL80" s="1"/>
      <c r="AM80" s="11"/>
      <c r="AN80" s="1"/>
      <c r="AO80" s="113">
        <v>36.1</v>
      </c>
      <c r="AP80" s="114">
        <v>19.8</v>
      </c>
      <c r="AQ80" s="115">
        <v>41</v>
      </c>
      <c r="AR80" s="116">
        <f t="shared" si="148"/>
        <v>96.9</v>
      </c>
      <c r="AS80" s="117">
        <f t="shared" si="149"/>
        <v>1.8232323232323233</v>
      </c>
      <c r="AT80" s="118">
        <f t="shared" si="150"/>
        <v>74.75252525252526</v>
      </c>
      <c r="AU80" s="119">
        <f t="shared" si="151"/>
        <v>0.59375</v>
      </c>
      <c r="AV80" s="19">
        <f>AW80*AO80/100</f>
        <v>31.248000000000005</v>
      </c>
      <c r="AW80" s="19">
        <f>98-AY80</f>
        <v>86.55955678670361</v>
      </c>
      <c r="AX80" s="120">
        <v>4.13</v>
      </c>
      <c r="AY80" s="19">
        <f>AX80*100/AO80</f>
        <v>11.440443213296398</v>
      </c>
      <c r="AZ80" s="1" t="s">
        <v>431</v>
      </c>
      <c r="BA80" s="55">
        <v>15.9</v>
      </c>
      <c r="BB80" s="1" t="s">
        <v>431</v>
      </c>
      <c r="BC80" s="6">
        <v>3.62</v>
      </c>
      <c r="BD80" s="6"/>
      <c r="BE80" s="19"/>
      <c r="BF80" s="19"/>
      <c r="BG80" s="64">
        <v>10066.153846153846</v>
      </c>
      <c r="BH80" s="64">
        <v>330</v>
      </c>
      <c r="BI80" s="19">
        <v>0.72</v>
      </c>
      <c r="BJ80" s="19">
        <v>57.4</v>
      </c>
      <c r="BK80" s="19">
        <f>100-BJ80</f>
        <v>42.6</v>
      </c>
      <c r="BL80" s="121">
        <f t="shared" si="152"/>
        <v>1.3474178403755868</v>
      </c>
      <c r="BM80" s="122">
        <v>1.1599999999999999</v>
      </c>
      <c r="BN80" s="6">
        <f t="shared" si="153"/>
        <v>3.2132963988919663</v>
      </c>
      <c r="BO80" s="1" t="s">
        <v>431</v>
      </c>
      <c r="BP80" s="19">
        <v>45.593220338983052</v>
      </c>
      <c r="BQ80" s="19">
        <v>45.3</v>
      </c>
      <c r="BR80" s="42">
        <v>48619.520000000004</v>
      </c>
      <c r="BS80" s="6">
        <f t="shared" si="154"/>
        <v>46.19</v>
      </c>
      <c r="BT80" s="4">
        <v>95</v>
      </c>
      <c r="BU80" s="42">
        <v>9307.1428571428569</v>
      </c>
      <c r="BV80" s="6">
        <f t="shared" si="155"/>
        <v>5</v>
      </c>
      <c r="BW80" s="6">
        <f t="shared" si="156"/>
        <v>19.36242</v>
      </c>
      <c r="BX80" s="22">
        <v>8.39</v>
      </c>
      <c r="BY80" s="22">
        <f t="shared" si="157"/>
        <v>1.6612200000000001</v>
      </c>
      <c r="BZ80" s="6">
        <v>37.799999999999997</v>
      </c>
      <c r="CA80" s="22">
        <f t="shared" si="158"/>
        <v>7.4843999999999991</v>
      </c>
      <c r="CB80" s="6">
        <v>51.6</v>
      </c>
      <c r="CC80" s="22">
        <f t="shared" si="159"/>
        <v>10.216800000000001</v>
      </c>
      <c r="CD80" s="22" t="s">
        <v>431</v>
      </c>
      <c r="CE80" s="123">
        <v>99.2</v>
      </c>
      <c r="CF80" s="124">
        <v>14339</v>
      </c>
      <c r="CG80" s="123">
        <v>96.4</v>
      </c>
      <c r="CH80" s="124">
        <v>10801</v>
      </c>
      <c r="CI80" s="123">
        <v>83.6</v>
      </c>
      <c r="CJ80" s="123">
        <v>89.1</v>
      </c>
      <c r="CK80" s="124">
        <v>8543</v>
      </c>
      <c r="CL80" s="19">
        <f t="shared" si="160"/>
        <v>0.22195767195767199</v>
      </c>
      <c r="CM80" s="19"/>
      <c r="CN80" s="19"/>
      <c r="CO80" s="19"/>
      <c r="CP80" s="6"/>
      <c r="CQ80" s="19"/>
      <c r="CR80" s="19"/>
      <c r="CS80" s="20"/>
      <c r="CT80" s="25"/>
      <c r="CU80" s="125"/>
      <c r="CV80" s="125"/>
      <c r="CW80" s="1"/>
      <c r="CX80" s="1"/>
      <c r="CY80" s="1"/>
      <c r="CZ80" s="22"/>
      <c r="DA80" s="16"/>
      <c r="DB80" s="126"/>
      <c r="DC80" s="127"/>
      <c r="DD80" s="128"/>
      <c r="DE80" s="1"/>
      <c r="DF80" s="1"/>
      <c r="DG80" s="1"/>
      <c r="DH80" s="1"/>
      <c r="DI80" s="1" t="s">
        <v>435</v>
      </c>
      <c r="DJ80" s="206" t="s">
        <v>490</v>
      </c>
      <c r="DK80" s="4">
        <v>2</v>
      </c>
      <c r="DL80" s="4"/>
      <c r="DM80" s="4"/>
      <c r="DN80" s="16">
        <v>0</v>
      </c>
      <c r="DO80" s="4"/>
      <c r="DP80" s="4"/>
      <c r="DQ80" s="4"/>
      <c r="DR80" s="55" t="s">
        <v>1414</v>
      </c>
      <c r="DS80" s="22" t="s">
        <v>430</v>
      </c>
      <c r="DT80" s="22">
        <v>212</v>
      </c>
      <c r="DU80" s="22">
        <v>38.700000000000003</v>
      </c>
      <c r="DV80" s="22">
        <v>61.3</v>
      </c>
      <c r="DW80" s="22" t="s">
        <v>430</v>
      </c>
      <c r="DX80" s="22" t="s">
        <v>430</v>
      </c>
      <c r="DY80" s="22" t="s">
        <v>430</v>
      </c>
      <c r="DZ80" s="22" t="s">
        <v>430</v>
      </c>
      <c r="EA80" s="2">
        <v>0</v>
      </c>
      <c r="EB80" s="2"/>
      <c r="EC80" s="36"/>
      <c r="ED80" s="36"/>
      <c r="EE80" s="4">
        <f>L80</f>
        <v>21</v>
      </c>
      <c r="EF80" s="4">
        <v>29</v>
      </c>
      <c r="EG80" s="4"/>
      <c r="EH80" s="4">
        <v>1</v>
      </c>
      <c r="EI80" s="4" t="s">
        <v>3025</v>
      </c>
      <c r="EJ80" s="4">
        <v>150</v>
      </c>
      <c r="EK80" s="4">
        <v>100</v>
      </c>
      <c r="EL80" s="6">
        <f t="shared" si="174"/>
        <v>44.444444444444443</v>
      </c>
      <c r="EM80" s="4"/>
      <c r="EN80" s="4">
        <v>1</v>
      </c>
      <c r="EO80" s="4">
        <v>3</v>
      </c>
      <c r="EP80" s="4">
        <v>2</v>
      </c>
      <c r="EQ80" s="31" t="s">
        <v>513</v>
      </c>
      <c r="ER80" s="14" t="s">
        <v>513</v>
      </c>
      <c r="ES80" s="129">
        <f>C80</f>
        <v>17499</v>
      </c>
      <c r="ET80" s="130">
        <v>75</v>
      </c>
      <c r="EU80" s="130">
        <v>7537</v>
      </c>
      <c r="EV80" s="130">
        <v>4000</v>
      </c>
      <c r="EW80" s="130">
        <v>40560</v>
      </c>
      <c r="EX80" s="130">
        <v>3846</v>
      </c>
      <c r="EY80" s="131">
        <f t="shared" si="161"/>
        <v>519.97919999999999</v>
      </c>
      <c r="EZ80" s="38">
        <f t="shared" si="162"/>
        <v>10919.563200000001</v>
      </c>
      <c r="FA80" s="9"/>
      <c r="FB80" s="9"/>
      <c r="FC80" s="9"/>
      <c r="FD80" s="9"/>
      <c r="FE80" s="132"/>
      <c r="FF80" s="132"/>
      <c r="FG80" s="132"/>
      <c r="FH80" s="133"/>
      <c r="FI80" s="134"/>
      <c r="FJ80" s="133"/>
      <c r="FK80" s="135"/>
      <c r="FL80" s="136"/>
      <c r="FM80" s="9"/>
      <c r="FN80" s="1"/>
      <c r="FO80" s="40">
        <f t="shared" si="163"/>
        <v>0.46400000000000002</v>
      </c>
      <c r="FP80" s="9"/>
      <c r="FQ80" s="118">
        <f t="shared" si="164"/>
        <v>51.028260581133075</v>
      </c>
      <c r="FR80" s="137">
        <f t="shared" si="165"/>
        <v>0.51997919999999997</v>
      </c>
      <c r="FS80" s="9"/>
      <c r="FT80" s="1"/>
      <c r="FU80" s="335"/>
      <c r="FV80" s="344">
        <v>43525</v>
      </c>
      <c r="FW80" s="210"/>
      <c r="FX80" s="244" t="s">
        <v>1314</v>
      </c>
      <c r="FY80" s="243" t="s">
        <v>2507</v>
      </c>
      <c r="FZ80" s="1"/>
      <c r="GA80" s="1">
        <v>2</v>
      </c>
      <c r="GB80" s="9"/>
      <c r="GC80" s="9"/>
      <c r="GD80" s="1"/>
      <c r="GE80" s="20">
        <v>0</v>
      </c>
      <c r="GF80" s="237" t="s">
        <v>513</v>
      </c>
      <c r="GG80" s="1"/>
      <c r="GH80" s="28">
        <v>44904</v>
      </c>
      <c r="GI80" s="352" t="s">
        <v>2488</v>
      </c>
      <c r="GJ80" s="244" t="s">
        <v>3033</v>
      </c>
      <c r="GK80" s="1"/>
      <c r="GL80" s="244" t="s">
        <v>513</v>
      </c>
      <c r="GM80" s="9"/>
      <c r="GN80" s="1"/>
      <c r="GO80" s="10">
        <v>44715</v>
      </c>
      <c r="GP80" s="10"/>
      <c r="GQ80" s="20"/>
      <c r="GR80" s="138"/>
      <c r="GS80" s="1"/>
      <c r="GT80" s="1"/>
      <c r="GU80" s="1"/>
      <c r="GV80" s="1"/>
      <c r="GW80" s="1"/>
      <c r="GX80" s="1"/>
      <c r="GY80" s="9"/>
      <c r="GZ80" s="9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22"/>
      <c r="KC80" s="22"/>
      <c r="KD80" s="22"/>
      <c r="KE80" s="20">
        <f t="shared" si="166"/>
        <v>187.71249119999999</v>
      </c>
      <c r="KF80" s="20">
        <f t="shared" si="167"/>
        <v>102.9558816</v>
      </c>
      <c r="KG80" s="20">
        <f t="shared" si="168"/>
        <v>213.191472</v>
      </c>
      <c r="KH80" s="20">
        <f t="shared" si="169"/>
        <v>21.475140959999997</v>
      </c>
      <c r="KI80" s="20">
        <f t="shared" si="170"/>
        <v>6.0317587199999991</v>
      </c>
      <c r="KJ80" s="20">
        <f t="shared" si="171"/>
        <v>8.6379984662400009</v>
      </c>
      <c r="KK80" s="20">
        <f t="shared" si="172"/>
        <v>38.917323244799995</v>
      </c>
      <c r="KL80" s="20">
        <f t="shared" si="173"/>
        <v>53.125234905600003</v>
      </c>
      <c r="KM80" s="1" t="s">
        <v>431</v>
      </c>
      <c r="KN80" s="1" t="s">
        <v>431</v>
      </c>
      <c r="KO80" s="9"/>
      <c r="KP80" s="22"/>
      <c r="KQ80" s="22"/>
      <c r="KR80" s="22"/>
      <c r="KS80" s="10">
        <v>44904</v>
      </c>
      <c r="KT80" s="20">
        <v>1</v>
      </c>
      <c r="KU80" s="1">
        <v>2</v>
      </c>
      <c r="KV80" s="1">
        <v>1</v>
      </c>
      <c r="KW80" s="23">
        <v>45030</v>
      </c>
      <c r="KX80" s="1">
        <v>1</v>
      </c>
      <c r="KY80" s="1">
        <v>0</v>
      </c>
      <c r="KZ80" s="1">
        <v>3</v>
      </c>
      <c r="LA80" s="11" t="s">
        <v>2428</v>
      </c>
      <c r="LB80" s="11"/>
      <c r="LC80" s="11"/>
    </row>
    <row r="81" spans="1:315">
      <c r="A81" s="1">
        <v>284</v>
      </c>
      <c r="B81" s="412">
        <f>COUNTIFS($D$3:D81,D81,$F$3:F81,F81)</f>
        <v>1</v>
      </c>
      <c r="C81" s="413">
        <v>16200</v>
      </c>
      <c r="D81" s="414" t="s">
        <v>1829</v>
      </c>
      <c r="E81" s="2" t="s">
        <v>451</v>
      </c>
      <c r="F81" s="12">
        <v>5507142773</v>
      </c>
      <c r="G81" s="1">
        <v>66</v>
      </c>
      <c r="H81" s="441">
        <v>44476</v>
      </c>
      <c r="I81" s="29" t="s">
        <v>1035</v>
      </c>
      <c r="J81" s="24" t="s">
        <v>486</v>
      </c>
      <c r="K81" s="2" t="s">
        <v>429</v>
      </c>
      <c r="L81" s="2">
        <v>31</v>
      </c>
      <c r="M81" s="2">
        <v>2</v>
      </c>
      <c r="N81" s="2" t="s">
        <v>430</v>
      </c>
      <c r="O81" s="11"/>
      <c r="P81" s="2" t="s">
        <v>1808</v>
      </c>
      <c r="Q81" s="11"/>
      <c r="R81" s="11"/>
      <c r="S81" s="11"/>
      <c r="T81" s="41"/>
      <c r="U81" s="41"/>
      <c r="V81" s="61" t="s">
        <v>1358</v>
      </c>
      <c r="W81" s="41"/>
      <c r="X81" s="41"/>
      <c r="Y81" s="63"/>
      <c r="Z81" s="11"/>
      <c r="AA81" s="1" t="s">
        <v>1784</v>
      </c>
      <c r="AB81" s="1"/>
      <c r="AC81" s="112">
        <v>192</v>
      </c>
      <c r="AD81" s="112">
        <v>5900</v>
      </c>
      <c r="AE81" s="11"/>
      <c r="AF81" s="11"/>
      <c r="AG81" s="11" t="s">
        <v>490</v>
      </c>
      <c r="AH81" s="112">
        <v>450</v>
      </c>
      <c r="AI81" s="11"/>
      <c r="AJ81" s="11"/>
      <c r="AK81" s="112"/>
      <c r="AL81" s="1"/>
      <c r="AM81" s="11"/>
      <c r="AN81" s="1"/>
      <c r="AO81" s="113">
        <v>39.200000000000003</v>
      </c>
      <c r="AP81" s="114">
        <v>17.8</v>
      </c>
      <c r="AQ81" s="115">
        <v>42.3</v>
      </c>
      <c r="AR81" s="116">
        <f t="shared" si="148"/>
        <v>99.3</v>
      </c>
      <c r="AS81" s="117">
        <f t="shared" si="149"/>
        <v>2.202247191011236</v>
      </c>
      <c r="AT81" s="118">
        <f t="shared" si="150"/>
        <v>93.155056179775272</v>
      </c>
      <c r="AU81" s="119">
        <f t="shared" si="151"/>
        <v>0.65224625623960075</v>
      </c>
      <c r="AV81" s="19">
        <f>AW81*AO81/100</f>
        <v>37.506</v>
      </c>
      <c r="AW81" s="19">
        <f>98-AY81-(CD81*100/AO81)</f>
        <v>95.678571428571431</v>
      </c>
      <c r="AX81" s="120">
        <v>0.68</v>
      </c>
      <c r="AY81" s="19">
        <f>AX81*100/AO81</f>
        <v>1.7346938775510203</v>
      </c>
      <c r="AZ81" s="1" t="s">
        <v>431</v>
      </c>
      <c r="BA81" s="55">
        <v>25.869999999999997</v>
      </c>
      <c r="BB81" s="1" t="s">
        <v>431</v>
      </c>
      <c r="BC81" s="6">
        <v>1.39</v>
      </c>
      <c r="BD81" s="6"/>
      <c r="BE81" s="19"/>
      <c r="BF81" s="19"/>
      <c r="BG81" s="64">
        <v>4909.166666666667</v>
      </c>
      <c r="BH81" s="64">
        <v>503.36</v>
      </c>
      <c r="BI81" s="19">
        <v>0.6</v>
      </c>
      <c r="BJ81" s="19">
        <v>51.8</v>
      </c>
      <c r="BK81" s="19">
        <f>100-BJ81</f>
        <v>48.2</v>
      </c>
      <c r="BL81" s="121">
        <f t="shared" si="152"/>
        <v>1.0746887966804979</v>
      </c>
      <c r="BM81" s="122">
        <v>0.27</v>
      </c>
      <c r="BN81" s="6">
        <f t="shared" si="153"/>
        <v>0.68877551020408156</v>
      </c>
      <c r="BO81" s="1" t="s">
        <v>431</v>
      </c>
      <c r="BP81" s="19">
        <v>6</v>
      </c>
      <c r="BQ81" s="19">
        <v>8.0499999999999989</v>
      </c>
      <c r="BR81" s="42">
        <v>14830.560000000001</v>
      </c>
      <c r="BS81" s="6">
        <f t="shared" si="154"/>
        <v>67</v>
      </c>
      <c r="BT81" s="4">
        <v>84.3</v>
      </c>
      <c r="BU81" s="42">
        <v>10062.34</v>
      </c>
      <c r="BV81" s="6">
        <f t="shared" si="155"/>
        <v>15.700000000000003</v>
      </c>
      <c r="BW81" s="6">
        <f t="shared" si="156"/>
        <v>17.657600000000002</v>
      </c>
      <c r="BX81" s="22">
        <v>10.3</v>
      </c>
      <c r="BY81" s="22">
        <f t="shared" si="157"/>
        <v>1.8334000000000004</v>
      </c>
      <c r="BZ81" s="6">
        <v>56.7</v>
      </c>
      <c r="CA81" s="22">
        <f t="shared" si="158"/>
        <v>10.092600000000001</v>
      </c>
      <c r="CB81" s="6">
        <v>32.200000000000003</v>
      </c>
      <c r="CC81" s="22">
        <f t="shared" si="159"/>
        <v>5.7316000000000011</v>
      </c>
      <c r="CD81" s="22">
        <v>0.23</v>
      </c>
      <c r="CE81" s="123">
        <v>94.3</v>
      </c>
      <c r="CF81" s="124">
        <v>8888</v>
      </c>
      <c r="CG81" s="123">
        <v>88.2</v>
      </c>
      <c r="CH81" s="124">
        <v>6358</v>
      </c>
      <c r="CI81" s="123">
        <v>44.2</v>
      </c>
      <c r="CJ81" s="123">
        <v>74.099999999999994</v>
      </c>
      <c r="CK81" s="124">
        <v>6037</v>
      </c>
      <c r="CL81" s="19">
        <f t="shared" si="160"/>
        <v>0.18165784832451498</v>
      </c>
      <c r="CM81" s="19"/>
      <c r="CN81" s="19"/>
      <c r="CO81" s="19"/>
      <c r="CP81" s="6"/>
      <c r="CQ81" s="19"/>
      <c r="CR81" s="19"/>
      <c r="CS81" s="20"/>
      <c r="CT81" s="25"/>
      <c r="CU81" s="125"/>
      <c r="CV81" s="125"/>
      <c r="CW81" s="1"/>
      <c r="CX81" s="1"/>
      <c r="CY81" s="1"/>
      <c r="CZ81" s="22"/>
      <c r="DA81" s="16"/>
      <c r="DB81" s="126" t="s">
        <v>432</v>
      </c>
      <c r="DC81" s="127"/>
      <c r="DD81" s="128" t="s">
        <v>1830</v>
      </c>
      <c r="DE81" s="1"/>
      <c r="DF81" s="1"/>
      <c r="DG81" s="1"/>
      <c r="DH81" s="1"/>
      <c r="DI81" s="1" t="s">
        <v>433</v>
      </c>
      <c r="DJ81" s="206" t="s">
        <v>490</v>
      </c>
      <c r="DK81" s="4">
        <v>2</v>
      </c>
      <c r="DL81" s="4"/>
      <c r="DM81" s="4"/>
      <c r="DN81" s="16">
        <v>0</v>
      </c>
      <c r="DO81" s="4"/>
      <c r="DP81" s="4"/>
      <c r="DQ81" s="4"/>
      <c r="DR81" s="22" t="s">
        <v>430</v>
      </c>
      <c r="DS81" s="22" t="s">
        <v>430</v>
      </c>
      <c r="DT81" s="22">
        <v>585</v>
      </c>
      <c r="DU81" s="22">
        <v>9.1999999999999993</v>
      </c>
      <c r="DV81" s="22">
        <v>90.8</v>
      </c>
      <c r="DW81" s="39" t="s">
        <v>430</v>
      </c>
      <c r="DX81" s="39" t="s">
        <v>430</v>
      </c>
      <c r="DY81" s="39" t="s">
        <v>430</v>
      </c>
      <c r="DZ81" s="39" t="s">
        <v>430</v>
      </c>
      <c r="EA81" s="2">
        <v>0</v>
      </c>
      <c r="EB81" s="2"/>
      <c r="EC81" s="36"/>
      <c r="ED81" s="36"/>
      <c r="EE81" s="4">
        <f>L81</f>
        <v>31</v>
      </c>
      <c r="EF81" s="4" t="s">
        <v>430</v>
      </c>
      <c r="EG81" s="4">
        <v>3</v>
      </c>
      <c r="EH81" s="4">
        <v>0</v>
      </c>
      <c r="EI81" s="4" t="s">
        <v>513</v>
      </c>
      <c r="EJ81" s="4" t="s">
        <v>430</v>
      </c>
      <c r="EK81" s="4" t="s">
        <v>430</v>
      </c>
      <c r="EL81" s="6" t="s">
        <v>430</v>
      </c>
      <c r="EM81" s="4"/>
      <c r="EN81" s="4">
        <v>0</v>
      </c>
      <c r="EO81" s="4">
        <v>2</v>
      </c>
      <c r="EP81" s="4">
        <v>2</v>
      </c>
      <c r="EQ81" s="31" t="s">
        <v>513</v>
      </c>
      <c r="ER81" s="14" t="s">
        <v>513</v>
      </c>
      <c r="ES81" s="129">
        <v>16200</v>
      </c>
      <c r="ET81" s="130">
        <v>75</v>
      </c>
      <c r="EU81" s="130">
        <v>10435</v>
      </c>
      <c r="EV81" s="130">
        <v>6380</v>
      </c>
      <c r="EW81" s="130">
        <v>37440</v>
      </c>
      <c r="EX81" s="130">
        <v>2454</v>
      </c>
      <c r="EY81" s="131">
        <f t="shared" si="161"/>
        <v>192.01203761755485</v>
      </c>
      <c r="EZ81" s="38">
        <f t="shared" si="162"/>
        <v>5952.3731661442007</v>
      </c>
      <c r="FA81" s="9"/>
      <c r="FB81" s="9"/>
      <c r="FC81" s="9"/>
      <c r="FD81" s="9"/>
      <c r="FE81" s="132"/>
      <c r="FF81" s="132"/>
      <c r="FG81" s="132"/>
      <c r="FH81" s="133"/>
      <c r="FI81" s="134"/>
      <c r="FJ81" s="133"/>
      <c r="FK81" s="135"/>
      <c r="FL81" s="136"/>
      <c r="FM81" s="9"/>
      <c r="FN81" s="1"/>
      <c r="FO81" s="40">
        <f t="shared" si="163"/>
        <v>0.192</v>
      </c>
      <c r="FP81" s="9"/>
      <c r="FQ81" s="118">
        <f t="shared" si="164"/>
        <v>23.517010062290368</v>
      </c>
      <c r="FR81" s="137">
        <f t="shared" si="165"/>
        <v>0.19201203761755486</v>
      </c>
      <c r="FS81" s="9"/>
      <c r="FT81" s="1"/>
      <c r="FU81" s="335"/>
      <c r="FV81" s="344">
        <v>44470</v>
      </c>
      <c r="FW81" s="210"/>
      <c r="FX81" s="244" t="s">
        <v>1322</v>
      </c>
      <c r="FY81" s="243" t="s">
        <v>2491</v>
      </c>
      <c r="FZ81" s="1"/>
      <c r="GA81" s="237">
        <v>2</v>
      </c>
      <c r="GB81" s="9"/>
      <c r="GC81" s="9"/>
      <c r="GD81" s="1"/>
      <c r="GE81" s="20">
        <v>0</v>
      </c>
      <c r="GF81" s="237" t="s">
        <v>513</v>
      </c>
      <c r="GG81" s="1"/>
      <c r="GH81" s="28">
        <v>44567</v>
      </c>
      <c r="GI81" s="351">
        <v>1</v>
      </c>
      <c r="GJ81" s="244" t="s">
        <v>2836</v>
      </c>
      <c r="GK81" s="1"/>
      <c r="GL81" s="244" t="s">
        <v>513</v>
      </c>
      <c r="GM81" s="9"/>
      <c r="GN81" s="1"/>
      <c r="GO81" s="10"/>
      <c r="GP81" s="10"/>
      <c r="GQ81" s="20"/>
      <c r="GR81" s="138"/>
      <c r="GS81" s="1"/>
      <c r="GT81" s="1"/>
      <c r="GU81" s="1"/>
      <c r="GV81" s="1"/>
      <c r="GW81" s="1"/>
      <c r="GX81" s="1"/>
      <c r="GY81" s="9"/>
      <c r="GZ81" s="9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22">
        <v>53.5</v>
      </c>
      <c r="KC81" s="22">
        <v>8.0399999999999991</v>
      </c>
      <c r="KD81" s="22">
        <v>14.7</v>
      </c>
      <c r="KE81" s="20">
        <f t="shared" si="166"/>
        <v>75.268718746081518</v>
      </c>
      <c r="KF81" s="20">
        <f t="shared" si="167"/>
        <v>34.178142695924763</v>
      </c>
      <c r="KG81" s="20">
        <f t="shared" si="168"/>
        <v>81.221091912225702</v>
      </c>
      <c r="KH81" s="20">
        <f t="shared" si="169"/>
        <v>1.3056818557993732</v>
      </c>
      <c r="KI81" s="20">
        <f t="shared" si="170"/>
        <v>0.51843250156739817</v>
      </c>
      <c r="KJ81" s="20">
        <f t="shared" si="171"/>
        <v>3.5203486976802516</v>
      </c>
      <c r="KK81" s="20">
        <f t="shared" si="172"/>
        <v>19.379006908589343</v>
      </c>
      <c r="KL81" s="20">
        <f t="shared" si="173"/>
        <v>11.005361948087776</v>
      </c>
      <c r="KM81" s="9"/>
      <c r="KN81" s="9"/>
      <c r="KO81" s="9"/>
      <c r="KP81" s="1"/>
      <c r="KQ81" s="9"/>
      <c r="KR81" s="9"/>
      <c r="KS81" s="23">
        <v>44567</v>
      </c>
      <c r="KT81" s="20">
        <v>1</v>
      </c>
      <c r="KU81" s="1">
        <v>1</v>
      </c>
      <c r="KV81" s="1">
        <v>1</v>
      </c>
      <c r="KW81" s="23">
        <v>44567</v>
      </c>
      <c r="KX81" s="1">
        <v>1</v>
      </c>
      <c r="KY81" s="1">
        <v>0</v>
      </c>
      <c r="KZ81" s="1">
        <v>3</v>
      </c>
      <c r="LA81" s="11" t="s">
        <v>2428</v>
      </c>
      <c r="LB81" s="11"/>
      <c r="LC81" s="11"/>
    </row>
    <row r="82" spans="1:315">
      <c r="A82" s="1">
        <v>389</v>
      </c>
      <c r="B82" s="412">
        <f>COUNTIFS($D$3:D82,D82,$F$3:F82,F82)</f>
        <v>1</v>
      </c>
      <c r="C82" s="413">
        <v>12055</v>
      </c>
      <c r="D82" s="414" t="s">
        <v>966</v>
      </c>
      <c r="E82" s="2" t="s">
        <v>476</v>
      </c>
      <c r="F82" s="12">
        <v>421211410</v>
      </c>
      <c r="G82" s="1">
        <v>77</v>
      </c>
      <c r="H82" s="441">
        <v>43812</v>
      </c>
      <c r="I82" s="29" t="s">
        <v>441</v>
      </c>
      <c r="J82" s="24" t="s">
        <v>486</v>
      </c>
      <c r="K82" s="2" t="s">
        <v>429</v>
      </c>
      <c r="L82" s="1">
        <v>12</v>
      </c>
      <c r="M82" s="2">
        <v>2</v>
      </c>
      <c r="N82" s="2" t="s">
        <v>430</v>
      </c>
      <c r="O82" s="1"/>
      <c r="P82" s="1" t="s">
        <v>943</v>
      </c>
      <c r="Q82" s="25"/>
      <c r="R82" s="25"/>
      <c r="S82" s="2"/>
      <c r="T82" s="45" t="s">
        <v>782</v>
      </c>
      <c r="U82" s="45"/>
      <c r="V82" s="47" t="s">
        <v>858</v>
      </c>
      <c r="W82" s="27"/>
      <c r="X82" s="56"/>
      <c r="Y82" s="56"/>
      <c r="Z82" s="29"/>
      <c r="AA82" s="1" t="s">
        <v>797</v>
      </c>
      <c r="AB82" s="1"/>
      <c r="AC82" s="112">
        <v>281</v>
      </c>
      <c r="AD82" s="112">
        <v>3400</v>
      </c>
      <c r="AE82" s="11"/>
      <c r="AF82" s="11"/>
      <c r="AG82" s="11" t="s">
        <v>482</v>
      </c>
      <c r="AH82" s="112">
        <v>250</v>
      </c>
      <c r="AI82" s="11"/>
      <c r="AJ82" s="11"/>
      <c r="AK82" s="112"/>
      <c r="AL82" s="1"/>
      <c r="AM82" s="1"/>
      <c r="AN82" s="1"/>
      <c r="AO82" s="113">
        <v>24.9</v>
      </c>
      <c r="AP82" s="114">
        <v>7.76</v>
      </c>
      <c r="AQ82" s="115">
        <v>67.2</v>
      </c>
      <c r="AR82" s="116">
        <f t="shared" si="148"/>
        <v>99.86</v>
      </c>
      <c r="AS82" s="117">
        <f t="shared" si="149"/>
        <v>3.2087628865979378</v>
      </c>
      <c r="AT82" s="118">
        <f t="shared" si="150"/>
        <v>215.62886597938143</v>
      </c>
      <c r="AU82" s="119">
        <f t="shared" si="151"/>
        <v>0.3321771611526147</v>
      </c>
      <c r="AV82" s="19">
        <v>21.585809999999995</v>
      </c>
      <c r="AW82" s="19">
        <f>95-AY82</f>
        <v>86.69</v>
      </c>
      <c r="AX82" s="120">
        <v>2.0691900000000003</v>
      </c>
      <c r="AY82" s="19">
        <v>8.31</v>
      </c>
      <c r="AZ82" s="1" t="s">
        <v>431</v>
      </c>
      <c r="BA82" s="55">
        <v>29.64</v>
      </c>
      <c r="BB82" s="1" t="s">
        <v>431</v>
      </c>
      <c r="BC82" s="6">
        <v>1.01</v>
      </c>
      <c r="BD82" s="6">
        <v>93.9</v>
      </c>
      <c r="BE82" s="19">
        <v>66.7</v>
      </c>
      <c r="BF82" s="19">
        <v>53</v>
      </c>
      <c r="BG82" s="2">
        <v>5611</v>
      </c>
      <c r="BH82" s="20">
        <v>396</v>
      </c>
      <c r="BI82" s="19">
        <v>7.0000000000000007E-2</v>
      </c>
      <c r="BJ82" s="19">
        <v>45.2</v>
      </c>
      <c r="BK82" s="1">
        <v>54.7</v>
      </c>
      <c r="BL82" s="121">
        <f t="shared" si="152"/>
        <v>0.82632541133455206</v>
      </c>
      <c r="BM82" s="122">
        <v>0.56000000000000005</v>
      </c>
      <c r="BN82" s="6">
        <f t="shared" si="153"/>
        <v>2.2489959839357434</v>
      </c>
      <c r="BO82" s="1" t="s">
        <v>431</v>
      </c>
      <c r="BP82" s="19">
        <v>39.324999999999996</v>
      </c>
      <c r="BQ82" s="19">
        <v>71</v>
      </c>
      <c r="BR82" s="42">
        <v>35836</v>
      </c>
      <c r="BS82" s="6">
        <f t="shared" si="154"/>
        <v>68.400000000000006</v>
      </c>
      <c r="BT82" s="4">
        <v>82.1</v>
      </c>
      <c r="BU82" s="42">
        <v>8949.9600000000009</v>
      </c>
      <c r="BV82" s="6">
        <f t="shared" si="155"/>
        <v>17.900000000000006</v>
      </c>
      <c r="BW82" s="6">
        <f t="shared" si="156"/>
        <v>7.6979200000000008</v>
      </c>
      <c r="BX82" s="4">
        <v>24.7</v>
      </c>
      <c r="BY82" s="22">
        <f t="shared" si="157"/>
        <v>1.91672</v>
      </c>
      <c r="BZ82" s="4">
        <v>43.7</v>
      </c>
      <c r="CA82" s="22">
        <f t="shared" si="158"/>
        <v>3.3911200000000004</v>
      </c>
      <c r="CB82" s="4">
        <v>30.8</v>
      </c>
      <c r="CC82" s="22">
        <f t="shared" si="159"/>
        <v>2.3900800000000002</v>
      </c>
      <c r="CD82" s="22">
        <v>0.21</v>
      </c>
      <c r="CE82" s="123">
        <v>98.4</v>
      </c>
      <c r="CF82" s="124">
        <v>8462.8499999999985</v>
      </c>
      <c r="CG82" s="123">
        <v>90.1</v>
      </c>
      <c r="CH82" s="123">
        <v>4660</v>
      </c>
      <c r="CI82" s="123">
        <v>40.299999999999997</v>
      </c>
      <c r="CJ82" s="123">
        <v>76.2</v>
      </c>
      <c r="CK82" s="124">
        <v>6182.4</v>
      </c>
      <c r="CL82" s="19">
        <f t="shared" si="160"/>
        <v>0.56521739130434778</v>
      </c>
      <c r="CM82" s="22"/>
      <c r="CN82" s="22"/>
      <c r="CO82" s="22"/>
      <c r="CP82" s="6"/>
      <c r="CQ82" s="19"/>
      <c r="CR82" s="19"/>
      <c r="CS82" s="19"/>
      <c r="CT82" s="22"/>
      <c r="CU82" s="139"/>
      <c r="CV82" s="139"/>
      <c r="CW82" s="22"/>
      <c r="CX82" s="22"/>
      <c r="CY82" s="1"/>
      <c r="CZ82" s="22"/>
      <c r="DA82" s="16">
        <v>3</v>
      </c>
      <c r="DB82" s="126" t="s">
        <v>432</v>
      </c>
      <c r="DC82" s="127"/>
      <c r="DD82" s="128" t="s">
        <v>967</v>
      </c>
      <c r="DE82" s="1"/>
      <c r="DF82" s="1"/>
      <c r="DG82" s="1"/>
      <c r="DH82" s="1"/>
      <c r="DI82" s="1" t="s">
        <v>433</v>
      </c>
      <c r="DJ82" s="205" t="s">
        <v>482</v>
      </c>
      <c r="DK82" s="4">
        <v>2</v>
      </c>
      <c r="DL82" s="4"/>
      <c r="DM82" s="4"/>
      <c r="DN82" s="16" t="s">
        <v>466</v>
      </c>
      <c r="DO82" s="4"/>
      <c r="DP82" s="4"/>
      <c r="DQ82" s="4"/>
      <c r="DR82" s="1" t="s">
        <v>430</v>
      </c>
      <c r="DS82" s="1" t="s">
        <v>430</v>
      </c>
      <c r="DT82" s="1">
        <v>476</v>
      </c>
      <c r="DU82" s="1">
        <v>52.7</v>
      </c>
      <c r="DV82" s="1">
        <v>47.3</v>
      </c>
      <c r="DW82" s="1" t="s">
        <v>430</v>
      </c>
      <c r="DX82" s="1" t="s">
        <v>430</v>
      </c>
      <c r="DY82" s="1" t="s">
        <v>430</v>
      </c>
      <c r="DZ82" s="1" t="s">
        <v>430</v>
      </c>
      <c r="EA82" s="1">
        <v>0</v>
      </c>
      <c r="EB82" s="1"/>
      <c r="EC82" s="36"/>
      <c r="ED82" s="36"/>
      <c r="EE82" s="4">
        <v>12</v>
      </c>
      <c r="EF82" s="4">
        <v>8</v>
      </c>
      <c r="EG82" s="4"/>
      <c r="EH82" s="4">
        <v>1</v>
      </c>
      <c r="EI82" s="4" t="s">
        <v>3032</v>
      </c>
      <c r="EJ82" s="4">
        <v>173</v>
      </c>
      <c r="EK82" s="4">
        <v>85</v>
      </c>
      <c r="EL82" s="6">
        <f t="shared" si="174"/>
        <v>28.400547963513649</v>
      </c>
      <c r="EM82" s="4"/>
      <c r="EN82" s="4">
        <v>0</v>
      </c>
      <c r="EO82" s="4">
        <v>2</v>
      </c>
      <c r="EP82" s="4">
        <v>2</v>
      </c>
      <c r="EQ82" s="31" t="s">
        <v>2612</v>
      </c>
      <c r="ER82" s="14">
        <v>39412</v>
      </c>
      <c r="ES82" s="129">
        <v>12055</v>
      </c>
      <c r="ET82" s="130">
        <v>75</v>
      </c>
      <c r="EU82" s="130">
        <v>11365</v>
      </c>
      <c r="EV82" s="130">
        <v>4000</v>
      </c>
      <c r="EW82" s="130">
        <v>40560</v>
      </c>
      <c r="EX82" s="130">
        <v>1920</v>
      </c>
      <c r="EY82" s="131">
        <f t="shared" si="161"/>
        <v>259.584</v>
      </c>
      <c r="EZ82" s="38">
        <f t="shared" si="162"/>
        <v>3115.0079999999998</v>
      </c>
      <c r="FA82" s="9"/>
      <c r="FB82" s="9"/>
      <c r="FC82" s="9"/>
      <c r="FD82" s="9"/>
      <c r="FE82" s="132"/>
      <c r="FF82" s="132"/>
      <c r="FG82" s="132"/>
      <c r="FH82" s="133"/>
      <c r="FI82" s="134"/>
      <c r="FJ82" s="133"/>
      <c r="FK82" s="135"/>
      <c r="FL82" s="136"/>
      <c r="FM82" s="9"/>
      <c r="FN82" s="1"/>
      <c r="FO82" s="40">
        <f t="shared" si="163"/>
        <v>0.28100000000000003</v>
      </c>
      <c r="FP82" s="9"/>
      <c r="FQ82" s="118">
        <f t="shared" si="164"/>
        <v>16.893972723273208</v>
      </c>
      <c r="FR82" s="137">
        <f t="shared" si="165"/>
        <v>0.25958399999999998</v>
      </c>
      <c r="FS82" s="9"/>
      <c r="FT82" s="1"/>
      <c r="FU82" s="336">
        <v>45118</v>
      </c>
      <c r="FV82" s="343"/>
      <c r="FW82" s="237" t="s">
        <v>2471</v>
      </c>
      <c r="FX82" s="208"/>
      <c r="FY82" s="243" t="s">
        <v>3030</v>
      </c>
      <c r="FZ82" s="1"/>
      <c r="GA82" s="1">
        <v>3</v>
      </c>
      <c r="GB82" s="9"/>
      <c r="GC82" s="9"/>
      <c r="GD82" s="1"/>
      <c r="GE82" s="20">
        <v>0</v>
      </c>
      <c r="GF82" s="237" t="s">
        <v>513</v>
      </c>
      <c r="GG82" s="1"/>
      <c r="GH82" s="28">
        <v>43971</v>
      </c>
      <c r="GI82" s="351">
        <v>1</v>
      </c>
      <c r="GJ82" s="244" t="s">
        <v>3031</v>
      </c>
      <c r="GK82" s="1"/>
      <c r="GL82" s="244" t="s">
        <v>513</v>
      </c>
      <c r="GM82" s="9"/>
      <c r="GN82" s="1"/>
      <c r="GO82" s="10">
        <v>43812</v>
      </c>
      <c r="GP82" s="10"/>
      <c r="GQ82" s="20"/>
      <c r="GR82" s="138"/>
      <c r="GS82" s="1"/>
      <c r="GT82" s="1"/>
      <c r="GU82" s="1"/>
      <c r="GV82" s="1"/>
      <c r="GW82" s="1"/>
      <c r="GX82" s="1"/>
      <c r="GY82" s="9"/>
      <c r="GZ82" s="9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9"/>
      <c r="KC82" s="9"/>
      <c r="KD82" s="9"/>
      <c r="KE82" s="20">
        <f t="shared" si="166"/>
        <v>64.636415999999983</v>
      </c>
      <c r="KF82" s="20">
        <f t="shared" si="167"/>
        <v>20.143718400000001</v>
      </c>
      <c r="KG82" s="20">
        <f t="shared" si="168"/>
        <v>174.440448</v>
      </c>
      <c r="KH82" s="20">
        <f t="shared" si="169"/>
        <v>5.3712861696000003</v>
      </c>
      <c r="KI82" s="20">
        <f t="shared" si="170"/>
        <v>1.4536704</v>
      </c>
      <c r="KJ82" s="20">
        <f t="shared" si="171"/>
        <v>4.9754984447999995</v>
      </c>
      <c r="KK82" s="20">
        <f t="shared" si="172"/>
        <v>8.8028049407999998</v>
      </c>
      <c r="KL82" s="20">
        <f t="shared" si="173"/>
        <v>6.2042652671999994</v>
      </c>
      <c r="KM82" s="9"/>
      <c r="KN82" s="9"/>
      <c r="KO82" s="9"/>
      <c r="KP82" s="1"/>
      <c r="KQ82" s="9"/>
      <c r="KR82" s="9"/>
      <c r="KS82" s="23">
        <v>43971</v>
      </c>
      <c r="KT82" s="20">
        <v>2</v>
      </c>
      <c r="KU82" s="1">
        <v>3</v>
      </c>
      <c r="KV82" s="1">
        <v>2</v>
      </c>
      <c r="KW82" s="23">
        <v>44930</v>
      </c>
      <c r="KX82" s="1">
        <v>2</v>
      </c>
      <c r="KY82" s="1">
        <v>0</v>
      </c>
      <c r="KZ82" s="1">
        <v>0</v>
      </c>
      <c r="LA82" s="11" t="s">
        <v>2428</v>
      </c>
      <c r="LB82" s="11"/>
      <c r="LC82" s="11"/>
    </row>
    <row r="83" spans="1:315">
      <c r="A83" s="1">
        <v>149</v>
      </c>
      <c r="B83" s="412">
        <f>COUNTIFS($D$3:D83,D83,$F$3:F83,F83)</f>
        <v>1</v>
      </c>
      <c r="C83" s="413">
        <v>17641</v>
      </c>
      <c r="D83" s="414" t="s">
        <v>966</v>
      </c>
      <c r="E83" s="2" t="s">
        <v>451</v>
      </c>
      <c r="F83" s="12">
        <v>6004260097</v>
      </c>
      <c r="G83" s="1">
        <v>62</v>
      </c>
      <c r="H83" s="441">
        <v>44735</v>
      </c>
      <c r="I83" s="29" t="s">
        <v>456</v>
      </c>
      <c r="J83" s="24" t="s">
        <v>486</v>
      </c>
      <c r="K83" s="2" t="s">
        <v>429</v>
      </c>
      <c r="L83" s="2">
        <v>26</v>
      </c>
      <c r="M83" s="2" t="s">
        <v>661</v>
      </c>
      <c r="N83" s="2" t="s">
        <v>430</v>
      </c>
      <c r="O83" s="11"/>
      <c r="P83" s="2" t="s">
        <v>2059</v>
      </c>
      <c r="Q83" s="11"/>
      <c r="R83" s="11"/>
      <c r="S83" s="11"/>
      <c r="T83" s="41"/>
      <c r="U83" s="41"/>
      <c r="V83" s="61" t="s">
        <v>1980</v>
      </c>
      <c r="W83" s="41"/>
      <c r="X83" s="41"/>
      <c r="Y83" s="41"/>
      <c r="Z83" s="29"/>
      <c r="AA83" s="1" t="s">
        <v>1780</v>
      </c>
      <c r="AB83" s="1"/>
      <c r="AC83" s="112">
        <v>45</v>
      </c>
      <c r="AD83" s="112">
        <v>1200</v>
      </c>
      <c r="AE83" s="11"/>
      <c r="AF83" s="11"/>
      <c r="AG83" s="11" t="s">
        <v>490</v>
      </c>
      <c r="AH83" s="112">
        <v>50</v>
      </c>
      <c r="AI83" s="1"/>
      <c r="AJ83" s="11"/>
      <c r="AK83" s="112"/>
      <c r="AL83" s="1"/>
      <c r="AM83" s="11"/>
      <c r="AN83" s="1"/>
      <c r="AO83" s="113">
        <v>27.1</v>
      </c>
      <c r="AP83" s="114">
        <v>70.7</v>
      </c>
      <c r="AQ83" s="115">
        <v>1.03</v>
      </c>
      <c r="AR83" s="116">
        <f t="shared" si="148"/>
        <v>98.830000000000013</v>
      </c>
      <c r="AS83" s="117">
        <f t="shared" si="149"/>
        <v>0.38330975954738333</v>
      </c>
      <c r="AT83" s="118">
        <f t="shared" si="150"/>
        <v>0.39480905233380487</v>
      </c>
      <c r="AU83" s="119">
        <f t="shared" si="151"/>
        <v>0.3778056601143176</v>
      </c>
      <c r="AV83" s="19">
        <f t="shared" ref="AV83:AV89" si="175">AW83*AO83/100</f>
        <v>22.148000000000003</v>
      </c>
      <c r="AW83" s="19">
        <f>98-AY83</f>
        <v>81.726937269372698</v>
      </c>
      <c r="AX83" s="120">
        <v>4.41</v>
      </c>
      <c r="AY83" s="19">
        <f t="shared" ref="AY83:AY89" si="176">AX83*100/AO83</f>
        <v>16.273062730627306</v>
      </c>
      <c r="AZ83" s="1" t="s">
        <v>431</v>
      </c>
      <c r="BA83" s="55">
        <v>6.49</v>
      </c>
      <c r="BB83" s="1" t="s">
        <v>431</v>
      </c>
      <c r="BC83" s="6">
        <v>0.11</v>
      </c>
      <c r="BD83" s="6"/>
      <c r="BE83" s="19"/>
      <c r="BF83" s="19"/>
      <c r="BG83" s="64">
        <v>4098.4615384615381</v>
      </c>
      <c r="BH83" s="64">
        <v>249</v>
      </c>
      <c r="BI83" s="19">
        <v>0</v>
      </c>
      <c r="BJ83" s="19">
        <v>32.6</v>
      </c>
      <c r="BK83" s="19">
        <f t="shared" ref="BK83:BK89" si="177">100-BJ83</f>
        <v>67.400000000000006</v>
      </c>
      <c r="BL83" s="121">
        <f t="shared" si="152"/>
        <v>0.48367952522255192</v>
      </c>
      <c r="BM83" s="122">
        <v>0.23</v>
      </c>
      <c r="BN83" s="6">
        <f t="shared" si="153"/>
        <v>0.84870848708487079</v>
      </c>
      <c r="BO83" s="1" t="s">
        <v>431</v>
      </c>
      <c r="BP83" s="19">
        <v>24.661016949152543</v>
      </c>
      <c r="BQ83" s="19">
        <v>32</v>
      </c>
      <c r="BR83" s="42">
        <v>60874.239999999998</v>
      </c>
      <c r="BS83" s="6">
        <f t="shared" si="154"/>
        <v>22.46</v>
      </c>
      <c r="BT83" s="4">
        <v>88.6</v>
      </c>
      <c r="BU83" s="42">
        <v>9892.0634920634911</v>
      </c>
      <c r="BV83" s="6">
        <f t="shared" si="155"/>
        <v>11.400000000000006</v>
      </c>
      <c r="BW83" s="6">
        <f t="shared" si="156"/>
        <v>70.388919999999999</v>
      </c>
      <c r="BX83" s="22">
        <v>8.86</v>
      </c>
      <c r="BY83" s="22">
        <f t="shared" si="157"/>
        <v>6.2640199999999995</v>
      </c>
      <c r="BZ83" s="6">
        <v>13.6</v>
      </c>
      <c r="CA83" s="22">
        <f t="shared" si="158"/>
        <v>9.6151999999999997</v>
      </c>
      <c r="CB83" s="6">
        <v>77.099999999999994</v>
      </c>
      <c r="CC83" s="22">
        <f t="shared" si="159"/>
        <v>54.509700000000002</v>
      </c>
      <c r="CD83" s="22" t="s">
        <v>431</v>
      </c>
      <c r="CE83" s="123">
        <v>93.1</v>
      </c>
      <c r="CF83" s="124">
        <v>6377</v>
      </c>
      <c r="CG83" s="123">
        <v>80.3</v>
      </c>
      <c r="CH83" s="124">
        <v>4907</v>
      </c>
      <c r="CI83" s="123">
        <v>43.1</v>
      </c>
      <c r="CJ83" s="123">
        <v>52.8</v>
      </c>
      <c r="CK83" s="124">
        <v>4014</v>
      </c>
      <c r="CL83" s="19">
        <f t="shared" si="160"/>
        <v>0.65147058823529413</v>
      </c>
      <c r="CM83" s="19"/>
      <c r="CN83" s="19"/>
      <c r="CO83" s="19"/>
      <c r="CP83" s="6"/>
      <c r="CQ83" s="19"/>
      <c r="CR83" s="19"/>
      <c r="CS83" s="20"/>
      <c r="CT83" s="25"/>
      <c r="CU83" s="125"/>
      <c r="CV83" s="125"/>
      <c r="CW83" s="1"/>
      <c r="CX83" s="1"/>
      <c r="CY83" s="1"/>
      <c r="CZ83" s="22"/>
      <c r="DA83" s="16"/>
      <c r="DB83" s="126"/>
      <c r="DC83" s="127"/>
      <c r="DD83" s="128"/>
      <c r="DE83" s="1"/>
      <c r="DF83" s="1"/>
      <c r="DG83" s="1"/>
      <c r="DH83" s="1"/>
      <c r="DI83" s="1" t="s">
        <v>433</v>
      </c>
      <c r="DJ83" s="206" t="s">
        <v>490</v>
      </c>
      <c r="DK83" s="4">
        <v>2</v>
      </c>
      <c r="DL83" s="4"/>
      <c r="DM83" s="4"/>
      <c r="DN83" s="16">
        <v>0</v>
      </c>
      <c r="DO83" s="4"/>
      <c r="DP83" s="4"/>
      <c r="DQ83" s="4"/>
      <c r="DR83" s="55" t="s">
        <v>430</v>
      </c>
      <c r="DS83" s="22" t="s">
        <v>430</v>
      </c>
      <c r="DT83" s="22">
        <v>109</v>
      </c>
      <c r="DU83" s="22">
        <v>7.3</v>
      </c>
      <c r="DV83" s="22">
        <v>92.7</v>
      </c>
      <c r="DW83" s="22" t="s">
        <v>430</v>
      </c>
      <c r="DX83" s="22" t="s">
        <v>430</v>
      </c>
      <c r="DY83" s="22" t="s">
        <v>430</v>
      </c>
      <c r="DZ83" s="22" t="s">
        <v>430</v>
      </c>
      <c r="EA83" s="2" t="s">
        <v>1514</v>
      </c>
      <c r="EB83" s="2" t="s">
        <v>2066</v>
      </c>
      <c r="EC83" s="36"/>
      <c r="ED83" s="36"/>
      <c r="EE83" s="4">
        <f t="shared" ref="EE83:EE89" si="178">L83</f>
        <v>26</v>
      </c>
      <c r="EF83" s="4">
        <v>50</v>
      </c>
      <c r="EG83" s="4">
        <v>3</v>
      </c>
      <c r="EH83" s="4">
        <v>1</v>
      </c>
      <c r="EI83" s="4" t="s">
        <v>2733</v>
      </c>
      <c r="EJ83" s="4">
        <v>183</v>
      </c>
      <c r="EK83" s="4">
        <v>95</v>
      </c>
      <c r="EL83" s="6">
        <f t="shared" si="174"/>
        <v>28.367523664486846</v>
      </c>
      <c r="EM83" s="4"/>
      <c r="EN83" s="4">
        <v>1</v>
      </c>
      <c r="EO83" s="4">
        <v>3</v>
      </c>
      <c r="EP83" s="4">
        <v>2</v>
      </c>
      <c r="EQ83" s="31" t="s">
        <v>2455</v>
      </c>
      <c r="ER83" s="14">
        <v>44647</v>
      </c>
      <c r="ES83" s="129">
        <f t="shared" ref="ES83:ES89" si="179">C83</f>
        <v>17641</v>
      </c>
      <c r="ET83" s="130">
        <v>75</v>
      </c>
      <c r="EU83" s="130">
        <v>6618</v>
      </c>
      <c r="EV83" s="130">
        <v>24000</v>
      </c>
      <c r="EW83" s="130">
        <v>40560</v>
      </c>
      <c r="EX83" s="130">
        <v>2064</v>
      </c>
      <c r="EY83" s="131">
        <f t="shared" si="161"/>
        <v>46.508800000000001</v>
      </c>
      <c r="EZ83" s="38">
        <f t="shared" si="162"/>
        <v>1209.2288000000001</v>
      </c>
      <c r="FA83" s="9"/>
      <c r="FB83" s="9"/>
      <c r="FC83" s="9"/>
      <c r="FD83" s="9"/>
      <c r="FE83" s="132"/>
      <c r="FF83" s="132"/>
      <c r="FG83" s="132"/>
      <c r="FH83" s="133"/>
      <c r="FI83" s="134"/>
      <c r="FJ83" s="133"/>
      <c r="FK83" s="135"/>
      <c r="FL83" s="136"/>
      <c r="FM83" s="9"/>
      <c r="FN83" s="1"/>
      <c r="FO83" s="40">
        <f t="shared" si="163"/>
        <v>4.4999999999999998E-2</v>
      </c>
      <c r="FP83" s="9"/>
      <c r="FQ83" s="118">
        <f t="shared" si="164"/>
        <v>31.187669990933816</v>
      </c>
      <c r="FR83" s="137">
        <f t="shared" si="165"/>
        <v>4.6508800000000003E-2</v>
      </c>
      <c r="FS83" s="9"/>
      <c r="FT83" s="1"/>
      <c r="FU83" s="335"/>
      <c r="FV83" s="344">
        <v>44470</v>
      </c>
      <c r="FW83" s="210"/>
      <c r="FX83" s="244" t="s">
        <v>430</v>
      </c>
      <c r="FY83" s="243" t="s">
        <v>2522</v>
      </c>
      <c r="FZ83" s="1"/>
      <c r="GA83" s="1">
        <v>3</v>
      </c>
      <c r="GB83" s="9"/>
      <c r="GC83" s="9"/>
      <c r="GD83" s="1"/>
      <c r="GE83" s="20">
        <v>0</v>
      </c>
      <c r="GF83" s="237" t="s">
        <v>513</v>
      </c>
      <c r="GG83" s="1"/>
      <c r="GH83" s="28">
        <v>44763</v>
      </c>
      <c r="GI83" s="351">
        <v>1</v>
      </c>
      <c r="GJ83" s="244" t="s">
        <v>3028</v>
      </c>
      <c r="GK83" s="1"/>
      <c r="GL83" s="244" t="s">
        <v>513</v>
      </c>
      <c r="GM83" s="9"/>
      <c r="GN83" s="1"/>
      <c r="GO83" s="10">
        <v>44736</v>
      </c>
      <c r="GP83" s="10"/>
      <c r="GQ83" s="20"/>
      <c r="GR83" s="138"/>
      <c r="GS83" s="1"/>
      <c r="GT83" s="1"/>
      <c r="GU83" s="1"/>
      <c r="GV83" s="1"/>
      <c r="GW83" s="1"/>
      <c r="GX83" s="1"/>
      <c r="GY83" s="9"/>
      <c r="GZ83" s="9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22"/>
      <c r="KC83" s="22"/>
      <c r="KD83" s="22"/>
      <c r="KE83" s="20">
        <f t="shared" si="166"/>
        <v>12.603884800000003</v>
      </c>
      <c r="KF83" s="20">
        <f t="shared" si="167"/>
        <v>32.881721600000006</v>
      </c>
      <c r="KG83" s="20">
        <f t="shared" si="168"/>
        <v>0.47904064000000002</v>
      </c>
      <c r="KH83" s="20">
        <f t="shared" si="169"/>
        <v>2.0510380800000005</v>
      </c>
      <c r="KI83" s="20">
        <f t="shared" si="170"/>
        <v>0.10697024000000002</v>
      </c>
      <c r="KJ83" s="20">
        <f t="shared" si="171"/>
        <v>2.9133205337599999</v>
      </c>
      <c r="KK83" s="20">
        <f t="shared" si="172"/>
        <v>4.4719141375999998</v>
      </c>
      <c r="KL83" s="20">
        <f t="shared" si="173"/>
        <v>25.351807353600005</v>
      </c>
      <c r="KM83" s="1" t="s">
        <v>431</v>
      </c>
      <c r="KN83" s="1" t="s">
        <v>431</v>
      </c>
      <c r="KO83" s="9"/>
      <c r="KP83" s="22"/>
      <c r="KQ83" s="22"/>
      <c r="KR83" s="22"/>
      <c r="KS83" s="10">
        <v>44763</v>
      </c>
      <c r="KT83" s="20">
        <v>2</v>
      </c>
      <c r="KU83" s="1">
        <v>3</v>
      </c>
      <c r="KV83" s="1">
        <v>1</v>
      </c>
      <c r="KW83" s="23">
        <v>44959</v>
      </c>
      <c r="KX83" s="1">
        <v>1</v>
      </c>
      <c r="KY83" s="2">
        <v>4</v>
      </c>
      <c r="KZ83" s="2">
        <v>4</v>
      </c>
      <c r="LA83" s="11" t="s">
        <v>3029</v>
      </c>
      <c r="LB83" s="11"/>
      <c r="LC83" s="11"/>
    </row>
    <row r="84" spans="1:315">
      <c r="A84" s="1">
        <v>210</v>
      </c>
      <c r="B84" s="412">
        <f>COUNTIFS($D$3:D84,D84,$F$3:F84,F84)</f>
        <v>1</v>
      </c>
      <c r="C84" s="413">
        <v>18084</v>
      </c>
      <c r="D84" s="414" t="s">
        <v>2125</v>
      </c>
      <c r="E84" s="2" t="s">
        <v>2126</v>
      </c>
      <c r="F84" s="12">
        <v>7803295313</v>
      </c>
      <c r="G84" s="1">
        <v>44</v>
      </c>
      <c r="H84" s="441">
        <v>44834</v>
      </c>
      <c r="I84" s="29" t="s">
        <v>2127</v>
      </c>
      <c r="J84" s="24" t="s">
        <v>486</v>
      </c>
      <c r="K84" s="2" t="s">
        <v>429</v>
      </c>
      <c r="L84" s="2">
        <v>12</v>
      </c>
      <c r="M84" s="2" t="s">
        <v>628</v>
      </c>
      <c r="N84" s="2" t="s">
        <v>644</v>
      </c>
      <c r="O84" s="11"/>
      <c r="P84" s="2" t="s">
        <v>2115</v>
      </c>
      <c r="Q84" s="11" t="s">
        <v>2097</v>
      </c>
      <c r="R84" s="11"/>
      <c r="S84" s="11"/>
      <c r="T84" s="41"/>
      <c r="U84" s="41"/>
      <c r="V84" s="61" t="s">
        <v>1980</v>
      </c>
      <c r="W84" s="41"/>
      <c r="X84" s="41"/>
      <c r="Y84" s="41"/>
      <c r="Z84" s="29"/>
      <c r="AA84" s="1" t="s">
        <v>793</v>
      </c>
      <c r="AB84" s="1"/>
      <c r="AC84" s="112">
        <v>32783</v>
      </c>
      <c r="AD84" s="112">
        <v>394000</v>
      </c>
      <c r="AE84" s="1"/>
      <c r="AF84" s="1"/>
      <c r="AG84" s="11" t="s">
        <v>490</v>
      </c>
      <c r="AH84" s="112">
        <v>10000</v>
      </c>
      <c r="AI84" s="1"/>
      <c r="AJ84" s="11"/>
      <c r="AK84" s="112"/>
      <c r="AL84" s="1"/>
      <c r="AM84" s="11"/>
      <c r="AN84" s="1"/>
      <c r="AO84" s="113"/>
      <c r="AP84" s="114"/>
      <c r="AQ84" s="115"/>
      <c r="AR84" s="116">
        <f t="shared" si="148"/>
        <v>0</v>
      </c>
      <c r="AS84" s="117" t="e">
        <f t="shared" si="149"/>
        <v>#DIV/0!</v>
      </c>
      <c r="AT84" s="118" t="e">
        <f t="shared" si="150"/>
        <v>#DIV/0!</v>
      </c>
      <c r="AU84" s="119" t="e">
        <f t="shared" si="151"/>
        <v>#DIV/0!</v>
      </c>
      <c r="AV84" s="19" t="e">
        <f t="shared" si="175"/>
        <v>#DIV/0!</v>
      </c>
      <c r="AW84" s="19" t="e">
        <f>98-AY84</f>
        <v>#DIV/0!</v>
      </c>
      <c r="AX84" s="120"/>
      <c r="AY84" s="19" t="e">
        <f t="shared" si="176"/>
        <v>#DIV/0!</v>
      </c>
      <c r="AZ84" s="1" t="s">
        <v>431</v>
      </c>
      <c r="BA84" s="55"/>
      <c r="BB84" s="1" t="s">
        <v>431</v>
      </c>
      <c r="BC84" s="6"/>
      <c r="BD84" s="6"/>
      <c r="BE84" s="19"/>
      <c r="BF84" s="19"/>
      <c r="BG84" s="64"/>
      <c r="BH84" s="64"/>
      <c r="BI84" s="19"/>
      <c r="BJ84" s="19"/>
      <c r="BK84" s="19">
        <f t="shared" si="177"/>
        <v>100</v>
      </c>
      <c r="BL84" s="121">
        <f t="shared" si="152"/>
        <v>0</v>
      </c>
      <c r="BM84" s="122"/>
      <c r="BN84" s="6" t="e">
        <f t="shared" si="153"/>
        <v>#DIV/0!</v>
      </c>
      <c r="BO84" s="1" t="s">
        <v>431</v>
      </c>
      <c r="BP84" s="19"/>
      <c r="BQ84" s="19"/>
      <c r="BR84" s="42"/>
      <c r="BS84" s="6">
        <f t="shared" si="154"/>
        <v>0</v>
      </c>
      <c r="BT84" s="4"/>
      <c r="BU84" s="42"/>
      <c r="BV84" s="6">
        <f t="shared" si="155"/>
        <v>100</v>
      </c>
      <c r="BW84" s="6">
        <f t="shared" si="156"/>
        <v>0</v>
      </c>
      <c r="BX84" s="22"/>
      <c r="BY84" s="22">
        <f t="shared" si="157"/>
        <v>0</v>
      </c>
      <c r="BZ84" s="6"/>
      <c r="CA84" s="22">
        <f t="shared" si="158"/>
        <v>0</v>
      </c>
      <c r="CB84" s="6"/>
      <c r="CC84" s="22">
        <f t="shared" si="159"/>
        <v>0</v>
      </c>
      <c r="CD84" s="22" t="s">
        <v>431</v>
      </c>
      <c r="CE84" s="123"/>
      <c r="CF84" s="124"/>
      <c r="CG84" s="123"/>
      <c r="CH84" s="124"/>
      <c r="CI84" s="123"/>
      <c r="CJ84" s="123"/>
      <c r="CK84" s="124"/>
      <c r="CL84" s="19" t="e">
        <f t="shared" si="160"/>
        <v>#DIV/0!</v>
      </c>
      <c r="CM84" s="19"/>
      <c r="CN84" s="19"/>
      <c r="CO84" s="19"/>
      <c r="CP84" s="6"/>
      <c r="CQ84" s="19"/>
      <c r="CR84" s="19"/>
      <c r="CS84" s="20"/>
      <c r="CT84" s="25"/>
      <c r="CU84" s="125"/>
      <c r="CV84" s="125"/>
      <c r="CW84" s="1"/>
      <c r="CX84" s="1"/>
      <c r="CY84" s="1"/>
      <c r="CZ84" s="22"/>
      <c r="DA84" s="16"/>
      <c r="DB84" s="126"/>
      <c r="DC84" s="127"/>
      <c r="DD84" s="128"/>
      <c r="DE84" s="1"/>
      <c r="DF84" s="1"/>
      <c r="DG84" s="1"/>
      <c r="DH84" s="1"/>
      <c r="DI84" s="1"/>
      <c r="DJ84" s="206" t="s">
        <v>490</v>
      </c>
      <c r="DK84" s="4"/>
      <c r="DL84" s="4"/>
      <c r="DM84" s="4"/>
      <c r="DN84" s="16"/>
      <c r="DO84" s="4"/>
      <c r="DP84" s="4"/>
      <c r="DQ84" s="4"/>
      <c r="DR84" s="55"/>
      <c r="DS84" s="22"/>
      <c r="DT84" s="22"/>
      <c r="DU84" s="22"/>
      <c r="DV84" s="22"/>
      <c r="DW84" s="22"/>
      <c r="DX84" s="22"/>
      <c r="DY84" s="22"/>
      <c r="DZ84" s="22"/>
      <c r="EA84" s="2"/>
      <c r="EB84" s="2"/>
      <c r="EC84" s="36"/>
      <c r="ED84" s="36"/>
      <c r="EE84" s="4">
        <f t="shared" si="178"/>
        <v>12</v>
      </c>
      <c r="EF84" s="4">
        <v>50</v>
      </c>
      <c r="EG84" s="4"/>
      <c r="EH84" s="4">
        <v>0</v>
      </c>
      <c r="EI84" s="4" t="s">
        <v>513</v>
      </c>
      <c r="EJ84" s="4" t="s">
        <v>430</v>
      </c>
      <c r="EK84" s="4" t="s">
        <v>430</v>
      </c>
      <c r="EL84" s="6" t="s">
        <v>430</v>
      </c>
      <c r="EM84" s="4"/>
      <c r="EN84" s="4">
        <v>1</v>
      </c>
      <c r="EO84" s="4">
        <v>2</v>
      </c>
      <c r="EP84" s="4">
        <v>2</v>
      </c>
      <c r="EQ84" s="31" t="s">
        <v>513</v>
      </c>
      <c r="ER84" s="14" t="s">
        <v>513</v>
      </c>
      <c r="ES84" s="129">
        <f t="shared" si="179"/>
        <v>18084</v>
      </c>
      <c r="ET84" s="130">
        <v>75</v>
      </c>
      <c r="EU84" s="130"/>
      <c r="EV84" s="130">
        <v>4000</v>
      </c>
      <c r="EW84" s="130">
        <v>40560</v>
      </c>
      <c r="EX84" s="130"/>
      <c r="EY84" s="131">
        <f t="shared" si="161"/>
        <v>0</v>
      </c>
      <c r="EZ84" s="38">
        <f t="shared" si="162"/>
        <v>0</v>
      </c>
      <c r="FA84" s="9"/>
      <c r="FB84" s="9"/>
      <c r="FC84" s="9"/>
      <c r="FD84" s="9"/>
      <c r="FE84" s="132"/>
      <c r="FF84" s="132"/>
      <c r="FG84" s="132"/>
      <c r="FH84" s="133"/>
      <c r="FI84" s="134"/>
      <c r="FJ84" s="133"/>
      <c r="FK84" s="135"/>
      <c r="FL84" s="136"/>
      <c r="FM84" s="9"/>
      <c r="FN84" s="1"/>
      <c r="FO84" s="40" t="e">
        <f>#REF!/1000</f>
        <v>#REF!</v>
      </c>
      <c r="FP84" s="9"/>
      <c r="FQ84" s="118" t="e">
        <f t="shared" si="164"/>
        <v>#DIV/0!</v>
      </c>
      <c r="FR84" s="137">
        <f t="shared" si="165"/>
        <v>0</v>
      </c>
      <c r="FS84" s="9"/>
      <c r="FT84" s="1"/>
      <c r="FU84" s="335"/>
      <c r="FV84" s="344">
        <v>44805</v>
      </c>
      <c r="FW84" s="210"/>
      <c r="FX84" s="244" t="s">
        <v>2609</v>
      </c>
      <c r="FY84" s="243" t="s">
        <v>2461</v>
      </c>
      <c r="FZ84" s="1"/>
      <c r="GA84" s="237" t="s">
        <v>430</v>
      </c>
      <c r="GB84" s="9"/>
      <c r="GC84" s="9"/>
      <c r="GD84" s="1"/>
      <c r="GE84" s="20">
        <v>0</v>
      </c>
      <c r="GF84" s="237" t="s">
        <v>513</v>
      </c>
      <c r="GG84" s="1"/>
      <c r="GH84" s="244" t="s">
        <v>430</v>
      </c>
      <c r="GI84" s="351">
        <v>0</v>
      </c>
      <c r="GJ84" s="244" t="s">
        <v>2608</v>
      </c>
      <c r="GK84" s="1"/>
      <c r="GL84" s="244" t="s">
        <v>513</v>
      </c>
      <c r="GM84" s="9"/>
      <c r="GN84" s="1"/>
      <c r="GO84" s="10"/>
      <c r="GP84" s="10"/>
      <c r="GQ84" s="20"/>
      <c r="GR84" s="138"/>
      <c r="GS84" s="1"/>
      <c r="GT84" s="1"/>
      <c r="GU84" s="1"/>
      <c r="GV84" s="1"/>
      <c r="GW84" s="1"/>
      <c r="GX84" s="1"/>
      <c r="GY84" s="9"/>
      <c r="GZ84" s="9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22"/>
      <c r="KC84" s="22"/>
      <c r="KD84" s="22"/>
      <c r="KE84" s="20">
        <f t="shared" si="166"/>
        <v>0</v>
      </c>
      <c r="KF84" s="20">
        <f t="shared" si="167"/>
        <v>0</v>
      </c>
      <c r="KG84" s="20">
        <f t="shared" si="168"/>
        <v>0</v>
      </c>
      <c r="KH84" s="20">
        <f t="shared" si="169"/>
        <v>0</v>
      </c>
      <c r="KI84" s="20">
        <f t="shared" si="170"/>
        <v>0</v>
      </c>
      <c r="KJ84" s="20">
        <f t="shared" si="171"/>
        <v>0</v>
      </c>
      <c r="KK84" s="20">
        <f t="shared" si="172"/>
        <v>0</v>
      </c>
      <c r="KL84" s="20">
        <f t="shared" si="173"/>
        <v>0</v>
      </c>
      <c r="KM84" s="1"/>
      <c r="KN84" s="1"/>
      <c r="KO84" s="9"/>
      <c r="KP84" s="22"/>
      <c r="KQ84" s="22"/>
      <c r="KR84" s="22"/>
      <c r="KS84" s="245" t="s">
        <v>430</v>
      </c>
      <c r="KT84" s="459" t="s">
        <v>430</v>
      </c>
      <c r="KU84" s="237" t="s">
        <v>430</v>
      </c>
      <c r="KV84" s="237" t="s">
        <v>430</v>
      </c>
      <c r="KW84" s="237" t="s">
        <v>430</v>
      </c>
      <c r="KX84" s="237" t="s">
        <v>430</v>
      </c>
      <c r="KY84" s="2" t="s">
        <v>430</v>
      </c>
      <c r="KZ84" s="2" t="s">
        <v>430</v>
      </c>
      <c r="LA84" s="11" t="s">
        <v>430</v>
      </c>
      <c r="LB84" s="11"/>
      <c r="LC84" s="11"/>
    </row>
    <row r="85" spans="1:315">
      <c r="A85" s="1">
        <v>286</v>
      </c>
      <c r="B85" s="412">
        <f>COUNTIFS($D$3:D85,D85,$F$3:F85,F85)</f>
        <v>1</v>
      </c>
      <c r="C85" s="413">
        <v>16224</v>
      </c>
      <c r="D85" s="414" t="s">
        <v>1833</v>
      </c>
      <c r="E85" s="2" t="s">
        <v>498</v>
      </c>
      <c r="F85" s="12">
        <v>366108459</v>
      </c>
      <c r="G85" s="1">
        <v>85</v>
      </c>
      <c r="H85" s="441">
        <v>44482</v>
      </c>
      <c r="I85" s="29" t="s">
        <v>1834</v>
      </c>
      <c r="J85" s="24" t="s">
        <v>486</v>
      </c>
      <c r="K85" s="2" t="s">
        <v>429</v>
      </c>
      <c r="L85" s="2">
        <v>24</v>
      </c>
      <c r="M85" s="2">
        <v>10</v>
      </c>
      <c r="N85" s="2" t="s">
        <v>644</v>
      </c>
      <c r="O85" s="11"/>
      <c r="P85" s="2" t="s">
        <v>1808</v>
      </c>
      <c r="Q85" s="11"/>
      <c r="R85" s="11"/>
      <c r="S85" s="11"/>
      <c r="T85" s="41"/>
      <c r="U85" s="41"/>
      <c r="V85" s="61" t="s">
        <v>1358</v>
      </c>
      <c r="W85" s="41"/>
      <c r="X85" s="41"/>
      <c r="Y85" s="63"/>
      <c r="Z85" s="11"/>
      <c r="AA85" s="1" t="s">
        <v>1784</v>
      </c>
      <c r="AB85" s="1"/>
      <c r="AC85" s="112">
        <v>304</v>
      </c>
      <c r="AD85" s="112">
        <v>3000</v>
      </c>
      <c r="AE85" s="11"/>
      <c r="AF85" s="11"/>
      <c r="AG85" s="11" t="s">
        <v>482</v>
      </c>
      <c r="AH85" s="112">
        <v>150</v>
      </c>
      <c r="AI85" s="11"/>
      <c r="AJ85" s="11"/>
      <c r="AK85" s="112"/>
      <c r="AL85" s="1"/>
      <c r="AM85" s="11"/>
      <c r="AN85" s="1"/>
      <c r="AO85" s="113">
        <v>39.6</v>
      </c>
      <c r="AP85" s="114">
        <v>10.8</v>
      </c>
      <c r="AQ85" s="115">
        <v>48.2</v>
      </c>
      <c r="AR85" s="116">
        <f t="shared" si="148"/>
        <v>98.600000000000009</v>
      </c>
      <c r="AS85" s="117">
        <f t="shared" si="149"/>
        <v>3.6666666666666665</v>
      </c>
      <c r="AT85" s="118">
        <f t="shared" si="150"/>
        <v>176.73333333333335</v>
      </c>
      <c r="AU85" s="119">
        <f t="shared" si="151"/>
        <v>0.67118644067796618</v>
      </c>
      <c r="AV85" s="19">
        <f t="shared" si="175"/>
        <v>33.957999999999998</v>
      </c>
      <c r="AW85" s="19">
        <f>98-AY85-(CD85*100/AO85)</f>
        <v>85.75252525252526</v>
      </c>
      <c r="AX85" s="120">
        <v>3.73</v>
      </c>
      <c r="AY85" s="19">
        <f t="shared" si="176"/>
        <v>9.4191919191919187</v>
      </c>
      <c r="AZ85" s="1" t="s">
        <v>431</v>
      </c>
      <c r="BA85" s="55">
        <v>5.2779999999999996</v>
      </c>
      <c r="BB85" s="1" t="s">
        <v>431</v>
      </c>
      <c r="BC85" s="6">
        <v>0.71</v>
      </c>
      <c r="BD85" s="6"/>
      <c r="BE85" s="19"/>
      <c r="BF85" s="19"/>
      <c r="BG85" s="64">
        <v>5630.8333333333339</v>
      </c>
      <c r="BH85" s="64">
        <v>560.23</v>
      </c>
      <c r="BI85" s="19">
        <v>0.52</v>
      </c>
      <c r="BJ85" s="19">
        <v>64.8</v>
      </c>
      <c r="BK85" s="19">
        <f t="shared" si="177"/>
        <v>35.200000000000003</v>
      </c>
      <c r="BL85" s="121">
        <f t="shared" si="152"/>
        <v>1.8409090909090906</v>
      </c>
      <c r="BM85" s="122">
        <v>0.61</v>
      </c>
      <c r="BN85" s="6">
        <f t="shared" si="153"/>
        <v>1.5404040404040404</v>
      </c>
      <c r="BO85" s="1" t="s">
        <v>431</v>
      </c>
      <c r="BP85" s="19">
        <v>11.9</v>
      </c>
      <c r="BQ85" s="19">
        <v>18.584999999999997</v>
      </c>
      <c r="BR85" s="42">
        <v>29602.800000000003</v>
      </c>
      <c r="BS85" s="6">
        <f t="shared" si="154"/>
        <v>37.200000000000003</v>
      </c>
      <c r="BT85" s="4">
        <v>79.599999999999994</v>
      </c>
      <c r="BU85" s="42">
        <v>8615.2000000000007</v>
      </c>
      <c r="BV85" s="6">
        <f t="shared" si="155"/>
        <v>20.400000000000006</v>
      </c>
      <c r="BW85" s="6">
        <f t="shared" si="156"/>
        <v>10.681200000000002</v>
      </c>
      <c r="BX85" s="22">
        <v>16.100000000000001</v>
      </c>
      <c r="BY85" s="22">
        <f t="shared" si="157"/>
        <v>1.7388000000000003</v>
      </c>
      <c r="BZ85" s="6">
        <v>21.1</v>
      </c>
      <c r="CA85" s="22">
        <f t="shared" si="158"/>
        <v>2.2788000000000004</v>
      </c>
      <c r="CB85" s="6">
        <v>61.7</v>
      </c>
      <c r="CC85" s="22">
        <f t="shared" si="159"/>
        <v>6.6636000000000015</v>
      </c>
      <c r="CD85" s="22">
        <v>1.1200000000000001</v>
      </c>
      <c r="CE85" s="123">
        <v>97.6</v>
      </c>
      <c r="CF85" s="124">
        <v>10071</v>
      </c>
      <c r="CG85" s="123">
        <v>89.8</v>
      </c>
      <c r="CH85" s="124">
        <v>6243</v>
      </c>
      <c r="CI85" s="123">
        <v>68.3</v>
      </c>
      <c r="CJ85" s="123">
        <v>76.900000000000006</v>
      </c>
      <c r="CK85" s="124">
        <v>5750</v>
      </c>
      <c r="CL85" s="19">
        <f t="shared" si="160"/>
        <v>0.76303317535545023</v>
      </c>
      <c r="CM85" s="19"/>
      <c r="CN85" s="19"/>
      <c r="CO85" s="19"/>
      <c r="CP85" s="6"/>
      <c r="CQ85" s="19"/>
      <c r="CR85" s="19"/>
      <c r="CS85" s="20"/>
      <c r="CT85" s="25"/>
      <c r="CU85" s="125"/>
      <c r="CV85" s="125"/>
      <c r="CW85" s="1"/>
      <c r="CX85" s="1"/>
      <c r="CY85" s="1"/>
      <c r="CZ85" s="22"/>
      <c r="DA85" s="16" t="s">
        <v>465</v>
      </c>
      <c r="DB85" s="126" t="s">
        <v>457</v>
      </c>
      <c r="DC85" s="127"/>
      <c r="DD85" s="128" t="s">
        <v>1835</v>
      </c>
      <c r="DE85" s="1"/>
      <c r="DF85" s="1"/>
      <c r="DG85" s="1"/>
      <c r="DH85" s="1"/>
      <c r="DI85" s="1" t="s">
        <v>435</v>
      </c>
      <c r="DJ85" s="331" t="s">
        <v>3026</v>
      </c>
      <c r="DK85" s="4">
        <v>2</v>
      </c>
      <c r="DL85" s="4"/>
      <c r="DM85" s="4"/>
      <c r="DN85" s="16">
        <v>0</v>
      </c>
      <c r="DO85" s="4"/>
      <c r="DP85" s="4"/>
      <c r="DQ85" s="4"/>
      <c r="DR85" s="22" t="s">
        <v>430</v>
      </c>
      <c r="DS85" s="22" t="s">
        <v>430</v>
      </c>
      <c r="DT85" s="22">
        <v>414</v>
      </c>
      <c r="DU85" s="22">
        <v>38.200000000000003</v>
      </c>
      <c r="DV85" s="22">
        <v>61.8</v>
      </c>
      <c r="DW85" s="39" t="s">
        <v>430</v>
      </c>
      <c r="DX85" s="39" t="s">
        <v>430</v>
      </c>
      <c r="DY85" s="39" t="s">
        <v>430</v>
      </c>
      <c r="DZ85" s="39" t="s">
        <v>430</v>
      </c>
      <c r="EA85" s="2">
        <v>0</v>
      </c>
      <c r="EB85" s="2"/>
      <c r="EC85" s="36"/>
      <c r="ED85" s="36"/>
      <c r="EE85" s="4">
        <f t="shared" si="178"/>
        <v>24</v>
      </c>
      <c r="EF85" s="4">
        <v>50</v>
      </c>
      <c r="EG85" s="4">
        <v>3</v>
      </c>
      <c r="EH85" s="4" t="s">
        <v>430</v>
      </c>
      <c r="EI85" s="4" t="s">
        <v>430</v>
      </c>
      <c r="EJ85" s="4">
        <v>168</v>
      </c>
      <c r="EK85" s="4">
        <v>77</v>
      </c>
      <c r="EL85" s="6">
        <f t="shared" si="174"/>
        <v>27.281746031746032</v>
      </c>
      <c r="EM85" s="4"/>
      <c r="EN85" s="4" t="s">
        <v>430</v>
      </c>
      <c r="EO85" s="4" t="s">
        <v>430</v>
      </c>
      <c r="EP85" s="4" t="s">
        <v>430</v>
      </c>
      <c r="EQ85" s="31" t="s">
        <v>430</v>
      </c>
      <c r="ER85" s="14" t="s">
        <v>430</v>
      </c>
      <c r="ES85" s="129">
        <f t="shared" si="179"/>
        <v>16224</v>
      </c>
      <c r="ET85" s="130">
        <v>75</v>
      </c>
      <c r="EU85" s="130">
        <v>727820</v>
      </c>
      <c r="EV85" s="130">
        <v>4000</v>
      </c>
      <c r="EW85" s="130">
        <v>37440</v>
      </c>
      <c r="EX85" s="130">
        <v>2924</v>
      </c>
      <c r="EY85" s="131">
        <f t="shared" si="161"/>
        <v>364.91519999999997</v>
      </c>
      <c r="EZ85" s="38">
        <f t="shared" si="162"/>
        <v>8757.9647999999997</v>
      </c>
      <c r="FA85" s="9"/>
      <c r="FB85" s="9"/>
      <c r="FC85" s="9"/>
      <c r="FD85" s="9"/>
      <c r="FE85" s="132"/>
      <c r="FF85" s="132"/>
      <c r="FG85" s="132"/>
      <c r="FH85" s="133"/>
      <c r="FI85" s="134"/>
      <c r="FJ85" s="133"/>
      <c r="FK85" s="135"/>
      <c r="FL85" s="136"/>
      <c r="FM85" s="9"/>
      <c r="FN85" s="1"/>
      <c r="FO85" s="40">
        <f t="shared" ref="FO85:FO98" si="180">AC85/1000</f>
        <v>0.30399999999999999</v>
      </c>
      <c r="FP85" s="9"/>
      <c r="FQ85" s="118">
        <f t="shared" si="164"/>
        <v>0.40174768486713747</v>
      </c>
      <c r="FR85" s="137">
        <f t="shared" si="165"/>
        <v>0.3649152</v>
      </c>
      <c r="FS85" s="9"/>
      <c r="FT85" s="1"/>
      <c r="FU85" s="334" t="s">
        <v>430</v>
      </c>
      <c r="FV85" s="343"/>
      <c r="FW85" s="237" t="s">
        <v>430</v>
      </c>
      <c r="FX85" s="208"/>
      <c r="FY85" s="243" t="s">
        <v>430</v>
      </c>
      <c r="FZ85" s="1"/>
      <c r="GA85" s="237" t="s">
        <v>430</v>
      </c>
      <c r="GB85" s="9"/>
      <c r="GC85" s="9"/>
      <c r="GD85" s="1"/>
      <c r="GE85" s="459" t="s">
        <v>430</v>
      </c>
      <c r="GF85" s="237" t="s">
        <v>430</v>
      </c>
      <c r="GG85" s="1"/>
      <c r="GH85" s="244" t="s">
        <v>430</v>
      </c>
      <c r="GI85" s="352" t="s">
        <v>430</v>
      </c>
      <c r="GJ85" s="244" t="s">
        <v>430</v>
      </c>
      <c r="GK85" s="1"/>
      <c r="GL85" s="244" t="s">
        <v>430</v>
      </c>
      <c r="GM85" s="9"/>
      <c r="GN85" s="1"/>
      <c r="GO85" s="10"/>
      <c r="GP85" s="10"/>
      <c r="GQ85" s="20"/>
      <c r="GR85" s="138"/>
      <c r="GS85" s="1"/>
      <c r="GT85" s="1"/>
      <c r="GU85" s="1"/>
      <c r="GV85" s="1"/>
      <c r="GW85" s="1"/>
      <c r="GX85" s="1"/>
      <c r="GY85" s="9"/>
      <c r="GZ85" s="9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22" t="s">
        <v>431</v>
      </c>
      <c r="KC85" s="22" t="s">
        <v>431</v>
      </c>
      <c r="KD85" s="22" t="s">
        <v>431</v>
      </c>
      <c r="KE85" s="20">
        <f t="shared" si="166"/>
        <v>144.50641920000001</v>
      </c>
      <c r="KF85" s="20">
        <f t="shared" si="167"/>
        <v>39.410841600000005</v>
      </c>
      <c r="KG85" s="20">
        <f t="shared" si="168"/>
        <v>175.88912640000001</v>
      </c>
      <c r="KH85" s="20">
        <f t="shared" si="169"/>
        <v>13.611336959999999</v>
      </c>
      <c r="KI85" s="20">
        <f t="shared" si="170"/>
        <v>2.2259827199999997</v>
      </c>
      <c r="KJ85" s="20">
        <f t="shared" si="171"/>
        <v>6.3451454976000008</v>
      </c>
      <c r="KK85" s="20">
        <f t="shared" si="172"/>
        <v>8.3156875776000021</v>
      </c>
      <c r="KL85" s="20">
        <f t="shared" si="173"/>
        <v>24.316489267200001</v>
      </c>
      <c r="KM85" s="9"/>
      <c r="KN85" s="9"/>
      <c r="KO85" s="9"/>
      <c r="KP85" s="1"/>
      <c r="KQ85" s="9"/>
      <c r="KR85" s="9"/>
      <c r="KS85" s="245" t="s">
        <v>430</v>
      </c>
      <c r="KT85" s="459" t="s">
        <v>430</v>
      </c>
      <c r="KU85" s="237" t="s">
        <v>430</v>
      </c>
      <c r="KV85" s="237" t="s">
        <v>430</v>
      </c>
      <c r="KW85" s="237" t="s">
        <v>430</v>
      </c>
      <c r="KX85" s="237" t="s">
        <v>430</v>
      </c>
      <c r="KY85" s="237" t="s">
        <v>430</v>
      </c>
      <c r="KZ85" s="237" t="s">
        <v>430</v>
      </c>
      <c r="LA85" s="11" t="s">
        <v>3027</v>
      </c>
      <c r="LB85" s="11"/>
      <c r="LC85" s="11"/>
    </row>
    <row r="86" spans="1:315">
      <c r="A86" s="1">
        <v>328</v>
      </c>
      <c r="B86" s="412">
        <f>COUNTIFS($D$3:D86,D86,$F$3:F86,F86)</f>
        <v>1</v>
      </c>
      <c r="C86" s="413">
        <v>16588</v>
      </c>
      <c r="D86" s="414" t="s">
        <v>608</v>
      </c>
      <c r="E86" s="73" t="s">
        <v>479</v>
      </c>
      <c r="F86" s="75">
        <v>6603291673</v>
      </c>
      <c r="G86" s="74">
        <v>55</v>
      </c>
      <c r="H86" s="442">
        <v>44531</v>
      </c>
      <c r="I86" s="29" t="s">
        <v>1881</v>
      </c>
      <c r="J86" s="24" t="s">
        <v>486</v>
      </c>
      <c r="K86" s="2" t="s">
        <v>429</v>
      </c>
      <c r="L86" s="2">
        <v>24</v>
      </c>
      <c r="M86" s="2" t="s">
        <v>661</v>
      </c>
      <c r="N86" s="2" t="s">
        <v>644</v>
      </c>
      <c r="O86" s="11"/>
      <c r="P86" s="2" t="s">
        <v>1879</v>
      </c>
      <c r="Q86" s="11"/>
      <c r="R86" s="11"/>
      <c r="S86" s="11"/>
      <c r="T86" s="41"/>
      <c r="U86" s="41"/>
      <c r="V86" s="61" t="s">
        <v>1358</v>
      </c>
      <c r="W86" s="41"/>
      <c r="X86" s="70" t="s">
        <v>1880</v>
      </c>
      <c r="Y86" s="63"/>
      <c r="Z86" s="11"/>
      <c r="AA86" s="1" t="s">
        <v>793</v>
      </c>
      <c r="AB86" s="1"/>
      <c r="AC86" s="112">
        <v>124</v>
      </c>
      <c r="AD86" s="112">
        <v>2900</v>
      </c>
      <c r="AE86" s="11"/>
      <c r="AF86" s="11"/>
      <c r="AG86" s="11" t="s">
        <v>482</v>
      </c>
      <c r="AH86" s="112">
        <v>250</v>
      </c>
      <c r="AI86" s="11"/>
      <c r="AJ86" s="11"/>
      <c r="AK86" s="112"/>
      <c r="AL86" s="1"/>
      <c r="AM86" s="11"/>
      <c r="AN86" s="1"/>
      <c r="AO86" s="113">
        <v>48.1</v>
      </c>
      <c r="AP86" s="114">
        <v>42.6</v>
      </c>
      <c r="AQ86" s="115">
        <v>9.17</v>
      </c>
      <c r="AR86" s="116">
        <f t="shared" si="148"/>
        <v>99.87</v>
      </c>
      <c r="AS86" s="117">
        <f t="shared" si="149"/>
        <v>1.1291079812206573</v>
      </c>
      <c r="AT86" s="118">
        <f t="shared" si="150"/>
        <v>10.353920187793427</v>
      </c>
      <c r="AU86" s="119">
        <f t="shared" si="151"/>
        <v>0.92910952288970439</v>
      </c>
      <c r="AV86" s="19">
        <f t="shared" si="175"/>
        <v>41.818000000000005</v>
      </c>
      <c r="AW86" s="19">
        <f>98-AY86-(CD86*100/AO86)</f>
        <v>86.93970893970895</v>
      </c>
      <c r="AX86" s="120">
        <v>4.0599999999999996</v>
      </c>
      <c r="AY86" s="19">
        <f t="shared" si="176"/>
        <v>8.4407484407484397</v>
      </c>
      <c r="AZ86" s="1" t="s">
        <v>431</v>
      </c>
      <c r="BA86" s="55">
        <v>46.67</v>
      </c>
      <c r="BB86" s="1" t="s">
        <v>431</v>
      </c>
      <c r="BC86" s="6">
        <v>7.8E-2</v>
      </c>
      <c r="BD86" s="6"/>
      <c r="BE86" s="19"/>
      <c r="BF86" s="19"/>
      <c r="BG86" s="64">
        <v>6321.666666666667</v>
      </c>
      <c r="BH86" s="64">
        <v>695.75</v>
      </c>
      <c r="BI86" s="19">
        <v>5.38</v>
      </c>
      <c r="BJ86" s="19">
        <v>47</v>
      </c>
      <c r="BK86" s="19">
        <f t="shared" si="177"/>
        <v>53</v>
      </c>
      <c r="BL86" s="121">
        <f t="shared" si="152"/>
        <v>0.8867924528301887</v>
      </c>
      <c r="BM86" s="122">
        <v>0.39</v>
      </c>
      <c r="BN86" s="6">
        <f t="shared" si="153"/>
        <v>0.81081081081081074</v>
      </c>
      <c r="BO86" s="1" t="s">
        <v>431</v>
      </c>
      <c r="BP86" s="19">
        <v>47.6</v>
      </c>
      <c r="BQ86" s="19">
        <v>39.119999999999997</v>
      </c>
      <c r="BR86" s="42">
        <v>42669.69</v>
      </c>
      <c r="BS86" s="6">
        <f t="shared" si="154"/>
        <v>66.400000000000006</v>
      </c>
      <c r="BT86" s="4">
        <v>88.7</v>
      </c>
      <c r="BU86" s="42">
        <v>9497.19</v>
      </c>
      <c r="BV86" s="6">
        <f t="shared" si="155"/>
        <v>11.299999999999997</v>
      </c>
      <c r="BW86" s="6">
        <f t="shared" si="156"/>
        <v>42.557400000000001</v>
      </c>
      <c r="BX86" s="22">
        <v>43.4</v>
      </c>
      <c r="BY86" s="22">
        <f t="shared" si="157"/>
        <v>18.488399999999999</v>
      </c>
      <c r="BZ86" s="6">
        <v>23</v>
      </c>
      <c r="CA86" s="22">
        <f t="shared" si="158"/>
        <v>9.798</v>
      </c>
      <c r="CB86" s="6">
        <v>33.5</v>
      </c>
      <c r="CC86" s="22">
        <f t="shared" si="159"/>
        <v>14.271000000000001</v>
      </c>
      <c r="CD86" s="22">
        <v>1.26</v>
      </c>
      <c r="CE86" s="123">
        <v>98</v>
      </c>
      <c r="CF86" s="124">
        <v>9562</v>
      </c>
      <c r="CG86" s="123">
        <v>96.2</v>
      </c>
      <c r="CH86" s="124">
        <v>7750</v>
      </c>
      <c r="CI86" s="123">
        <v>81.900000000000006</v>
      </c>
      <c r="CJ86" s="123">
        <v>92.1</v>
      </c>
      <c r="CK86" s="124">
        <v>7381</v>
      </c>
      <c r="CL86" s="19">
        <f t="shared" si="160"/>
        <v>1.8869565217391304</v>
      </c>
      <c r="CM86" s="19"/>
      <c r="CN86" s="19"/>
      <c r="CO86" s="19"/>
      <c r="CP86" s="6"/>
      <c r="CQ86" s="19"/>
      <c r="CR86" s="19"/>
      <c r="CS86" s="20"/>
      <c r="CT86" s="25"/>
      <c r="CU86" s="125"/>
      <c r="CV86" s="125"/>
      <c r="CW86" s="1"/>
      <c r="CX86" s="1"/>
      <c r="CY86" s="1"/>
      <c r="CZ86" s="22"/>
      <c r="DA86" s="16"/>
      <c r="DB86" s="126" t="s">
        <v>440</v>
      </c>
      <c r="DC86" s="127"/>
      <c r="DD86" s="128" t="s">
        <v>1882</v>
      </c>
      <c r="DE86" s="1"/>
      <c r="DF86" s="1"/>
      <c r="DG86" s="1"/>
      <c r="DH86" s="1"/>
      <c r="DI86" s="1" t="s">
        <v>433</v>
      </c>
      <c r="DJ86" s="205" t="s">
        <v>482</v>
      </c>
      <c r="DK86" s="4">
        <v>2</v>
      </c>
      <c r="DL86" s="4"/>
      <c r="DM86" s="4"/>
      <c r="DN86" s="16">
        <v>0</v>
      </c>
      <c r="DO86" s="4"/>
      <c r="DP86" s="4"/>
      <c r="DQ86" s="4"/>
      <c r="DR86" s="22" t="s">
        <v>430</v>
      </c>
      <c r="DS86" s="22" t="s">
        <v>430</v>
      </c>
      <c r="DT86" s="22">
        <v>220</v>
      </c>
      <c r="DU86" s="22">
        <v>6.8</v>
      </c>
      <c r="DV86" s="22">
        <v>93.2</v>
      </c>
      <c r="DW86" s="22" t="s">
        <v>430</v>
      </c>
      <c r="DX86" s="22" t="s">
        <v>430</v>
      </c>
      <c r="DY86" s="22" t="s">
        <v>430</v>
      </c>
      <c r="DZ86" s="39" t="s">
        <v>430</v>
      </c>
      <c r="EA86" s="2">
        <v>0</v>
      </c>
      <c r="EB86" s="2"/>
      <c r="EC86" s="36"/>
      <c r="ED86" s="36"/>
      <c r="EE86" s="4">
        <f t="shared" si="178"/>
        <v>24</v>
      </c>
      <c r="EF86" s="4">
        <v>35</v>
      </c>
      <c r="EG86" s="4">
        <v>3</v>
      </c>
      <c r="EH86" s="4">
        <v>1</v>
      </c>
      <c r="EI86" s="4" t="s">
        <v>3025</v>
      </c>
      <c r="EJ86" s="4" t="s">
        <v>430</v>
      </c>
      <c r="EK86" s="4" t="s">
        <v>430</v>
      </c>
      <c r="EL86" s="6" t="s">
        <v>430</v>
      </c>
      <c r="EM86" s="4"/>
      <c r="EN86" s="4">
        <v>1</v>
      </c>
      <c r="EO86" s="4">
        <v>2</v>
      </c>
      <c r="EP86" s="4">
        <v>2</v>
      </c>
      <c r="EQ86" s="31" t="s">
        <v>513</v>
      </c>
      <c r="ER86" s="14" t="s">
        <v>513</v>
      </c>
      <c r="ES86" s="129">
        <f t="shared" si="179"/>
        <v>16588</v>
      </c>
      <c r="ET86" s="130">
        <v>75</v>
      </c>
      <c r="EU86" s="130">
        <v>13338</v>
      </c>
      <c r="EV86" s="130">
        <v>8000</v>
      </c>
      <c r="EW86" s="130">
        <v>38064</v>
      </c>
      <c r="EX86" s="130">
        <v>1977</v>
      </c>
      <c r="EY86" s="131">
        <f t="shared" si="161"/>
        <v>125.42088000000001</v>
      </c>
      <c r="EZ86" s="38">
        <f t="shared" si="162"/>
        <v>3010.1011200000003</v>
      </c>
      <c r="FA86" s="9"/>
      <c r="FB86" s="9"/>
      <c r="FC86" s="9"/>
      <c r="FD86" s="9"/>
      <c r="FE86" s="132"/>
      <c r="FF86" s="132"/>
      <c r="FG86" s="132"/>
      <c r="FH86" s="133"/>
      <c r="FI86" s="134"/>
      <c r="FJ86" s="133"/>
      <c r="FK86" s="135"/>
      <c r="FL86" s="136"/>
      <c r="FM86" s="9"/>
      <c r="FN86" s="1"/>
      <c r="FO86" s="40">
        <f t="shared" si="180"/>
        <v>0.124</v>
      </c>
      <c r="FP86" s="9"/>
      <c r="FQ86" s="118">
        <f t="shared" si="164"/>
        <v>14.822312190733243</v>
      </c>
      <c r="FR86" s="137">
        <f t="shared" si="165"/>
        <v>0.12542088000000001</v>
      </c>
      <c r="FS86" s="9"/>
      <c r="FT86" s="1"/>
      <c r="FU86" s="336">
        <v>44531</v>
      </c>
      <c r="FV86" s="343"/>
      <c r="FW86" s="237" t="s">
        <v>1314</v>
      </c>
      <c r="FX86" s="208"/>
      <c r="FY86" s="243" t="s">
        <v>430</v>
      </c>
      <c r="FZ86" s="1"/>
      <c r="GA86" s="1">
        <v>3</v>
      </c>
      <c r="GB86" s="9"/>
      <c r="GC86" s="9"/>
      <c r="GD86" s="1"/>
      <c r="GE86" s="20">
        <v>0</v>
      </c>
      <c r="GF86" s="237" t="s">
        <v>513</v>
      </c>
      <c r="GG86" s="1"/>
      <c r="GH86" s="28">
        <v>44545</v>
      </c>
      <c r="GI86" s="351">
        <v>1</v>
      </c>
      <c r="GJ86" s="244" t="s">
        <v>2582</v>
      </c>
      <c r="GK86" s="1"/>
      <c r="GL86" s="244" t="s">
        <v>513</v>
      </c>
      <c r="GM86" s="9"/>
      <c r="GN86" s="1"/>
      <c r="GO86" s="10"/>
      <c r="GP86" s="10"/>
      <c r="GQ86" s="20"/>
      <c r="GR86" s="138"/>
      <c r="GS86" s="1"/>
      <c r="GT86" s="1"/>
      <c r="GU86" s="1"/>
      <c r="GV86" s="1"/>
      <c r="GW86" s="1"/>
      <c r="GX86" s="1"/>
      <c r="GY86" s="9"/>
      <c r="GZ86" s="9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22">
        <v>68.7</v>
      </c>
      <c r="KC86" s="22">
        <v>29.4</v>
      </c>
      <c r="KD86" s="22">
        <v>11.1</v>
      </c>
      <c r="KE86" s="20">
        <f t="shared" si="166"/>
        <v>60.327443280000004</v>
      </c>
      <c r="KF86" s="20">
        <f t="shared" si="167"/>
        <v>53.429294880000015</v>
      </c>
      <c r="KG86" s="20">
        <f t="shared" si="168"/>
        <v>11.501094696000001</v>
      </c>
      <c r="KH86" s="20">
        <f t="shared" si="169"/>
        <v>5.0920877280000001</v>
      </c>
      <c r="KI86" s="20">
        <f t="shared" si="170"/>
        <v>0.48914143200000015</v>
      </c>
      <c r="KJ86" s="20">
        <f t="shared" si="171"/>
        <v>23.18831397792</v>
      </c>
      <c r="KK86" s="20">
        <f t="shared" si="172"/>
        <v>12.288737822400002</v>
      </c>
      <c r="KL86" s="20">
        <f t="shared" si="173"/>
        <v>17.898813784800002</v>
      </c>
      <c r="KM86" s="9"/>
      <c r="KN86" s="9"/>
      <c r="KO86" s="9"/>
      <c r="KP86" s="1"/>
      <c r="KQ86" s="9"/>
      <c r="KR86" s="9"/>
      <c r="KS86" s="23">
        <v>44545</v>
      </c>
      <c r="KT86" s="20">
        <v>2</v>
      </c>
      <c r="KU86" s="1">
        <v>2</v>
      </c>
      <c r="KV86" s="1">
        <v>1</v>
      </c>
      <c r="KW86" s="23">
        <v>44932</v>
      </c>
      <c r="KX86" s="1">
        <v>1</v>
      </c>
      <c r="KY86" s="1">
        <v>0</v>
      </c>
      <c r="KZ86" s="1">
        <v>3</v>
      </c>
      <c r="LA86" s="11" t="s">
        <v>2428</v>
      </c>
      <c r="LB86" s="11"/>
      <c r="LC86" s="11"/>
    </row>
    <row r="87" spans="1:315">
      <c r="A87" s="1">
        <v>150</v>
      </c>
      <c r="B87" s="412">
        <f>COUNTIFS($D$3:D87,D87,$F$3:F87,F87)</f>
        <v>2</v>
      </c>
      <c r="C87" s="413">
        <v>17646</v>
      </c>
      <c r="D87" s="414" t="s">
        <v>608</v>
      </c>
      <c r="E87" s="73" t="s">
        <v>479</v>
      </c>
      <c r="F87" s="75">
        <v>6603291673</v>
      </c>
      <c r="G87" s="74">
        <v>56</v>
      </c>
      <c r="H87" s="442">
        <v>44736</v>
      </c>
      <c r="I87" s="29" t="s">
        <v>1881</v>
      </c>
      <c r="J87" s="24" t="s">
        <v>486</v>
      </c>
      <c r="K87" s="2" t="s">
        <v>429</v>
      </c>
      <c r="L87" s="2">
        <v>13</v>
      </c>
      <c r="M87" s="2">
        <v>1</v>
      </c>
      <c r="N87" s="2" t="s">
        <v>430</v>
      </c>
      <c r="O87" s="11"/>
      <c r="P87" s="2" t="s">
        <v>2059</v>
      </c>
      <c r="Q87" s="11"/>
      <c r="R87" s="11"/>
      <c r="S87" s="11"/>
      <c r="T87" s="41"/>
      <c r="U87" s="41"/>
      <c r="V87" s="61" t="s">
        <v>1980</v>
      </c>
      <c r="W87" s="41"/>
      <c r="X87" s="41"/>
      <c r="Y87" s="41"/>
      <c r="Z87" s="29"/>
      <c r="AA87" s="1" t="s">
        <v>1780</v>
      </c>
      <c r="AB87" s="1"/>
      <c r="AC87" s="112">
        <v>97</v>
      </c>
      <c r="AD87" s="112">
        <v>1300</v>
      </c>
      <c r="AE87" s="11"/>
      <c r="AF87" s="11"/>
      <c r="AG87" s="11" t="s">
        <v>482</v>
      </c>
      <c r="AH87" s="112">
        <v>50</v>
      </c>
      <c r="AI87" s="1"/>
      <c r="AJ87" s="11"/>
      <c r="AK87" s="112"/>
      <c r="AL87" s="1"/>
      <c r="AM87" s="11"/>
      <c r="AN87" s="1"/>
      <c r="AO87" s="113">
        <v>34.1</v>
      </c>
      <c r="AP87" s="114">
        <v>63.4</v>
      </c>
      <c r="AQ87" s="115">
        <v>1.44</v>
      </c>
      <c r="AR87" s="116">
        <f t="shared" si="148"/>
        <v>98.94</v>
      </c>
      <c r="AS87" s="117">
        <f t="shared" si="149"/>
        <v>0.53785488958990535</v>
      </c>
      <c r="AT87" s="118">
        <f t="shared" si="150"/>
        <v>0.77451104100946366</v>
      </c>
      <c r="AU87" s="119">
        <f t="shared" si="151"/>
        <v>0.52590993214065396</v>
      </c>
      <c r="AV87" s="19">
        <f t="shared" si="175"/>
        <v>31.458000000000002</v>
      </c>
      <c r="AW87" s="19">
        <f>98-AY87</f>
        <v>92.252199413489734</v>
      </c>
      <c r="AX87" s="120">
        <v>1.96</v>
      </c>
      <c r="AY87" s="19">
        <f t="shared" si="176"/>
        <v>5.7478005865102633</v>
      </c>
      <c r="AZ87" s="1" t="s">
        <v>431</v>
      </c>
      <c r="BA87" s="55">
        <v>70.8</v>
      </c>
      <c r="BB87" s="1" t="s">
        <v>431</v>
      </c>
      <c r="BC87" s="6">
        <v>0</v>
      </c>
      <c r="BD87" s="6"/>
      <c r="BE87" s="19"/>
      <c r="BF87" s="19"/>
      <c r="BG87" s="64">
        <v>4012.3076923076924</v>
      </c>
      <c r="BH87" s="64">
        <v>293</v>
      </c>
      <c r="BI87" s="19">
        <v>4.55</v>
      </c>
      <c r="BJ87" s="19">
        <v>41.8</v>
      </c>
      <c r="BK87" s="19">
        <f t="shared" si="177"/>
        <v>58.2</v>
      </c>
      <c r="BL87" s="121">
        <f t="shared" si="152"/>
        <v>0.71821305841924388</v>
      </c>
      <c r="BM87" s="122">
        <v>0.19</v>
      </c>
      <c r="BN87" s="6">
        <f t="shared" si="153"/>
        <v>0.55718475073313778</v>
      </c>
      <c r="BO87" s="1" t="s">
        <v>431</v>
      </c>
      <c r="BP87" s="19">
        <v>18.135593220338983</v>
      </c>
      <c r="BQ87" s="19">
        <v>46.6</v>
      </c>
      <c r="BR87" s="42">
        <v>37511.68</v>
      </c>
      <c r="BS87" s="6">
        <f t="shared" si="154"/>
        <v>60</v>
      </c>
      <c r="BT87" s="4">
        <v>93.1</v>
      </c>
      <c r="BU87" s="42">
        <v>6038.8888888888887</v>
      </c>
      <c r="BV87" s="6">
        <f t="shared" si="155"/>
        <v>6.9000000000000057</v>
      </c>
      <c r="BW87" s="6">
        <f t="shared" si="156"/>
        <v>63.336600000000004</v>
      </c>
      <c r="BX87" s="22">
        <v>28.4</v>
      </c>
      <c r="BY87" s="22">
        <f t="shared" si="157"/>
        <v>18.005600000000001</v>
      </c>
      <c r="BZ87" s="6">
        <v>31.6</v>
      </c>
      <c r="CA87" s="22">
        <f t="shared" si="158"/>
        <v>20.034400000000002</v>
      </c>
      <c r="CB87" s="6">
        <v>39.9</v>
      </c>
      <c r="CC87" s="22">
        <f t="shared" si="159"/>
        <v>25.296599999999998</v>
      </c>
      <c r="CD87" s="22" t="s">
        <v>431</v>
      </c>
      <c r="CE87" s="123">
        <v>86.3</v>
      </c>
      <c r="CF87" s="124">
        <v>6778</v>
      </c>
      <c r="CG87" s="123">
        <v>62.9</v>
      </c>
      <c r="CH87" s="124">
        <v>4863</v>
      </c>
      <c r="CI87" s="123">
        <v>18.399999999999999</v>
      </c>
      <c r="CJ87" s="123">
        <v>51.8</v>
      </c>
      <c r="CK87" s="124">
        <v>5248</v>
      </c>
      <c r="CL87" s="19">
        <f t="shared" si="160"/>
        <v>0.89873417721518978</v>
      </c>
      <c r="CM87" s="19"/>
      <c r="CN87" s="19"/>
      <c r="CO87" s="19"/>
      <c r="CP87" s="6"/>
      <c r="CQ87" s="19"/>
      <c r="CR87" s="19"/>
      <c r="CS87" s="20"/>
      <c r="CT87" s="25"/>
      <c r="CU87" s="125"/>
      <c r="CV87" s="125"/>
      <c r="CW87" s="1"/>
      <c r="CX87" s="1"/>
      <c r="CY87" s="1"/>
      <c r="CZ87" s="22"/>
      <c r="DA87" s="16"/>
      <c r="DB87" s="126"/>
      <c r="DC87" s="127"/>
      <c r="DD87" s="128"/>
      <c r="DE87" s="1"/>
      <c r="DF87" s="1"/>
      <c r="DG87" s="1"/>
      <c r="DH87" s="1"/>
      <c r="DI87" s="1" t="s">
        <v>433</v>
      </c>
      <c r="DJ87" s="205" t="s">
        <v>482</v>
      </c>
      <c r="DK87" s="4">
        <v>2</v>
      </c>
      <c r="DL87" s="4"/>
      <c r="DM87" s="4"/>
      <c r="DN87" s="16">
        <v>0</v>
      </c>
      <c r="DO87" s="4"/>
      <c r="DP87" s="4"/>
      <c r="DQ87" s="4"/>
      <c r="DR87" s="55" t="s">
        <v>430</v>
      </c>
      <c r="DS87" s="22" t="s">
        <v>430</v>
      </c>
      <c r="DT87" s="22">
        <v>182</v>
      </c>
      <c r="DU87" s="22">
        <v>69.2</v>
      </c>
      <c r="DV87" s="22">
        <v>30.8</v>
      </c>
      <c r="DW87" s="22" t="s">
        <v>430</v>
      </c>
      <c r="DX87" s="22" t="s">
        <v>430</v>
      </c>
      <c r="DY87" s="22" t="s">
        <v>430</v>
      </c>
      <c r="DZ87" s="22" t="s">
        <v>430</v>
      </c>
      <c r="EA87" s="2">
        <v>0</v>
      </c>
      <c r="EB87" s="2"/>
      <c r="EC87" s="36"/>
      <c r="ED87" s="36"/>
      <c r="EE87" s="4">
        <f t="shared" si="178"/>
        <v>13</v>
      </c>
      <c r="EF87" s="4">
        <v>21</v>
      </c>
      <c r="EG87" s="4"/>
      <c r="EH87" s="4">
        <v>1</v>
      </c>
      <c r="EI87" s="4" t="s">
        <v>3025</v>
      </c>
      <c r="EJ87" s="4" t="s">
        <v>430</v>
      </c>
      <c r="EK87" s="4" t="s">
        <v>430</v>
      </c>
      <c r="EL87" s="6" t="s">
        <v>430</v>
      </c>
      <c r="EM87" s="4"/>
      <c r="EN87" s="4">
        <v>0</v>
      </c>
      <c r="EO87" s="4">
        <v>2</v>
      </c>
      <c r="EP87" s="4">
        <v>2</v>
      </c>
      <c r="EQ87" s="31" t="s">
        <v>513</v>
      </c>
      <c r="ER87" s="14" t="s">
        <v>513</v>
      </c>
      <c r="ES87" s="129">
        <f t="shared" si="179"/>
        <v>17646</v>
      </c>
      <c r="ET87" s="130">
        <v>75</v>
      </c>
      <c r="EU87" s="130">
        <v>23749</v>
      </c>
      <c r="EV87" s="130">
        <v>12000</v>
      </c>
      <c r="EW87" s="130">
        <v>40560</v>
      </c>
      <c r="EX87" s="130">
        <v>2308</v>
      </c>
      <c r="EY87" s="131">
        <f t="shared" si="161"/>
        <v>104.01386666666667</v>
      </c>
      <c r="EZ87" s="38">
        <f t="shared" si="162"/>
        <v>1352.1802666666667</v>
      </c>
      <c r="FA87" s="9"/>
      <c r="FB87" s="9"/>
      <c r="FC87" s="9"/>
      <c r="FD87" s="9"/>
      <c r="FE87" s="132"/>
      <c r="FF87" s="132"/>
      <c r="FG87" s="132"/>
      <c r="FH87" s="133"/>
      <c r="FI87" s="134"/>
      <c r="FJ87" s="133"/>
      <c r="FK87" s="135"/>
      <c r="FL87" s="136"/>
      <c r="FM87" s="9"/>
      <c r="FN87" s="1"/>
      <c r="FO87" s="40">
        <f t="shared" si="180"/>
        <v>9.7000000000000003E-2</v>
      </c>
      <c r="FP87" s="9"/>
      <c r="FQ87" s="118">
        <f t="shared" si="164"/>
        <v>9.718303928586467</v>
      </c>
      <c r="FR87" s="137">
        <f t="shared" si="165"/>
        <v>0.10401386666666668</v>
      </c>
      <c r="FS87" s="9"/>
      <c r="FT87" s="1"/>
      <c r="FU87" s="336">
        <v>44531</v>
      </c>
      <c r="FV87" s="343"/>
      <c r="FW87" s="237" t="s">
        <v>2629</v>
      </c>
      <c r="FX87" s="208"/>
      <c r="FY87" s="243" t="s">
        <v>2557</v>
      </c>
      <c r="FZ87" s="1"/>
      <c r="GA87" s="1">
        <v>1</v>
      </c>
      <c r="GB87" s="9"/>
      <c r="GC87" s="9"/>
      <c r="GD87" s="1"/>
      <c r="GE87" s="20">
        <v>0</v>
      </c>
      <c r="GF87" s="237" t="s">
        <v>513</v>
      </c>
      <c r="GG87" s="1"/>
      <c r="GH87" s="28">
        <v>44932</v>
      </c>
      <c r="GI87" s="352" t="s">
        <v>2488</v>
      </c>
      <c r="GJ87" s="244" t="s">
        <v>2582</v>
      </c>
      <c r="GK87" s="1"/>
      <c r="GL87" s="244" t="s">
        <v>513</v>
      </c>
      <c r="GM87" s="9"/>
      <c r="GN87" s="1"/>
      <c r="GO87" s="10">
        <v>44736</v>
      </c>
      <c r="GP87" s="10"/>
      <c r="GQ87" s="20"/>
      <c r="GR87" s="138"/>
      <c r="GS87" s="1"/>
      <c r="GT87" s="1"/>
      <c r="GU87" s="1"/>
      <c r="GV87" s="1"/>
      <c r="GW87" s="1"/>
      <c r="GX87" s="1"/>
      <c r="GY87" s="9"/>
      <c r="GZ87" s="9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22"/>
      <c r="KC87" s="22"/>
      <c r="KD87" s="22"/>
      <c r="KE87" s="20">
        <f t="shared" si="166"/>
        <v>35.468728533333341</v>
      </c>
      <c r="KF87" s="20">
        <f t="shared" si="167"/>
        <v>65.944791466666672</v>
      </c>
      <c r="KG87" s="20">
        <f t="shared" si="168"/>
        <v>1.49779968</v>
      </c>
      <c r="KH87" s="20">
        <f t="shared" si="169"/>
        <v>2.0386717866666668</v>
      </c>
      <c r="KI87" s="20">
        <f t="shared" si="170"/>
        <v>0.19762634666666667</v>
      </c>
      <c r="KJ87" s="20">
        <f t="shared" si="171"/>
        <v>18.728320776533337</v>
      </c>
      <c r="KK87" s="20">
        <f t="shared" si="172"/>
        <v>20.83855410346667</v>
      </c>
      <c r="KL87" s="20">
        <f t="shared" si="173"/>
        <v>26.311971795199998</v>
      </c>
      <c r="KM87" s="1">
        <v>72.599999999999994</v>
      </c>
      <c r="KN87" s="1">
        <v>93.5</v>
      </c>
      <c r="KO87" s="9"/>
      <c r="KP87" s="22"/>
      <c r="KQ87" s="22"/>
      <c r="KR87" s="22"/>
      <c r="KS87" s="23">
        <v>44932</v>
      </c>
      <c r="KT87" s="20">
        <v>1</v>
      </c>
      <c r="KU87" s="1">
        <v>1</v>
      </c>
      <c r="KV87" s="1">
        <v>1</v>
      </c>
      <c r="KW87" s="23">
        <v>44932</v>
      </c>
      <c r="KX87" s="1">
        <v>1</v>
      </c>
      <c r="KY87" s="1">
        <v>0</v>
      </c>
      <c r="KZ87" s="1">
        <v>3</v>
      </c>
      <c r="LA87" s="11" t="s">
        <v>2428</v>
      </c>
      <c r="LB87" s="11"/>
      <c r="LC87" s="11"/>
    </row>
    <row r="88" spans="1:315">
      <c r="A88" s="1">
        <v>107</v>
      </c>
      <c r="B88" s="412">
        <f>COUNTIFS($D$3:D88,D88,$F$3:F88,F88)</f>
        <v>1</v>
      </c>
      <c r="C88" s="413">
        <v>17346</v>
      </c>
      <c r="D88" s="414" t="s">
        <v>2014</v>
      </c>
      <c r="E88" s="73" t="s">
        <v>489</v>
      </c>
      <c r="F88" s="75">
        <v>6755300101</v>
      </c>
      <c r="G88" s="74">
        <v>55</v>
      </c>
      <c r="H88" s="442">
        <v>44685</v>
      </c>
      <c r="I88" s="29" t="s">
        <v>2015</v>
      </c>
      <c r="J88" s="24" t="s">
        <v>486</v>
      </c>
      <c r="K88" s="2" t="s">
        <v>429</v>
      </c>
      <c r="L88" s="2">
        <v>5.5</v>
      </c>
      <c r="M88" s="2">
        <v>2</v>
      </c>
      <c r="N88" s="2" t="s">
        <v>644</v>
      </c>
      <c r="O88" s="11"/>
      <c r="P88" s="2" t="s">
        <v>1991</v>
      </c>
      <c r="Q88" s="11"/>
      <c r="R88" s="11"/>
      <c r="S88" s="11"/>
      <c r="T88" s="41"/>
      <c r="U88" s="41"/>
      <c r="V88" s="61" t="s">
        <v>1980</v>
      </c>
      <c r="W88" s="41"/>
      <c r="X88" s="41"/>
      <c r="Y88" s="41"/>
      <c r="Z88" s="29"/>
      <c r="AA88" s="1" t="s">
        <v>1780</v>
      </c>
      <c r="AB88" s="1"/>
      <c r="AC88" s="112">
        <v>94</v>
      </c>
      <c r="AD88" s="112">
        <v>500</v>
      </c>
      <c r="AE88" s="11"/>
      <c r="AF88" s="11"/>
      <c r="AG88" s="11" t="s">
        <v>482</v>
      </c>
      <c r="AH88" s="112">
        <v>50</v>
      </c>
      <c r="AI88" s="1"/>
      <c r="AJ88" s="11"/>
      <c r="AK88" s="112"/>
      <c r="AL88" s="1"/>
      <c r="AM88" s="11"/>
      <c r="AN88" s="1"/>
      <c r="AO88" s="113">
        <v>58</v>
      </c>
      <c r="AP88" s="114">
        <v>39.700000000000003</v>
      </c>
      <c r="AQ88" s="115">
        <v>0.84</v>
      </c>
      <c r="AR88" s="116">
        <f t="shared" si="148"/>
        <v>98.54</v>
      </c>
      <c r="AS88" s="117">
        <f t="shared" si="149"/>
        <v>1.4609571788413098</v>
      </c>
      <c r="AT88" s="118">
        <f t="shared" si="150"/>
        <v>1.2272040302267002</v>
      </c>
      <c r="AU88" s="119">
        <f t="shared" si="151"/>
        <v>1.4306857424765662</v>
      </c>
      <c r="AV88" s="19">
        <f t="shared" si="175"/>
        <v>49.17</v>
      </c>
      <c r="AW88" s="19">
        <f>98-AY88</f>
        <v>84.775862068965523</v>
      </c>
      <c r="AX88" s="120">
        <v>7.67</v>
      </c>
      <c r="AY88" s="19">
        <f t="shared" si="176"/>
        <v>13.224137931034482</v>
      </c>
      <c r="AZ88" s="1" t="s">
        <v>431</v>
      </c>
      <c r="BA88" s="55">
        <v>9.15</v>
      </c>
      <c r="BB88" s="1" t="s">
        <v>431</v>
      </c>
      <c r="BC88" s="6">
        <v>4.0000000000000001E-3</v>
      </c>
      <c r="BD88" s="6"/>
      <c r="BE88" s="19"/>
      <c r="BF88" s="19"/>
      <c r="BG88" s="64">
        <v>4629.2307692307695</v>
      </c>
      <c r="BH88" s="64">
        <v>341</v>
      </c>
      <c r="BI88" s="19">
        <v>1.9</v>
      </c>
      <c r="BJ88" s="19">
        <v>36.9</v>
      </c>
      <c r="BK88" s="19">
        <f t="shared" si="177"/>
        <v>63.1</v>
      </c>
      <c r="BL88" s="121">
        <f t="shared" si="152"/>
        <v>0.58478605388272575</v>
      </c>
      <c r="BM88" s="122">
        <v>0.65</v>
      </c>
      <c r="BN88" s="6">
        <f t="shared" si="153"/>
        <v>1.1206896551724137</v>
      </c>
      <c r="BO88" s="1" t="s">
        <v>431</v>
      </c>
      <c r="BP88" s="19">
        <v>30.338983050847457</v>
      </c>
      <c r="BQ88" s="19">
        <v>61.9</v>
      </c>
      <c r="BR88" s="42">
        <v>31971.84</v>
      </c>
      <c r="BS88" s="6">
        <f t="shared" si="154"/>
        <v>22.35</v>
      </c>
      <c r="BT88" s="4">
        <v>79</v>
      </c>
      <c r="BU88" s="42">
        <v>6283.333333333333</v>
      </c>
      <c r="BV88" s="6">
        <f t="shared" si="155"/>
        <v>21</v>
      </c>
      <c r="BW88" s="6">
        <f t="shared" si="156"/>
        <v>39.640450000000001</v>
      </c>
      <c r="BX88" s="22">
        <v>7.25</v>
      </c>
      <c r="BY88" s="22">
        <f t="shared" si="157"/>
        <v>2.8782500000000004</v>
      </c>
      <c r="BZ88" s="6">
        <v>15.1</v>
      </c>
      <c r="CA88" s="22">
        <f t="shared" si="158"/>
        <v>5.9946999999999999</v>
      </c>
      <c r="CB88" s="6">
        <v>77.5</v>
      </c>
      <c r="CC88" s="22">
        <f t="shared" si="159"/>
        <v>30.767499999999998</v>
      </c>
      <c r="CD88" s="22" t="s">
        <v>431</v>
      </c>
      <c r="CE88" s="123">
        <v>92.3</v>
      </c>
      <c r="CF88" s="124">
        <v>6716</v>
      </c>
      <c r="CG88" s="123">
        <v>80</v>
      </c>
      <c r="CH88" s="124">
        <v>5013</v>
      </c>
      <c r="CI88" s="123">
        <v>17</v>
      </c>
      <c r="CJ88" s="123">
        <v>32.1</v>
      </c>
      <c r="CK88" s="124">
        <v>4575</v>
      </c>
      <c r="CL88" s="19">
        <f t="shared" si="160"/>
        <v>0.48013245033112584</v>
      </c>
      <c r="CM88" s="19"/>
      <c r="CN88" s="19"/>
      <c r="CO88" s="19"/>
      <c r="CP88" s="6"/>
      <c r="CQ88" s="19"/>
      <c r="CR88" s="19"/>
      <c r="CS88" s="20"/>
      <c r="CT88" s="25"/>
      <c r="CU88" s="125"/>
      <c r="CV88" s="125"/>
      <c r="CW88" s="1"/>
      <c r="CX88" s="1"/>
      <c r="CY88" s="1"/>
      <c r="CZ88" s="22"/>
      <c r="DA88" s="16"/>
      <c r="DB88" s="126"/>
      <c r="DC88" s="127"/>
      <c r="DD88" s="128"/>
      <c r="DE88" s="1"/>
      <c r="DF88" s="1"/>
      <c r="DG88" s="1"/>
      <c r="DH88" s="1"/>
      <c r="DI88" s="1" t="s">
        <v>435</v>
      </c>
      <c r="DJ88" s="205" t="s">
        <v>482</v>
      </c>
      <c r="DK88" s="4">
        <v>2</v>
      </c>
      <c r="DL88" s="4"/>
      <c r="DM88" s="4"/>
      <c r="DN88" s="16">
        <v>0</v>
      </c>
      <c r="DO88" s="4"/>
      <c r="DP88" s="4"/>
      <c r="DQ88" s="4"/>
      <c r="DR88" s="55" t="s">
        <v>430</v>
      </c>
      <c r="DS88" s="22" t="s">
        <v>430</v>
      </c>
      <c r="DT88" s="22">
        <v>325</v>
      </c>
      <c r="DU88" s="22">
        <v>1.8</v>
      </c>
      <c r="DV88" s="22">
        <v>98.2</v>
      </c>
      <c r="DW88" s="22" t="s">
        <v>430</v>
      </c>
      <c r="DX88" s="22" t="s">
        <v>430</v>
      </c>
      <c r="DY88" s="22" t="s">
        <v>430</v>
      </c>
      <c r="DZ88" s="22" t="s">
        <v>430</v>
      </c>
      <c r="EA88" s="2">
        <v>0</v>
      </c>
      <c r="EB88" s="2"/>
      <c r="EC88" s="36"/>
      <c r="ED88" s="36"/>
      <c r="EE88" s="4">
        <f t="shared" si="178"/>
        <v>5.5</v>
      </c>
      <c r="EF88" s="4">
        <v>15</v>
      </c>
      <c r="EG88" s="4"/>
      <c r="EH88" s="4">
        <v>1</v>
      </c>
      <c r="EI88" s="4" t="s">
        <v>2502</v>
      </c>
      <c r="EJ88" s="4" t="s">
        <v>430</v>
      </c>
      <c r="EK88" s="4" t="s">
        <v>430</v>
      </c>
      <c r="EL88" s="6" t="s">
        <v>430</v>
      </c>
      <c r="EM88" s="4"/>
      <c r="EN88" s="4">
        <v>0</v>
      </c>
      <c r="EO88" s="4">
        <v>2</v>
      </c>
      <c r="EP88" s="4">
        <v>2</v>
      </c>
      <c r="EQ88" s="31" t="s">
        <v>513</v>
      </c>
      <c r="ER88" s="14" t="s">
        <v>513</v>
      </c>
      <c r="ES88" s="129">
        <f t="shared" si="179"/>
        <v>17346</v>
      </c>
      <c r="ET88" s="130">
        <v>75</v>
      </c>
      <c r="EU88" s="130">
        <v>5706</v>
      </c>
      <c r="EV88" s="130">
        <v>5798</v>
      </c>
      <c r="EW88" s="130">
        <v>40560</v>
      </c>
      <c r="EX88" s="130">
        <v>2672</v>
      </c>
      <c r="EY88" s="131">
        <f t="shared" si="161"/>
        <v>249.2269058295964</v>
      </c>
      <c r="EZ88" s="38">
        <f t="shared" si="162"/>
        <v>1370.7479820627802</v>
      </c>
      <c r="FA88" s="9"/>
      <c r="FB88" s="9"/>
      <c r="FC88" s="9"/>
      <c r="FD88" s="9"/>
      <c r="FE88" s="132"/>
      <c r="FF88" s="132"/>
      <c r="FG88" s="132"/>
      <c r="FH88" s="133"/>
      <c r="FI88" s="134"/>
      <c r="FJ88" s="133"/>
      <c r="FK88" s="135"/>
      <c r="FL88" s="136"/>
      <c r="FM88" s="9"/>
      <c r="FN88" s="1"/>
      <c r="FO88" s="40">
        <f t="shared" si="180"/>
        <v>9.4E-2</v>
      </c>
      <c r="FP88" s="9"/>
      <c r="FQ88" s="118">
        <f t="shared" si="164"/>
        <v>46.827900455660711</v>
      </c>
      <c r="FR88" s="137">
        <f t="shared" si="165"/>
        <v>0.24922690582959642</v>
      </c>
      <c r="FS88" s="9"/>
      <c r="FT88" s="1"/>
      <c r="FU88" s="336">
        <v>44682</v>
      </c>
      <c r="FV88" s="343"/>
      <c r="FW88" s="237" t="s">
        <v>2629</v>
      </c>
      <c r="FX88" s="208"/>
      <c r="FY88" s="243" t="s">
        <v>430</v>
      </c>
      <c r="FZ88" s="1"/>
      <c r="GA88" s="1">
        <v>2</v>
      </c>
      <c r="GB88" s="9"/>
      <c r="GC88" s="9"/>
      <c r="GD88" s="1"/>
      <c r="GE88" s="20">
        <v>0</v>
      </c>
      <c r="GF88" s="237" t="s">
        <v>513</v>
      </c>
      <c r="GG88" s="1"/>
      <c r="GH88" s="28">
        <v>44720</v>
      </c>
      <c r="GI88" s="351">
        <v>1</v>
      </c>
      <c r="GJ88" s="244" t="s">
        <v>3024</v>
      </c>
      <c r="GK88" s="1"/>
      <c r="GL88" s="244" t="s">
        <v>513</v>
      </c>
      <c r="GM88" s="9"/>
      <c r="GN88" s="1"/>
      <c r="GO88" s="10">
        <v>44685</v>
      </c>
      <c r="GP88" s="10"/>
      <c r="GQ88" s="20"/>
      <c r="GR88" s="138"/>
      <c r="GS88" s="1"/>
      <c r="GT88" s="1"/>
      <c r="GU88" s="1"/>
      <c r="GV88" s="1"/>
      <c r="GW88" s="1"/>
      <c r="GX88" s="1"/>
      <c r="GY88" s="9"/>
      <c r="GZ88" s="9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22"/>
      <c r="KC88" s="22"/>
      <c r="KD88" s="22"/>
      <c r="KE88" s="20">
        <f t="shared" si="166"/>
        <v>144.55160538116593</v>
      </c>
      <c r="KF88" s="20">
        <f t="shared" si="167"/>
        <v>98.943081614349779</v>
      </c>
      <c r="KG88" s="20">
        <f t="shared" si="168"/>
        <v>2.0935060089686099</v>
      </c>
      <c r="KH88" s="20">
        <f t="shared" si="169"/>
        <v>19.115703677130043</v>
      </c>
      <c r="KI88" s="20">
        <f t="shared" si="170"/>
        <v>1.6199748878923768</v>
      </c>
      <c r="KJ88" s="20">
        <f t="shared" si="171"/>
        <v>7.1733734170403602</v>
      </c>
      <c r="KK88" s="20">
        <f t="shared" si="172"/>
        <v>14.940405323766816</v>
      </c>
      <c r="KL88" s="20">
        <f t="shared" si="173"/>
        <v>76.680888251121075</v>
      </c>
      <c r="KM88" s="1">
        <v>86.3</v>
      </c>
      <c r="KN88" s="1">
        <v>86</v>
      </c>
      <c r="KO88" s="9"/>
      <c r="KP88" s="22"/>
      <c r="KQ88" s="22"/>
      <c r="KR88" s="22"/>
      <c r="KS88" s="10">
        <v>44720</v>
      </c>
      <c r="KT88" s="20">
        <v>1</v>
      </c>
      <c r="KU88" s="1">
        <v>1</v>
      </c>
      <c r="KV88" s="1">
        <v>1</v>
      </c>
      <c r="KW88" s="23">
        <v>44762</v>
      </c>
      <c r="KX88" s="1">
        <v>1</v>
      </c>
      <c r="KY88" s="2">
        <v>0</v>
      </c>
      <c r="KZ88" s="2">
        <v>3</v>
      </c>
      <c r="LA88" s="11" t="s">
        <v>2428</v>
      </c>
      <c r="LB88" s="11"/>
      <c r="LC88" s="11"/>
    </row>
    <row r="89" spans="1:315">
      <c r="A89" s="1">
        <v>132</v>
      </c>
      <c r="B89" s="412">
        <f>COUNTIFS($D$3:D89,D89,$F$3:F89,F89)</f>
        <v>2</v>
      </c>
      <c r="C89" s="413">
        <v>17531</v>
      </c>
      <c r="D89" s="414" t="s">
        <v>2014</v>
      </c>
      <c r="E89" s="73" t="s">
        <v>489</v>
      </c>
      <c r="F89" s="75">
        <v>6755300101</v>
      </c>
      <c r="G89" s="74">
        <v>55</v>
      </c>
      <c r="H89" s="442">
        <v>44720</v>
      </c>
      <c r="I89" s="29" t="s">
        <v>441</v>
      </c>
      <c r="J89" s="24" t="s">
        <v>486</v>
      </c>
      <c r="K89" s="2" t="s">
        <v>429</v>
      </c>
      <c r="L89" s="2">
        <v>5</v>
      </c>
      <c r="M89" s="2">
        <v>1</v>
      </c>
      <c r="N89" s="2" t="s">
        <v>430</v>
      </c>
      <c r="O89" s="11"/>
      <c r="P89" s="2" t="s">
        <v>2024</v>
      </c>
      <c r="Q89" s="11"/>
      <c r="R89" s="11"/>
      <c r="S89" s="11"/>
      <c r="T89" s="41"/>
      <c r="U89" s="41"/>
      <c r="V89" s="61" t="s">
        <v>1980</v>
      </c>
      <c r="W89" s="41"/>
      <c r="X89" s="41"/>
      <c r="Y89" s="41"/>
      <c r="Z89" s="29"/>
      <c r="AA89" s="1" t="s">
        <v>793</v>
      </c>
      <c r="AB89" s="1"/>
      <c r="AC89" s="112">
        <v>90</v>
      </c>
      <c r="AD89" s="112">
        <v>400</v>
      </c>
      <c r="AE89" s="11"/>
      <c r="AF89" s="11"/>
      <c r="AG89" s="11" t="s">
        <v>482</v>
      </c>
      <c r="AH89" s="112">
        <v>50</v>
      </c>
      <c r="AI89" s="1"/>
      <c r="AJ89" s="11"/>
      <c r="AK89" s="112"/>
      <c r="AL89" s="1"/>
      <c r="AM89" s="11"/>
      <c r="AN89" s="1"/>
      <c r="AO89" s="113">
        <v>53</v>
      </c>
      <c r="AP89" s="114">
        <v>43.6</v>
      </c>
      <c r="AQ89" s="115">
        <v>3.2</v>
      </c>
      <c r="AR89" s="116">
        <f t="shared" si="148"/>
        <v>99.8</v>
      </c>
      <c r="AS89" s="117">
        <f t="shared" si="149"/>
        <v>1.2155963302752293</v>
      </c>
      <c r="AT89" s="118">
        <f t="shared" si="150"/>
        <v>3.8899082568807337</v>
      </c>
      <c r="AU89" s="119">
        <f t="shared" si="151"/>
        <v>1.1324786324786325</v>
      </c>
      <c r="AV89" s="19">
        <f t="shared" si="175"/>
        <v>46.45</v>
      </c>
      <c r="AW89" s="19">
        <f>98-AY89</f>
        <v>87.64150943396227</v>
      </c>
      <c r="AX89" s="120">
        <v>5.49</v>
      </c>
      <c r="AY89" s="19">
        <f t="shared" si="176"/>
        <v>10.358490566037736</v>
      </c>
      <c r="AZ89" s="1" t="s">
        <v>431</v>
      </c>
      <c r="BA89" s="55">
        <v>12.6</v>
      </c>
      <c r="BB89" s="1" t="s">
        <v>431</v>
      </c>
      <c r="BC89" s="6">
        <v>2.1000000000000001E-2</v>
      </c>
      <c r="BD89" s="6"/>
      <c r="BE89" s="19"/>
      <c r="BF89" s="19"/>
      <c r="BG89" s="64">
        <v>6016.1538461538457</v>
      </c>
      <c r="BH89" s="64">
        <v>531</v>
      </c>
      <c r="BI89" s="19">
        <v>1.05</v>
      </c>
      <c r="BJ89" s="19">
        <v>33.799999999999997</v>
      </c>
      <c r="BK89" s="19">
        <f t="shared" si="177"/>
        <v>66.2</v>
      </c>
      <c r="BL89" s="121">
        <f t="shared" si="152"/>
        <v>0.51057401812688818</v>
      </c>
      <c r="BM89" s="122">
        <v>0.74</v>
      </c>
      <c r="BN89" s="6">
        <f t="shared" si="153"/>
        <v>1.3962264150943395</v>
      </c>
      <c r="BO89" s="1" t="s">
        <v>431</v>
      </c>
      <c r="BP89" s="19">
        <v>60</v>
      </c>
      <c r="BQ89" s="19">
        <v>72.900000000000006</v>
      </c>
      <c r="BR89" s="42">
        <v>66268.160000000003</v>
      </c>
      <c r="BS89" s="6">
        <f t="shared" si="154"/>
        <v>22.01</v>
      </c>
      <c r="BT89" s="4">
        <v>91.3</v>
      </c>
      <c r="BU89" s="42">
        <v>6738.8888888888887</v>
      </c>
      <c r="BV89" s="6">
        <f t="shared" si="155"/>
        <v>8.7000000000000028</v>
      </c>
      <c r="BW89" s="6">
        <f t="shared" si="156"/>
        <v>43.60436</v>
      </c>
      <c r="BX89" s="22">
        <v>5.21</v>
      </c>
      <c r="BY89" s="22">
        <f t="shared" si="157"/>
        <v>2.27156</v>
      </c>
      <c r="BZ89" s="6">
        <v>16.8</v>
      </c>
      <c r="CA89" s="22">
        <f t="shared" si="158"/>
        <v>7.3247999999999998</v>
      </c>
      <c r="CB89" s="6">
        <v>78</v>
      </c>
      <c r="CC89" s="22">
        <f t="shared" si="159"/>
        <v>34.008000000000003</v>
      </c>
      <c r="CD89" s="22" t="s">
        <v>431</v>
      </c>
      <c r="CE89" s="123">
        <v>97</v>
      </c>
      <c r="CF89" s="124">
        <v>8701</v>
      </c>
      <c r="CG89" s="123">
        <v>93.7</v>
      </c>
      <c r="CH89" s="124">
        <v>6224</v>
      </c>
      <c r="CI89" s="123">
        <v>60.7</v>
      </c>
      <c r="CJ89" s="123">
        <v>68.099999999999994</v>
      </c>
      <c r="CK89" s="124">
        <v>4331</v>
      </c>
      <c r="CL89" s="19">
        <f t="shared" si="160"/>
        <v>0.31011904761904763</v>
      </c>
      <c r="CM89" s="19"/>
      <c r="CN89" s="19"/>
      <c r="CO89" s="19"/>
      <c r="CP89" s="6"/>
      <c r="CQ89" s="19"/>
      <c r="CR89" s="19"/>
      <c r="CS89" s="20"/>
      <c r="CT89" s="25"/>
      <c r="CU89" s="125"/>
      <c r="CV89" s="125"/>
      <c r="CW89" s="1"/>
      <c r="CX89" s="1"/>
      <c r="CY89" s="1"/>
      <c r="CZ89" s="22"/>
      <c r="DA89" s="16"/>
      <c r="DB89" s="126"/>
      <c r="DC89" s="127"/>
      <c r="DD89" s="128"/>
      <c r="DE89" s="1"/>
      <c r="DF89" s="1"/>
      <c r="DG89" s="1"/>
      <c r="DH89" s="1"/>
      <c r="DI89" s="1" t="s">
        <v>435</v>
      </c>
      <c r="DJ89" s="205" t="s">
        <v>482</v>
      </c>
      <c r="DK89" s="4">
        <v>2</v>
      </c>
      <c r="DL89" s="4"/>
      <c r="DM89" s="4"/>
      <c r="DN89" s="16">
        <v>0</v>
      </c>
      <c r="DO89" s="4"/>
      <c r="DP89" s="4"/>
      <c r="DQ89" s="4"/>
      <c r="DR89" s="55" t="s">
        <v>430</v>
      </c>
      <c r="DS89" s="22" t="s">
        <v>430</v>
      </c>
      <c r="DT89" s="22">
        <v>84</v>
      </c>
      <c r="DU89" s="22">
        <v>8.4</v>
      </c>
      <c r="DV89" s="22">
        <v>91.6</v>
      </c>
      <c r="DW89" s="22" t="s">
        <v>430</v>
      </c>
      <c r="DX89" s="22" t="s">
        <v>430</v>
      </c>
      <c r="DY89" s="22" t="s">
        <v>430</v>
      </c>
      <c r="DZ89" s="22" t="s">
        <v>430</v>
      </c>
      <c r="EA89" s="2">
        <v>0</v>
      </c>
      <c r="EB89" s="2"/>
      <c r="EC89" s="36"/>
      <c r="ED89" s="36"/>
      <c r="EE89" s="4">
        <f t="shared" si="178"/>
        <v>5</v>
      </c>
      <c r="EF89" s="4">
        <v>10</v>
      </c>
      <c r="EG89" s="4"/>
      <c r="EH89" s="4">
        <v>1</v>
      </c>
      <c r="EI89" s="4" t="s">
        <v>2502</v>
      </c>
      <c r="EJ89" s="4" t="s">
        <v>430</v>
      </c>
      <c r="EK89" s="4" t="s">
        <v>430</v>
      </c>
      <c r="EL89" s="6" t="s">
        <v>430</v>
      </c>
      <c r="EM89" s="4"/>
      <c r="EN89" s="4">
        <v>0</v>
      </c>
      <c r="EO89" s="4">
        <v>2</v>
      </c>
      <c r="EP89" s="4">
        <v>2</v>
      </c>
      <c r="EQ89" s="31" t="s">
        <v>513</v>
      </c>
      <c r="ER89" s="14" t="s">
        <v>513</v>
      </c>
      <c r="ES89" s="129">
        <f t="shared" si="179"/>
        <v>17531</v>
      </c>
      <c r="ET89" s="130">
        <v>75</v>
      </c>
      <c r="EU89" s="130">
        <v>9824</v>
      </c>
      <c r="EV89" s="130">
        <v>16000</v>
      </c>
      <c r="EW89" s="130">
        <v>40560</v>
      </c>
      <c r="EX89" s="130">
        <v>2702</v>
      </c>
      <c r="EY89" s="131">
        <f t="shared" si="161"/>
        <v>91.32759999999999</v>
      </c>
      <c r="EZ89" s="38">
        <f t="shared" si="162"/>
        <v>456.63799999999992</v>
      </c>
      <c r="FA89" s="9"/>
      <c r="FB89" s="9"/>
      <c r="FC89" s="9"/>
      <c r="FD89" s="9"/>
      <c r="FE89" s="132"/>
      <c r="FF89" s="132"/>
      <c r="FG89" s="132"/>
      <c r="FH89" s="133"/>
      <c r="FI89" s="134"/>
      <c r="FJ89" s="133"/>
      <c r="FK89" s="135"/>
      <c r="FL89" s="136"/>
      <c r="FM89" s="9"/>
      <c r="FN89" s="1"/>
      <c r="FO89" s="40">
        <f t="shared" si="180"/>
        <v>0.09</v>
      </c>
      <c r="FP89" s="9"/>
      <c r="FQ89" s="118">
        <f t="shared" si="164"/>
        <v>27.504071661237784</v>
      </c>
      <c r="FR89" s="137">
        <f t="shared" si="165"/>
        <v>9.1327599999999995E-2</v>
      </c>
      <c r="FS89" s="9"/>
      <c r="FT89" s="1"/>
      <c r="FU89" s="336">
        <v>44682</v>
      </c>
      <c r="FV89" s="343"/>
      <c r="FW89" s="237" t="s">
        <v>2471</v>
      </c>
      <c r="FX89" s="208"/>
      <c r="FY89" s="243" t="s">
        <v>2517</v>
      </c>
      <c r="FZ89" s="1"/>
      <c r="GA89" s="1">
        <v>1</v>
      </c>
      <c r="GB89" s="9"/>
      <c r="GC89" s="9"/>
      <c r="GD89" s="1"/>
      <c r="GE89" s="20">
        <v>0</v>
      </c>
      <c r="GF89" s="237" t="s">
        <v>513</v>
      </c>
      <c r="GG89" s="1"/>
      <c r="GH89" s="28">
        <v>44762</v>
      </c>
      <c r="GI89" s="351">
        <v>1</v>
      </c>
      <c r="GJ89" s="244" t="s">
        <v>3024</v>
      </c>
      <c r="GK89" s="1"/>
      <c r="GL89" s="244" t="s">
        <v>513</v>
      </c>
      <c r="GM89" s="9"/>
      <c r="GN89" s="1"/>
      <c r="GO89" s="10">
        <v>44720</v>
      </c>
      <c r="GP89" s="10"/>
      <c r="GQ89" s="20"/>
      <c r="GR89" s="138"/>
      <c r="GS89" s="1"/>
      <c r="GT89" s="1"/>
      <c r="GU89" s="1"/>
      <c r="GV89" s="1"/>
      <c r="GW89" s="1"/>
      <c r="GX89" s="1"/>
      <c r="GY89" s="9"/>
      <c r="GZ89" s="9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22"/>
      <c r="KC89" s="22"/>
      <c r="KD89" s="22"/>
      <c r="KE89" s="20">
        <f t="shared" si="166"/>
        <v>48.403627999999998</v>
      </c>
      <c r="KF89" s="20">
        <f t="shared" si="167"/>
        <v>39.818833599999998</v>
      </c>
      <c r="KG89" s="20">
        <f t="shared" si="168"/>
        <v>2.9224832000000003</v>
      </c>
      <c r="KH89" s="20">
        <f t="shared" si="169"/>
        <v>5.0138852399999996</v>
      </c>
      <c r="KI89" s="20">
        <f t="shared" si="170"/>
        <v>0.67582423999999997</v>
      </c>
      <c r="KJ89" s="20">
        <f t="shared" si="171"/>
        <v>2.0745612305599996</v>
      </c>
      <c r="KK89" s="20">
        <f t="shared" si="172"/>
        <v>6.6895640447999991</v>
      </c>
      <c r="KL89" s="20">
        <f t="shared" si="173"/>
        <v>31.058690208000002</v>
      </c>
      <c r="KM89" s="1">
        <v>83.6</v>
      </c>
      <c r="KN89" s="1">
        <v>84.2</v>
      </c>
      <c r="KO89" s="9"/>
      <c r="KP89" s="22"/>
      <c r="KQ89" s="22"/>
      <c r="KR89" s="22"/>
      <c r="KS89" s="23">
        <v>44762</v>
      </c>
      <c r="KT89" s="20">
        <v>1</v>
      </c>
      <c r="KU89" s="1">
        <v>1</v>
      </c>
      <c r="KV89" s="1">
        <v>1</v>
      </c>
      <c r="KW89" s="23">
        <v>44762</v>
      </c>
      <c r="KX89" s="1">
        <v>1</v>
      </c>
      <c r="KY89" s="2">
        <v>0</v>
      </c>
      <c r="KZ89" s="2">
        <v>3</v>
      </c>
      <c r="LA89" s="11" t="s">
        <v>2428</v>
      </c>
      <c r="LB89" s="11"/>
      <c r="LC89" s="11"/>
    </row>
    <row r="90" spans="1:315">
      <c r="A90" s="1">
        <v>346</v>
      </c>
      <c r="B90" s="412">
        <f>COUNTIFS($D$3:D90,D90,$F$3:F90,F90)</f>
        <v>1</v>
      </c>
      <c r="C90" s="413">
        <v>11913</v>
      </c>
      <c r="D90" s="414" t="s">
        <v>696</v>
      </c>
      <c r="E90" s="73" t="s">
        <v>491</v>
      </c>
      <c r="F90" s="75">
        <v>5904130001</v>
      </c>
      <c r="G90" s="74">
        <v>60</v>
      </c>
      <c r="H90" s="442">
        <v>43789</v>
      </c>
      <c r="I90" s="29" t="s">
        <v>899</v>
      </c>
      <c r="J90" s="24" t="s">
        <v>486</v>
      </c>
      <c r="K90" s="2" t="s">
        <v>429</v>
      </c>
      <c r="L90" s="1">
        <v>16</v>
      </c>
      <c r="M90" s="2" t="s">
        <v>584</v>
      </c>
      <c r="N90" s="2" t="s">
        <v>643</v>
      </c>
      <c r="O90" s="1"/>
      <c r="P90" s="1" t="s">
        <v>894</v>
      </c>
      <c r="Q90" s="25"/>
      <c r="R90" s="25"/>
      <c r="S90" s="2"/>
      <c r="T90" s="45" t="s">
        <v>782</v>
      </c>
      <c r="U90" s="45"/>
      <c r="V90" s="47" t="s">
        <v>858</v>
      </c>
      <c r="W90" s="27"/>
      <c r="X90" s="56"/>
      <c r="Y90" s="56"/>
      <c r="Z90" s="29"/>
      <c r="AA90" s="1" t="s">
        <v>768</v>
      </c>
      <c r="AB90" s="1"/>
      <c r="AC90" s="112">
        <v>256</v>
      </c>
      <c r="AD90" s="112">
        <v>4100</v>
      </c>
      <c r="AE90" s="11"/>
      <c r="AF90" s="11"/>
      <c r="AG90" s="11" t="s">
        <v>482</v>
      </c>
      <c r="AH90" s="112">
        <v>250</v>
      </c>
      <c r="AI90" s="11"/>
      <c r="AJ90" s="1"/>
      <c r="AK90" s="112"/>
      <c r="AL90" s="1"/>
      <c r="AM90" s="1"/>
      <c r="AN90" s="1"/>
      <c r="AO90" s="113">
        <v>31.7</v>
      </c>
      <c r="AP90" s="114">
        <v>29.1</v>
      </c>
      <c r="AQ90" s="115">
        <v>35.6</v>
      </c>
      <c r="AR90" s="116">
        <f t="shared" si="148"/>
        <v>96.4</v>
      </c>
      <c r="AS90" s="117">
        <f t="shared" si="149"/>
        <v>1.0893470790378006</v>
      </c>
      <c r="AT90" s="118">
        <f t="shared" si="150"/>
        <v>38.780756013745702</v>
      </c>
      <c r="AU90" s="119">
        <f t="shared" si="151"/>
        <v>0.48995363214837712</v>
      </c>
      <c r="AV90" s="19">
        <v>27.515599999999999</v>
      </c>
      <c r="AW90" s="19">
        <f>95-AY90</f>
        <v>86.8</v>
      </c>
      <c r="AX90" s="120">
        <v>2.5994000000000002</v>
      </c>
      <c r="AY90" s="19">
        <v>8.1999999999999993</v>
      </c>
      <c r="AZ90" s="1" t="s">
        <v>431</v>
      </c>
      <c r="BA90" s="142">
        <v>28.21</v>
      </c>
      <c r="BB90" s="1" t="s">
        <v>431</v>
      </c>
      <c r="BC90" s="6">
        <v>1</v>
      </c>
      <c r="BD90" s="6">
        <v>84.4</v>
      </c>
      <c r="BE90" s="19">
        <v>19.5</v>
      </c>
      <c r="BF90" s="19">
        <v>24.7</v>
      </c>
      <c r="BG90" s="2">
        <v>4660</v>
      </c>
      <c r="BH90" s="20">
        <v>119.85000000000001</v>
      </c>
      <c r="BI90" s="19">
        <v>0.3</v>
      </c>
      <c r="BJ90" s="19">
        <v>54.7</v>
      </c>
      <c r="BK90" s="1">
        <v>45.3</v>
      </c>
      <c r="BL90" s="121">
        <f t="shared" si="152"/>
        <v>1.2075055187637971</v>
      </c>
      <c r="BM90" s="122">
        <v>1.6</v>
      </c>
      <c r="BN90" s="6">
        <f t="shared" si="153"/>
        <v>5.0473186119873814</v>
      </c>
      <c r="BO90" s="1" t="s">
        <v>431</v>
      </c>
      <c r="BP90" s="1">
        <v>27.4</v>
      </c>
      <c r="BQ90" s="19">
        <v>24.623999999999999</v>
      </c>
      <c r="BR90" s="4">
        <v>26384</v>
      </c>
      <c r="BS90" s="6">
        <f t="shared" si="154"/>
        <v>63.800000000000004</v>
      </c>
      <c r="BT90" s="4">
        <v>80.400000000000006</v>
      </c>
      <c r="BU90" s="42">
        <v>7453.6</v>
      </c>
      <c r="BV90" s="6">
        <f t="shared" si="155"/>
        <v>19.599999999999994</v>
      </c>
      <c r="BW90" s="6">
        <f t="shared" si="156"/>
        <v>28.983600000000003</v>
      </c>
      <c r="BX90" s="4">
        <v>27.1</v>
      </c>
      <c r="BY90" s="22">
        <f t="shared" si="157"/>
        <v>7.8861000000000017</v>
      </c>
      <c r="BZ90" s="4">
        <v>36.700000000000003</v>
      </c>
      <c r="CA90" s="22">
        <f t="shared" si="158"/>
        <v>10.6797</v>
      </c>
      <c r="CB90" s="4">
        <v>35.799999999999997</v>
      </c>
      <c r="CC90" s="22">
        <f t="shared" si="159"/>
        <v>10.4178</v>
      </c>
      <c r="CD90" s="6">
        <v>0.3</v>
      </c>
      <c r="CE90" s="123">
        <v>94.4</v>
      </c>
      <c r="CF90" s="124">
        <v>6591.7999999999993</v>
      </c>
      <c r="CG90" s="123">
        <v>86.9</v>
      </c>
      <c r="CH90" s="123">
        <v>4113</v>
      </c>
      <c r="CI90" s="123">
        <v>50.4</v>
      </c>
      <c r="CJ90" s="123">
        <v>75.8</v>
      </c>
      <c r="CK90" s="124">
        <v>5041.2</v>
      </c>
      <c r="CL90" s="19">
        <f t="shared" si="160"/>
        <v>0.73841961852861038</v>
      </c>
      <c r="CM90" s="22"/>
      <c r="CN90" s="22"/>
      <c r="CO90" s="22"/>
      <c r="CP90" s="6"/>
      <c r="CQ90" s="19"/>
      <c r="CR90" s="19"/>
      <c r="CS90" s="19"/>
      <c r="CT90" s="22"/>
      <c r="CU90" s="139"/>
      <c r="CV90" s="139"/>
      <c r="CW90" s="22"/>
      <c r="CX90" s="22"/>
      <c r="CY90" s="1"/>
      <c r="CZ90" s="22"/>
      <c r="DA90" s="1"/>
      <c r="DB90" s="126" t="s">
        <v>546</v>
      </c>
      <c r="DC90" s="127"/>
      <c r="DD90" s="128" t="s">
        <v>900</v>
      </c>
      <c r="DE90" s="1"/>
      <c r="DF90" s="1"/>
      <c r="DG90" s="1"/>
      <c r="DH90" s="1"/>
      <c r="DI90" s="1" t="s">
        <v>433</v>
      </c>
      <c r="DJ90" s="205" t="s">
        <v>482</v>
      </c>
      <c r="DK90" s="4">
        <v>2</v>
      </c>
      <c r="DL90" s="4"/>
      <c r="DM90" s="4"/>
      <c r="DN90" s="16">
        <v>0</v>
      </c>
      <c r="DO90" s="4"/>
      <c r="DP90" s="4"/>
      <c r="DQ90" s="4"/>
      <c r="DR90" s="1">
        <v>9.6999999999999993</v>
      </c>
      <c r="DS90" s="1" t="s">
        <v>430</v>
      </c>
      <c r="DT90" s="1">
        <v>657</v>
      </c>
      <c r="DU90" s="1">
        <v>45.2</v>
      </c>
      <c r="DV90" s="1">
        <v>54.8</v>
      </c>
      <c r="DW90" s="1" t="s">
        <v>430</v>
      </c>
      <c r="DX90" s="1" t="s">
        <v>430</v>
      </c>
      <c r="DY90" s="1" t="s">
        <v>430</v>
      </c>
      <c r="DZ90" s="1" t="s">
        <v>430</v>
      </c>
      <c r="EA90" s="1">
        <v>0</v>
      </c>
      <c r="EB90" s="1"/>
      <c r="EC90" s="36"/>
      <c r="ED90" s="36"/>
      <c r="EE90" s="4">
        <v>16</v>
      </c>
      <c r="EF90" s="4">
        <v>45</v>
      </c>
      <c r="EG90" s="4"/>
      <c r="EH90" s="4">
        <v>1</v>
      </c>
      <c r="EI90" s="4" t="s">
        <v>3023</v>
      </c>
      <c r="EJ90" s="4">
        <v>180</v>
      </c>
      <c r="EK90" s="4">
        <v>120</v>
      </c>
      <c r="EL90" s="6">
        <f t="shared" si="174"/>
        <v>37.037037037037038</v>
      </c>
      <c r="EM90" s="4">
        <v>2</v>
      </c>
      <c r="EN90" s="1">
        <v>1</v>
      </c>
      <c r="EO90" s="4">
        <v>2</v>
      </c>
      <c r="EP90" s="4">
        <v>2</v>
      </c>
      <c r="EQ90" s="31" t="s">
        <v>513</v>
      </c>
      <c r="ER90" s="14" t="s">
        <v>513</v>
      </c>
      <c r="ES90" s="129">
        <v>11913</v>
      </c>
      <c r="ET90" s="130">
        <v>75</v>
      </c>
      <c r="EU90" s="130">
        <v>59779</v>
      </c>
      <c r="EV90" s="130">
        <v>4000</v>
      </c>
      <c r="EW90" s="130">
        <v>40560</v>
      </c>
      <c r="EX90" s="130">
        <v>1773</v>
      </c>
      <c r="EY90" s="131">
        <f t="shared" si="161"/>
        <v>239.70959999999997</v>
      </c>
      <c r="EZ90" s="38">
        <f t="shared" si="162"/>
        <v>3835.3535999999995</v>
      </c>
      <c r="FA90" s="9"/>
      <c r="FB90" s="9"/>
      <c r="FC90" s="9"/>
      <c r="FD90" s="9"/>
      <c r="FE90" s="132"/>
      <c r="FF90" s="132"/>
      <c r="FG90" s="132"/>
      <c r="FH90" s="133"/>
      <c r="FI90" s="134"/>
      <c r="FJ90" s="133"/>
      <c r="FK90" s="135"/>
      <c r="FL90" s="136"/>
      <c r="FM90" s="9"/>
      <c r="FN90" s="1"/>
      <c r="FO90" s="40">
        <f t="shared" si="180"/>
        <v>0.25600000000000001</v>
      </c>
      <c r="FP90" s="9"/>
      <c r="FQ90" s="118">
        <f t="shared" si="164"/>
        <v>2.9659244885327625</v>
      </c>
      <c r="FR90" s="137">
        <f t="shared" si="165"/>
        <v>0.23970959999999997</v>
      </c>
      <c r="FS90" s="9"/>
      <c r="FT90" s="42">
        <v>30</v>
      </c>
      <c r="FU90" s="337">
        <v>42887</v>
      </c>
      <c r="FV90" s="343" t="s">
        <v>430</v>
      </c>
      <c r="FW90" s="237" t="s">
        <v>1314</v>
      </c>
      <c r="FX90" s="208" t="s">
        <v>430</v>
      </c>
      <c r="FY90" s="243" t="s">
        <v>2507</v>
      </c>
      <c r="FZ90" s="1">
        <v>0</v>
      </c>
      <c r="GA90" s="1">
        <v>4</v>
      </c>
      <c r="GB90" s="9" t="s">
        <v>901</v>
      </c>
      <c r="GC90" s="9"/>
      <c r="GD90" s="1"/>
      <c r="GE90" s="20">
        <v>0</v>
      </c>
      <c r="GF90" s="237" t="s">
        <v>513</v>
      </c>
      <c r="GG90" s="1">
        <v>1</v>
      </c>
      <c r="GH90" s="28">
        <v>43971</v>
      </c>
      <c r="GI90" s="352" t="s">
        <v>2488</v>
      </c>
      <c r="GJ90" s="244" t="s">
        <v>3022</v>
      </c>
      <c r="GK90" s="1">
        <v>0</v>
      </c>
      <c r="GL90" s="244" t="s">
        <v>513</v>
      </c>
      <c r="GM90" s="9" t="s">
        <v>902</v>
      </c>
      <c r="GN90" s="1"/>
      <c r="GO90" s="10">
        <v>43789</v>
      </c>
      <c r="GP90" s="10"/>
      <c r="GQ90" s="20"/>
      <c r="GR90" s="138"/>
      <c r="GS90" s="1"/>
      <c r="GT90" s="22">
        <v>1.85796507428</v>
      </c>
      <c r="GU90" s="1"/>
      <c r="GV90" s="145">
        <v>1.4249996199999999</v>
      </c>
      <c r="GW90" s="1"/>
      <c r="GX90" s="1"/>
      <c r="GY90" s="150"/>
      <c r="GZ90" s="9"/>
      <c r="HA90" s="32">
        <v>0.73</v>
      </c>
      <c r="HB90" s="32">
        <v>2.44</v>
      </c>
      <c r="HC90" s="33">
        <v>2883.49</v>
      </c>
      <c r="HD90" s="32">
        <v>8.26</v>
      </c>
      <c r="HE90" s="32">
        <v>2.98</v>
      </c>
      <c r="HF90" s="32">
        <v>0</v>
      </c>
      <c r="HG90" s="33">
        <v>87775.78</v>
      </c>
      <c r="HH90" s="32">
        <v>41.68</v>
      </c>
      <c r="HI90" s="33">
        <v>602.36</v>
      </c>
      <c r="HJ90" s="32">
        <v>125.29</v>
      </c>
      <c r="HK90" s="32">
        <v>0</v>
      </c>
      <c r="HL90" s="32">
        <v>0</v>
      </c>
      <c r="HM90" s="32">
        <v>166.19</v>
      </c>
      <c r="HN90" s="32">
        <v>0</v>
      </c>
      <c r="HO90" s="32">
        <v>365.34</v>
      </c>
      <c r="HP90" s="33">
        <v>3532.48</v>
      </c>
      <c r="HQ90" s="32">
        <v>51.82</v>
      </c>
      <c r="HR90" s="32">
        <v>9.61</v>
      </c>
      <c r="HS90" s="32">
        <v>800.79</v>
      </c>
      <c r="HT90" s="32">
        <v>2103.62</v>
      </c>
      <c r="HU90" s="32">
        <v>3765.23</v>
      </c>
      <c r="HV90" s="32">
        <v>14.35</v>
      </c>
      <c r="HW90" s="32">
        <v>194.23</v>
      </c>
      <c r="HX90" s="32">
        <v>34.1</v>
      </c>
      <c r="HY90" s="32">
        <v>0</v>
      </c>
      <c r="HZ90" s="32">
        <v>432.41</v>
      </c>
      <c r="IA90" s="22">
        <f>HU90/HP90</f>
        <v>1.0658885542168675</v>
      </c>
      <c r="IB90" s="1"/>
      <c r="IC90" s="1"/>
      <c r="ID90" s="1"/>
      <c r="IE90" s="1"/>
      <c r="IF90" s="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9"/>
      <c r="KC90" s="9"/>
      <c r="KD90" s="9"/>
      <c r="KE90" s="20">
        <f t="shared" si="166"/>
        <v>75.987943199999989</v>
      </c>
      <c r="KF90" s="20">
        <f t="shared" si="167"/>
        <v>69.755493599999994</v>
      </c>
      <c r="KG90" s="20">
        <f t="shared" si="168"/>
        <v>85.336617599999997</v>
      </c>
      <c r="KH90" s="20">
        <f t="shared" si="169"/>
        <v>6.2310113423999987</v>
      </c>
      <c r="KI90" s="20">
        <f t="shared" si="170"/>
        <v>3.8353535999999999</v>
      </c>
      <c r="KJ90" s="20">
        <f t="shared" si="171"/>
        <v>18.903738765600004</v>
      </c>
      <c r="KK90" s="20">
        <f t="shared" si="172"/>
        <v>25.6002661512</v>
      </c>
      <c r="KL90" s="20">
        <f t="shared" si="173"/>
        <v>24.972466708799995</v>
      </c>
      <c r="KM90" s="9"/>
      <c r="KN90" s="9"/>
      <c r="KO90" s="9"/>
      <c r="KP90" s="1"/>
      <c r="KQ90" s="9"/>
      <c r="KR90" s="9"/>
      <c r="KS90" s="23">
        <v>43971</v>
      </c>
      <c r="KT90" s="20">
        <v>2</v>
      </c>
      <c r="KU90" s="1">
        <v>3</v>
      </c>
      <c r="KV90" s="1">
        <v>2</v>
      </c>
      <c r="KW90" s="23">
        <v>45002</v>
      </c>
      <c r="KX90" s="1">
        <v>2</v>
      </c>
      <c r="KY90" s="1">
        <v>0</v>
      </c>
      <c r="KZ90" s="1">
        <v>0</v>
      </c>
      <c r="LA90" s="11" t="s">
        <v>2480</v>
      </c>
      <c r="LB90" s="11"/>
      <c r="LC90" s="11"/>
    </row>
    <row r="91" spans="1:315">
      <c r="A91" s="1">
        <v>131</v>
      </c>
      <c r="B91" s="412">
        <f>COUNTIFS($D$3:D91,D91,$F$3:F91,F91)</f>
        <v>2</v>
      </c>
      <c r="C91" s="413">
        <v>12780</v>
      </c>
      <c r="D91" s="414" t="s">
        <v>696</v>
      </c>
      <c r="E91" s="73" t="s">
        <v>491</v>
      </c>
      <c r="F91" s="75">
        <v>5904130001</v>
      </c>
      <c r="G91" s="74">
        <v>61</v>
      </c>
      <c r="H91" s="442">
        <v>43971</v>
      </c>
      <c r="I91" s="29" t="s">
        <v>899</v>
      </c>
      <c r="J91" s="24" t="s">
        <v>486</v>
      </c>
      <c r="K91" s="2" t="s">
        <v>429</v>
      </c>
      <c r="L91" s="1">
        <v>26</v>
      </c>
      <c r="M91" s="2" t="s">
        <v>610</v>
      </c>
      <c r="N91" s="2" t="s">
        <v>430</v>
      </c>
      <c r="O91" s="1"/>
      <c r="P91" s="1" t="s">
        <v>1117</v>
      </c>
      <c r="Q91" s="25"/>
      <c r="R91" s="25"/>
      <c r="S91" s="2"/>
      <c r="T91" s="49" t="s">
        <v>1013</v>
      </c>
      <c r="U91" s="49"/>
      <c r="V91" s="54" t="s">
        <v>1107</v>
      </c>
      <c r="W91" s="27"/>
      <c r="X91" s="56"/>
      <c r="Y91" s="56"/>
      <c r="Z91" s="29" t="s">
        <v>1001</v>
      </c>
      <c r="AA91" s="1" t="s">
        <v>793</v>
      </c>
      <c r="AB91" s="1"/>
      <c r="AC91" s="112">
        <v>230</v>
      </c>
      <c r="AD91" s="112">
        <v>6000</v>
      </c>
      <c r="AE91" s="11"/>
      <c r="AF91" s="11"/>
      <c r="AG91" s="11" t="s">
        <v>482</v>
      </c>
      <c r="AH91" s="112">
        <v>450</v>
      </c>
      <c r="AI91" s="11"/>
      <c r="AJ91" s="11"/>
      <c r="AK91" s="112"/>
      <c r="AL91" s="1"/>
      <c r="AM91" s="11"/>
      <c r="AN91" s="1"/>
      <c r="AO91" s="113">
        <v>16.3</v>
      </c>
      <c r="AP91" s="114">
        <v>29.3</v>
      </c>
      <c r="AQ91" s="115">
        <v>53.2</v>
      </c>
      <c r="AR91" s="116">
        <f t="shared" si="148"/>
        <v>98.800000000000011</v>
      </c>
      <c r="AS91" s="117">
        <f t="shared" si="149"/>
        <v>0.55631399317406149</v>
      </c>
      <c r="AT91" s="118">
        <f t="shared" si="150"/>
        <v>29.595904436860074</v>
      </c>
      <c r="AU91" s="119">
        <f t="shared" si="151"/>
        <v>0.19757575757575757</v>
      </c>
      <c r="AV91" s="19">
        <f t="shared" ref="AV91:AV98" si="181">AW91*AO91/100</f>
        <v>13.214</v>
      </c>
      <c r="AW91" s="19">
        <f t="shared" ref="AW91:AW96" si="182">98-AY91-(CD91*100/AO91)</f>
        <v>81.067484662576689</v>
      </c>
      <c r="AX91" s="120">
        <v>2.5299999999999998</v>
      </c>
      <c r="AY91" s="19">
        <f t="shared" ref="AY91:AY98" si="183">AX91*100/AO91</f>
        <v>15.521472392638035</v>
      </c>
      <c r="AZ91" s="1" t="s">
        <v>431</v>
      </c>
      <c r="BA91" s="55">
        <v>20.8</v>
      </c>
      <c r="BB91" s="1" t="s">
        <v>431</v>
      </c>
      <c r="BC91" s="6">
        <v>0.98</v>
      </c>
      <c r="BD91" s="6"/>
      <c r="BE91" s="19"/>
      <c r="BF91" s="19"/>
      <c r="BG91" s="64">
        <v>5851.2</v>
      </c>
      <c r="BH91" s="64">
        <v>262.2</v>
      </c>
      <c r="BI91" s="19">
        <v>0.47</v>
      </c>
      <c r="BJ91" s="19">
        <v>47.6</v>
      </c>
      <c r="BK91" s="1">
        <v>52.4</v>
      </c>
      <c r="BL91" s="121">
        <f t="shared" si="152"/>
        <v>0.90839694656488557</v>
      </c>
      <c r="BM91" s="122">
        <v>0.53</v>
      </c>
      <c r="BN91" s="6">
        <f t="shared" si="153"/>
        <v>3.2515337423312882</v>
      </c>
      <c r="BO91" s="1" t="s">
        <v>431</v>
      </c>
      <c r="BP91" s="19">
        <v>60.5</v>
      </c>
      <c r="BQ91" s="19">
        <v>57.742999999999995</v>
      </c>
      <c r="BR91" s="4">
        <v>34830</v>
      </c>
      <c r="BS91" s="6">
        <f t="shared" si="154"/>
        <v>75.7</v>
      </c>
      <c r="BT91" s="4">
        <v>88.6</v>
      </c>
      <c r="BU91" s="42">
        <v>12568.28</v>
      </c>
      <c r="BV91" s="6">
        <f t="shared" si="155"/>
        <v>11.400000000000006</v>
      </c>
      <c r="BW91" s="6">
        <f t="shared" si="156"/>
        <v>28.772600000000004</v>
      </c>
      <c r="BX91" s="2">
        <v>28.1</v>
      </c>
      <c r="BY91" s="22">
        <f t="shared" si="157"/>
        <v>8.2332999999999998</v>
      </c>
      <c r="BZ91" s="4">
        <v>47.6</v>
      </c>
      <c r="CA91" s="22">
        <f t="shared" si="158"/>
        <v>13.946800000000001</v>
      </c>
      <c r="CB91" s="4">
        <v>22.5</v>
      </c>
      <c r="CC91" s="22">
        <f t="shared" si="159"/>
        <v>6.5925000000000002</v>
      </c>
      <c r="CD91" s="22">
        <v>0.23</v>
      </c>
      <c r="CE91" s="123">
        <v>95.9</v>
      </c>
      <c r="CF91" s="124">
        <v>11041.5</v>
      </c>
      <c r="CG91" s="123">
        <v>89.3</v>
      </c>
      <c r="CH91" s="124">
        <v>6520</v>
      </c>
      <c r="CI91" s="123">
        <v>73.099999999999994</v>
      </c>
      <c r="CJ91" s="123">
        <v>86.5</v>
      </c>
      <c r="CK91" s="124">
        <v>7408.5999999999995</v>
      </c>
      <c r="CL91" s="19">
        <f t="shared" si="160"/>
        <v>0.59033613445378152</v>
      </c>
      <c r="CM91" s="22"/>
      <c r="CN91" s="22"/>
      <c r="CO91" s="22"/>
      <c r="CP91" s="6">
        <v>0.14000000000000001</v>
      </c>
      <c r="CQ91" s="19"/>
      <c r="CR91" s="19"/>
      <c r="CS91" s="19"/>
      <c r="CT91" s="22"/>
      <c r="CU91" s="139"/>
      <c r="CV91" s="139"/>
      <c r="CW91" s="22"/>
      <c r="CX91" s="22"/>
      <c r="CY91" s="1"/>
      <c r="CZ91" s="22"/>
      <c r="DA91" s="16"/>
      <c r="DB91" s="126" t="s">
        <v>546</v>
      </c>
      <c r="DC91" s="127"/>
      <c r="DD91" s="128" t="s">
        <v>1147</v>
      </c>
      <c r="DE91" s="1"/>
      <c r="DF91" s="1"/>
      <c r="DG91" s="1"/>
      <c r="DH91" s="1"/>
      <c r="DI91" s="1" t="s">
        <v>433</v>
      </c>
      <c r="DJ91" s="205" t="s">
        <v>482</v>
      </c>
      <c r="DK91" s="4">
        <v>2</v>
      </c>
      <c r="DL91" s="4" t="s">
        <v>456</v>
      </c>
      <c r="DM91" s="4" t="s">
        <v>441</v>
      </c>
      <c r="DN91" s="16" t="s">
        <v>466</v>
      </c>
      <c r="DO91" s="4"/>
      <c r="DP91" s="4"/>
      <c r="DQ91" s="4"/>
      <c r="DR91" s="1" t="s">
        <v>430</v>
      </c>
      <c r="DS91" s="1" t="s">
        <v>430</v>
      </c>
      <c r="DT91" s="22">
        <v>487</v>
      </c>
      <c r="DU91" s="22">
        <v>31.4</v>
      </c>
      <c r="DV91" s="22">
        <v>68.599999999999994</v>
      </c>
      <c r="DW91" s="1" t="s">
        <v>430</v>
      </c>
      <c r="DX91" s="1" t="s">
        <v>430</v>
      </c>
      <c r="DY91" s="1" t="s">
        <v>430</v>
      </c>
      <c r="DZ91" s="1" t="s">
        <v>430</v>
      </c>
      <c r="EA91" s="1">
        <v>0</v>
      </c>
      <c r="EB91" s="2"/>
      <c r="EC91" s="36"/>
      <c r="ED91" s="36"/>
      <c r="EE91" s="4">
        <v>26</v>
      </c>
      <c r="EF91" s="4">
        <v>60</v>
      </c>
      <c r="EG91" s="5">
        <v>3</v>
      </c>
      <c r="EH91" s="4">
        <v>1</v>
      </c>
      <c r="EI91" s="4" t="s">
        <v>3023</v>
      </c>
      <c r="EJ91" s="4">
        <v>180</v>
      </c>
      <c r="EK91" s="4">
        <v>120</v>
      </c>
      <c r="EL91" s="6">
        <f t="shared" si="174"/>
        <v>37.037037037037038</v>
      </c>
      <c r="EM91" s="4">
        <v>3</v>
      </c>
      <c r="EN91" s="1">
        <v>1</v>
      </c>
      <c r="EO91" s="4">
        <v>2</v>
      </c>
      <c r="EP91" s="4">
        <v>2</v>
      </c>
      <c r="EQ91" s="31" t="s">
        <v>513</v>
      </c>
      <c r="ER91" s="14" t="s">
        <v>513</v>
      </c>
      <c r="ES91" s="129">
        <v>12780</v>
      </c>
      <c r="ET91" s="130">
        <v>75</v>
      </c>
      <c r="EU91" s="130">
        <v>18981</v>
      </c>
      <c r="EV91" s="130">
        <v>8000</v>
      </c>
      <c r="EW91" s="130">
        <v>40560</v>
      </c>
      <c r="EX91" s="130">
        <v>3406</v>
      </c>
      <c r="EY91" s="131">
        <f t="shared" si="161"/>
        <v>230.24560000000002</v>
      </c>
      <c r="EZ91" s="38">
        <f t="shared" si="162"/>
        <v>5986.3856000000005</v>
      </c>
      <c r="FA91" s="9"/>
      <c r="FB91" s="9"/>
      <c r="FC91" s="9"/>
      <c r="FD91" s="9"/>
      <c r="FE91" s="132"/>
      <c r="FF91" s="132"/>
      <c r="FG91" s="132"/>
      <c r="FH91" s="133"/>
      <c r="FI91" s="11"/>
      <c r="FJ91" s="133"/>
      <c r="FK91" s="135"/>
      <c r="FL91" s="136"/>
      <c r="FM91" s="9"/>
      <c r="FN91" s="1"/>
      <c r="FO91" s="40">
        <f t="shared" si="180"/>
        <v>0.23</v>
      </c>
      <c r="FP91" s="9"/>
      <c r="FQ91" s="118">
        <f t="shared" si="164"/>
        <v>17.944260049523209</v>
      </c>
      <c r="FR91" s="137">
        <f t="shared" si="165"/>
        <v>0.23024560000000002</v>
      </c>
      <c r="FS91" s="140">
        <f>DT91/EY91</f>
        <v>2.1151327104622193</v>
      </c>
      <c r="FT91" s="42">
        <v>36</v>
      </c>
      <c r="FU91" s="337">
        <v>42887</v>
      </c>
      <c r="FV91" s="346" t="s">
        <v>430</v>
      </c>
      <c r="FW91" s="2" t="s">
        <v>1314</v>
      </c>
      <c r="FX91" s="209" t="s">
        <v>430</v>
      </c>
      <c r="FY91" s="241" t="s">
        <v>2507</v>
      </c>
      <c r="FZ91" s="1">
        <v>0</v>
      </c>
      <c r="GA91" s="2">
        <v>3</v>
      </c>
      <c r="GB91" s="11" t="s">
        <v>901</v>
      </c>
      <c r="GC91" s="11"/>
      <c r="GD91" s="1"/>
      <c r="GE91" s="20">
        <v>0</v>
      </c>
      <c r="GF91" s="237" t="s">
        <v>513</v>
      </c>
      <c r="GG91" s="1">
        <v>1</v>
      </c>
      <c r="GH91" s="219">
        <v>44076</v>
      </c>
      <c r="GI91" s="352" t="s">
        <v>2488</v>
      </c>
      <c r="GJ91" s="244" t="s">
        <v>3022</v>
      </c>
      <c r="GK91" s="1">
        <v>0</v>
      </c>
      <c r="GL91" s="244" t="s">
        <v>513</v>
      </c>
      <c r="GM91" s="11" t="s">
        <v>567</v>
      </c>
      <c r="GN91" s="1"/>
      <c r="GO91" s="10">
        <v>43971</v>
      </c>
      <c r="GP91" s="10"/>
      <c r="GQ91" s="20"/>
      <c r="GR91" s="138" t="s">
        <v>1018</v>
      </c>
      <c r="GS91" s="1"/>
      <c r="GT91" s="22">
        <v>2.1</v>
      </c>
      <c r="GU91" s="1"/>
      <c r="GV91" s="11"/>
      <c r="GW91" s="1"/>
      <c r="GX91" s="1"/>
      <c r="GY91" s="150"/>
      <c r="GZ91" s="11">
        <v>1</v>
      </c>
      <c r="HA91" s="51">
        <v>0</v>
      </c>
      <c r="HB91" s="51">
        <v>0</v>
      </c>
      <c r="HC91" s="52">
        <v>3941.94</v>
      </c>
      <c r="HD91" s="51">
        <v>0</v>
      </c>
      <c r="HE91" s="51">
        <v>0</v>
      </c>
      <c r="HF91" s="51">
        <v>0</v>
      </c>
      <c r="HG91" s="52">
        <v>70626.8</v>
      </c>
      <c r="HH91" s="51">
        <v>0</v>
      </c>
      <c r="HI91" s="52">
        <v>1023.7</v>
      </c>
      <c r="HJ91" s="51">
        <v>0</v>
      </c>
      <c r="HK91" s="51">
        <v>0</v>
      </c>
      <c r="HL91" s="51">
        <v>0</v>
      </c>
      <c r="HM91" s="51">
        <v>313.68</v>
      </c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20"/>
      <c r="IC91" s="20"/>
      <c r="ID91" s="11"/>
      <c r="IE91" s="11"/>
      <c r="IF91" s="20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9"/>
      <c r="KC91" s="9"/>
      <c r="KD91" s="9"/>
      <c r="KE91" s="20">
        <f t="shared" si="166"/>
        <v>37.530032800000008</v>
      </c>
      <c r="KF91" s="20">
        <f t="shared" si="167"/>
        <v>67.461960800000014</v>
      </c>
      <c r="KG91" s="20">
        <f t="shared" si="168"/>
        <v>122.49065920000002</v>
      </c>
      <c r="KH91" s="20">
        <f t="shared" si="169"/>
        <v>5.8252136800000001</v>
      </c>
      <c r="KI91" s="20">
        <f t="shared" si="170"/>
        <v>1.2203016800000002</v>
      </c>
      <c r="KJ91" s="20">
        <f t="shared" si="171"/>
        <v>18.956810984800001</v>
      </c>
      <c r="KK91" s="20">
        <f t="shared" si="172"/>
        <v>32.111893340800009</v>
      </c>
      <c r="KL91" s="20">
        <f t="shared" si="173"/>
        <v>15.178941180000002</v>
      </c>
      <c r="KM91" s="9"/>
      <c r="KN91" s="9"/>
      <c r="KO91" s="9"/>
      <c r="KP91" s="1"/>
      <c r="KQ91" s="9"/>
      <c r="KR91" s="9"/>
      <c r="KS91" s="23">
        <v>44076</v>
      </c>
      <c r="KT91" s="20">
        <v>3</v>
      </c>
      <c r="KU91" s="1">
        <v>3</v>
      </c>
      <c r="KV91" s="2">
        <v>2</v>
      </c>
      <c r="KW91" s="23">
        <v>45002</v>
      </c>
      <c r="KX91" s="1">
        <v>2</v>
      </c>
      <c r="KY91" s="1">
        <v>0</v>
      </c>
      <c r="KZ91" s="1">
        <v>0</v>
      </c>
      <c r="LA91" s="11" t="s">
        <v>2480</v>
      </c>
      <c r="LB91" s="11"/>
      <c r="LC91" s="11"/>
    </row>
    <row r="92" spans="1:315">
      <c r="A92" s="1">
        <v>315</v>
      </c>
      <c r="B92" s="412">
        <f>COUNTIFS($D$3:D92,D92,$F$3:F92,F92)</f>
        <v>1</v>
      </c>
      <c r="C92" s="413">
        <v>16359</v>
      </c>
      <c r="D92" s="414" t="s">
        <v>514</v>
      </c>
      <c r="E92" s="2" t="s">
        <v>484</v>
      </c>
      <c r="F92" s="12">
        <v>470209418</v>
      </c>
      <c r="G92" s="1">
        <v>74</v>
      </c>
      <c r="H92" s="441">
        <v>44509</v>
      </c>
      <c r="I92" s="29" t="s">
        <v>1865</v>
      </c>
      <c r="J92" s="24" t="s">
        <v>486</v>
      </c>
      <c r="K92" s="2" t="s">
        <v>429</v>
      </c>
      <c r="L92" s="2">
        <v>13</v>
      </c>
      <c r="M92" s="2" t="s">
        <v>562</v>
      </c>
      <c r="N92" s="2" t="s">
        <v>430</v>
      </c>
      <c r="O92" s="11"/>
      <c r="P92" s="2" t="s">
        <v>1852</v>
      </c>
      <c r="Q92" s="11"/>
      <c r="R92" s="11"/>
      <c r="S92" s="11"/>
      <c r="T92" s="41"/>
      <c r="U92" s="41"/>
      <c r="V92" s="61" t="s">
        <v>1358</v>
      </c>
      <c r="W92" s="41"/>
      <c r="X92" s="41"/>
      <c r="Y92" s="63"/>
      <c r="Z92" s="11"/>
      <c r="AA92" s="1" t="s">
        <v>793</v>
      </c>
      <c r="AB92" s="1"/>
      <c r="AC92" s="112">
        <v>463</v>
      </c>
      <c r="AD92" s="112">
        <v>6000</v>
      </c>
      <c r="AE92" s="11"/>
      <c r="AF92" s="11"/>
      <c r="AG92" s="11" t="s">
        <v>490</v>
      </c>
      <c r="AH92" s="112">
        <v>450</v>
      </c>
      <c r="AI92" s="11"/>
      <c r="AJ92" s="11"/>
      <c r="AK92" s="112"/>
      <c r="AL92" s="1"/>
      <c r="AM92" s="11"/>
      <c r="AN92" s="1"/>
      <c r="AO92" s="113">
        <v>1.46</v>
      </c>
      <c r="AP92" s="114">
        <v>28</v>
      </c>
      <c r="AQ92" s="115">
        <v>70</v>
      </c>
      <c r="AR92" s="116">
        <f t="shared" si="148"/>
        <v>99.460000000000008</v>
      </c>
      <c r="AS92" s="117">
        <f t="shared" si="149"/>
        <v>5.2142857142857144E-2</v>
      </c>
      <c r="AT92" s="118">
        <f t="shared" si="150"/>
        <v>3.65</v>
      </c>
      <c r="AU92" s="119">
        <f t="shared" si="151"/>
        <v>1.4897959183673469E-2</v>
      </c>
      <c r="AV92" s="19">
        <f t="shared" si="181"/>
        <v>1.1477999999999999</v>
      </c>
      <c r="AW92" s="19">
        <f t="shared" si="182"/>
        <v>78.61643835616438</v>
      </c>
      <c r="AX92" s="120">
        <v>0.26</v>
      </c>
      <c r="AY92" s="19">
        <f t="shared" si="183"/>
        <v>17.808219178082194</v>
      </c>
      <c r="AZ92" s="1" t="s">
        <v>431</v>
      </c>
      <c r="BA92" s="55">
        <v>24.05</v>
      </c>
      <c r="BB92" s="1" t="s">
        <v>431</v>
      </c>
      <c r="BC92" s="6">
        <v>3.22</v>
      </c>
      <c r="BD92" s="6"/>
      <c r="BE92" s="19"/>
      <c r="BF92" s="19"/>
      <c r="BG92" s="64">
        <v>4126.666666666667</v>
      </c>
      <c r="BH92" s="64">
        <v>475.53</v>
      </c>
      <c r="BI92" s="19">
        <v>0.75</v>
      </c>
      <c r="BJ92" s="19">
        <v>59.3</v>
      </c>
      <c r="BK92" s="19">
        <f t="shared" ref="BK92:BK98" si="184">100-BJ92</f>
        <v>40.700000000000003</v>
      </c>
      <c r="BL92" s="121">
        <f t="shared" si="152"/>
        <v>1.4570024570024569</v>
      </c>
      <c r="BM92" s="122">
        <v>2.5999999999999999E-2</v>
      </c>
      <c r="BN92" s="6">
        <f t="shared" si="153"/>
        <v>1.7808219178082192</v>
      </c>
      <c r="BO92" s="1" t="s">
        <v>431</v>
      </c>
      <c r="BP92" s="19">
        <v>30.449999999999996</v>
      </c>
      <c r="BQ92" s="19">
        <v>43.34</v>
      </c>
      <c r="BR92" s="42">
        <v>22824.69</v>
      </c>
      <c r="BS92" s="6">
        <f t="shared" si="154"/>
        <v>77.699999999999989</v>
      </c>
      <c r="BT92" s="4">
        <v>98.1</v>
      </c>
      <c r="BU92" s="42">
        <v>11970.5</v>
      </c>
      <c r="BV92" s="6">
        <f t="shared" si="155"/>
        <v>1.9000000000000057</v>
      </c>
      <c r="BW92" s="6">
        <f t="shared" si="156"/>
        <v>27.635999999999999</v>
      </c>
      <c r="BX92" s="22">
        <v>40.4</v>
      </c>
      <c r="BY92" s="22">
        <f t="shared" si="157"/>
        <v>11.312000000000001</v>
      </c>
      <c r="BZ92" s="6">
        <v>37.299999999999997</v>
      </c>
      <c r="CA92" s="22">
        <f t="shared" si="158"/>
        <v>10.443999999999999</v>
      </c>
      <c r="CB92" s="6">
        <v>21</v>
      </c>
      <c r="CC92" s="22">
        <f t="shared" si="159"/>
        <v>5.88</v>
      </c>
      <c r="CD92" s="22">
        <v>2.3E-2</v>
      </c>
      <c r="CE92" s="123">
        <v>99.7</v>
      </c>
      <c r="CF92" s="124">
        <v>11001</v>
      </c>
      <c r="CG92" s="123">
        <v>98.9</v>
      </c>
      <c r="CH92" s="124">
        <v>8970</v>
      </c>
      <c r="CI92" s="123">
        <v>81.8</v>
      </c>
      <c r="CJ92" s="123">
        <v>95.1</v>
      </c>
      <c r="CK92" s="124">
        <v>9135</v>
      </c>
      <c r="CL92" s="19">
        <f t="shared" si="160"/>
        <v>1.0831099195710456</v>
      </c>
      <c r="CM92" s="19"/>
      <c r="CN92" s="19"/>
      <c r="CO92" s="19"/>
      <c r="CP92" s="6"/>
      <c r="CQ92" s="19"/>
      <c r="CR92" s="19"/>
      <c r="CS92" s="20"/>
      <c r="CT92" s="25"/>
      <c r="CU92" s="125"/>
      <c r="CV92" s="125"/>
      <c r="CW92" s="1"/>
      <c r="CX92" s="1"/>
      <c r="CY92" s="1"/>
      <c r="CZ92" s="22"/>
      <c r="DA92" s="16"/>
      <c r="DB92" s="126" t="s">
        <v>546</v>
      </c>
      <c r="DC92" s="127"/>
      <c r="DD92" s="128" t="s">
        <v>1866</v>
      </c>
      <c r="DE92" s="1"/>
      <c r="DF92" s="1"/>
      <c r="DG92" s="1"/>
      <c r="DH92" s="1"/>
      <c r="DI92" s="1" t="s">
        <v>433</v>
      </c>
      <c r="DJ92" s="206" t="s">
        <v>490</v>
      </c>
      <c r="DK92" s="4">
        <v>2</v>
      </c>
      <c r="DL92" s="4"/>
      <c r="DM92" s="4"/>
      <c r="DN92" s="16" t="s">
        <v>466</v>
      </c>
      <c r="DO92" s="4"/>
      <c r="DP92" s="4"/>
      <c r="DQ92" s="4"/>
      <c r="DR92" s="22" t="s">
        <v>430</v>
      </c>
      <c r="DS92" s="22" t="s">
        <v>430</v>
      </c>
      <c r="DT92" s="22">
        <v>521</v>
      </c>
      <c r="DU92" s="22">
        <v>63.5</v>
      </c>
      <c r="DV92" s="22">
        <v>36.5</v>
      </c>
      <c r="DW92" s="2" t="s">
        <v>430</v>
      </c>
      <c r="DX92" s="2" t="s">
        <v>430</v>
      </c>
      <c r="DY92" s="2" t="s">
        <v>430</v>
      </c>
      <c r="DZ92" s="2" t="s">
        <v>430</v>
      </c>
      <c r="EA92" s="2">
        <v>0</v>
      </c>
      <c r="EB92" s="2"/>
      <c r="EC92" s="36"/>
      <c r="ED92" s="36"/>
      <c r="EE92" s="4">
        <f>L92</f>
        <v>13</v>
      </c>
      <c r="EF92" s="4">
        <v>30</v>
      </c>
      <c r="EG92" s="4"/>
      <c r="EH92" s="4">
        <v>0</v>
      </c>
      <c r="EI92" s="4" t="s">
        <v>513</v>
      </c>
      <c r="EJ92" s="4" t="s">
        <v>430</v>
      </c>
      <c r="EK92" s="4" t="s">
        <v>430</v>
      </c>
      <c r="EL92" s="6" t="s">
        <v>430</v>
      </c>
      <c r="EM92" s="4"/>
      <c r="EN92" s="4">
        <v>1</v>
      </c>
      <c r="EO92" s="4">
        <v>2</v>
      </c>
      <c r="EP92" s="4">
        <v>2</v>
      </c>
      <c r="EQ92" s="31" t="s">
        <v>513</v>
      </c>
      <c r="ER92" s="14" t="s">
        <v>513</v>
      </c>
      <c r="ES92" s="129">
        <f>C92</f>
        <v>16359</v>
      </c>
      <c r="ET92" s="130">
        <v>75</v>
      </c>
      <c r="EU92" s="130">
        <v>8009</v>
      </c>
      <c r="EV92" s="130">
        <v>4948</v>
      </c>
      <c r="EW92" s="130">
        <v>38064</v>
      </c>
      <c r="EX92" s="130">
        <v>4777</v>
      </c>
      <c r="EY92" s="131">
        <f t="shared" si="161"/>
        <v>489.98040420371865</v>
      </c>
      <c r="EZ92" s="38">
        <f t="shared" si="162"/>
        <v>6369.7452546483428</v>
      </c>
      <c r="FA92" s="9"/>
      <c r="FB92" s="9"/>
      <c r="FC92" s="9"/>
      <c r="FD92" s="9"/>
      <c r="FE92" s="132"/>
      <c r="FF92" s="132"/>
      <c r="FG92" s="132"/>
      <c r="FH92" s="133"/>
      <c r="FI92" s="134"/>
      <c r="FJ92" s="133"/>
      <c r="FK92" s="135"/>
      <c r="FL92" s="136"/>
      <c r="FM92" s="9"/>
      <c r="FN92" s="1"/>
      <c r="FO92" s="40">
        <f t="shared" si="180"/>
        <v>0.46300000000000002</v>
      </c>
      <c r="FP92" s="9"/>
      <c r="FQ92" s="118">
        <f t="shared" si="164"/>
        <v>59.645398926208017</v>
      </c>
      <c r="FR92" s="137">
        <f t="shared" si="165"/>
        <v>0.48998040420371863</v>
      </c>
      <c r="FS92" s="9"/>
      <c r="FT92" s="1"/>
      <c r="FU92" s="335"/>
      <c r="FV92" s="344">
        <v>43800</v>
      </c>
      <c r="FW92" s="210"/>
      <c r="FX92" s="244" t="s">
        <v>430</v>
      </c>
      <c r="FY92" s="243" t="s">
        <v>2517</v>
      </c>
      <c r="FZ92" s="1"/>
      <c r="GA92" s="237" t="s">
        <v>430</v>
      </c>
      <c r="GB92" s="9"/>
      <c r="GC92" s="9"/>
      <c r="GD92" s="1"/>
      <c r="GE92" s="20">
        <v>0</v>
      </c>
      <c r="GF92" s="237" t="s">
        <v>513</v>
      </c>
      <c r="GG92" s="1"/>
      <c r="GH92" s="244" t="s">
        <v>430</v>
      </c>
      <c r="GI92" s="351">
        <v>1</v>
      </c>
      <c r="GJ92" s="244" t="s">
        <v>430</v>
      </c>
      <c r="GK92" s="1"/>
      <c r="GL92" s="8">
        <v>0</v>
      </c>
      <c r="GM92" s="9"/>
      <c r="GN92" s="1"/>
      <c r="GO92" s="10"/>
      <c r="GP92" s="10"/>
      <c r="GQ92" s="20"/>
      <c r="GR92" s="138"/>
      <c r="GS92" s="1"/>
      <c r="GT92" s="1"/>
      <c r="GU92" s="1"/>
      <c r="GV92" s="1"/>
      <c r="GW92" s="1"/>
      <c r="GX92" s="1"/>
      <c r="GY92" s="9"/>
      <c r="GZ92" s="9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22">
        <v>51.2</v>
      </c>
      <c r="KC92" s="22">
        <v>10.4</v>
      </c>
      <c r="KD92" s="22">
        <v>1.39</v>
      </c>
      <c r="KE92" s="20">
        <f t="shared" si="166"/>
        <v>7.1537139013742923</v>
      </c>
      <c r="KF92" s="20">
        <f t="shared" si="167"/>
        <v>137.19451317704124</v>
      </c>
      <c r="KG92" s="20">
        <f t="shared" si="168"/>
        <v>342.98628294260305</v>
      </c>
      <c r="KH92" s="20">
        <f t="shared" si="169"/>
        <v>1.2739490509296687</v>
      </c>
      <c r="KI92" s="20">
        <f t="shared" si="170"/>
        <v>0.12739490509296686</v>
      </c>
      <c r="KJ92" s="20">
        <f t="shared" si="171"/>
        <v>55.42658332352466</v>
      </c>
      <c r="KK92" s="20">
        <f t="shared" si="172"/>
        <v>51.173553415036373</v>
      </c>
      <c r="KL92" s="20">
        <f t="shared" si="173"/>
        <v>28.810847767178654</v>
      </c>
      <c r="KM92" s="9"/>
      <c r="KN92" s="9"/>
      <c r="KO92" s="9"/>
      <c r="KP92" s="1"/>
      <c r="KQ92" s="9"/>
      <c r="KR92" s="9"/>
      <c r="KS92" s="245" t="s">
        <v>430</v>
      </c>
      <c r="KT92" s="459" t="s">
        <v>430</v>
      </c>
      <c r="KU92" s="237" t="s">
        <v>430</v>
      </c>
      <c r="KV92" s="237" t="s">
        <v>430</v>
      </c>
      <c r="KW92" s="237" t="s">
        <v>430</v>
      </c>
      <c r="KX92" s="237" t="s">
        <v>430</v>
      </c>
      <c r="KY92" s="237" t="s">
        <v>430</v>
      </c>
      <c r="KZ92" s="237" t="s">
        <v>430</v>
      </c>
      <c r="LA92" s="11" t="s">
        <v>430</v>
      </c>
      <c r="LB92" s="11"/>
      <c r="LC92" s="11"/>
    </row>
    <row r="93" spans="1:315">
      <c r="A93" s="1">
        <v>174</v>
      </c>
      <c r="B93" s="412">
        <f>COUNTIFS($D$3:D93,D93,$F$3:F93,F93)</f>
        <v>1</v>
      </c>
      <c r="C93" s="413">
        <v>13050</v>
      </c>
      <c r="D93" s="414" t="s">
        <v>1216</v>
      </c>
      <c r="E93" s="73" t="s">
        <v>684</v>
      </c>
      <c r="F93" s="75">
        <v>6253290043</v>
      </c>
      <c r="G93" s="74">
        <v>58</v>
      </c>
      <c r="H93" s="442">
        <v>44011</v>
      </c>
      <c r="I93" s="29" t="s">
        <v>615</v>
      </c>
      <c r="J93" s="24" t="s">
        <v>486</v>
      </c>
      <c r="K93" s="2" t="s">
        <v>429</v>
      </c>
      <c r="L93" s="1">
        <v>17</v>
      </c>
      <c r="M93" s="2" t="s">
        <v>540</v>
      </c>
      <c r="N93" s="2" t="s">
        <v>430</v>
      </c>
      <c r="O93" s="1"/>
      <c r="P93" s="1" t="s">
        <v>1204</v>
      </c>
      <c r="Q93" s="25"/>
      <c r="R93" s="25"/>
      <c r="S93" s="2"/>
      <c r="T93" s="49" t="s">
        <v>1013</v>
      </c>
      <c r="U93" s="49"/>
      <c r="V93" s="54" t="s">
        <v>1107</v>
      </c>
      <c r="W93" s="27"/>
      <c r="X93" s="56"/>
      <c r="Y93" s="56"/>
      <c r="Z93" s="29"/>
      <c r="AA93" s="1" t="s">
        <v>793</v>
      </c>
      <c r="AB93" s="1"/>
      <c r="AC93" s="112">
        <v>180</v>
      </c>
      <c r="AD93" s="112">
        <v>3000</v>
      </c>
      <c r="AE93" s="11"/>
      <c r="AF93" s="11"/>
      <c r="AG93" s="11" t="s">
        <v>490</v>
      </c>
      <c r="AH93" s="112">
        <v>250</v>
      </c>
      <c r="AI93" s="11"/>
      <c r="AJ93" s="11"/>
      <c r="AK93" s="112"/>
      <c r="AL93" s="1"/>
      <c r="AM93" s="11"/>
      <c r="AN93" s="1"/>
      <c r="AO93" s="113">
        <v>36.299999999999997</v>
      </c>
      <c r="AP93" s="114">
        <v>47.5</v>
      </c>
      <c r="AQ93" s="115">
        <v>14.3</v>
      </c>
      <c r="AR93" s="116">
        <f t="shared" si="148"/>
        <v>98.1</v>
      </c>
      <c r="AS93" s="117">
        <f t="shared" si="149"/>
        <v>0.76421052631578945</v>
      </c>
      <c r="AT93" s="118">
        <f t="shared" si="150"/>
        <v>10.928210526315789</v>
      </c>
      <c r="AU93" s="119">
        <f t="shared" si="151"/>
        <v>0.58737864077669899</v>
      </c>
      <c r="AV93" s="19">
        <f t="shared" si="181"/>
        <v>30.414000000000001</v>
      </c>
      <c r="AW93" s="19">
        <f t="shared" si="182"/>
        <v>83.785123966942152</v>
      </c>
      <c r="AX93" s="120">
        <v>3.73</v>
      </c>
      <c r="AY93" s="19">
        <f t="shared" si="183"/>
        <v>10.275482093663912</v>
      </c>
      <c r="AZ93" s="1" t="s">
        <v>431</v>
      </c>
      <c r="BA93" s="55">
        <v>14.3</v>
      </c>
      <c r="BB93" s="1" t="s">
        <v>431</v>
      </c>
      <c r="BC93" s="6">
        <v>0.42</v>
      </c>
      <c r="BD93" s="6"/>
      <c r="BE93" s="19"/>
      <c r="BF93" s="19"/>
      <c r="BG93" s="2">
        <v>4520</v>
      </c>
      <c r="BH93" s="64">
        <v>210.89999999999998</v>
      </c>
      <c r="BI93" s="19">
        <v>0.62</v>
      </c>
      <c r="BJ93" s="19">
        <v>29.1</v>
      </c>
      <c r="BK93" s="19">
        <f t="shared" si="184"/>
        <v>70.900000000000006</v>
      </c>
      <c r="BL93" s="144">
        <f t="shared" si="152"/>
        <v>0.41043723554301831</v>
      </c>
      <c r="BM93" s="122">
        <v>0.4</v>
      </c>
      <c r="BN93" s="6">
        <f t="shared" si="153"/>
        <v>1.1019283746556474</v>
      </c>
      <c r="BO93" s="1" t="s">
        <v>431</v>
      </c>
      <c r="BP93" s="19">
        <v>18.600000000000001</v>
      </c>
      <c r="BQ93" s="19">
        <v>63.134999999999991</v>
      </c>
      <c r="BR93" s="4">
        <v>29027</v>
      </c>
      <c r="BS93" s="6">
        <f t="shared" si="154"/>
        <v>63.400000000000006</v>
      </c>
      <c r="BT93" s="4">
        <v>83.4</v>
      </c>
      <c r="BU93" s="42">
        <v>7314.4827586206902</v>
      </c>
      <c r="BV93" s="6">
        <f t="shared" si="155"/>
        <v>16.599999999999994</v>
      </c>
      <c r="BW93" s="6">
        <f t="shared" si="156"/>
        <v>47.357500000000002</v>
      </c>
      <c r="BX93" s="2">
        <v>38.1</v>
      </c>
      <c r="BY93" s="22">
        <f t="shared" si="157"/>
        <v>18.0975</v>
      </c>
      <c r="BZ93" s="4">
        <v>25.3</v>
      </c>
      <c r="CA93" s="22">
        <f t="shared" si="158"/>
        <v>12.0175</v>
      </c>
      <c r="CB93" s="4">
        <v>36.299999999999997</v>
      </c>
      <c r="CC93" s="22">
        <f t="shared" si="159"/>
        <v>17.242499999999996</v>
      </c>
      <c r="CD93" s="22">
        <v>1.43</v>
      </c>
      <c r="CE93" s="123">
        <v>98</v>
      </c>
      <c r="CF93" s="123">
        <v>5459</v>
      </c>
      <c r="CG93" s="123">
        <v>92.4</v>
      </c>
      <c r="CH93" s="123">
        <v>3765</v>
      </c>
      <c r="CI93" s="123">
        <v>60.6</v>
      </c>
      <c r="CJ93" s="123">
        <v>83</v>
      </c>
      <c r="CK93" s="123">
        <v>3834</v>
      </c>
      <c r="CL93" s="19">
        <f t="shared" si="160"/>
        <v>1.5059288537549407</v>
      </c>
      <c r="CM93" s="22"/>
      <c r="CN93" s="22"/>
      <c r="CO93" s="22"/>
      <c r="CP93" s="6">
        <v>1.36</v>
      </c>
      <c r="CQ93" s="19"/>
      <c r="CR93" s="19"/>
      <c r="CS93" s="19"/>
      <c r="CT93" s="22"/>
      <c r="CU93" s="139"/>
      <c r="CV93" s="139"/>
      <c r="CW93" s="22"/>
      <c r="CX93" s="22"/>
      <c r="CY93" s="1"/>
      <c r="CZ93" s="22"/>
      <c r="DA93" s="16"/>
      <c r="DB93" s="126" t="s">
        <v>256</v>
      </c>
      <c r="DC93" s="127"/>
      <c r="DD93" s="128" t="s">
        <v>1217</v>
      </c>
      <c r="DE93" s="1"/>
      <c r="DF93" s="1"/>
      <c r="DG93" s="1"/>
      <c r="DH93" s="1"/>
      <c r="DI93" s="1" t="s">
        <v>435</v>
      </c>
      <c r="DJ93" s="206" t="s">
        <v>490</v>
      </c>
      <c r="DK93" s="4">
        <v>2</v>
      </c>
      <c r="DL93" s="4" t="s">
        <v>441</v>
      </c>
      <c r="DM93" s="4" t="s">
        <v>470</v>
      </c>
      <c r="DN93" s="16">
        <v>0</v>
      </c>
      <c r="DO93" s="4"/>
      <c r="DP93" s="4"/>
      <c r="DQ93" s="4"/>
      <c r="DR93" s="22" t="s">
        <v>430</v>
      </c>
      <c r="DS93" s="22" t="s">
        <v>430</v>
      </c>
      <c r="DT93" s="22">
        <v>300</v>
      </c>
      <c r="DU93" s="22">
        <v>15.3</v>
      </c>
      <c r="DV93" s="22">
        <v>84.7</v>
      </c>
      <c r="DW93" s="22" t="s">
        <v>430</v>
      </c>
      <c r="DX93" s="22" t="s">
        <v>430</v>
      </c>
      <c r="DY93" s="22" t="s">
        <v>430</v>
      </c>
      <c r="DZ93" s="22" t="s">
        <v>430</v>
      </c>
      <c r="EA93" s="2">
        <v>0</v>
      </c>
      <c r="EB93" s="2"/>
      <c r="EC93" s="36"/>
      <c r="ED93" s="36"/>
      <c r="EE93" s="4">
        <v>17</v>
      </c>
      <c r="EF93" s="4">
        <v>25</v>
      </c>
      <c r="EG93" s="4">
        <v>3</v>
      </c>
      <c r="EH93" s="4">
        <v>1</v>
      </c>
      <c r="EI93" s="4" t="s">
        <v>3021</v>
      </c>
      <c r="EJ93" s="4">
        <v>162</v>
      </c>
      <c r="EK93" s="4">
        <v>74</v>
      </c>
      <c r="EL93" s="6">
        <f t="shared" ref="EL93:EL113" si="185">EK93/(EJ93*EJ93*0.01*0.01)</f>
        <v>28.196921201036428</v>
      </c>
      <c r="EM93" s="4">
        <v>0</v>
      </c>
      <c r="EN93" s="1">
        <v>1</v>
      </c>
      <c r="EO93" s="4">
        <v>2</v>
      </c>
      <c r="EP93" s="4">
        <v>1</v>
      </c>
      <c r="EQ93" s="31" t="s">
        <v>2770</v>
      </c>
      <c r="ER93" s="14">
        <v>43971</v>
      </c>
      <c r="ES93" s="129">
        <v>13050</v>
      </c>
      <c r="ET93" s="130">
        <v>75</v>
      </c>
      <c r="EU93" s="130">
        <v>36540</v>
      </c>
      <c r="EV93" s="130">
        <v>8000</v>
      </c>
      <c r="EW93" s="130">
        <v>40560</v>
      </c>
      <c r="EX93" s="130">
        <v>2587</v>
      </c>
      <c r="EY93" s="131">
        <f t="shared" si="161"/>
        <v>174.88120000000001</v>
      </c>
      <c r="EZ93" s="38">
        <f t="shared" si="162"/>
        <v>2972.9803999999999</v>
      </c>
      <c r="FA93" s="9"/>
      <c r="FB93" s="9"/>
      <c r="FC93" s="9"/>
      <c r="FD93" s="9"/>
      <c r="FE93" s="132"/>
      <c r="FF93" s="132"/>
      <c r="FG93" s="132"/>
      <c r="FH93" s="133"/>
      <c r="FI93" s="11"/>
      <c r="FJ93" s="133"/>
      <c r="FK93" s="135"/>
      <c r="FL93" s="136"/>
      <c r="FM93" s="9"/>
      <c r="FN93" s="1"/>
      <c r="FO93" s="40">
        <f t="shared" si="180"/>
        <v>0.18</v>
      </c>
      <c r="FP93" s="9"/>
      <c r="FQ93" s="118">
        <f t="shared" si="164"/>
        <v>7.0799124247400114</v>
      </c>
      <c r="FR93" s="137">
        <f t="shared" si="165"/>
        <v>0.17488120000000001</v>
      </c>
      <c r="FS93" s="140">
        <f>DT93/EY93</f>
        <v>1.715450259947896</v>
      </c>
      <c r="FT93" s="42">
        <v>72</v>
      </c>
      <c r="FU93" s="338" t="s">
        <v>430</v>
      </c>
      <c r="FV93" s="345">
        <v>41760</v>
      </c>
      <c r="FW93" s="211" t="s">
        <v>430</v>
      </c>
      <c r="FX93" s="29" t="s">
        <v>1314</v>
      </c>
      <c r="FY93" s="241" t="s">
        <v>2625</v>
      </c>
      <c r="FZ93" s="1">
        <v>0</v>
      </c>
      <c r="GA93" s="2">
        <v>1</v>
      </c>
      <c r="GB93" s="11" t="s">
        <v>500</v>
      </c>
      <c r="GC93" s="11"/>
      <c r="GD93" s="1"/>
      <c r="GE93" s="20">
        <v>1</v>
      </c>
      <c r="GF93" s="237" t="s">
        <v>522</v>
      </c>
      <c r="GG93" s="1">
        <v>1</v>
      </c>
      <c r="GH93" s="219">
        <v>45141</v>
      </c>
      <c r="GI93" s="351">
        <v>0</v>
      </c>
      <c r="GJ93" s="29" t="s">
        <v>3020</v>
      </c>
      <c r="GK93" s="1">
        <v>0</v>
      </c>
      <c r="GL93" s="244" t="s">
        <v>513</v>
      </c>
      <c r="GM93" s="11" t="s">
        <v>784</v>
      </c>
      <c r="GN93" s="1"/>
      <c r="GO93" s="10">
        <v>44011</v>
      </c>
      <c r="GP93" s="23" t="s">
        <v>522</v>
      </c>
      <c r="GQ93" s="20">
        <f>DATEDIF(ER93,GO93,"m")</f>
        <v>1</v>
      </c>
      <c r="GR93" s="138" t="s">
        <v>1018</v>
      </c>
      <c r="GS93" s="1"/>
      <c r="GT93" s="19"/>
      <c r="GU93" s="1"/>
      <c r="GV93" s="11"/>
      <c r="GW93" s="1"/>
      <c r="GX93" s="1"/>
      <c r="GY93" s="11"/>
      <c r="GZ93" s="11">
        <v>1</v>
      </c>
      <c r="HA93" s="51">
        <v>0</v>
      </c>
      <c r="HB93" s="51">
        <v>0</v>
      </c>
      <c r="HC93" s="52">
        <v>249.68</v>
      </c>
      <c r="HD93" s="51">
        <v>0</v>
      </c>
      <c r="HE93" s="51">
        <v>0</v>
      </c>
      <c r="HF93" s="51">
        <v>0</v>
      </c>
      <c r="HG93" s="52">
        <v>4776.6000000000004</v>
      </c>
      <c r="HH93" s="51">
        <v>44.19</v>
      </c>
      <c r="HI93" s="52">
        <v>0</v>
      </c>
      <c r="HJ93" s="51">
        <v>270.58999999999997</v>
      </c>
      <c r="HK93" s="51">
        <v>0</v>
      </c>
      <c r="HL93" s="51">
        <v>0</v>
      </c>
      <c r="HM93" s="51">
        <v>172.65</v>
      </c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20"/>
      <c r="IC93" s="20"/>
      <c r="ID93" s="11"/>
      <c r="IE93" s="11"/>
      <c r="IF93" s="20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9"/>
      <c r="KC93" s="9"/>
      <c r="KD93" s="9"/>
      <c r="KE93" s="20">
        <f t="shared" si="166"/>
        <v>63.481875600000002</v>
      </c>
      <c r="KF93" s="20">
        <f t="shared" si="167"/>
        <v>83.068570000000008</v>
      </c>
      <c r="KG93" s="20">
        <f t="shared" si="168"/>
        <v>25.008011600000003</v>
      </c>
      <c r="KH93" s="20">
        <f t="shared" si="169"/>
        <v>6.5230687600000001</v>
      </c>
      <c r="KI93" s="20">
        <f t="shared" si="170"/>
        <v>0.69952480000000017</v>
      </c>
      <c r="KJ93" s="20">
        <f t="shared" si="171"/>
        <v>31.649125170000001</v>
      </c>
      <c r="KK93" s="20">
        <f t="shared" si="172"/>
        <v>21.01634821</v>
      </c>
      <c r="KL93" s="20">
        <f t="shared" si="173"/>
        <v>30.153890909999994</v>
      </c>
      <c r="KM93" s="9"/>
      <c r="KN93" s="9"/>
      <c r="KO93" s="9"/>
      <c r="KP93" s="1"/>
      <c r="KQ93" s="9"/>
      <c r="KR93" s="9"/>
      <c r="KS93" s="23">
        <v>44046</v>
      </c>
      <c r="KT93" s="20">
        <v>2</v>
      </c>
      <c r="KU93" s="237">
        <v>1</v>
      </c>
      <c r="KV93" s="2">
        <v>2</v>
      </c>
      <c r="KW93" s="23">
        <v>44811</v>
      </c>
      <c r="KX93" s="1">
        <v>2</v>
      </c>
      <c r="KY93" s="1">
        <v>0</v>
      </c>
      <c r="KZ93" s="1">
        <v>0</v>
      </c>
      <c r="LA93" s="11" t="s">
        <v>2428</v>
      </c>
      <c r="LB93" s="11"/>
      <c r="LC93" s="11"/>
    </row>
    <row r="94" spans="1:315">
      <c r="A94" s="1">
        <v>122</v>
      </c>
      <c r="B94" s="412">
        <f>COUNTIFS($D$3:D94,D94,$F$3:F94,F94)</f>
        <v>2</v>
      </c>
      <c r="C94" s="413">
        <v>15163</v>
      </c>
      <c r="D94" s="414" t="s">
        <v>1216</v>
      </c>
      <c r="E94" s="73" t="s">
        <v>684</v>
      </c>
      <c r="F94" s="75">
        <v>6253290043</v>
      </c>
      <c r="G94" s="74">
        <v>59</v>
      </c>
      <c r="H94" s="442">
        <v>44316</v>
      </c>
      <c r="I94" s="29" t="s">
        <v>615</v>
      </c>
      <c r="J94" s="24" t="s">
        <v>486</v>
      </c>
      <c r="K94" s="2" t="s">
        <v>429</v>
      </c>
      <c r="L94" s="2">
        <v>26</v>
      </c>
      <c r="M94" s="2" t="s">
        <v>1590</v>
      </c>
      <c r="N94" s="2" t="s">
        <v>644</v>
      </c>
      <c r="O94" s="11"/>
      <c r="P94" s="2" t="s">
        <v>1574</v>
      </c>
      <c r="Q94" s="11"/>
      <c r="R94" s="11"/>
      <c r="S94" s="11"/>
      <c r="T94" s="41"/>
      <c r="U94" s="41"/>
      <c r="V94" s="61" t="s">
        <v>1358</v>
      </c>
      <c r="W94" s="41"/>
      <c r="X94" s="41"/>
      <c r="Y94" s="63"/>
      <c r="Z94" s="11"/>
      <c r="AA94" s="1" t="s">
        <v>793</v>
      </c>
      <c r="AB94" s="1"/>
      <c r="AC94" s="112">
        <v>72</v>
      </c>
      <c r="AD94" s="112">
        <v>1800</v>
      </c>
      <c r="AE94" s="11"/>
      <c r="AF94" s="11"/>
      <c r="AG94" s="11" t="s">
        <v>490</v>
      </c>
      <c r="AH94" s="112">
        <v>150</v>
      </c>
      <c r="AI94" s="11"/>
      <c r="AJ94" s="11"/>
      <c r="AK94" s="112"/>
      <c r="AL94" s="1"/>
      <c r="AM94" s="11"/>
      <c r="AN94" s="1"/>
      <c r="AO94" s="113">
        <v>21.9</v>
      </c>
      <c r="AP94" s="114">
        <v>63.9</v>
      </c>
      <c r="AQ94" s="115">
        <v>11.9</v>
      </c>
      <c r="AR94" s="116">
        <f t="shared" si="148"/>
        <v>97.7</v>
      </c>
      <c r="AS94" s="117">
        <f t="shared" si="149"/>
        <v>0.34272300469483569</v>
      </c>
      <c r="AT94" s="118">
        <f t="shared" si="150"/>
        <v>4.0784037558685444</v>
      </c>
      <c r="AU94" s="119">
        <f t="shared" si="151"/>
        <v>0.28891820580474931</v>
      </c>
      <c r="AV94" s="19">
        <f t="shared" si="181"/>
        <v>18.881999999999998</v>
      </c>
      <c r="AW94" s="19">
        <f t="shared" si="182"/>
        <v>86.219178082191775</v>
      </c>
      <c r="AX94" s="120">
        <v>2.44</v>
      </c>
      <c r="AY94" s="19">
        <f t="shared" si="183"/>
        <v>11.141552511415526</v>
      </c>
      <c r="AZ94" s="1" t="s">
        <v>431</v>
      </c>
      <c r="BA94" s="55">
        <v>33.5</v>
      </c>
      <c r="BB94" s="1" t="s">
        <v>431</v>
      </c>
      <c r="BC94" s="6">
        <v>0.52</v>
      </c>
      <c r="BD94" s="6"/>
      <c r="BE94" s="19"/>
      <c r="BF94" s="19"/>
      <c r="BG94" s="64">
        <v>2744.166666666667</v>
      </c>
      <c r="BH94" s="64">
        <v>793.63636363636363</v>
      </c>
      <c r="BI94" s="19">
        <v>1.23</v>
      </c>
      <c r="BJ94" s="19">
        <v>64.599999999999994</v>
      </c>
      <c r="BK94" s="19">
        <f t="shared" si="184"/>
        <v>35.400000000000006</v>
      </c>
      <c r="BL94" s="121">
        <f t="shared" si="152"/>
        <v>1.8248587570621464</v>
      </c>
      <c r="BM94" s="122">
        <v>0.27</v>
      </c>
      <c r="BN94" s="6">
        <f t="shared" si="153"/>
        <v>1.2328767123287672</v>
      </c>
      <c r="BO94" s="1" t="s">
        <v>431</v>
      </c>
      <c r="BP94" s="19">
        <v>28.89</v>
      </c>
      <c r="BQ94" s="19">
        <v>38.159999999999997</v>
      </c>
      <c r="BR94" s="42">
        <v>28005</v>
      </c>
      <c r="BS94" s="6">
        <f t="shared" si="154"/>
        <v>65.900000000000006</v>
      </c>
      <c r="BT94" s="4">
        <v>86.6</v>
      </c>
      <c r="BU94" s="42">
        <v>10699.52</v>
      </c>
      <c r="BV94" s="6">
        <f t="shared" si="155"/>
        <v>13.400000000000006</v>
      </c>
      <c r="BW94" s="6">
        <f t="shared" si="156"/>
        <v>62.110799999999998</v>
      </c>
      <c r="BX94" s="22">
        <v>41.3</v>
      </c>
      <c r="BY94" s="22">
        <f t="shared" si="157"/>
        <v>26.390699999999995</v>
      </c>
      <c r="BZ94" s="6">
        <v>24.6</v>
      </c>
      <c r="CA94" s="22">
        <f t="shared" si="158"/>
        <v>15.7194</v>
      </c>
      <c r="CB94" s="6">
        <v>31.3</v>
      </c>
      <c r="CC94" s="22">
        <f t="shared" si="159"/>
        <v>20.000699999999998</v>
      </c>
      <c r="CD94" s="22">
        <v>0.14000000000000001</v>
      </c>
      <c r="CE94" s="123" t="s">
        <v>431</v>
      </c>
      <c r="CF94" s="124" t="s">
        <v>431</v>
      </c>
      <c r="CG94" s="123" t="s">
        <v>431</v>
      </c>
      <c r="CH94" s="124" t="s">
        <v>431</v>
      </c>
      <c r="CI94" s="123" t="s">
        <v>431</v>
      </c>
      <c r="CJ94" s="123" t="s">
        <v>431</v>
      </c>
      <c r="CK94" s="124" t="s">
        <v>431</v>
      </c>
      <c r="CL94" s="19">
        <f t="shared" si="160"/>
        <v>1.678861788617886</v>
      </c>
      <c r="CM94" s="19">
        <v>3.6</v>
      </c>
      <c r="CN94" s="19">
        <v>8.32</v>
      </c>
      <c r="CO94" s="19">
        <v>1.49</v>
      </c>
      <c r="CP94" s="6"/>
      <c r="CQ94" s="19"/>
      <c r="CR94" s="19"/>
      <c r="CS94" s="20"/>
      <c r="CT94" s="25"/>
      <c r="CU94" s="125"/>
      <c r="CV94" s="125"/>
      <c r="CW94" s="1"/>
      <c r="CX94" s="1"/>
      <c r="CY94" s="1"/>
      <c r="CZ94" s="22"/>
      <c r="DA94" s="16"/>
      <c r="DB94" s="126" t="s">
        <v>256</v>
      </c>
      <c r="DC94" s="127"/>
      <c r="DD94" s="128" t="s">
        <v>1591</v>
      </c>
      <c r="DE94" s="1"/>
      <c r="DF94" s="1"/>
      <c r="DG94" s="1"/>
      <c r="DH94" s="1"/>
      <c r="DI94" s="1" t="s">
        <v>435</v>
      </c>
      <c r="DJ94" s="206" t="s">
        <v>490</v>
      </c>
      <c r="DK94" s="4">
        <v>2</v>
      </c>
      <c r="DL94" s="4"/>
      <c r="DM94" s="4"/>
      <c r="DN94" s="16">
        <v>0</v>
      </c>
      <c r="DO94" s="4"/>
      <c r="DP94" s="4"/>
      <c r="DQ94" s="4"/>
      <c r="DR94" s="22" t="s">
        <v>430</v>
      </c>
      <c r="DS94" s="22" t="s">
        <v>430</v>
      </c>
      <c r="DT94" s="64">
        <v>72</v>
      </c>
      <c r="DU94" s="22">
        <v>13.9</v>
      </c>
      <c r="DV94" s="22">
        <v>86.1</v>
      </c>
      <c r="DW94" s="22" t="s">
        <v>430</v>
      </c>
      <c r="DX94" s="22" t="s">
        <v>430</v>
      </c>
      <c r="DY94" s="22" t="s">
        <v>430</v>
      </c>
      <c r="DZ94" s="22" t="s">
        <v>430</v>
      </c>
      <c r="EA94" s="2">
        <v>0</v>
      </c>
      <c r="EB94" s="65"/>
      <c r="EC94" s="36"/>
      <c r="ED94" s="36"/>
      <c r="EE94" s="4">
        <f>L94</f>
        <v>26</v>
      </c>
      <c r="EF94" s="4" t="s">
        <v>430</v>
      </c>
      <c r="EG94" s="4">
        <v>3</v>
      </c>
      <c r="EH94" s="4">
        <v>1</v>
      </c>
      <c r="EI94" s="4" t="s">
        <v>3021</v>
      </c>
      <c r="EJ94" s="4">
        <v>162</v>
      </c>
      <c r="EK94" s="4">
        <v>74</v>
      </c>
      <c r="EL94" s="6">
        <f t="shared" si="185"/>
        <v>28.196921201036428</v>
      </c>
      <c r="EM94" s="4"/>
      <c r="EN94" s="4">
        <v>0</v>
      </c>
      <c r="EO94" s="4">
        <v>2</v>
      </c>
      <c r="EP94" s="4">
        <v>2</v>
      </c>
      <c r="EQ94" s="31" t="s">
        <v>2770</v>
      </c>
      <c r="ER94" s="14">
        <v>43971</v>
      </c>
      <c r="ES94" s="129">
        <v>15163</v>
      </c>
      <c r="ET94" s="130">
        <v>75</v>
      </c>
      <c r="EU94" s="130">
        <v>220372</v>
      </c>
      <c r="EV94" s="130">
        <v>16000</v>
      </c>
      <c r="EW94" s="130">
        <v>39780</v>
      </c>
      <c r="EX94" s="130">
        <v>1298</v>
      </c>
      <c r="EY94" s="131">
        <f t="shared" si="161"/>
        <v>43.028700000000001</v>
      </c>
      <c r="EZ94" s="38">
        <f t="shared" si="162"/>
        <v>1118.7462</v>
      </c>
      <c r="FA94" s="9"/>
      <c r="FB94" s="9"/>
      <c r="FC94" s="9"/>
      <c r="FD94" s="9"/>
      <c r="FE94" s="132"/>
      <c r="FF94" s="132"/>
      <c r="FG94" s="132"/>
      <c r="FH94" s="133"/>
      <c r="FI94" s="134"/>
      <c r="FJ94" s="133"/>
      <c r="FK94" s="135"/>
      <c r="FL94" s="136"/>
      <c r="FM94" s="9"/>
      <c r="FN94" s="1"/>
      <c r="FO94" s="40">
        <f t="shared" si="180"/>
        <v>7.1999999999999995E-2</v>
      </c>
      <c r="FP94" s="9"/>
      <c r="FQ94" s="118">
        <f t="shared" si="164"/>
        <v>0.58900404770115988</v>
      </c>
      <c r="FR94" s="137">
        <f t="shared" si="165"/>
        <v>4.3028700000000003E-2</v>
      </c>
      <c r="FS94" s="9"/>
      <c r="FT94" s="1"/>
      <c r="FU94" s="335"/>
      <c r="FV94" s="344">
        <v>41760</v>
      </c>
      <c r="FW94" s="210"/>
      <c r="FX94" s="244" t="s">
        <v>2471</v>
      </c>
      <c r="FY94" s="241" t="s">
        <v>2625</v>
      </c>
      <c r="FZ94" s="1"/>
      <c r="GA94" s="1">
        <v>1</v>
      </c>
      <c r="GB94" s="9"/>
      <c r="GC94" s="9"/>
      <c r="GD94" s="1"/>
      <c r="GE94" s="20">
        <v>0</v>
      </c>
      <c r="GF94" s="237" t="s">
        <v>513</v>
      </c>
      <c r="GG94" s="1"/>
      <c r="GH94" s="28">
        <v>44337</v>
      </c>
      <c r="GI94" s="352">
        <v>2</v>
      </c>
      <c r="GJ94" s="29" t="s">
        <v>3020</v>
      </c>
      <c r="GK94" s="1"/>
      <c r="GL94" s="244" t="s">
        <v>513</v>
      </c>
      <c r="GM94" s="9"/>
      <c r="GN94" s="1"/>
      <c r="GO94" s="10"/>
      <c r="GP94" s="10"/>
      <c r="GQ94" s="20"/>
      <c r="GR94" s="138"/>
      <c r="GS94" s="1"/>
      <c r="GT94" s="1"/>
      <c r="GU94" s="1"/>
      <c r="GV94" s="1"/>
      <c r="GW94" s="1"/>
      <c r="GX94" s="1"/>
      <c r="GY94" s="9"/>
      <c r="GZ94" s="9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9"/>
      <c r="KC94" s="9"/>
      <c r="KD94" s="9"/>
      <c r="KE94" s="20">
        <f t="shared" si="166"/>
        <v>9.4232852999999999</v>
      </c>
      <c r="KF94" s="20">
        <f t="shared" si="167"/>
        <v>27.495339300000001</v>
      </c>
      <c r="KG94" s="20">
        <f t="shared" si="168"/>
        <v>5.1204153000000012</v>
      </c>
      <c r="KH94" s="20">
        <f t="shared" si="169"/>
        <v>1.0499002800000001</v>
      </c>
      <c r="KI94" s="20">
        <f t="shared" si="170"/>
        <v>0.11617749000000002</v>
      </c>
      <c r="KJ94" s="20">
        <f t="shared" si="171"/>
        <v>11.355575130899998</v>
      </c>
      <c r="KK94" s="20">
        <f t="shared" si="172"/>
        <v>6.7638534678000006</v>
      </c>
      <c r="KL94" s="20">
        <f t="shared" si="173"/>
        <v>8.6060412009</v>
      </c>
      <c r="KM94" s="9"/>
      <c r="KN94" s="9"/>
      <c r="KO94" s="9"/>
      <c r="KP94" s="1"/>
      <c r="KQ94" s="9"/>
      <c r="KR94" s="9"/>
      <c r="KS94" s="23">
        <v>44337</v>
      </c>
      <c r="KT94" s="20">
        <v>2</v>
      </c>
      <c r="KU94" s="1">
        <v>1</v>
      </c>
      <c r="KV94" s="1">
        <v>2</v>
      </c>
      <c r="KW94" s="23">
        <v>44811</v>
      </c>
      <c r="KX94" s="1">
        <v>2</v>
      </c>
      <c r="KY94" s="1">
        <v>0</v>
      </c>
      <c r="KZ94" s="1">
        <v>0</v>
      </c>
      <c r="LA94" s="11" t="s">
        <v>2480</v>
      </c>
      <c r="LB94" s="11"/>
      <c r="LC94" s="11"/>
    </row>
    <row r="95" spans="1:315">
      <c r="A95" s="1">
        <v>312</v>
      </c>
      <c r="B95" s="412">
        <f>COUNTIFS($D$3:D95,D95,$F$3:F95,F95)</f>
        <v>3</v>
      </c>
      <c r="C95" s="413">
        <v>16345</v>
      </c>
      <c r="D95" s="414" t="s">
        <v>1216</v>
      </c>
      <c r="E95" s="73" t="s">
        <v>684</v>
      </c>
      <c r="F95" s="75">
        <v>6253290043</v>
      </c>
      <c r="G95" s="74">
        <v>59</v>
      </c>
      <c r="H95" s="442">
        <v>44505</v>
      </c>
      <c r="I95" s="29" t="s">
        <v>615</v>
      </c>
      <c r="J95" s="24" t="s">
        <v>486</v>
      </c>
      <c r="K95" s="2" t="s">
        <v>429</v>
      </c>
      <c r="L95" s="2">
        <v>15</v>
      </c>
      <c r="M95" s="2" t="s">
        <v>1661</v>
      </c>
      <c r="N95" s="2" t="s">
        <v>643</v>
      </c>
      <c r="O95" s="11"/>
      <c r="P95" s="2" t="s">
        <v>1852</v>
      </c>
      <c r="Q95" s="11"/>
      <c r="R95" s="11"/>
      <c r="S95" s="11"/>
      <c r="T95" s="41"/>
      <c r="U95" s="41"/>
      <c r="V95" s="61" t="s">
        <v>1358</v>
      </c>
      <c r="W95" s="41"/>
      <c r="X95" s="41"/>
      <c r="Y95" s="63"/>
      <c r="Z95" s="11"/>
      <c r="AA95" s="1" t="s">
        <v>760</v>
      </c>
      <c r="AB95" s="1"/>
      <c r="AC95" s="112">
        <v>115</v>
      </c>
      <c r="AD95" s="112">
        <v>1700</v>
      </c>
      <c r="AE95" s="11"/>
      <c r="AF95" s="11"/>
      <c r="AG95" s="11" t="s">
        <v>490</v>
      </c>
      <c r="AH95" s="112">
        <v>150</v>
      </c>
      <c r="AI95" s="11"/>
      <c r="AJ95" s="11"/>
      <c r="AK95" s="112"/>
      <c r="AL95" s="1"/>
      <c r="AM95" s="11"/>
      <c r="AN95" s="1"/>
      <c r="AO95" s="113">
        <v>10.7</v>
      </c>
      <c r="AP95" s="114">
        <v>69.7</v>
      </c>
      <c r="AQ95" s="115">
        <v>18.8</v>
      </c>
      <c r="AR95" s="116">
        <f t="shared" si="148"/>
        <v>99.2</v>
      </c>
      <c r="AS95" s="117">
        <f t="shared" si="149"/>
        <v>0.15351506456241032</v>
      </c>
      <c r="AT95" s="118">
        <f t="shared" si="150"/>
        <v>2.8860832137733139</v>
      </c>
      <c r="AU95" s="119">
        <f t="shared" si="151"/>
        <v>0.12090395480225988</v>
      </c>
      <c r="AV95" s="19">
        <f t="shared" si="181"/>
        <v>8.6059999999999999</v>
      </c>
      <c r="AW95" s="19">
        <f t="shared" si="182"/>
        <v>80.429906542056074</v>
      </c>
      <c r="AX95" s="120">
        <v>1.72</v>
      </c>
      <c r="AY95" s="19">
        <f t="shared" si="183"/>
        <v>16.074766355140188</v>
      </c>
      <c r="AZ95" s="1" t="s">
        <v>431</v>
      </c>
      <c r="BA95" s="55">
        <v>46.410000000000004</v>
      </c>
      <c r="BB95" s="1" t="s">
        <v>431</v>
      </c>
      <c r="BC95" s="6">
        <v>9.8000000000000004E-2</v>
      </c>
      <c r="BD95" s="6"/>
      <c r="BE95" s="19"/>
      <c r="BF95" s="19"/>
      <c r="BG95" s="64">
        <v>6170</v>
      </c>
      <c r="BH95" s="64">
        <v>463.43</v>
      </c>
      <c r="BI95" s="19">
        <v>1.21</v>
      </c>
      <c r="BJ95" s="19">
        <v>54.4</v>
      </c>
      <c r="BK95" s="19">
        <f t="shared" si="184"/>
        <v>45.6</v>
      </c>
      <c r="BL95" s="121">
        <f t="shared" si="152"/>
        <v>1.1929824561403508</v>
      </c>
      <c r="BM95" s="122">
        <v>6.9000000000000006E-2</v>
      </c>
      <c r="BN95" s="6">
        <f t="shared" si="153"/>
        <v>0.64485981308411222</v>
      </c>
      <c r="BO95" s="1" t="s">
        <v>431</v>
      </c>
      <c r="BP95" s="19">
        <v>8.1999999999999993</v>
      </c>
      <c r="BQ95" s="19">
        <v>28.86</v>
      </c>
      <c r="BR95" s="42">
        <v>61642.979999999996</v>
      </c>
      <c r="BS95" s="6">
        <f t="shared" si="154"/>
        <v>67.3</v>
      </c>
      <c r="BT95" s="4">
        <v>95</v>
      </c>
      <c r="BU95" s="42">
        <v>11825.43</v>
      </c>
      <c r="BV95" s="6">
        <f t="shared" si="155"/>
        <v>5</v>
      </c>
      <c r="BW95" s="6">
        <f t="shared" si="156"/>
        <v>68.166600000000003</v>
      </c>
      <c r="BX95" s="22">
        <v>34.5</v>
      </c>
      <c r="BY95" s="22">
        <f t="shared" si="157"/>
        <v>24.046500000000002</v>
      </c>
      <c r="BZ95" s="6">
        <v>32.799999999999997</v>
      </c>
      <c r="CA95" s="22">
        <f t="shared" si="158"/>
        <v>22.861599999999999</v>
      </c>
      <c r="CB95" s="6">
        <v>30.5</v>
      </c>
      <c r="CC95" s="22">
        <f t="shared" si="159"/>
        <v>21.258499999999998</v>
      </c>
      <c r="CD95" s="22">
        <v>0.16</v>
      </c>
      <c r="CE95" s="123">
        <v>85.9</v>
      </c>
      <c r="CF95" s="124">
        <v>7893</v>
      </c>
      <c r="CG95" s="123">
        <v>55.4</v>
      </c>
      <c r="CH95" s="124">
        <v>5013</v>
      </c>
      <c r="CI95" s="123">
        <v>19.600000000000001</v>
      </c>
      <c r="CJ95" s="123">
        <v>55.4</v>
      </c>
      <c r="CK95" s="124">
        <v>6319</v>
      </c>
      <c r="CL95" s="19">
        <f t="shared" si="160"/>
        <v>1.0518292682926831</v>
      </c>
      <c r="CM95" s="19"/>
      <c r="CN95" s="19"/>
      <c r="CO95" s="19"/>
      <c r="CP95" s="6"/>
      <c r="CQ95" s="19"/>
      <c r="CR95" s="19"/>
      <c r="CS95" s="20"/>
      <c r="CT95" s="25"/>
      <c r="CU95" s="125"/>
      <c r="CV95" s="125"/>
      <c r="CW95" s="1"/>
      <c r="CX95" s="1"/>
      <c r="CY95" s="1"/>
      <c r="CZ95" s="22"/>
      <c r="DA95" s="16"/>
      <c r="DB95" s="126" t="s">
        <v>256</v>
      </c>
      <c r="DC95" s="127"/>
      <c r="DD95" s="128" t="s">
        <v>1864</v>
      </c>
      <c r="DE95" s="1"/>
      <c r="DF95" s="1"/>
      <c r="DG95" s="1"/>
      <c r="DH95" s="1"/>
      <c r="DI95" s="1" t="s">
        <v>435</v>
      </c>
      <c r="DJ95" s="206" t="s">
        <v>490</v>
      </c>
      <c r="DK95" s="4">
        <v>2</v>
      </c>
      <c r="DL95" s="4"/>
      <c r="DM95" s="4"/>
      <c r="DN95" s="16">
        <v>0</v>
      </c>
      <c r="DO95" s="4"/>
      <c r="DP95" s="4"/>
      <c r="DQ95" s="4"/>
      <c r="DR95" s="22" t="s">
        <v>430</v>
      </c>
      <c r="DS95" s="22" t="s">
        <v>430</v>
      </c>
      <c r="DT95" s="22">
        <v>89</v>
      </c>
      <c r="DU95" s="22">
        <v>22.5</v>
      </c>
      <c r="DV95" s="22">
        <v>77.5</v>
      </c>
      <c r="DW95" s="39" t="s">
        <v>430</v>
      </c>
      <c r="DX95" s="39" t="s">
        <v>430</v>
      </c>
      <c r="DY95" s="39" t="s">
        <v>430</v>
      </c>
      <c r="DZ95" s="39" t="s">
        <v>430</v>
      </c>
      <c r="EA95" s="2">
        <v>0</v>
      </c>
      <c r="EB95" s="2"/>
      <c r="EC95" s="36"/>
      <c r="ED95" s="36"/>
      <c r="EE95" s="4">
        <f>L95</f>
        <v>15</v>
      </c>
      <c r="EF95" s="4">
        <v>30</v>
      </c>
      <c r="EG95" s="4"/>
      <c r="EH95" s="4">
        <v>1</v>
      </c>
      <c r="EI95" s="4" t="s">
        <v>3021</v>
      </c>
      <c r="EJ95" s="4">
        <v>162</v>
      </c>
      <c r="EK95" s="4">
        <v>74</v>
      </c>
      <c r="EL95" s="6">
        <f t="shared" si="185"/>
        <v>28.196921201036428</v>
      </c>
      <c r="EM95" s="4"/>
      <c r="EN95" s="4">
        <v>1</v>
      </c>
      <c r="EO95" s="4">
        <v>3</v>
      </c>
      <c r="EP95" s="4">
        <v>2</v>
      </c>
      <c r="EQ95" s="31" t="s">
        <v>2770</v>
      </c>
      <c r="ER95" s="14">
        <v>43971</v>
      </c>
      <c r="ES95" s="129">
        <f>C95</f>
        <v>16345</v>
      </c>
      <c r="ET95" s="130">
        <v>75</v>
      </c>
      <c r="EU95" s="130">
        <v>96442</v>
      </c>
      <c r="EV95" s="130">
        <v>10000</v>
      </c>
      <c r="EW95" s="130">
        <v>38064</v>
      </c>
      <c r="EX95" s="130">
        <v>2269</v>
      </c>
      <c r="EY95" s="131">
        <f t="shared" si="161"/>
        <v>115.15628799999999</v>
      </c>
      <c r="EZ95" s="38">
        <f t="shared" si="162"/>
        <v>1727.3443199999999</v>
      </c>
      <c r="FA95" s="9"/>
      <c r="FB95" s="9"/>
      <c r="FC95" s="9"/>
      <c r="FD95" s="9"/>
      <c r="FE95" s="132"/>
      <c r="FF95" s="132"/>
      <c r="FG95" s="132"/>
      <c r="FH95" s="133"/>
      <c r="FI95" s="134"/>
      <c r="FJ95" s="133"/>
      <c r="FK95" s="135"/>
      <c r="FL95" s="136"/>
      <c r="FM95" s="9"/>
      <c r="FN95" s="1"/>
      <c r="FO95" s="40">
        <f t="shared" si="180"/>
        <v>0.115</v>
      </c>
      <c r="FP95" s="9"/>
      <c r="FQ95" s="118">
        <f t="shared" si="164"/>
        <v>2.3527094004686755</v>
      </c>
      <c r="FR95" s="137">
        <f t="shared" si="165"/>
        <v>0.115156288</v>
      </c>
      <c r="FS95" s="9"/>
      <c r="FT95" s="1"/>
      <c r="FU95" s="335"/>
      <c r="FV95" s="344">
        <v>41760</v>
      </c>
      <c r="FW95" s="210"/>
      <c r="FX95" s="244" t="s">
        <v>1314</v>
      </c>
      <c r="FY95" s="241" t="s">
        <v>2625</v>
      </c>
      <c r="FZ95" s="1"/>
      <c r="GA95" s="1">
        <v>0</v>
      </c>
      <c r="GB95" s="9"/>
      <c r="GC95" s="9"/>
      <c r="GD95" s="1"/>
      <c r="GE95" s="20">
        <v>0</v>
      </c>
      <c r="GF95" s="237" t="s">
        <v>513</v>
      </c>
      <c r="GG95" s="1"/>
      <c r="GH95" s="28">
        <v>44547</v>
      </c>
      <c r="GI95" s="351">
        <v>1</v>
      </c>
      <c r="GJ95" s="29" t="s">
        <v>3020</v>
      </c>
      <c r="GK95" s="1"/>
      <c r="GL95" s="244" t="s">
        <v>513</v>
      </c>
      <c r="GM95" s="9"/>
      <c r="GN95" s="1"/>
      <c r="GO95" s="10"/>
      <c r="GP95" s="10"/>
      <c r="GQ95" s="20"/>
      <c r="GR95" s="138"/>
      <c r="GS95" s="1"/>
      <c r="GT95" s="1"/>
      <c r="GU95" s="1"/>
      <c r="GV95" s="1"/>
      <c r="GW95" s="1"/>
      <c r="GX95" s="1"/>
      <c r="GY95" s="9"/>
      <c r="GZ95" s="9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22">
        <v>59.1</v>
      </c>
      <c r="KC95" s="22">
        <v>24.8</v>
      </c>
      <c r="KD95" s="22">
        <v>46.9</v>
      </c>
      <c r="KE95" s="20">
        <f t="shared" si="166"/>
        <v>12.321722815999999</v>
      </c>
      <c r="KF95" s="20">
        <f t="shared" si="167"/>
        <v>80.263932736000001</v>
      </c>
      <c r="KG95" s="20">
        <f t="shared" si="168"/>
        <v>21.649382143999997</v>
      </c>
      <c r="KH95" s="20">
        <f t="shared" si="169"/>
        <v>1.9806881535999998</v>
      </c>
      <c r="KI95" s="20">
        <f t="shared" si="170"/>
        <v>7.9457838719999993E-2</v>
      </c>
      <c r="KJ95" s="20">
        <f t="shared" si="171"/>
        <v>27.691056793920001</v>
      </c>
      <c r="KK95" s="20">
        <f t="shared" si="172"/>
        <v>26.326569937407996</v>
      </c>
      <c r="KL95" s="20">
        <f t="shared" si="173"/>
        <v>24.480499484479996</v>
      </c>
      <c r="KM95" s="9"/>
      <c r="KN95" s="9"/>
      <c r="KO95" s="9"/>
      <c r="KP95" s="1"/>
      <c r="KQ95" s="9"/>
      <c r="KR95" s="9"/>
      <c r="KS95" s="23">
        <v>44547</v>
      </c>
      <c r="KT95" s="20">
        <v>2</v>
      </c>
      <c r="KU95" s="1">
        <v>0</v>
      </c>
      <c r="KV95" s="1">
        <v>2</v>
      </c>
      <c r="KW95" s="23">
        <v>44811</v>
      </c>
      <c r="KX95" s="1">
        <v>2</v>
      </c>
      <c r="KY95" s="1">
        <v>0</v>
      </c>
      <c r="KZ95" s="1">
        <v>0</v>
      </c>
      <c r="LA95" s="11" t="s">
        <v>2480</v>
      </c>
      <c r="LB95" s="11"/>
      <c r="LC95" s="11"/>
    </row>
    <row r="96" spans="1:315">
      <c r="A96" s="1">
        <v>350</v>
      </c>
      <c r="B96" s="412">
        <f>COUNTIFS($D$3:D96,D96,$F$3:F96,F96)</f>
        <v>4</v>
      </c>
      <c r="C96" s="413">
        <v>16686</v>
      </c>
      <c r="D96" s="414" t="s">
        <v>1216</v>
      </c>
      <c r="E96" s="73" t="s">
        <v>684</v>
      </c>
      <c r="F96" s="75">
        <v>6253290043</v>
      </c>
      <c r="G96" s="74">
        <v>59</v>
      </c>
      <c r="H96" s="442">
        <v>44547</v>
      </c>
      <c r="I96" s="29" t="s">
        <v>615</v>
      </c>
      <c r="J96" s="24" t="s">
        <v>486</v>
      </c>
      <c r="K96" s="2" t="s">
        <v>429</v>
      </c>
      <c r="L96" s="2">
        <v>12</v>
      </c>
      <c r="M96" s="2">
        <v>8</v>
      </c>
      <c r="N96" s="2" t="s">
        <v>430</v>
      </c>
      <c r="O96" s="11"/>
      <c r="P96" s="2" t="s">
        <v>1879</v>
      </c>
      <c r="Q96" s="11"/>
      <c r="R96" s="11"/>
      <c r="S96" s="11"/>
      <c r="T96" s="41"/>
      <c r="U96" s="41"/>
      <c r="V96" s="61" t="s">
        <v>1358</v>
      </c>
      <c r="W96" s="41"/>
      <c r="X96" s="41"/>
      <c r="Y96" s="63"/>
      <c r="Z96" s="11"/>
      <c r="AA96" s="1" t="s">
        <v>793</v>
      </c>
      <c r="AB96" s="1"/>
      <c r="AC96" s="112">
        <v>58</v>
      </c>
      <c r="AD96" s="112">
        <v>700</v>
      </c>
      <c r="AE96" s="11"/>
      <c r="AF96" s="11"/>
      <c r="AG96" s="11" t="s">
        <v>490</v>
      </c>
      <c r="AH96" s="112">
        <v>50</v>
      </c>
      <c r="AI96" s="11"/>
      <c r="AJ96" s="11"/>
      <c r="AK96" s="112"/>
      <c r="AL96" s="1"/>
      <c r="AM96" s="11"/>
      <c r="AN96" s="1"/>
      <c r="AO96" s="113">
        <v>17.600000000000001</v>
      </c>
      <c r="AP96" s="114">
        <v>50.9</v>
      </c>
      <c r="AQ96" s="115">
        <v>30.3</v>
      </c>
      <c r="AR96" s="116">
        <f t="shared" si="148"/>
        <v>98.8</v>
      </c>
      <c r="AS96" s="117">
        <f t="shared" si="149"/>
        <v>0.34577603143418473</v>
      </c>
      <c r="AT96" s="118">
        <f t="shared" si="150"/>
        <v>10.477013752455797</v>
      </c>
      <c r="AU96" s="119">
        <f t="shared" si="151"/>
        <v>0.21674876847290642</v>
      </c>
      <c r="AV96" s="19">
        <f t="shared" si="181"/>
        <v>16.398000000000003</v>
      </c>
      <c r="AW96" s="19">
        <f t="shared" si="182"/>
        <v>93.170454545454547</v>
      </c>
      <c r="AX96" s="120">
        <v>0.68</v>
      </c>
      <c r="AY96" s="19">
        <f t="shared" si="183"/>
        <v>3.8636363636363633</v>
      </c>
      <c r="AZ96" s="1" t="s">
        <v>431</v>
      </c>
      <c r="BA96" s="55" t="s">
        <v>431</v>
      </c>
      <c r="BB96" s="1" t="s">
        <v>431</v>
      </c>
      <c r="BC96" s="6">
        <v>0</v>
      </c>
      <c r="BD96" s="6"/>
      <c r="BE96" s="19"/>
      <c r="BF96" s="19"/>
      <c r="BG96" s="64">
        <v>4177.5</v>
      </c>
      <c r="BH96" s="64">
        <v>235.95</v>
      </c>
      <c r="BI96" s="19">
        <v>0.95</v>
      </c>
      <c r="BJ96" s="19">
        <v>32.1</v>
      </c>
      <c r="BK96" s="19">
        <f t="shared" si="184"/>
        <v>67.900000000000006</v>
      </c>
      <c r="BL96" s="121">
        <f t="shared" si="152"/>
        <v>0.47275405007363769</v>
      </c>
      <c r="BM96" s="122">
        <v>0</v>
      </c>
      <c r="BN96" s="6">
        <f t="shared" si="153"/>
        <v>0</v>
      </c>
      <c r="BO96" s="1" t="s">
        <v>431</v>
      </c>
      <c r="BP96" s="19" t="s">
        <v>431</v>
      </c>
      <c r="BQ96" s="19">
        <v>13.5</v>
      </c>
      <c r="BR96" s="42">
        <v>45956.61</v>
      </c>
      <c r="BS96" s="6">
        <f t="shared" si="154"/>
        <v>71</v>
      </c>
      <c r="BT96" s="4">
        <v>87.1</v>
      </c>
      <c r="BU96" s="42">
        <v>7743.89</v>
      </c>
      <c r="BV96" s="6">
        <f t="shared" si="155"/>
        <v>12.900000000000006</v>
      </c>
      <c r="BW96" s="6">
        <f t="shared" si="156"/>
        <v>50.696399999999997</v>
      </c>
      <c r="BX96" s="22">
        <v>31.1</v>
      </c>
      <c r="BY96" s="22">
        <f t="shared" si="157"/>
        <v>15.8299</v>
      </c>
      <c r="BZ96" s="6">
        <v>39.9</v>
      </c>
      <c r="CA96" s="22">
        <f t="shared" si="158"/>
        <v>20.309099999999997</v>
      </c>
      <c r="CB96" s="6">
        <v>28.6</v>
      </c>
      <c r="CC96" s="22">
        <f t="shared" si="159"/>
        <v>14.557399999999999</v>
      </c>
      <c r="CD96" s="22">
        <v>0.17</v>
      </c>
      <c r="CE96" s="123">
        <v>71.599999999999994</v>
      </c>
      <c r="CF96" s="124">
        <v>5121</v>
      </c>
      <c r="CG96" s="123">
        <v>54.3</v>
      </c>
      <c r="CH96" s="124">
        <v>4240</v>
      </c>
      <c r="CI96" s="123">
        <v>14.8</v>
      </c>
      <c r="CJ96" s="123">
        <v>48.2</v>
      </c>
      <c r="CK96" s="124">
        <v>4371</v>
      </c>
      <c r="CL96" s="19">
        <f t="shared" si="160"/>
        <v>0.77944862155388472</v>
      </c>
      <c r="CM96" s="19"/>
      <c r="CN96" s="19"/>
      <c r="CO96" s="19"/>
      <c r="CP96" s="6"/>
      <c r="CQ96" s="19"/>
      <c r="CR96" s="19"/>
      <c r="CS96" s="20"/>
      <c r="CT96" s="25"/>
      <c r="CU96" s="125"/>
      <c r="CV96" s="125"/>
      <c r="CW96" s="1"/>
      <c r="CX96" s="1"/>
      <c r="CY96" s="1"/>
      <c r="CZ96" s="22"/>
      <c r="DA96" s="16"/>
      <c r="DB96" s="126" t="s">
        <v>463</v>
      </c>
      <c r="DC96" s="127"/>
      <c r="DD96" s="128" t="s">
        <v>1907</v>
      </c>
      <c r="DE96" s="1"/>
      <c r="DF96" s="1"/>
      <c r="DG96" s="1"/>
      <c r="DH96" s="1"/>
      <c r="DI96" s="1" t="s">
        <v>435</v>
      </c>
      <c r="DJ96" s="206" t="s">
        <v>490</v>
      </c>
      <c r="DK96" s="4">
        <v>2</v>
      </c>
      <c r="DL96" s="4"/>
      <c r="DM96" s="4"/>
      <c r="DN96" s="16">
        <v>0</v>
      </c>
      <c r="DO96" s="4"/>
      <c r="DP96" s="4"/>
      <c r="DQ96" s="4"/>
      <c r="DR96" s="22" t="s">
        <v>430</v>
      </c>
      <c r="DS96" s="22" t="s">
        <v>430</v>
      </c>
      <c r="DT96" s="22">
        <v>72</v>
      </c>
      <c r="DU96" s="22">
        <v>9.6999999999999993</v>
      </c>
      <c r="DV96" s="22">
        <v>90.3</v>
      </c>
      <c r="DW96" s="22" t="s">
        <v>430</v>
      </c>
      <c r="DX96" s="22" t="s">
        <v>430</v>
      </c>
      <c r="DY96" s="22" t="s">
        <v>430</v>
      </c>
      <c r="DZ96" s="39" t="s">
        <v>430</v>
      </c>
      <c r="EA96" s="65" t="s">
        <v>1514</v>
      </c>
      <c r="EB96" s="71" t="s">
        <v>1908</v>
      </c>
      <c r="EC96" s="36"/>
      <c r="ED96" s="36"/>
      <c r="EE96" s="4">
        <f>L96</f>
        <v>12</v>
      </c>
      <c r="EF96" s="4">
        <v>30</v>
      </c>
      <c r="EG96" s="4"/>
      <c r="EH96" s="4">
        <v>1</v>
      </c>
      <c r="EI96" s="4" t="s">
        <v>3021</v>
      </c>
      <c r="EJ96" s="4">
        <v>162</v>
      </c>
      <c r="EK96" s="4">
        <v>74</v>
      </c>
      <c r="EL96" s="6">
        <f t="shared" si="185"/>
        <v>28.196921201036428</v>
      </c>
      <c r="EM96" s="4"/>
      <c r="EN96" s="4">
        <v>1</v>
      </c>
      <c r="EO96" s="4">
        <v>3</v>
      </c>
      <c r="EP96" s="4">
        <v>2</v>
      </c>
      <c r="EQ96" s="31" t="s">
        <v>2770</v>
      </c>
      <c r="ER96" s="14">
        <v>43971</v>
      </c>
      <c r="ES96" s="129">
        <f>C96</f>
        <v>16686</v>
      </c>
      <c r="ET96" s="130">
        <v>75</v>
      </c>
      <c r="EU96" s="130">
        <v>122809</v>
      </c>
      <c r="EV96" s="130">
        <v>19654</v>
      </c>
      <c r="EW96" s="130">
        <v>37400</v>
      </c>
      <c r="EX96" s="130">
        <v>2710</v>
      </c>
      <c r="EY96" s="131">
        <f t="shared" si="161"/>
        <v>68.758861639700157</v>
      </c>
      <c r="EZ96" s="38">
        <f t="shared" si="162"/>
        <v>825.10633967640183</v>
      </c>
      <c r="FA96" s="9"/>
      <c r="FB96" s="9"/>
      <c r="FC96" s="9"/>
      <c r="FD96" s="9"/>
      <c r="FE96" s="132"/>
      <c r="FF96" s="132"/>
      <c r="FG96" s="132"/>
      <c r="FH96" s="133"/>
      <c r="FI96" s="134"/>
      <c r="FJ96" s="133"/>
      <c r="FK96" s="135"/>
      <c r="FL96" s="136"/>
      <c r="FM96" s="9"/>
      <c r="FN96" s="1"/>
      <c r="FO96" s="40">
        <f t="shared" si="180"/>
        <v>5.8000000000000003E-2</v>
      </c>
      <c r="FP96" s="9"/>
      <c r="FQ96" s="118">
        <f t="shared" si="164"/>
        <v>2.2066786636158588</v>
      </c>
      <c r="FR96" s="137">
        <f t="shared" si="165"/>
        <v>6.8758861639700158E-2</v>
      </c>
      <c r="FS96" s="9"/>
      <c r="FT96" s="1"/>
      <c r="FU96" s="335"/>
      <c r="FV96" s="344">
        <v>41760</v>
      </c>
      <c r="FW96" s="210"/>
      <c r="FX96" s="244" t="s">
        <v>2471</v>
      </c>
      <c r="FY96" s="241" t="s">
        <v>2625</v>
      </c>
      <c r="FZ96" s="1"/>
      <c r="GA96" s="1">
        <v>0</v>
      </c>
      <c r="GB96" s="9"/>
      <c r="GC96" s="9"/>
      <c r="GD96" s="1"/>
      <c r="GE96" s="20">
        <v>0</v>
      </c>
      <c r="GF96" s="237" t="s">
        <v>513</v>
      </c>
      <c r="GG96" s="1"/>
      <c r="GH96" s="28">
        <v>44603</v>
      </c>
      <c r="GI96" s="351">
        <v>1</v>
      </c>
      <c r="GJ96" s="29" t="s">
        <v>3020</v>
      </c>
      <c r="GK96" s="1"/>
      <c r="GL96" s="244" t="s">
        <v>513</v>
      </c>
      <c r="GM96" s="9"/>
      <c r="GN96" s="1"/>
      <c r="GO96" s="10"/>
      <c r="GP96" s="10"/>
      <c r="GQ96" s="20"/>
      <c r="GR96" s="138"/>
      <c r="GS96" s="1"/>
      <c r="GT96" s="1"/>
      <c r="GU96" s="1"/>
      <c r="GV96" s="1"/>
      <c r="GW96" s="1"/>
      <c r="GX96" s="1"/>
      <c r="GY96" s="9"/>
      <c r="GZ96" s="9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22">
        <v>79.099999999999994</v>
      </c>
      <c r="KC96" s="22">
        <v>18.7</v>
      </c>
      <c r="KD96" s="22">
        <v>11.7</v>
      </c>
      <c r="KE96" s="20">
        <f t="shared" si="166"/>
        <v>12.101559648587228</v>
      </c>
      <c r="KF96" s="20">
        <f t="shared" si="167"/>
        <v>34.998260574607379</v>
      </c>
      <c r="KG96" s="20">
        <f t="shared" si="168"/>
        <v>20.83393507682915</v>
      </c>
      <c r="KH96" s="20">
        <f t="shared" si="169"/>
        <v>0.46756025914996113</v>
      </c>
      <c r="KI96" s="20">
        <f t="shared" si="170"/>
        <v>0</v>
      </c>
      <c r="KJ96" s="20">
        <f t="shared" si="171"/>
        <v>10.884459038702897</v>
      </c>
      <c r="KK96" s="20">
        <f t="shared" si="172"/>
        <v>13.964305969268342</v>
      </c>
      <c r="KL96" s="20">
        <f t="shared" si="173"/>
        <v>10.00950252433771</v>
      </c>
      <c r="KM96" s="9"/>
      <c r="KN96" s="9"/>
      <c r="KO96" s="9"/>
      <c r="KP96" s="1"/>
      <c r="KQ96" s="9"/>
      <c r="KR96" s="9"/>
      <c r="KS96" s="23">
        <v>44603</v>
      </c>
      <c r="KT96" s="20">
        <v>3</v>
      </c>
      <c r="KU96" s="1">
        <v>2</v>
      </c>
      <c r="KV96" s="1">
        <v>1</v>
      </c>
      <c r="KW96" s="23">
        <v>44811</v>
      </c>
      <c r="KX96" s="1">
        <v>2</v>
      </c>
      <c r="KY96" s="1">
        <v>0</v>
      </c>
      <c r="KZ96" s="1">
        <v>0</v>
      </c>
      <c r="LA96" s="11" t="s">
        <v>2480</v>
      </c>
      <c r="LB96" s="11"/>
      <c r="LC96" s="11"/>
    </row>
    <row r="97" spans="1:315">
      <c r="A97" s="1">
        <v>151</v>
      </c>
      <c r="B97" s="412">
        <f>COUNTIFS($D$3:D97,D97,$F$3:F97,F97)</f>
        <v>1</v>
      </c>
      <c r="C97" s="413">
        <v>17667</v>
      </c>
      <c r="D97" s="414" t="s">
        <v>2067</v>
      </c>
      <c r="E97" s="2" t="s">
        <v>467</v>
      </c>
      <c r="F97" s="12">
        <v>5909031810</v>
      </c>
      <c r="G97" s="1">
        <v>63</v>
      </c>
      <c r="H97" s="441">
        <v>44740</v>
      </c>
      <c r="I97" s="29" t="s">
        <v>441</v>
      </c>
      <c r="J97" s="24" t="s">
        <v>486</v>
      </c>
      <c r="K97" s="2" t="s">
        <v>429</v>
      </c>
      <c r="L97" s="2">
        <v>11</v>
      </c>
      <c r="M97" s="2">
        <v>2</v>
      </c>
      <c r="N97" s="2" t="s">
        <v>430</v>
      </c>
      <c r="O97" s="11"/>
      <c r="P97" s="2" t="s">
        <v>2059</v>
      </c>
      <c r="Q97" s="11"/>
      <c r="R97" s="11"/>
      <c r="S97" s="11"/>
      <c r="T97" s="41"/>
      <c r="U97" s="41"/>
      <c r="V97" s="61" t="s">
        <v>1980</v>
      </c>
      <c r="W97" s="41"/>
      <c r="X97" s="41"/>
      <c r="Y97" s="41"/>
      <c r="Z97" s="29"/>
      <c r="AA97" s="1" t="s">
        <v>1780</v>
      </c>
      <c r="AB97" s="1"/>
      <c r="AC97" s="112">
        <v>86</v>
      </c>
      <c r="AD97" s="112">
        <v>900</v>
      </c>
      <c r="AE97" s="11"/>
      <c r="AF97" s="11"/>
      <c r="AG97" s="11" t="s">
        <v>490</v>
      </c>
      <c r="AH97" s="112">
        <v>50</v>
      </c>
      <c r="AI97" s="1"/>
      <c r="AJ97" s="11"/>
      <c r="AK97" s="112"/>
      <c r="AL97" s="1"/>
      <c r="AM97" s="11"/>
      <c r="AN97" s="1"/>
      <c r="AO97" s="113">
        <v>4.68</v>
      </c>
      <c r="AP97" s="114">
        <v>93.2</v>
      </c>
      <c r="AQ97" s="115">
        <v>1.35</v>
      </c>
      <c r="AR97" s="116">
        <f t="shared" si="148"/>
        <v>99.22999999999999</v>
      </c>
      <c r="AS97" s="117">
        <f t="shared" si="149"/>
        <v>5.0214592274678109E-2</v>
      </c>
      <c r="AT97" s="118">
        <f t="shared" si="150"/>
        <v>6.7789699570815445E-2</v>
      </c>
      <c r="AU97" s="119">
        <f t="shared" si="151"/>
        <v>4.949762030671602E-2</v>
      </c>
      <c r="AV97" s="19">
        <f t="shared" si="181"/>
        <v>3.9463999999999992</v>
      </c>
      <c r="AW97" s="19">
        <f>98-AY97</f>
        <v>84.324786324786317</v>
      </c>
      <c r="AX97" s="120">
        <v>0.64</v>
      </c>
      <c r="AY97" s="19">
        <f t="shared" si="183"/>
        <v>13.675213675213676</v>
      </c>
      <c r="AZ97" s="1" t="s">
        <v>431</v>
      </c>
      <c r="BA97" s="55">
        <v>43.7</v>
      </c>
      <c r="BB97" s="1" t="s">
        <v>431</v>
      </c>
      <c r="BC97" s="6">
        <v>9.7400000000000004E-3</v>
      </c>
      <c r="BD97" s="6"/>
      <c r="BE97" s="19"/>
      <c r="BF97" s="19"/>
      <c r="BG97" s="64">
        <v>5087.6923076923076</v>
      </c>
      <c r="BH97" s="64">
        <v>304</v>
      </c>
      <c r="BI97" s="19">
        <v>0.68</v>
      </c>
      <c r="BJ97" s="19">
        <v>66.8</v>
      </c>
      <c r="BK97" s="19">
        <f t="shared" si="184"/>
        <v>33.200000000000003</v>
      </c>
      <c r="BL97" s="121">
        <f t="shared" si="152"/>
        <v>2.012048192771084</v>
      </c>
      <c r="BM97" s="122">
        <v>6.3E-2</v>
      </c>
      <c r="BN97" s="6">
        <f t="shared" si="153"/>
        <v>1.3461538461538463</v>
      </c>
      <c r="BO97" s="1" t="s">
        <v>431</v>
      </c>
      <c r="BP97" s="19">
        <v>31.271186440677965</v>
      </c>
      <c r="BQ97" s="19">
        <v>34.5</v>
      </c>
      <c r="BR97" s="42">
        <v>32277.760000000002</v>
      </c>
      <c r="BS97" s="6">
        <f t="shared" si="154"/>
        <v>70.5</v>
      </c>
      <c r="BT97" s="4">
        <v>97.9</v>
      </c>
      <c r="BU97" s="42">
        <v>10971.428571428571</v>
      </c>
      <c r="BV97" s="6">
        <f t="shared" si="155"/>
        <v>2.0999999999999943</v>
      </c>
      <c r="BW97" s="6">
        <f t="shared" si="156"/>
        <v>93.2</v>
      </c>
      <c r="BX97" s="22">
        <v>33.299999999999997</v>
      </c>
      <c r="BY97" s="22">
        <f t="shared" si="157"/>
        <v>31.035599999999999</v>
      </c>
      <c r="BZ97" s="6">
        <v>37.200000000000003</v>
      </c>
      <c r="CA97" s="22">
        <f t="shared" si="158"/>
        <v>34.670400000000001</v>
      </c>
      <c r="CB97" s="6">
        <v>29.5</v>
      </c>
      <c r="CC97" s="22">
        <f t="shared" si="159"/>
        <v>27.494</v>
      </c>
      <c r="CD97" s="22" t="s">
        <v>431</v>
      </c>
      <c r="CE97" s="123">
        <v>98.5</v>
      </c>
      <c r="CF97" s="124">
        <v>8861</v>
      </c>
      <c r="CG97" s="123">
        <v>93.6</v>
      </c>
      <c r="CH97" s="124">
        <v>6455</v>
      </c>
      <c r="CI97" s="123">
        <v>67.3</v>
      </c>
      <c r="CJ97" s="123">
        <v>87.4</v>
      </c>
      <c r="CK97" s="124">
        <v>6554</v>
      </c>
      <c r="CL97" s="19">
        <f t="shared" si="160"/>
        <v>0.89516129032258052</v>
      </c>
      <c r="CM97" s="19"/>
      <c r="CN97" s="19"/>
      <c r="CO97" s="19"/>
      <c r="CP97" s="6"/>
      <c r="CQ97" s="19"/>
      <c r="CR97" s="19"/>
      <c r="CS97" s="20"/>
      <c r="CT97" s="25"/>
      <c r="CU97" s="125"/>
      <c r="CV97" s="125"/>
      <c r="CW97" s="1"/>
      <c r="CX97" s="1"/>
      <c r="CY97" s="1"/>
      <c r="CZ97" s="22"/>
      <c r="DA97" s="16"/>
      <c r="DB97" s="126"/>
      <c r="DC97" s="127"/>
      <c r="DD97" s="128"/>
      <c r="DE97" s="1"/>
      <c r="DF97" s="1"/>
      <c r="DG97" s="1"/>
      <c r="DH97" s="1"/>
      <c r="DI97" s="1" t="s">
        <v>433</v>
      </c>
      <c r="DJ97" s="206" t="s">
        <v>490</v>
      </c>
      <c r="DK97" s="4">
        <v>2</v>
      </c>
      <c r="DL97" s="4"/>
      <c r="DM97" s="4"/>
      <c r="DN97" s="16">
        <v>0</v>
      </c>
      <c r="DO97" s="4"/>
      <c r="DP97" s="4"/>
      <c r="DQ97" s="4"/>
      <c r="DR97" s="55" t="s">
        <v>430</v>
      </c>
      <c r="DS97" s="22" t="s">
        <v>430</v>
      </c>
      <c r="DT97" s="22">
        <v>102</v>
      </c>
      <c r="DU97" s="22">
        <v>20.6</v>
      </c>
      <c r="DV97" s="22">
        <v>79.400000000000006</v>
      </c>
      <c r="DW97" s="22" t="s">
        <v>430</v>
      </c>
      <c r="DX97" s="22" t="s">
        <v>430</v>
      </c>
      <c r="DY97" s="22" t="s">
        <v>430</v>
      </c>
      <c r="DZ97" s="22" t="s">
        <v>430</v>
      </c>
      <c r="EA97" s="2">
        <v>0</v>
      </c>
      <c r="EB97" s="2"/>
      <c r="EC97" s="36"/>
      <c r="ED97" s="36"/>
      <c r="EE97" s="4">
        <f>L97</f>
        <v>11</v>
      </c>
      <c r="EF97" s="4">
        <v>15</v>
      </c>
      <c r="EG97" s="4"/>
      <c r="EH97" s="4">
        <v>1</v>
      </c>
      <c r="EI97" s="4" t="s">
        <v>2788</v>
      </c>
      <c r="EJ97" s="4" t="s">
        <v>430</v>
      </c>
      <c r="EK97" s="4" t="s">
        <v>430</v>
      </c>
      <c r="EL97" s="6" t="s">
        <v>430</v>
      </c>
      <c r="EM97" s="4"/>
      <c r="EN97" s="4">
        <v>1</v>
      </c>
      <c r="EO97" s="4">
        <v>2</v>
      </c>
      <c r="EP97" s="4">
        <v>2</v>
      </c>
      <c r="EQ97" s="31" t="s">
        <v>513</v>
      </c>
      <c r="ER97" s="14" t="s">
        <v>513</v>
      </c>
      <c r="ES97" s="129">
        <f>C97</f>
        <v>17667</v>
      </c>
      <c r="ET97" s="130">
        <v>75</v>
      </c>
      <c r="EU97" s="130">
        <v>195588</v>
      </c>
      <c r="EV97" s="130">
        <v>16000</v>
      </c>
      <c r="EW97" s="130">
        <v>40560</v>
      </c>
      <c r="EX97" s="130">
        <v>3471</v>
      </c>
      <c r="EY97" s="131">
        <f t="shared" si="161"/>
        <v>117.3198</v>
      </c>
      <c r="EZ97" s="38">
        <f t="shared" si="162"/>
        <v>1290.5178000000001</v>
      </c>
      <c r="FA97" s="9"/>
      <c r="FB97" s="9"/>
      <c r="FC97" s="9"/>
      <c r="FD97" s="9"/>
      <c r="FE97" s="132"/>
      <c r="FF97" s="132"/>
      <c r="FG97" s="132"/>
      <c r="FH97" s="133"/>
      <c r="FI97" s="134"/>
      <c r="FJ97" s="133"/>
      <c r="FK97" s="135"/>
      <c r="FL97" s="136"/>
      <c r="FM97" s="9"/>
      <c r="FN97" s="1"/>
      <c r="FO97" s="40">
        <f t="shared" si="180"/>
        <v>8.5999999999999993E-2</v>
      </c>
      <c r="FP97" s="9"/>
      <c r="FQ97" s="118">
        <f t="shared" si="164"/>
        <v>1.7746487514571445</v>
      </c>
      <c r="FR97" s="137">
        <f t="shared" si="165"/>
        <v>0.1173198</v>
      </c>
      <c r="FS97" s="9"/>
      <c r="FT97" s="1"/>
      <c r="FU97" s="335"/>
      <c r="FV97" s="344">
        <v>43252</v>
      </c>
      <c r="FW97" s="210"/>
      <c r="FX97" s="244" t="s">
        <v>2609</v>
      </c>
      <c r="FY97" s="243" t="s">
        <v>2491</v>
      </c>
      <c r="FZ97" s="1"/>
      <c r="GA97" s="1">
        <v>4</v>
      </c>
      <c r="GB97" s="9"/>
      <c r="GC97" s="9"/>
      <c r="GD97" s="1"/>
      <c r="GE97" s="20">
        <v>1</v>
      </c>
      <c r="GF97" s="237" t="s">
        <v>3018</v>
      </c>
      <c r="GG97" s="1"/>
      <c r="GH97" s="28">
        <v>44770</v>
      </c>
      <c r="GI97" s="351">
        <v>1</v>
      </c>
      <c r="GJ97" s="244" t="s">
        <v>3019</v>
      </c>
      <c r="GK97" s="1"/>
      <c r="GL97" s="244" t="s">
        <v>513</v>
      </c>
      <c r="GM97" s="9"/>
      <c r="GN97" s="1"/>
      <c r="GO97" s="10">
        <v>44740</v>
      </c>
      <c r="GP97" s="10"/>
      <c r="GQ97" s="20"/>
      <c r="GR97" s="138"/>
      <c r="GS97" s="1"/>
      <c r="GT97" s="1"/>
      <c r="GU97" s="1"/>
      <c r="GV97" s="1"/>
      <c r="GW97" s="1"/>
      <c r="GX97" s="1"/>
      <c r="GY97" s="9"/>
      <c r="GZ97" s="9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22"/>
      <c r="KC97" s="22"/>
      <c r="KD97" s="22"/>
      <c r="KE97" s="20">
        <f t="shared" si="166"/>
        <v>5.4905666399999999</v>
      </c>
      <c r="KF97" s="20">
        <f t="shared" si="167"/>
        <v>109.3420536</v>
      </c>
      <c r="KG97" s="20">
        <f t="shared" si="168"/>
        <v>1.5838173000000002</v>
      </c>
      <c r="KH97" s="20">
        <f t="shared" si="169"/>
        <v>0.75084672000000008</v>
      </c>
      <c r="KI97" s="20">
        <f t="shared" si="170"/>
        <v>7.3911473999999991E-2</v>
      </c>
      <c r="KJ97" s="20">
        <f t="shared" si="171"/>
        <v>36.410903848799997</v>
      </c>
      <c r="KK97" s="20">
        <f t="shared" si="172"/>
        <v>40.675243939200001</v>
      </c>
      <c r="KL97" s="20">
        <f t="shared" si="173"/>
        <v>32.255905812000002</v>
      </c>
      <c r="KM97" s="1">
        <v>53.2</v>
      </c>
      <c r="KN97" s="1">
        <v>79.7</v>
      </c>
      <c r="KO97" s="9"/>
      <c r="KP97" s="22"/>
      <c r="KQ97" s="22"/>
      <c r="KR97" s="22"/>
      <c r="KS97" s="23">
        <v>44770</v>
      </c>
      <c r="KT97" s="20">
        <v>2</v>
      </c>
      <c r="KU97" s="1">
        <v>3</v>
      </c>
      <c r="KV97" s="1">
        <v>1</v>
      </c>
      <c r="KW97" s="23">
        <v>45001</v>
      </c>
      <c r="KX97" s="1">
        <v>1</v>
      </c>
      <c r="KY97" s="2">
        <v>0</v>
      </c>
      <c r="KZ97" s="2">
        <v>2</v>
      </c>
      <c r="LA97" s="11" t="s">
        <v>2480</v>
      </c>
      <c r="LB97" s="11"/>
      <c r="LC97" s="11"/>
    </row>
    <row r="98" spans="1:315">
      <c r="A98" s="1">
        <v>123</v>
      </c>
      <c r="B98" s="412">
        <f>COUNTIFS($D$3:D98,D98,$F$3:F98,F98)</f>
        <v>1</v>
      </c>
      <c r="C98" s="413">
        <v>17476</v>
      </c>
      <c r="D98" s="414" t="s">
        <v>2035</v>
      </c>
      <c r="E98" s="2" t="s">
        <v>534</v>
      </c>
      <c r="F98" s="12">
        <v>465826412</v>
      </c>
      <c r="G98" s="1">
        <v>76</v>
      </c>
      <c r="H98" s="441">
        <v>44713</v>
      </c>
      <c r="I98" s="29" t="s">
        <v>2036</v>
      </c>
      <c r="J98" s="24" t="s">
        <v>486</v>
      </c>
      <c r="K98" s="2" t="s">
        <v>429</v>
      </c>
      <c r="L98" s="2">
        <v>15</v>
      </c>
      <c r="M98" s="2">
        <v>1</v>
      </c>
      <c r="N98" s="2" t="s">
        <v>430</v>
      </c>
      <c r="O98" s="11"/>
      <c r="P98" s="2" t="s">
        <v>2024</v>
      </c>
      <c r="Q98" s="11"/>
      <c r="R98" s="11"/>
      <c r="S98" s="11"/>
      <c r="T98" s="41"/>
      <c r="U98" s="41" t="s">
        <v>2027</v>
      </c>
      <c r="V98" s="61" t="s">
        <v>1980</v>
      </c>
      <c r="W98" s="41"/>
      <c r="X98" s="41"/>
      <c r="Y98" s="41" t="s">
        <v>2028</v>
      </c>
      <c r="Z98" s="29" t="s">
        <v>2001</v>
      </c>
      <c r="AA98" s="1" t="s">
        <v>2032</v>
      </c>
      <c r="AB98" s="1"/>
      <c r="AC98" s="112">
        <v>400</v>
      </c>
      <c r="AD98" s="112">
        <v>6000</v>
      </c>
      <c r="AE98" s="11"/>
      <c r="AF98" s="11"/>
      <c r="AG98" s="11" t="s">
        <v>490</v>
      </c>
      <c r="AH98" s="112">
        <v>450</v>
      </c>
      <c r="AI98" s="1"/>
      <c r="AJ98" s="11"/>
      <c r="AK98" s="112"/>
      <c r="AL98" s="1"/>
      <c r="AM98" s="11"/>
      <c r="AN98" s="1"/>
      <c r="AO98" s="113">
        <v>59.4</v>
      </c>
      <c r="AP98" s="114">
        <v>34.799999999999997</v>
      </c>
      <c r="AQ98" s="115">
        <v>3.88</v>
      </c>
      <c r="AR98" s="116">
        <f t="shared" si="148"/>
        <v>98.079999999999984</v>
      </c>
      <c r="AS98" s="117">
        <f t="shared" si="149"/>
        <v>1.7068965517241381</v>
      </c>
      <c r="AT98" s="118">
        <f t="shared" si="150"/>
        <v>6.6227586206896554</v>
      </c>
      <c r="AU98" s="119">
        <f t="shared" si="151"/>
        <v>1.5356773526370218</v>
      </c>
      <c r="AV98" s="19">
        <f t="shared" si="181"/>
        <v>54.711999999999996</v>
      </c>
      <c r="AW98" s="19">
        <f>98-AY98</f>
        <v>92.107744107744111</v>
      </c>
      <c r="AX98" s="120">
        <v>3.5</v>
      </c>
      <c r="AY98" s="19">
        <f t="shared" si="183"/>
        <v>5.8922558922558927</v>
      </c>
      <c r="AZ98" s="1" t="s">
        <v>431</v>
      </c>
      <c r="BA98" s="55">
        <v>12.7</v>
      </c>
      <c r="BB98" s="1" t="s">
        <v>431</v>
      </c>
      <c r="BC98" s="6">
        <v>0.2</v>
      </c>
      <c r="BD98" s="6"/>
      <c r="BE98" s="19"/>
      <c r="BF98" s="19"/>
      <c r="BG98" s="64">
        <v>8723.8461538461543</v>
      </c>
      <c r="BH98" s="64">
        <v>364</v>
      </c>
      <c r="BI98" s="19">
        <v>0.78</v>
      </c>
      <c r="BJ98" s="19">
        <v>54.1</v>
      </c>
      <c r="BK98" s="19">
        <f t="shared" si="184"/>
        <v>45.9</v>
      </c>
      <c r="BL98" s="121">
        <f t="shared" si="152"/>
        <v>1.1786492374727668</v>
      </c>
      <c r="BM98" s="122">
        <v>1.68</v>
      </c>
      <c r="BN98" s="6">
        <f t="shared" si="153"/>
        <v>2.8282828282828283</v>
      </c>
      <c r="BO98" s="1" t="s">
        <v>431</v>
      </c>
      <c r="BP98" s="19">
        <v>56.440677966101696</v>
      </c>
      <c r="BQ98" s="19">
        <v>59.1</v>
      </c>
      <c r="BR98" s="42">
        <v>52648.959999999999</v>
      </c>
      <c r="BS98" s="6">
        <f t="shared" si="154"/>
        <v>65.900000000000006</v>
      </c>
      <c r="BT98" s="4">
        <v>77.400000000000006</v>
      </c>
      <c r="BU98" s="42">
        <v>11414.285714285714</v>
      </c>
      <c r="BV98" s="6">
        <f t="shared" si="155"/>
        <v>22.599999999999994</v>
      </c>
      <c r="BW98" s="6">
        <f t="shared" si="156"/>
        <v>34.730399999999996</v>
      </c>
      <c r="BX98" s="22">
        <v>29.7</v>
      </c>
      <c r="BY98" s="22">
        <f t="shared" si="157"/>
        <v>10.335599999999999</v>
      </c>
      <c r="BZ98" s="6">
        <v>36.200000000000003</v>
      </c>
      <c r="CA98" s="22">
        <f t="shared" si="158"/>
        <v>12.5976</v>
      </c>
      <c r="CB98" s="6">
        <v>33.9</v>
      </c>
      <c r="CC98" s="22">
        <f t="shared" si="159"/>
        <v>11.797199999999998</v>
      </c>
      <c r="CD98" s="22" t="s">
        <v>431</v>
      </c>
      <c r="CE98" s="123">
        <v>99.2</v>
      </c>
      <c r="CF98" s="124">
        <v>11515</v>
      </c>
      <c r="CG98" s="123">
        <v>96</v>
      </c>
      <c r="CH98" s="124">
        <v>8595</v>
      </c>
      <c r="CI98" s="123">
        <v>82.9</v>
      </c>
      <c r="CJ98" s="123">
        <v>92.4</v>
      </c>
      <c r="CK98" s="124">
        <v>8211</v>
      </c>
      <c r="CL98" s="19">
        <f t="shared" si="160"/>
        <v>0.8204419889502762</v>
      </c>
      <c r="CM98" s="19"/>
      <c r="CN98" s="19"/>
      <c r="CO98" s="19"/>
      <c r="CP98" s="6"/>
      <c r="CQ98" s="19"/>
      <c r="CR98" s="19"/>
      <c r="CS98" s="20"/>
      <c r="CT98" s="25"/>
      <c r="CU98" s="125"/>
      <c r="CV98" s="125"/>
      <c r="CW98" s="1"/>
      <c r="CX98" s="1"/>
      <c r="CY98" s="1"/>
      <c r="CZ98" s="22"/>
      <c r="DA98" s="16"/>
      <c r="DB98" s="126"/>
      <c r="DC98" s="127"/>
      <c r="DD98" s="128"/>
      <c r="DE98" s="1"/>
      <c r="DF98" s="1"/>
      <c r="DG98" s="1"/>
      <c r="DH98" s="1"/>
      <c r="DI98" s="1" t="s">
        <v>435</v>
      </c>
      <c r="DJ98" s="206" t="s">
        <v>490</v>
      </c>
      <c r="DK98" s="4">
        <v>2</v>
      </c>
      <c r="DL98" s="4"/>
      <c r="DM98" s="4"/>
      <c r="DN98" s="16">
        <v>0</v>
      </c>
      <c r="DO98" s="4"/>
      <c r="DP98" s="4"/>
      <c r="DQ98" s="4"/>
      <c r="DR98" s="55">
        <v>65.7</v>
      </c>
      <c r="DS98" s="22" t="s">
        <v>430</v>
      </c>
      <c r="DT98" s="22">
        <v>291</v>
      </c>
      <c r="DU98" s="22">
        <v>18.600000000000001</v>
      </c>
      <c r="DV98" s="22">
        <v>81.400000000000006</v>
      </c>
      <c r="DW98" s="22" t="s">
        <v>430</v>
      </c>
      <c r="DX98" s="22" t="s">
        <v>430</v>
      </c>
      <c r="DY98" s="22" t="s">
        <v>430</v>
      </c>
      <c r="DZ98" s="22" t="s">
        <v>430</v>
      </c>
      <c r="EA98" s="2">
        <v>0</v>
      </c>
      <c r="EB98" s="2"/>
      <c r="EC98" s="36"/>
      <c r="ED98" s="36"/>
      <c r="EE98" s="4">
        <f>L98</f>
        <v>15</v>
      </c>
      <c r="EF98" s="4">
        <v>30</v>
      </c>
      <c r="EG98" s="4"/>
      <c r="EH98" s="4">
        <v>1</v>
      </c>
      <c r="EI98" s="4" t="s">
        <v>2545</v>
      </c>
      <c r="EJ98" s="4">
        <v>164</v>
      </c>
      <c r="EK98" s="4">
        <v>60</v>
      </c>
      <c r="EL98" s="6">
        <f t="shared" si="185"/>
        <v>22.308149910767401</v>
      </c>
      <c r="EM98" s="4"/>
      <c r="EN98" s="4">
        <v>1</v>
      </c>
      <c r="EO98" s="4">
        <v>3</v>
      </c>
      <c r="EP98" s="4">
        <v>2</v>
      </c>
      <c r="EQ98" s="31" t="s">
        <v>513</v>
      </c>
      <c r="ER98" s="14" t="s">
        <v>513</v>
      </c>
      <c r="ES98" s="129">
        <f>C98</f>
        <v>17476</v>
      </c>
      <c r="ET98" s="130">
        <v>75</v>
      </c>
      <c r="EU98" s="130">
        <v>48276</v>
      </c>
      <c r="EV98" s="130">
        <v>4000</v>
      </c>
      <c r="EW98" s="130">
        <v>40560</v>
      </c>
      <c r="EX98" s="130">
        <v>3188</v>
      </c>
      <c r="EY98" s="131">
        <f t="shared" si="161"/>
        <v>431.01760000000007</v>
      </c>
      <c r="EZ98" s="38">
        <f t="shared" si="162"/>
        <v>6465.264000000001</v>
      </c>
      <c r="FA98" s="9"/>
      <c r="FB98" s="9"/>
      <c r="FC98" s="9"/>
      <c r="FD98" s="9"/>
      <c r="FE98" s="132"/>
      <c r="FF98" s="132"/>
      <c r="FG98" s="132"/>
      <c r="FH98" s="133"/>
      <c r="FI98" s="134"/>
      <c r="FJ98" s="133"/>
      <c r="FK98" s="135"/>
      <c r="FL98" s="136"/>
      <c r="FM98" s="9"/>
      <c r="FN98" s="1"/>
      <c r="FO98" s="40">
        <f t="shared" si="180"/>
        <v>0.4</v>
      </c>
      <c r="FP98" s="9"/>
      <c r="FQ98" s="118">
        <f t="shared" si="164"/>
        <v>6.6036954180130918</v>
      </c>
      <c r="FR98" s="137">
        <f t="shared" si="165"/>
        <v>0.43101760000000006</v>
      </c>
      <c r="FS98" s="9"/>
      <c r="FT98" s="1"/>
      <c r="FU98" s="335"/>
      <c r="FV98" s="344">
        <v>44287</v>
      </c>
      <c r="FW98" s="210"/>
      <c r="FX98" s="244" t="s">
        <v>2471</v>
      </c>
      <c r="FY98" s="243" t="s">
        <v>3017</v>
      </c>
      <c r="FZ98" s="1"/>
      <c r="GA98" s="237" t="s">
        <v>430</v>
      </c>
      <c r="GB98" s="9"/>
      <c r="GC98" s="9"/>
      <c r="GD98" s="1"/>
      <c r="GE98" s="20">
        <v>1</v>
      </c>
      <c r="GF98" s="237" t="s">
        <v>2980</v>
      </c>
      <c r="GG98" s="1"/>
      <c r="GH98" s="249" t="s">
        <v>430</v>
      </c>
      <c r="GI98" s="351">
        <v>1</v>
      </c>
      <c r="GJ98" s="244" t="s">
        <v>2608</v>
      </c>
      <c r="GK98" s="1"/>
      <c r="GL98" s="244" t="s">
        <v>513</v>
      </c>
      <c r="GM98" s="9"/>
      <c r="GN98" s="1"/>
      <c r="GO98" s="10">
        <v>44713</v>
      </c>
      <c r="GP98" s="10"/>
      <c r="GQ98" s="20"/>
      <c r="GR98" s="138"/>
      <c r="GS98" s="1"/>
      <c r="GT98" s="1"/>
      <c r="GU98" s="1"/>
      <c r="GV98" s="1"/>
      <c r="GW98" s="1"/>
      <c r="GX98" s="1"/>
      <c r="GY98" s="9"/>
      <c r="GZ98" s="9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22"/>
      <c r="KC98" s="22"/>
      <c r="KD98" s="22"/>
      <c r="KE98" s="20">
        <f t="shared" si="166"/>
        <v>256.02445440000002</v>
      </c>
      <c r="KF98" s="20">
        <f t="shared" si="167"/>
        <v>149.99412479999998</v>
      </c>
      <c r="KG98" s="20">
        <f t="shared" si="168"/>
        <v>16.723482880000002</v>
      </c>
      <c r="KH98" s="20">
        <f t="shared" si="169"/>
        <v>15.085616000000002</v>
      </c>
      <c r="KI98" s="20">
        <f t="shared" si="170"/>
        <v>7.2410956799999999</v>
      </c>
      <c r="KJ98" s="20">
        <f t="shared" si="171"/>
        <v>44.548255065600003</v>
      </c>
      <c r="KK98" s="20">
        <f t="shared" si="172"/>
        <v>54.29787317760001</v>
      </c>
      <c r="KL98" s="20">
        <f t="shared" si="173"/>
        <v>50.848008307200004</v>
      </c>
      <c r="KM98" s="1">
        <v>97.7</v>
      </c>
      <c r="KN98" s="1">
        <v>81</v>
      </c>
      <c r="KO98" s="9"/>
      <c r="KP98" s="22"/>
      <c r="KQ98" s="22"/>
      <c r="KR98" s="22"/>
      <c r="KS98" s="245" t="s">
        <v>430</v>
      </c>
      <c r="KT98" s="459" t="s">
        <v>430</v>
      </c>
      <c r="KU98" s="237" t="s">
        <v>430</v>
      </c>
      <c r="KV98" s="237" t="s">
        <v>430</v>
      </c>
      <c r="KW98" s="237" t="s">
        <v>430</v>
      </c>
      <c r="KX98" s="237" t="s">
        <v>430</v>
      </c>
      <c r="KY98" s="2" t="s">
        <v>430</v>
      </c>
      <c r="KZ98" s="2" t="s">
        <v>430</v>
      </c>
      <c r="LA98" s="11" t="s">
        <v>430</v>
      </c>
      <c r="LB98" s="11"/>
      <c r="LC98" s="11"/>
    </row>
    <row r="99" spans="1:315">
      <c r="A99" s="1">
        <v>232</v>
      </c>
      <c r="B99" s="416">
        <f>COUNTIFS($D$3:D99,D99,$F$3:F99,F99)</f>
        <v>1</v>
      </c>
      <c r="C99" s="418">
        <v>15978</v>
      </c>
      <c r="D99" s="418" t="s">
        <v>2380</v>
      </c>
      <c r="E99" s="1" t="s">
        <v>503</v>
      </c>
      <c r="F99" s="12">
        <v>8607203726</v>
      </c>
      <c r="G99" s="1">
        <v>35</v>
      </c>
      <c r="H99" s="441">
        <v>44428</v>
      </c>
      <c r="I99" s="162"/>
      <c r="J99" s="24"/>
      <c r="K99" s="9"/>
      <c r="L99" s="1"/>
      <c r="M99" s="1"/>
      <c r="N99" s="1"/>
      <c r="O99" s="1"/>
      <c r="P99" s="25"/>
      <c r="Q99" s="25"/>
      <c r="R99" s="25"/>
      <c r="S99" s="27"/>
      <c r="T99" s="27"/>
      <c r="U99" s="27"/>
      <c r="V99" s="27"/>
      <c r="W99" s="27"/>
      <c r="X99" s="27"/>
      <c r="Y99" s="26"/>
      <c r="Z99" s="8"/>
      <c r="AA99" s="1"/>
      <c r="AB99" s="1"/>
      <c r="AC99" s="1"/>
      <c r="AD99" s="1"/>
      <c r="AE99" s="1"/>
      <c r="AF99" s="1"/>
      <c r="AG99" s="136"/>
      <c r="AH99" s="9"/>
      <c r="AI99" s="1"/>
      <c r="AJ99" s="1"/>
      <c r="AK99" s="112"/>
      <c r="AL99" s="1"/>
      <c r="AM99" s="1"/>
      <c r="AN99" s="1"/>
      <c r="AO99" s="163"/>
      <c r="AP99" s="164"/>
      <c r="AQ99" s="165"/>
      <c r="AR99" s="166"/>
      <c r="AS99" s="135"/>
      <c r="AT99" s="21"/>
      <c r="AU99" s="167"/>
      <c r="AV99" s="1"/>
      <c r="AW99" s="1"/>
      <c r="AX99" s="168"/>
      <c r="AY99" s="1"/>
      <c r="AZ99" s="1"/>
      <c r="BA99" s="142"/>
      <c r="BB99" s="1"/>
      <c r="BC99" s="169"/>
      <c r="BD99" s="4"/>
      <c r="BE99" s="1"/>
      <c r="BF99" s="1"/>
      <c r="BG99" s="1"/>
      <c r="BH99" s="1"/>
      <c r="BI99" s="1"/>
      <c r="BJ99" s="1"/>
      <c r="BK99" s="1"/>
      <c r="BL99" s="170"/>
      <c r="BM99" s="123"/>
      <c r="BN99" s="4"/>
      <c r="BO99" s="1"/>
      <c r="BP99" s="1"/>
      <c r="BQ99" s="1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25"/>
      <c r="CP99" s="4"/>
      <c r="CQ99" s="1"/>
      <c r="CR99" s="1"/>
      <c r="CS99" s="1"/>
      <c r="CT99" s="25"/>
      <c r="CU99" s="125"/>
      <c r="CV99" s="125"/>
      <c r="CW99" s="1"/>
      <c r="CX99" s="1"/>
      <c r="CY99" s="1"/>
      <c r="CZ99" s="1"/>
      <c r="DA99" s="1"/>
      <c r="DB99" s="126"/>
      <c r="DC99" s="8"/>
      <c r="DD99" s="8"/>
      <c r="DE99" s="1"/>
      <c r="DF99" s="1"/>
      <c r="DG99" s="1"/>
      <c r="DH99" s="1"/>
      <c r="DI99" s="2"/>
      <c r="DJ99" s="206" t="s">
        <v>490</v>
      </c>
      <c r="DK99" s="4"/>
      <c r="DL99" s="4"/>
      <c r="DM99" s="4"/>
      <c r="DN99" s="4"/>
      <c r="DO99" s="4"/>
      <c r="DP99" s="4"/>
      <c r="DQ99" s="4"/>
      <c r="DR99" s="1"/>
      <c r="DS99" s="1"/>
      <c r="DT99" s="2"/>
      <c r="DU99" s="2"/>
      <c r="DV99" s="2"/>
      <c r="DW99" s="2"/>
      <c r="DX99" s="2"/>
      <c r="DY99" s="2"/>
      <c r="DZ99" s="2"/>
      <c r="EA99" s="2"/>
      <c r="EB99" s="1"/>
      <c r="EC99" s="9"/>
      <c r="ED99" s="9"/>
      <c r="EE99" s="9"/>
      <c r="EF99" s="1">
        <v>100</v>
      </c>
      <c r="EG99" s="1"/>
      <c r="EH99" s="1">
        <v>1</v>
      </c>
      <c r="EI99" s="237" t="s">
        <v>3064</v>
      </c>
      <c r="EJ99" s="237" t="s">
        <v>1346</v>
      </c>
      <c r="EK99" s="237" t="s">
        <v>1346</v>
      </c>
      <c r="EL99" s="6" t="e">
        <f t="shared" si="185"/>
        <v>#VALUE!</v>
      </c>
      <c r="EM99" s="1"/>
      <c r="EN99" s="1">
        <v>1</v>
      </c>
      <c r="EO99" s="1">
        <v>1</v>
      </c>
      <c r="EP99" s="1">
        <v>1</v>
      </c>
      <c r="EQ99" s="244" t="s">
        <v>513</v>
      </c>
      <c r="ER99" s="10" t="s">
        <v>513</v>
      </c>
      <c r="ES99" s="129"/>
      <c r="ET99" s="9"/>
      <c r="EU99" s="9"/>
      <c r="EV99" s="9"/>
      <c r="EW99" s="9"/>
      <c r="EX99" s="9"/>
      <c r="EY99" s="132"/>
      <c r="EZ99" s="132"/>
      <c r="FA99" s="11"/>
      <c r="FB99" s="9"/>
      <c r="FC99" s="9"/>
      <c r="FD99" s="9"/>
      <c r="FE99" s="9"/>
      <c r="FF99" s="9"/>
      <c r="FG99" s="132"/>
      <c r="FH99" s="132"/>
      <c r="FI99" s="134"/>
      <c r="FJ99" s="133"/>
      <c r="FK99" s="171"/>
      <c r="FL99" s="21"/>
      <c r="FM99" s="136"/>
      <c r="FN99" s="9"/>
      <c r="FO99" s="36"/>
      <c r="FP99" s="9"/>
      <c r="FQ99" s="132"/>
      <c r="FR99" s="132"/>
      <c r="FS99" s="1"/>
      <c r="FT99" s="1"/>
      <c r="FU99" s="335" t="s">
        <v>772</v>
      </c>
      <c r="FV99" s="344">
        <v>44426</v>
      </c>
      <c r="FW99" s="210" t="s">
        <v>772</v>
      </c>
      <c r="FX99" s="244" t="s">
        <v>3065</v>
      </c>
      <c r="FY99" s="243" t="s">
        <v>2461</v>
      </c>
      <c r="FZ99" s="1"/>
      <c r="GA99" s="1">
        <v>2</v>
      </c>
      <c r="GB99" s="9"/>
      <c r="GC99" s="9"/>
      <c r="GD99" s="1"/>
      <c r="GE99" s="245" t="s">
        <v>513</v>
      </c>
      <c r="GF99" s="237" t="s">
        <v>513</v>
      </c>
      <c r="GG99" s="1"/>
      <c r="GH99" s="249" t="s">
        <v>3066</v>
      </c>
      <c r="GI99" s="351">
        <v>0</v>
      </c>
      <c r="GJ99" s="244" t="s">
        <v>3067</v>
      </c>
      <c r="GK99" s="1"/>
      <c r="GL99" s="244" t="s">
        <v>3068</v>
      </c>
      <c r="GM99" s="9"/>
      <c r="GN99" s="1"/>
      <c r="GO99" s="1"/>
      <c r="GP99" s="4"/>
      <c r="GQ99" s="1"/>
      <c r="GR99" s="138"/>
      <c r="GS99" s="1"/>
      <c r="GT99" s="1"/>
      <c r="GU99" s="1"/>
      <c r="GV99" s="1"/>
      <c r="GW99" s="1"/>
      <c r="GX99" s="1"/>
      <c r="GY99" s="9"/>
      <c r="GZ99" s="9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1"/>
      <c r="KQ99" s="9"/>
      <c r="KR99" s="9"/>
      <c r="KS99" s="23">
        <v>44431</v>
      </c>
      <c r="KT99" s="20">
        <v>1</v>
      </c>
      <c r="KU99" s="9">
        <v>1</v>
      </c>
      <c r="KV99" s="9">
        <v>0</v>
      </c>
      <c r="KW99" s="464">
        <v>45161</v>
      </c>
      <c r="KX99" s="9">
        <v>1</v>
      </c>
      <c r="KY99" s="9">
        <v>3</v>
      </c>
      <c r="KZ99" s="9">
        <v>3</v>
      </c>
      <c r="LA99" s="11" t="s">
        <v>2677</v>
      </c>
      <c r="LB99" s="11"/>
      <c r="LC99" s="11"/>
    </row>
    <row r="100" spans="1:315">
      <c r="A100" s="1">
        <v>97</v>
      </c>
      <c r="B100" s="416">
        <f>COUNTIFS($D$3:D100,D100,$F$3:F100,F100)</f>
        <v>1</v>
      </c>
      <c r="C100" s="417">
        <v>15001</v>
      </c>
      <c r="D100" s="418" t="s">
        <v>1559</v>
      </c>
      <c r="E100" s="2" t="s">
        <v>520</v>
      </c>
      <c r="F100" s="12">
        <v>5806300599</v>
      </c>
      <c r="G100" s="1">
        <v>63</v>
      </c>
      <c r="H100" s="441">
        <v>44295</v>
      </c>
      <c r="I100" s="29" t="s">
        <v>654</v>
      </c>
      <c r="J100" s="24" t="s">
        <v>486</v>
      </c>
      <c r="K100" s="2" t="s">
        <v>429</v>
      </c>
      <c r="L100" s="2">
        <v>3.5</v>
      </c>
      <c r="M100" s="2" t="s">
        <v>661</v>
      </c>
      <c r="N100" s="2" t="s">
        <v>644</v>
      </c>
      <c r="O100" s="11"/>
      <c r="P100" s="2" t="s">
        <v>1528</v>
      </c>
      <c r="Q100" s="11"/>
      <c r="R100" s="11"/>
      <c r="S100" s="11"/>
      <c r="T100" s="41"/>
      <c r="U100" s="41"/>
      <c r="V100" s="61" t="s">
        <v>1358</v>
      </c>
      <c r="W100" s="41"/>
      <c r="X100" s="43" t="s">
        <v>1544</v>
      </c>
      <c r="Y100" s="68"/>
      <c r="Z100" s="11"/>
      <c r="AA100" s="1" t="s">
        <v>793</v>
      </c>
      <c r="AB100" s="1"/>
      <c r="AC100" s="112">
        <v>336</v>
      </c>
      <c r="AD100" s="112">
        <v>1100</v>
      </c>
      <c r="AE100" s="11"/>
      <c r="AF100" s="11"/>
      <c r="AG100" s="11" t="s">
        <v>490</v>
      </c>
      <c r="AH100" s="112">
        <v>50</v>
      </c>
      <c r="AI100" s="11"/>
      <c r="AJ100" s="11"/>
      <c r="AK100" s="112"/>
      <c r="AL100" s="1"/>
      <c r="AM100" s="11"/>
      <c r="AN100" s="1"/>
      <c r="AO100" s="113">
        <v>77.8</v>
      </c>
      <c r="AP100" s="114">
        <v>17.7</v>
      </c>
      <c r="AQ100" s="115">
        <v>3.69</v>
      </c>
      <c r="AR100" s="116">
        <f t="shared" ref="AR100:AR112" si="186">AO100+AP100+AQ100</f>
        <v>99.19</v>
      </c>
      <c r="AS100" s="117">
        <f t="shared" ref="AS100:AS112" si="187">AO100/AP100</f>
        <v>4.3954802259887007</v>
      </c>
      <c r="AT100" s="118">
        <f t="shared" ref="AT100:AT112" si="188">AO100/AP100*AQ100</f>
        <v>16.219322033898305</v>
      </c>
      <c r="AU100" s="119">
        <f t="shared" ref="AU100:AU112" si="189">AO100/(AP100+AQ100)</f>
        <v>3.6372136512388966</v>
      </c>
      <c r="AV100" s="19">
        <f>AW100*AO100/100</f>
        <v>69.814000000000007</v>
      </c>
      <c r="AW100" s="19">
        <f>98-AY100-(CD100*100/AO100)</f>
        <v>89.735218508997434</v>
      </c>
      <c r="AX100" s="120">
        <v>5.79</v>
      </c>
      <c r="AY100" s="19">
        <f>AX100*100/AO100</f>
        <v>7.4421593830334194</v>
      </c>
      <c r="AZ100" s="1" t="s">
        <v>431</v>
      </c>
      <c r="BA100" s="55">
        <v>44.3</v>
      </c>
      <c r="BB100" s="1" t="s">
        <v>431</v>
      </c>
      <c r="BC100" s="6">
        <v>7.3999999999999996E-2</v>
      </c>
      <c r="BD100" s="6"/>
      <c r="BE100" s="19"/>
      <c r="BF100" s="19"/>
      <c r="BG100" s="64">
        <v>5289.5833333333339</v>
      </c>
      <c r="BH100" s="64">
        <v>759.09090909090901</v>
      </c>
      <c r="BI100" s="19">
        <v>22.8</v>
      </c>
      <c r="BJ100" s="19">
        <v>31.1</v>
      </c>
      <c r="BK100" s="19">
        <v>68.900000000000006</v>
      </c>
      <c r="BL100" s="121">
        <f t="shared" ref="BL100:BL106" si="190">BJ100/BK100</f>
        <v>0.4513788098693759</v>
      </c>
      <c r="BM100" s="122">
        <v>0.54</v>
      </c>
      <c r="BN100" s="6">
        <f t="shared" ref="BN100:BN106" si="191">BM100*100/AO100</f>
        <v>0.6940874035989717</v>
      </c>
      <c r="BO100" s="1" t="s">
        <v>431</v>
      </c>
      <c r="BP100" s="19">
        <v>63.846900000000005</v>
      </c>
      <c r="BQ100" s="19">
        <v>63.4</v>
      </c>
      <c r="BR100" s="42">
        <v>71287.8</v>
      </c>
      <c r="BS100" s="6">
        <f t="shared" ref="BS100:BS106" si="192">BX100+BZ100</f>
        <v>48.3</v>
      </c>
      <c r="BT100" s="4">
        <v>89.9</v>
      </c>
      <c r="BU100" s="42">
        <v>12141.4</v>
      </c>
      <c r="BV100" s="6">
        <f t="shared" ref="BV100:BV106" si="193">100-BT100</f>
        <v>10.099999999999994</v>
      </c>
      <c r="BW100" s="6">
        <f t="shared" ref="BW100:BW106" si="194">BY100+CA100+CC100</f>
        <v>17.540700000000001</v>
      </c>
      <c r="BX100" s="22">
        <v>21.8</v>
      </c>
      <c r="BY100" s="22">
        <f t="shared" ref="BY100:BY106" si="195">BX100*AP100/100</f>
        <v>3.8586</v>
      </c>
      <c r="BZ100" s="6">
        <v>26.5</v>
      </c>
      <c r="CA100" s="22">
        <f t="shared" ref="CA100:CA106" si="196">BZ100*AP100/100</f>
        <v>4.6904999999999992</v>
      </c>
      <c r="CB100" s="6">
        <v>50.8</v>
      </c>
      <c r="CC100" s="22">
        <f t="shared" ref="CC100:CC106" si="197">CB100*AP100/100</f>
        <v>8.9916</v>
      </c>
      <c r="CD100" s="22">
        <v>0.64</v>
      </c>
      <c r="CE100" s="123">
        <v>86.2</v>
      </c>
      <c r="CF100" s="124">
        <v>8195.6999999999989</v>
      </c>
      <c r="CG100" s="123">
        <v>78.8</v>
      </c>
      <c r="CH100" s="124">
        <v>3754</v>
      </c>
      <c r="CI100" s="123">
        <v>52.3</v>
      </c>
      <c r="CJ100" s="123">
        <v>49.7</v>
      </c>
      <c r="CK100" s="124">
        <v>3469</v>
      </c>
      <c r="CL100" s="19">
        <f t="shared" ref="CL100:CL106" si="198">BX100/BZ100</f>
        <v>0.8226415094339623</v>
      </c>
      <c r="CM100" s="19">
        <v>16.8</v>
      </c>
      <c r="CN100" s="19">
        <v>22.5</v>
      </c>
      <c r="CO100" s="19">
        <v>23.2</v>
      </c>
      <c r="CP100" s="6"/>
      <c r="CQ100" s="19"/>
      <c r="CR100" s="19"/>
      <c r="CS100" s="20"/>
      <c r="CT100" s="25"/>
      <c r="CU100" s="125"/>
      <c r="CV100" s="125"/>
      <c r="CW100" s="1"/>
      <c r="CX100" s="1"/>
      <c r="CY100" s="1"/>
      <c r="CZ100" s="22"/>
      <c r="DA100" s="16"/>
      <c r="DB100" s="126" t="s">
        <v>446</v>
      </c>
      <c r="DC100" s="127"/>
      <c r="DD100" s="128" t="s">
        <v>1542</v>
      </c>
      <c r="DE100" s="1"/>
      <c r="DF100" s="1"/>
      <c r="DG100" s="1"/>
      <c r="DH100" s="1"/>
      <c r="DI100" s="1" t="s">
        <v>433</v>
      </c>
      <c r="DJ100" s="206" t="s">
        <v>490</v>
      </c>
      <c r="DK100" s="4">
        <v>2</v>
      </c>
      <c r="DL100" s="4"/>
      <c r="DM100" s="4"/>
      <c r="DN100" s="16">
        <v>0</v>
      </c>
      <c r="DO100" s="4"/>
      <c r="DP100" s="4"/>
      <c r="DQ100" s="4"/>
      <c r="DR100" s="22" t="s">
        <v>430</v>
      </c>
      <c r="DS100" s="22" t="s">
        <v>430</v>
      </c>
      <c r="DT100" s="64">
        <v>501</v>
      </c>
      <c r="DU100" s="22">
        <v>2.9</v>
      </c>
      <c r="DV100" s="22">
        <v>97.1</v>
      </c>
      <c r="DW100" s="22" t="s">
        <v>430</v>
      </c>
      <c r="DX100" s="22" t="s">
        <v>430</v>
      </c>
      <c r="DY100" s="22" t="s">
        <v>430</v>
      </c>
      <c r="DZ100" s="22" t="s">
        <v>430</v>
      </c>
      <c r="EA100" s="2">
        <v>0</v>
      </c>
      <c r="EB100" s="65"/>
      <c r="EC100" s="36"/>
      <c r="ED100" s="36"/>
      <c r="EE100" s="4">
        <f>L100</f>
        <v>3.5</v>
      </c>
      <c r="EF100" s="4">
        <v>8</v>
      </c>
      <c r="EG100" s="4"/>
      <c r="EH100" s="4">
        <v>1</v>
      </c>
      <c r="EI100" s="4" t="s">
        <v>2439</v>
      </c>
      <c r="EJ100" s="4">
        <v>182</v>
      </c>
      <c r="EK100" s="4">
        <v>120</v>
      </c>
      <c r="EL100" s="6">
        <f t="shared" si="185"/>
        <v>36.22750875498128</v>
      </c>
      <c r="EM100" s="4"/>
      <c r="EN100" s="4">
        <v>1</v>
      </c>
      <c r="EO100" s="4">
        <v>2</v>
      </c>
      <c r="EP100" s="4">
        <v>1</v>
      </c>
      <c r="EQ100" s="31" t="s">
        <v>2455</v>
      </c>
      <c r="ER100" s="14">
        <v>41827</v>
      </c>
      <c r="ES100" s="129">
        <v>15001</v>
      </c>
      <c r="ET100" s="130">
        <v>75</v>
      </c>
      <c r="EU100" s="130">
        <v>6920</v>
      </c>
      <c r="EV100" s="130">
        <v>4000</v>
      </c>
      <c r="EW100" s="130">
        <v>39780</v>
      </c>
      <c r="EX100" s="130">
        <v>2603</v>
      </c>
      <c r="EY100" s="131">
        <f t="shared" ref="EY100:EY112" si="199">EX100/EV100*EW100/ET100</f>
        <v>345.15780000000001</v>
      </c>
      <c r="EZ100" s="38">
        <f t="shared" ref="EZ100:EZ110" si="200">L100*EY100</f>
        <v>1208.0523000000001</v>
      </c>
      <c r="FA100" s="9"/>
      <c r="FB100" s="9"/>
      <c r="FC100" s="9"/>
      <c r="FD100" s="9"/>
      <c r="FE100" s="132"/>
      <c r="FF100" s="132"/>
      <c r="FG100" s="132"/>
      <c r="FH100" s="133"/>
      <c r="FI100" s="134"/>
      <c r="FJ100" s="133"/>
      <c r="FK100" s="135"/>
      <c r="FL100" s="136"/>
      <c r="FM100" s="9"/>
      <c r="FN100" s="1"/>
      <c r="FO100" s="40">
        <f t="shared" ref="FO100:FO112" si="201">AC100/1000</f>
        <v>0.33600000000000002</v>
      </c>
      <c r="FP100" s="9"/>
      <c r="FQ100" s="118">
        <f t="shared" ref="FQ100:FQ112" si="202">EX100*100/EU100</f>
        <v>37.615606936416185</v>
      </c>
      <c r="FR100" s="137">
        <f t="shared" ref="FR100:FR112" si="203">EY100/1000</f>
        <v>0.34515780000000001</v>
      </c>
      <c r="FS100" s="9"/>
      <c r="FT100" s="1"/>
      <c r="FU100" s="335"/>
      <c r="FV100" s="344">
        <v>44075</v>
      </c>
      <c r="FW100" s="210"/>
      <c r="FX100" s="244" t="s">
        <v>557</v>
      </c>
      <c r="FY100" s="243" t="s">
        <v>557</v>
      </c>
      <c r="FZ100" s="1"/>
      <c r="GA100" s="1">
        <v>1</v>
      </c>
      <c r="GB100" s="9"/>
      <c r="GC100" s="9"/>
      <c r="GD100" s="1"/>
      <c r="GE100" s="245" t="s">
        <v>513</v>
      </c>
      <c r="GF100" s="237" t="s">
        <v>513</v>
      </c>
      <c r="GG100" s="1"/>
      <c r="GH100" s="244" t="s">
        <v>3069</v>
      </c>
      <c r="GI100" s="351">
        <v>1</v>
      </c>
      <c r="GJ100" s="244" t="s">
        <v>3070</v>
      </c>
      <c r="GK100" s="1"/>
      <c r="GL100" s="8">
        <v>0</v>
      </c>
      <c r="GM100" s="9"/>
      <c r="GN100" s="1"/>
      <c r="GO100" s="10">
        <v>44295</v>
      </c>
      <c r="GP100" s="10"/>
      <c r="GQ100" s="20"/>
      <c r="GR100" s="138"/>
      <c r="GS100" s="1"/>
      <c r="GT100" s="1"/>
      <c r="GU100" s="1"/>
      <c r="GV100" s="1"/>
      <c r="GW100" s="1"/>
      <c r="GX100" s="1"/>
      <c r="GY100" s="9"/>
      <c r="GZ100" s="9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9"/>
      <c r="KC100" s="9"/>
      <c r="KD100" s="9"/>
      <c r="KE100" s="20">
        <f t="shared" ref="KE100:KE112" si="204">FR100*AO100/100*1000</f>
        <v>268.53276840000001</v>
      </c>
      <c r="KF100" s="20">
        <f t="shared" ref="KF100:KF112" si="205">FR100*AP100/100*1000</f>
        <v>61.092930599999995</v>
      </c>
      <c r="KG100" s="20">
        <f t="shared" ref="KG100:KG112" si="206">FR100*AQ100/100*1000</f>
        <v>12.736322820000002</v>
      </c>
      <c r="KH100" s="20">
        <f t="shared" ref="KH100:KH106" si="207">FR100*AX100/100*1000</f>
        <v>19.98463662</v>
      </c>
      <c r="KI100" s="20">
        <f t="shared" ref="KI100:KI106" si="208">FR100*BM100/100*1000</f>
        <v>1.8638521200000002</v>
      </c>
      <c r="KJ100" s="20">
        <f t="shared" ref="KJ100:KJ106" si="209">FR100*BY100/100*1000</f>
        <v>13.318258870800001</v>
      </c>
      <c r="KK100" s="20">
        <f t="shared" ref="KK100:KK106" si="210">FR100*CA100/100*1000</f>
        <v>16.189626608999998</v>
      </c>
      <c r="KL100" s="20">
        <f t="shared" ref="KL100:KL106" si="211">FR100*CC100/100*1000</f>
        <v>31.035208744800002</v>
      </c>
      <c r="KM100" s="9"/>
      <c r="KN100" s="9"/>
      <c r="KO100" s="9"/>
      <c r="KP100" s="1"/>
      <c r="KQ100" s="9"/>
      <c r="KR100" s="9"/>
      <c r="KS100" s="23">
        <v>44337</v>
      </c>
      <c r="KT100" s="20">
        <v>2</v>
      </c>
      <c r="KU100" s="9">
        <v>1</v>
      </c>
      <c r="KV100" s="9">
        <v>1</v>
      </c>
      <c r="KW100" s="464">
        <v>44498</v>
      </c>
      <c r="KX100" s="9">
        <v>1</v>
      </c>
      <c r="KY100" s="9">
        <v>3</v>
      </c>
      <c r="KZ100" s="9">
        <v>3</v>
      </c>
      <c r="LA100" s="11" t="s">
        <v>3071</v>
      </c>
      <c r="LB100" s="11"/>
      <c r="LC100" s="11"/>
    </row>
    <row r="101" spans="1:315">
      <c r="A101" s="1">
        <v>33</v>
      </c>
      <c r="B101" s="416">
        <f>COUNTIFS($D$3:D101,D101,$F$3:F101,F101)</f>
        <v>1</v>
      </c>
      <c r="C101" s="417">
        <v>16955</v>
      </c>
      <c r="D101" s="418" t="s">
        <v>821</v>
      </c>
      <c r="E101" s="2" t="s">
        <v>498</v>
      </c>
      <c r="F101" s="12">
        <v>445703421</v>
      </c>
      <c r="G101" s="1">
        <v>78</v>
      </c>
      <c r="H101" s="441">
        <v>44608</v>
      </c>
      <c r="I101" s="29" t="s">
        <v>1941</v>
      </c>
      <c r="J101" s="24" t="s">
        <v>486</v>
      </c>
      <c r="K101" s="2" t="s">
        <v>429</v>
      </c>
      <c r="L101" s="2">
        <v>11</v>
      </c>
      <c r="M101" s="2">
        <v>2</v>
      </c>
      <c r="N101" s="2" t="s">
        <v>430</v>
      </c>
      <c r="O101" s="11"/>
      <c r="P101" s="2" t="s">
        <v>1937</v>
      </c>
      <c r="Q101" s="11"/>
      <c r="R101" s="11"/>
      <c r="S101" s="11"/>
      <c r="T101" s="41"/>
      <c r="U101" s="41"/>
      <c r="V101" s="61" t="s">
        <v>1358</v>
      </c>
      <c r="W101" s="41"/>
      <c r="X101" s="41"/>
      <c r="Y101" s="63"/>
      <c r="Z101" s="11"/>
      <c r="AA101" s="1" t="s">
        <v>1780</v>
      </c>
      <c r="AB101" s="1"/>
      <c r="AC101" s="112">
        <v>264</v>
      </c>
      <c r="AD101" s="112">
        <v>2900</v>
      </c>
      <c r="AE101" s="11"/>
      <c r="AF101" s="11"/>
      <c r="AG101" s="11" t="s">
        <v>490</v>
      </c>
      <c r="AH101" s="112">
        <v>250</v>
      </c>
      <c r="AI101" s="11"/>
      <c r="AJ101" s="11"/>
      <c r="AK101" s="112"/>
      <c r="AL101" s="1"/>
      <c r="AM101" s="11"/>
      <c r="AN101" s="1"/>
      <c r="AO101" s="113">
        <v>51.5</v>
      </c>
      <c r="AP101" s="114">
        <v>32.700000000000003</v>
      </c>
      <c r="AQ101" s="115">
        <v>14</v>
      </c>
      <c r="AR101" s="116">
        <f t="shared" si="186"/>
        <v>98.2</v>
      </c>
      <c r="AS101" s="117">
        <f t="shared" si="187"/>
        <v>1.5749235474006116</v>
      </c>
      <c r="AT101" s="118">
        <f t="shared" si="188"/>
        <v>22.048929663608561</v>
      </c>
      <c r="AU101" s="119">
        <f t="shared" si="189"/>
        <v>1.1027837259100641</v>
      </c>
      <c r="AV101" s="19">
        <f>AW101*AO101/100</f>
        <v>47.95</v>
      </c>
      <c r="AW101" s="19">
        <f>98-AY101-(CD101*100/AO101)</f>
        <v>93.106796116504853</v>
      </c>
      <c r="AX101" s="120">
        <v>1</v>
      </c>
      <c r="AY101" s="19">
        <f>AX101*100/AO101</f>
        <v>1.941747572815534</v>
      </c>
      <c r="AZ101" s="1" t="s">
        <v>431</v>
      </c>
      <c r="BA101" s="55">
        <v>46.9</v>
      </c>
      <c r="BB101" s="1" t="s">
        <v>431</v>
      </c>
      <c r="BC101" s="6">
        <v>2.9000000000000001E-2</v>
      </c>
      <c r="BD101" s="6"/>
      <c r="BE101" s="19"/>
      <c r="BF101" s="19"/>
      <c r="BG101" s="64">
        <v>9250.434782608696</v>
      </c>
      <c r="BH101" s="64">
        <v>476</v>
      </c>
      <c r="BI101" s="19">
        <v>1.82</v>
      </c>
      <c r="BJ101" s="19">
        <v>25.6</v>
      </c>
      <c r="BK101" s="19">
        <f>100-BJ101</f>
        <v>74.400000000000006</v>
      </c>
      <c r="BL101" s="121">
        <f t="shared" si="190"/>
        <v>0.34408602150537632</v>
      </c>
      <c r="BM101" s="122">
        <v>2.0499999999999998</v>
      </c>
      <c r="BN101" s="6">
        <f t="shared" si="191"/>
        <v>3.9805825242718442</v>
      </c>
      <c r="BO101" s="1" t="s">
        <v>431</v>
      </c>
      <c r="BP101" s="19">
        <v>58.7</v>
      </c>
      <c r="BQ101" s="19">
        <v>54.4</v>
      </c>
      <c r="BR101" s="42">
        <v>67720.800000000003</v>
      </c>
      <c r="BS101" s="6">
        <f t="shared" si="192"/>
        <v>50.8</v>
      </c>
      <c r="BT101" s="4">
        <v>87.3</v>
      </c>
      <c r="BU101" s="42">
        <v>12655</v>
      </c>
      <c r="BV101" s="6">
        <f t="shared" si="193"/>
        <v>12.700000000000003</v>
      </c>
      <c r="BW101" s="6">
        <f t="shared" si="194"/>
        <v>32.242200000000004</v>
      </c>
      <c r="BX101" s="22">
        <v>18.5</v>
      </c>
      <c r="BY101" s="22">
        <f t="shared" si="195"/>
        <v>6.0495000000000001</v>
      </c>
      <c r="BZ101" s="6">
        <v>32.299999999999997</v>
      </c>
      <c r="CA101" s="22">
        <f t="shared" si="196"/>
        <v>10.562100000000001</v>
      </c>
      <c r="CB101" s="6">
        <v>47.8</v>
      </c>
      <c r="CC101" s="22">
        <f t="shared" si="197"/>
        <v>15.630599999999999</v>
      </c>
      <c r="CD101" s="22">
        <v>1.52</v>
      </c>
      <c r="CE101" s="123">
        <v>98.8</v>
      </c>
      <c r="CF101" s="124">
        <v>9949</v>
      </c>
      <c r="CG101" s="123">
        <v>97.8</v>
      </c>
      <c r="CH101" s="124">
        <v>7633</v>
      </c>
      <c r="CI101" s="123">
        <v>88.3</v>
      </c>
      <c r="CJ101" s="123">
        <v>93.1</v>
      </c>
      <c r="CK101" s="124">
        <v>6455</v>
      </c>
      <c r="CL101" s="19">
        <f t="shared" si="198"/>
        <v>0.57275541795665641</v>
      </c>
      <c r="CM101" s="19"/>
      <c r="CN101" s="19"/>
      <c r="CO101" s="19"/>
      <c r="CP101" s="6"/>
      <c r="CQ101" s="19"/>
      <c r="CR101" s="19"/>
      <c r="CS101" s="20"/>
      <c r="CT101" s="25"/>
      <c r="CU101" s="125"/>
      <c r="CV101" s="125"/>
      <c r="CW101" s="1"/>
      <c r="CX101" s="1"/>
      <c r="CY101" s="1"/>
      <c r="CZ101" s="22"/>
      <c r="DA101" s="16"/>
      <c r="DB101" s="126" t="s">
        <v>257</v>
      </c>
      <c r="DC101" s="127"/>
      <c r="DD101" s="128" t="s">
        <v>1942</v>
      </c>
      <c r="DE101" s="1"/>
      <c r="DF101" s="1"/>
      <c r="DG101" s="1"/>
      <c r="DH101" s="1"/>
      <c r="DI101" s="1" t="s">
        <v>435</v>
      </c>
      <c r="DJ101" s="206" t="s">
        <v>490</v>
      </c>
      <c r="DK101" s="4">
        <v>2</v>
      </c>
      <c r="DL101" s="4"/>
      <c r="DM101" s="4"/>
      <c r="DN101" s="16">
        <v>0</v>
      </c>
      <c r="DO101" s="4"/>
      <c r="DP101" s="4"/>
      <c r="DQ101" s="4"/>
      <c r="DR101" s="55">
        <v>14.7</v>
      </c>
      <c r="DS101" s="22" t="s">
        <v>430</v>
      </c>
      <c r="DT101" s="22">
        <v>129</v>
      </c>
      <c r="DU101" s="22">
        <v>12.4</v>
      </c>
      <c r="DV101" s="22">
        <v>87.6</v>
      </c>
      <c r="DW101" s="22" t="s">
        <v>430</v>
      </c>
      <c r="DX101" s="22" t="s">
        <v>430</v>
      </c>
      <c r="DY101" s="22" t="s">
        <v>430</v>
      </c>
      <c r="DZ101" s="22" t="s">
        <v>430</v>
      </c>
      <c r="EA101" s="2">
        <v>0</v>
      </c>
      <c r="EB101" s="2"/>
      <c r="EC101" s="36"/>
      <c r="ED101" s="36"/>
      <c r="EE101" s="4">
        <f>L101</f>
        <v>11</v>
      </c>
      <c r="EF101" s="4" t="s">
        <v>557</v>
      </c>
      <c r="EG101" s="4"/>
      <c r="EH101" s="4">
        <v>1</v>
      </c>
      <c r="EI101" s="4" t="s">
        <v>2502</v>
      </c>
      <c r="EJ101" s="4">
        <v>165</v>
      </c>
      <c r="EK101" s="4">
        <v>98</v>
      </c>
      <c r="EL101" s="6">
        <f t="shared" si="185"/>
        <v>35.99632690541781</v>
      </c>
      <c r="EM101" s="4"/>
      <c r="EN101" s="4">
        <v>0</v>
      </c>
      <c r="EO101" s="4">
        <v>3</v>
      </c>
      <c r="EP101" s="4" t="s">
        <v>557</v>
      </c>
      <c r="EQ101" s="31" t="s">
        <v>513</v>
      </c>
      <c r="ER101" s="14" t="s">
        <v>513</v>
      </c>
      <c r="ES101" s="129">
        <f>C101</f>
        <v>16955</v>
      </c>
      <c r="ET101" s="130">
        <v>75</v>
      </c>
      <c r="EU101" s="130">
        <v>31752</v>
      </c>
      <c r="EV101" s="130">
        <v>4000</v>
      </c>
      <c r="EW101" s="130">
        <v>37440</v>
      </c>
      <c r="EX101" s="130">
        <v>2157</v>
      </c>
      <c r="EY101" s="131">
        <f t="shared" si="199"/>
        <v>269.1936</v>
      </c>
      <c r="EZ101" s="38">
        <f t="shared" si="200"/>
        <v>2961.1296000000002</v>
      </c>
      <c r="FA101" s="9"/>
      <c r="FB101" s="9"/>
      <c r="FC101" s="9"/>
      <c r="FD101" s="9"/>
      <c r="FE101" s="132"/>
      <c r="FF101" s="132"/>
      <c r="FG101" s="132"/>
      <c r="FH101" s="133"/>
      <c r="FI101" s="134"/>
      <c r="FJ101" s="133"/>
      <c r="FK101" s="135"/>
      <c r="FL101" s="136"/>
      <c r="FM101" s="9"/>
      <c r="FN101" s="1"/>
      <c r="FO101" s="40">
        <f t="shared" si="201"/>
        <v>0.26400000000000001</v>
      </c>
      <c r="FP101" s="9"/>
      <c r="FQ101" s="118">
        <f t="shared" si="202"/>
        <v>6.7932728647014358</v>
      </c>
      <c r="FR101" s="137">
        <f t="shared" si="203"/>
        <v>0.26919359999999998</v>
      </c>
      <c r="FS101" s="9"/>
      <c r="FT101" s="1"/>
      <c r="FU101" s="335"/>
      <c r="FV101" s="344">
        <v>44593</v>
      </c>
      <c r="FW101" s="210"/>
      <c r="FX101" s="244" t="s">
        <v>557</v>
      </c>
      <c r="FY101" s="243" t="s">
        <v>557</v>
      </c>
      <c r="FZ101" s="1"/>
      <c r="GA101" s="1">
        <v>1</v>
      </c>
      <c r="GB101" s="9"/>
      <c r="GC101" s="9"/>
      <c r="GD101" s="1"/>
      <c r="GE101" s="245" t="s">
        <v>513</v>
      </c>
      <c r="GF101" s="237" t="s">
        <v>513</v>
      </c>
      <c r="GG101" s="1"/>
      <c r="GH101" s="244" t="s">
        <v>3072</v>
      </c>
      <c r="GI101" s="351">
        <v>1</v>
      </c>
      <c r="GJ101" s="244" t="s">
        <v>2646</v>
      </c>
      <c r="GK101" s="1"/>
      <c r="GL101" s="8">
        <v>0</v>
      </c>
      <c r="GM101" s="9"/>
      <c r="GN101" s="1"/>
      <c r="GO101" s="10"/>
      <c r="GP101" s="10"/>
      <c r="GQ101" s="20"/>
      <c r="GR101" s="138"/>
      <c r="GS101" s="1"/>
      <c r="GT101" s="1"/>
      <c r="GU101" s="1"/>
      <c r="GV101" s="1"/>
      <c r="GW101" s="1"/>
      <c r="GX101" s="1"/>
      <c r="GY101" s="9"/>
      <c r="GZ101" s="9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22">
        <v>64.2</v>
      </c>
      <c r="KC101" s="22">
        <v>11.4</v>
      </c>
      <c r="KD101" s="22">
        <v>15.8</v>
      </c>
      <c r="KE101" s="20">
        <f t="shared" si="204"/>
        <v>138.634704</v>
      </c>
      <c r="KF101" s="20">
        <f t="shared" si="205"/>
        <v>88.026307200000005</v>
      </c>
      <c r="KG101" s="20">
        <f t="shared" si="206"/>
        <v>37.687103999999998</v>
      </c>
      <c r="KH101" s="20">
        <f t="shared" si="207"/>
        <v>2.6919359999999997</v>
      </c>
      <c r="KI101" s="20">
        <f t="shared" si="208"/>
        <v>5.5184687999999991</v>
      </c>
      <c r="KJ101" s="20">
        <f t="shared" si="209"/>
        <v>16.284866831999999</v>
      </c>
      <c r="KK101" s="20">
        <f t="shared" si="210"/>
        <v>28.432497225599999</v>
      </c>
      <c r="KL101" s="20">
        <f t="shared" si="211"/>
        <v>42.076574841599999</v>
      </c>
      <c r="KM101" s="9"/>
      <c r="KN101" s="9"/>
      <c r="KO101" s="9"/>
      <c r="KP101" s="1"/>
      <c r="KQ101" s="9"/>
      <c r="KR101" s="9"/>
      <c r="KS101" s="23">
        <v>44876</v>
      </c>
      <c r="KT101" s="20">
        <v>1</v>
      </c>
      <c r="KU101" s="9">
        <v>0</v>
      </c>
      <c r="KV101" s="9">
        <v>1</v>
      </c>
      <c r="KW101" s="464">
        <v>44876</v>
      </c>
      <c r="KX101" s="9">
        <v>1</v>
      </c>
      <c r="KY101" s="9">
        <v>3</v>
      </c>
      <c r="KZ101" s="9">
        <v>3</v>
      </c>
      <c r="LA101" s="11" t="s">
        <v>2459</v>
      </c>
      <c r="LB101" s="11"/>
      <c r="LC101" s="11"/>
    </row>
    <row r="102" spans="1:315">
      <c r="A102" s="1">
        <v>22</v>
      </c>
      <c r="B102" s="416">
        <f>COUNTIFS($D$3:D102,D102,$F$3:F102,F102)</f>
        <v>1</v>
      </c>
      <c r="C102" s="417">
        <v>16860</v>
      </c>
      <c r="D102" s="418" t="s">
        <v>541</v>
      </c>
      <c r="E102" s="2" t="s">
        <v>542</v>
      </c>
      <c r="F102" s="12">
        <v>7361245727</v>
      </c>
      <c r="G102" s="1">
        <v>49</v>
      </c>
      <c r="H102" s="441">
        <v>44587</v>
      </c>
      <c r="I102" s="29" t="s">
        <v>1927</v>
      </c>
      <c r="J102" s="24" t="s">
        <v>486</v>
      </c>
      <c r="K102" s="2" t="s">
        <v>429</v>
      </c>
      <c r="L102" s="2">
        <v>7</v>
      </c>
      <c r="M102" s="2">
        <v>2</v>
      </c>
      <c r="N102" s="2" t="s">
        <v>430</v>
      </c>
      <c r="O102" s="11"/>
      <c r="P102" s="2" t="s">
        <v>1398</v>
      </c>
      <c r="Q102" s="11"/>
      <c r="R102" s="11"/>
      <c r="S102" s="11"/>
      <c r="T102" s="41"/>
      <c r="U102" s="41"/>
      <c r="V102" s="61" t="s">
        <v>1358</v>
      </c>
      <c r="W102" s="41"/>
      <c r="X102" s="41"/>
      <c r="Y102" s="63" t="s">
        <v>1923</v>
      </c>
      <c r="Z102" s="11"/>
      <c r="AA102" s="1" t="s">
        <v>1780</v>
      </c>
      <c r="AB102" s="1"/>
      <c r="AC102" s="112">
        <v>202</v>
      </c>
      <c r="AD102" s="112">
        <v>2000</v>
      </c>
      <c r="AE102" s="11"/>
      <c r="AF102" s="11"/>
      <c r="AG102" s="11" t="s">
        <v>482</v>
      </c>
      <c r="AH102" s="112">
        <v>150</v>
      </c>
      <c r="AI102" s="11"/>
      <c r="AJ102" s="11"/>
      <c r="AK102" s="112"/>
      <c r="AL102" s="1"/>
      <c r="AM102" s="11"/>
      <c r="AN102" s="1"/>
      <c r="AO102" s="113">
        <v>24.4</v>
      </c>
      <c r="AP102" s="114">
        <v>64</v>
      </c>
      <c r="AQ102" s="115">
        <v>10.4</v>
      </c>
      <c r="AR102" s="116">
        <f t="shared" si="186"/>
        <v>98.800000000000011</v>
      </c>
      <c r="AS102" s="117">
        <f t="shared" si="187"/>
        <v>0.38124999999999998</v>
      </c>
      <c r="AT102" s="118">
        <f t="shared" si="188"/>
        <v>3.9649999999999999</v>
      </c>
      <c r="AU102" s="119">
        <f t="shared" si="189"/>
        <v>0.32795698924731176</v>
      </c>
      <c r="AV102" s="19">
        <f>AW102*AO102/100</f>
        <v>20.181999999999999</v>
      </c>
      <c r="AW102" s="19">
        <f>98-AY102-(CD102*100/AO102)</f>
        <v>82.713114754098356</v>
      </c>
      <c r="AX102" s="120">
        <v>3.43</v>
      </c>
      <c r="AY102" s="19">
        <f>AX102*100/AO102</f>
        <v>14.057377049180328</v>
      </c>
      <c r="AZ102" s="1" t="s">
        <v>431</v>
      </c>
      <c r="BA102" s="55">
        <v>36.5</v>
      </c>
      <c r="BB102" s="1" t="s">
        <v>431</v>
      </c>
      <c r="BC102" s="6">
        <v>6.6000000000000003E-2</v>
      </c>
      <c r="BD102" s="6"/>
      <c r="BE102" s="19"/>
      <c r="BF102" s="19"/>
      <c r="BG102" s="64">
        <v>3426.9565217391305</v>
      </c>
      <c r="BH102" s="64">
        <v>149</v>
      </c>
      <c r="BI102" s="19">
        <v>4.4800000000000004</v>
      </c>
      <c r="BJ102" s="19">
        <v>46.2</v>
      </c>
      <c r="BK102" s="19">
        <f>100-BJ102</f>
        <v>53.8</v>
      </c>
      <c r="BL102" s="121">
        <f t="shared" si="190"/>
        <v>0.858736059479554</v>
      </c>
      <c r="BM102" s="122">
        <v>0.33</v>
      </c>
      <c r="BN102" s="6">
        <f t="shared" si="191"/>
        <v>1.3524590163934427</v>
      </c>
      <c r="BO102" s="1" t="s">
        <v>431</v>
      </c>
      <c r="BP102" s="19">
        <v>5.0220000000000002</v>
      </c>
      <c r="BQ102" s="19">
        <v>13.56</v>
      </c>
      <c r="BR102" s="42">
        <v>52540.6</v>
      </c>
      <c r="BS102" s="6">
        <f t="shared" si="192"/>
        <v>41.1</v>
      </c>
      <c r="BT102" s="4">
        <v>90.4</v>
      </c>
      <c r="BU102" s="42">
        <v>6092</v>
      </c>
      <c r="BV102" s="6">
        <f t="shared" si="193"/>
        <v>9.5999999999999943</v>
      </c>
      <c r="BW102" s="6">
        <f t="shared" si="194"/>
        <v>63.552000000000007</v>
      </c>
      <c r="BX102" s="22">
        <v>21</v>
      </c>
      <c r="BY102" s="22">
        <f t="shared" si="195"/>
        <v>13.44</v>
      </c>
      <c r="BZ102" s="6">
        <v>20.100000000000001</v>
      </c>
      <c r="CA102" s="22">
        <f t="shared" si="196"/>
        <v>12.864000000000001</v>
      </c>
      <c r="CB102" s="6">
        <v>58.2</v>
      </c>
      <c r="CC102" s="22">
        <f t="shared" si="197"/>
        <v>37.248000000000005</v>
      </c>
      <c r="CD102" s="22">
        <v>0.3</v>
      </c>
      <c r="CE102" s="123">
        <v>87.9</v>
      </c>
      <c r="CF102" s="124">
        <v>6358</v>
      </c>
      <c r="CG102" s="123">
        <v>71.900000000000006</v>
      </c>
      <c r="CH102" s="124">
        <v>4703</v>
      </c>
      <c r="CI102" s="123">
        <v>36.299999999999997</v>
      </c>
      <c r="CJ102" s="123">
        <v>54.6</v>
      </c>
      <c r="CK102" s="124">
        <v>4561</v>
      </c>
      <c r="CL102" s="19">
        <f t="shared" si="198"/>
        <v>1.044776119402985</v>
      </c>
      <c r="CM102" s="19"/>
      <c r="CN102" s="19"/>
      <c r="CO102" s="19"/>
      <c r="CP102" s="6"/>
      <c r="CQ102" s="19"/>
      <c r="CR102" s="19"/>
      <c r="CS102" s="20"/>
      <c r="CT102" s="25"/>
      <c r="CU102" s="125"/>
      <c r="CV102" s="125"/>
      <c r="CW102" s="1"/>
      <c r="CX102" s="1"/>
      <c r="CY102" s="1"/>
      <c r="CZ102" s="22"/>
      <c r="DA102" s="16"/>
      <c r="DB102" s="126" t="s">
        <v>256</v>
      </c>
      <c r="DC102" s="127"/>
      <c r="DD102" s="128" t="s">
        <v>1928</v>
      </c>
      <c r="DE102" s="1"/>
      <c r="DF102" s="1"/>
      <c r="DG102" s="1"/>
      <c r="DH102" s="1"/>
      <c r="DI102" s="1" t="s">
        <v>435</v>
      </c>
      <c r="DJ102" s="206" t="s">
        <v>490</v>
      </c>
      <c r="DK102" s="4">
        <v>2</v>
      </c>
      <c r="DL102" s="4"/>
      <c r="DM102" s="4"/>
      <c r="DN102" s="16">
        <v>0</v>
      </c>
      <c r="DO102" s="4"/>
      <c r="DP102" s="4"/>
      <c r="DQ102" s="4"/>
      <c r="DR102" s="55" t="s">
        <v>430</v>
      </c>
      <c r="DS102" s="22" t="s">
        <v>430</v>
      </c>
      <c r="DT102" s="22">
        <v>35</v>
      </c>
      <c r="DU102" s="22">
        <v>40</v>
      </c>
      <c r="DV102" s="22">
        <v>60</v>
      </c>
      <c r="DW102" s="22" t="s">
        <v>430</v>
      </c>
      <c r="DX102" s="22" t="s">
        <v>430</v>
      </c>
      <c r="DY102" s="22" t="s">
        <v>430</v>
      </c>
      <c r="DZ102" s="22" t="s">
        <v>430</v>
      </c>
      <c r="EA102" s="2">
        <v>0</v>
      </c>
      <c r="EB102" s="2"/>
      <c r="EC102" s="36"/>
      <c r="ED102" s="36"/>
      <c r="EE102" s="4">
        <f>L102</f>
        <v>7</v>
      </c>
      <c r="EF102" s="4">
        <v>15</v>
      </c>
      <c r="EG102" s="4"/>
      <c r="EH102" s="4">
        <v>1</v>
      </c>
      <c r="EI102" s="4" t="s">
        <v>2733</v>
      </c>
      <c r="EJ102" s="4">
        <v>153</v>
      </c>
      <c r="EK102" s="4">
        <v>115</v>
      </c>
      <c r="EL102" s="6">
        <f t="shared" si="185"/>
        <v>49.12640437438592</v>
      </c>
      <c r="EM102" s="4"/>
      <c r="EN102" s="4">
        <v>1</v>
      </c>
      <c r="EO102" s="4">
        <v>3</v>
      </c>
      <c r="EP102" s="4">
        <v>2</v>
      </c>
      <c r="EQ102" s="31" t="s">
        <v>3073</v>
      </c>
      <c r="ER102" s="14">
        <v>42765</v>
      </c>
      <c r="ES102" s="129">
        <f>C102</f>
        <v>16860</v>
      </c>
      <c r="ET102" s="130">
        <v>75</v>
      </c>
      <c r="EU102" s="130">
        <v>12057</v>
      </c>
      <c r="EV102" s="130">
        <v>5181</v>
      </c>
      <c r="EW102" s="130">
        <v>37440</v>
      </c>
      <c r="EX102" s="130">
        <v>1861</v>
      </c>
      <c r="EY102" s="131">
        <f t="shared" si="199"/>
        <v>179.31117544875505</v>
      </c>
      <c r="EZ102" s="38">
        <f t="shared" si="200"/>
        <v>1255.1782281412854</v>
      </c>
      <c r="FA102" s="9"/>
      <c r="FB102" s="9"/>
      <c r="FC102" s="9"/>
      <c r="FD102" s="9"/>
      <c r="FE102" s="132"/>
      <c r="FF102" s="132"/>
      <c r="FG102" s="132"/>
      <c r="FH102" s="133"/>
      <c r="FI102" s="134"/>
      <c r="FJ102" s="133"/>
      <c r="FK102" s="135"/>
      <c r="FL102" s="136"/>
      <c r="FM102" s="9"/>
      <c r="FN102" s="1"/>
      <c r="FO102" s="40">
        <f t="shared" si="201"/>
        <v>0.20200000000000001</v>
      </c>
      <c r="FP102" s="9"/>
      <c r="FQ102" s="118">
        <f t="shared" si="202"/>
        <v>15.43501700257112</v>
      </c>
      <c r="FR102" s="137">
        <f t="shared" si="203"/>
        <v>0.17931117544875505</v>
      </c>
      <c r="FS102" s="9"/>
      <c r="FT102" s="1"/>
      <c r="FU102" s="335"/>
      <c r="FV102" s="344">
        <v>42401</v>
      </c>
      <c r="FW102" s="210"/>
      <c r="FX102" s="244" t="s">
        <v>557</v>
      </c>
      <c r="FY102" s="243" t="s">
        <v>2522</v>
      </c>
      <c r="FZ102" s="1"/>
      <c r="GA102" s="1">
        <v>1</v>
      </c>
      <c r="GB102" s="9"/>
      <c r="GC102" s="9"/>
      <c r="GD102" s="1"/>
      <c r="GE102" s="245" t="s">
        <v>513</v>
      </c>
      <c r="GF102" s="237" t="s">
        <v>513</v>
      </c>
      <c r="GG102" s="1"/>
      <c r="GH102" s="244" t="s">
        <v>3074</v>
      </c>
      <c r="GI102" s="351">
        <v>1</v>
      </c>
      <c r="GJ102" s="244" t="s">
        <v>2646</v>
      </c>
      <c r="GK102" s="1"/>
      <c r="GL102" s="8">
        <v>0</v>
      </c>
      <c r="GM102" s="9"/>
      <c r="GN102" s="1"/>
      <c r="GO102" s="10"/>
      <c r="GP102" s="10"/>
      <c r="GQ102" s="20"/>
      <c r="GR102" s="138"/>
      <c r="GS102" s="1"/>
      <c r="GT102" s="1"/>
      <c r="GU102" s="1"/>
      <c r="GV102" s="1"/>
      <c r="GW102" s="1"/>
      <c r="GX102" s="1"/>
      <c r="GY102" s="9"/>
      <c r="GZ102" s="9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22">
        <v>62.2</v>
      </c>
      <c r="KC102" s="22">
        <v>22.1</v>
      </c>
      <c r="KD102" s="22">
        <v>17.2</v>
      </c>
      <c r="KE102" s="20">
        <f t="shared" si="204"/>
        <v>43.751926809496233</v>
      </c>
      <c r="KF102" s="20">
        <f t="shared" si="205"/>
        <v>114.75915228720324</v>
      </c>
      <c r="KG102" s="20">
        <f t="shared" si="206"/>
        <v>18.648362246670526</v>
      </c>
      <c r="KH102" s="20">
        <f t="shared" si="207"/>
        <v>6.1503733178922984</v>
      </c>
      <c r="KI102" s="20">
        <f t="shared" si="208"/>
        <v>0.5917268789808916</v>
      </c>
      <c r="KJ102" s="20">
        <f t="shared" si="209"/>
        <v>24.099421980312677</v>
      </c>
      <c r="KK102" s="20">
        <f t="shared" si="210"/>
        <v>23.066589609727849</v>
      </c>
      <c r="KL102" s="20">
        <f t="shared" si="211"/>
        <v>66.789826631152295</v>
      </c>
      <c r="KM102" s="9"/>
      <c r="KN102" s="9"/>
      <c r="KO102" s="9"/>
      <c r="KP102" s="1"/>
      <c r="KQ102" s="9"/>
      <c r="KR102" s="9"/>
      <c r="KS102" s="23">
        <v>44629</v>
      </c>
      <c r="KT102" s="20">
        <v>2</v>
      </c>
      <c r="KU102" s="9">
        <v>3</v>
      </c>
      <c r="KV102" s="9">
        <v>2</v>
      </c>
      <c r="KW102" s="464">
        <v>44960</v>
      </c>
      <c r="KX102" s="9">
        <v>2</v>
      </c>
      <c r="KY102" s="9">
        <v>0</v>
      </c>
      <c r="KZ102" s="9">
        <v>2</v>
      </c>
      <c r="LA102" s="11" t="s">
        <v>2459</v>
      </c>
      <c r="LB102" s="11"/>
      <c r="LC102" s="11"/>
    </row>
    <row r="103" spans="1:315">
      <c r="A103" s="1">
        <v>318</v>
      </c>
      <c r="B103" s="416">
        <f>COUNTIFS($D$3:D103,D103,$F$3:F103,F103)</f>
        <v>1</v>
      </c>
      <c r="C103" s="417">
        <v>16388</v>
      </c>
      <c r="D103" s="418" t="s">
        <v>1868</v>
      </c>
      <c r="E103" s="2" t="s">
        <v>993</v>
      </c>
      <c r="F103" s="12">
        <v>7958044611</v>
      </c>
      <c r="G103" s="1">
        <v>42</v>
      </c>
      <c r="H103" s="441">
        <v>44511</v>
      </c>
      <c r="I103" s="29" t="s">
        <v>1869</v>
      </c>
      <c r="J103" s="24" t="s">
        <v>486</v>
      </c>
      <c r="K103" s="2" t="s">
        <v>429</v>
      </c>
      <c r="L103" s="2">
        <v>8</v>
      </c>
      <c r="M103" s="2" t="s">
        <v>628</v>
      </c>
      <c r="N103" s="2" t="s">
        <v>430</v>
      </c>
      <c r="O103" s="11"/>
      <c r="P103" s="2" t="s">
        <v>1852</v>
      </c>
      <c r="Q103" s="11"/>
      <c r="R103" s="11"/>
      <c r="S103" s="11"/>
      <c r="T103" s="41"/>
      <c r="U103" s="41"/>
      <c r="V103" s="61" t="s">
        <v>1358</v>
      </c>
      <c r="W103" s="41"/>
      <c r="X103" s="41"/>
      <c r="Y103" s="63"/>
      <c r="Z103" s="11"/>
      <c r="AA103" s="1" t="s">
        <v>793</v>
      </c>
      <c r="AB103" s="1"/>
      <c r="AC103" s="112">
        <v>150</v>
      </c>
      <c r="AD103" s="112">
        <v>1100</v>
      </c>
      <c r="AE103" s="11"/>
      <c r="AF103" s="11"/>
      <c r="AG103" s="11" t="s">
        <v>490</v>
      </c>
      <c r="AH103" s="112">
        <v>50</v>
      </c>
      <c r="AI103" s="11"/>
      <c r="AJ103" s="11"/>
      <c r="AK103" s="112"/>
      <c r="AL103" s="1"/>
      <c r="AM103" s="11"/>
      <c r="AN103" s="1"/>
      <c r="AO103" s="113">
        <v>75.8</v>
      </c>
      <c r="AP103" s="114">
        <v>17.8</v>
      </c>
      <c r="AQ103" s="115">
        <v>4.7699999999999996</v>
      </c>
      <c r="AR103" s="116">
        <f t="shared" si="186"/>
        <v>98.36999999999999</v>
      </c>
      <c r="AS103" s="117">
        <f t="shared" si="187"/>
        <v>4.2584269662921344</v>
      </c>
      <c r="AT103" s="118">
        <f t="shared" si="188"/>
        <v>20.31269662921348</v>
      </c>
      <c r="AU103" s="119">
        <f t="shared" si="189"/>
        <v>3.3584404076207353</v>
      </c>
      <c r="AV103" s="19">
        <f>AW103*AO103/100</f>
        <v>35.093999999999994</v>
      </c>
      <c r="AW103" s="19">
        <f>98-AY103-(CD103*100/AO103)</f>
        <v>46.298153034300789</v>
      </c>
      <c r="AX103" s="120">
        <v>37.6</v>
      </c>
      <c r="AY103" s="19">
        <f>AX103*100/AO103</f>
        <v>49.60422163588391</v>
      </c>
      <c r="AZ103" s="1" t="s">
        <v>431</v>
      </c>
      <c r="BA103" s="55">
        <v>25.869999999999997</v>
      </c>
      <c r="BB103" s="1" t="s">
        <v>431</v>
      </c>
      <c r="BC103" s="6">
        <v>9.2999999999999999E-2</v>
      </c>
      <c r="BD103" s="6"/>
      <c r="BE103" s="19"/>
      <c r="BF103" s="19"/>
      <c r="BG103" s="64">
        <v>11072.5</v>
      </c>
      <c r="BH103" s="64">
        <v>757.45999999999992</v>
      </c>
      <c r="BI103" s="19">
        <v>5.46</v>
      </c>
      <c r="BJ103" s="19">
        <v>40.799999999999997</v>
      </c>
      <c r="BK103" s="19">
        <f>100-BJ103</f>
        <v>59.2</v>
      </c>
      <c r="BL103" s="121">
        <f t="shared" si="190"/>
        <v>0.68918918918918914</v>
      </c>
      <c r="BM103" s="122">
        <v>0.47</v>
      </c>
      <c r="BN103" s="6">
        <f t="shared" si="191"/>
        <v>0.62005277044854878</v>
      </c>
      <c r="BO103" s="1" t="s">
        <v>431</v>
      </c>
      <c r="BP103" s="19">
        <v>64.539999999999992</v>
      </c>
      <c r="BQ103" s="19">
        <v>64.800000000000011</v>
      </c>
      <c r="BR103" s="42">
        <v>67252.5</v>
      </c>
      <c r="BS103" s="6">
        <f t="shared" si="192"/>
        <v>26.919999999999998</v>
      </c>
      <c r="BT103" s="4">
        <v>66</v>
      </c>
      <c r="BU103" s="42">
        <v>9239.98</v>
      </c>
      <c r="BV103" s="6">
        <f t="shared" si="193"/>
        <v>34</v>
      </c>
      <c r="BW103" s="6">
        <f t="shared" si="194"/>
        <v>17.358559999999997</v>
      </c>
      <c r="BX103" s="22">
        <v>5.0199999999999996</v>
      </c>
      <c r="BY103" s="22">
        <f t="shared" si="195"/>
        <v>0.89355999999999991</v>
      </c>
      <c r="BZ103" s="6">
        <v>21.9</v>
      </c>
      <c r="CA103" s="22">
        <f t="shared" si="196"/>
        <v>3.8982000000000001</v>
      </c>
      <c r="CB103" s="6">
        <v>70.599999999999994</v>
      </c>
      <c r="CC103" s="22">
        <f t="shared" si="197"/>
        <v>12.566799999999999</v>
      </c>
      <c r="CD103" s="22">
        <v>1.59</v>
      </c>
      <c r="CE103" s="123">
        <v>98.4</v>
      </c>
      <c r="CF103" s="124">
        <v>10509</v>
      </c>
      <c r="CG103" s="123">
        <v>99.5</v>
      </c>
      <c r="CH103" s="124">
        <v>11272</v>
      </c>
      <c r="CI103" s="123">
        <v>88.6</v>
      </c>
      <c r="CJ103" s="123">
        <v>90.2</v>
      </c>
      <c r="CK103" s="124">
        <v>6840</v>
      </c>
      <c r="CL103" s="19">
        <f t="shared" si="198"/>
        <v>0.22922374429223744</v>
      </c>
      <c r="CM103" s="19"/>
      <c r="CN103" s="19"/>
      <c r="CO103" s="19"/>
      <c r="CP103" s="6"/>
      <c r="CQ103" s="19"/>
      <c r="CR103" s="19"/>
      <c r="CS103" s="20"/>
      <c r="CT103" s="25"/>
      <c r="CU103" s="125"/>
      <c r="CV103" s="125"/>
      <c r="CW103" s="1"/>
      <c r="CX103" s="1"/>
      <c r="CY103" s="1"/>
      <c r="CZ103" s="22"/>
      <c r="DA103" s="16"/>
      <c r="DB103" s="126" t="s">
        <v>257</v>
      </c>
      <c r="DC103" s="127"/>
      <c r="DD103" s="128" t="s">
        <v>1870</v>
      </c>
      <c r="DE103" s="1"/>
      <c r="DF103" s="1"/>
      <c r="DG103" s="1"/>
      <c r="DH103" s="1"/>
      <c r="DI103" s="1" t="s">
        <v>435</v>
      </c>
      <c r="DJ103" s="206" t="s">
        <v>490</v>
      </c>
      <c r="DK103" s="4">
        <v>2</v>
      </c>
      <c r="DL103" s="4"/>
      <c r="DM103" s="4"/>
      <c r="DN103" s="16">
        <v>0</v>
      </c>
      <c r="DO103" s="4"/>
      <c r="DP103" s="4"/>
      <c r="DQ103" s="4"/>
      <c r="DR103" s="22" t="s">
        <v>430</v>
      </c>
      <c r="DS103" s="22" t="s">
        <v>430</v>
      </c>
      <c r="DT103" s="22">
        <v>341</v>
      </c>
      <c r="DU103" s="22">
        <v>8.1999999999999993</v>
      </c>
      <c r="DV103" s="22">
        <v>91.8</v>
      </c>
      <c r="DW103" s="2" t="s">
        <v>430</v>
      </c>
      <c r="DX103" s="2" t="s">
        <v>430</v>
      </c>
      <c r="DY103" s="2" t="s">
        <v>430</v>
      </c>
      <c r="DZ103" s="39" t="s">
        <v>430</v>
      </c>
      <c r="EA103" s="2">
        <v>0</v>
      </c>
      <c r="EB103" s="2"/>
      <c r="EC103" s="36"/>
      <c r="ED103" s="36"/>
      <c r="EE103" s="4">
        <f>L103</f>
        <v>8</v>
      </c>
      <c r="EF103" s="4">
        <v>20</v>
      </c>
      <c r="EG103" s="4"/>
      <c r="EH103" s="4">
        <v>0</v>
      </c>
      <c r="EI103" s="4">
        <v>0</v>
      </c>
      <c r="EJ103" s="4" t="s">
        <v>1346</v>
      </c>
      <c r="EK103" s="4" t="s">
        <v>1346</v>
      </c>
      <c r="EL103" s="6" t="e">
        <f t="shared" si="185"/>
        <v>#VALUE!</v>
      </c>
      <c r="EM103" s="4"/>
      <c r="EN103" s="4">
        <v>1</v>
      </c>
      <c r="EO103" s="4">
        <v>0</v>
      </c>
      <c r="EP103" s="4">
        <v>0</v>
      </c>
      <c r="EQ103" s="31" t="s">
        <v>513</v>
      </c>
      <c r="ER103" s="14" t="s">
        <v>513</v>
      </c>
      <c r="ES103" s="129">
        <f>C103</f>
        <v>16388</v>
      </c>
      <c r="ET103" s="130">
        <v>75</v>
      </c>
      <c r="EU103" s="130">
        <v>14307</v>
      </c>
      <c r="EV103" s="130">
        <v>8000</v>
      </c>
      <c r="EW103" s="130">
        <v>38064</v>
      </c>
      <c r="EX103" s="130">
        <v>2579</v>
      </c>
      <c r="EY103" s="131">
        <f t="shared" si="199"/>
        <v>163.61176000000003</v>
      </c>
      <c r="EZ103" s="38">
        <f t="shared" si="200"/>
        <v>1308.8940800000003</v>
      </c>
      <c r="FA103" s="9"/>
      <c r="FB103" s="9"/>
      <c r="FC103" s="9"/>
      <c r="FD103" s="9"/>
      <c r="FE103" s="132"/>
      <c r="FF103" s="132"/>
      <c r="FG103" s="132"/>
      <c r="FH103" s="133"/>
      <c r="FI103" s="134"/>
      <c r="FJ103" s="133"/>
      <c r="FK103" s="135"/>
      <c r="FL103" s="136"/>
      <c r="FM103" s="9"/>
      <c r="FN103" s="1"/>
      <c r="FO103" s="40">
        <f t="shared" si="201"/>
        <v>0.15</v>
      </c>
      <c r="FP103" s="9"/>
      <c r="FQ103" s="118">
        <f t="shared" si="202"/>
        <v>18.026141049835744</v>
      </c>
      <c r="FR103" s="137">
        <f t="shared" si="203"/>
        <v>0.16361176000000002</v>
      </c>
      <c r="FS103" s="9"/>
      <c r="FT103" s="1"/>
      <c r="FU103" s="335"/>
      <c r="FV103" s="348" t="s">
        <v>513</v>
      </c>
      <c r="FW103" s="210"/>
      <c r="FX103" s="244" t="s">
        <v>2460</v>
      </c>
      <c r="FY103" s="243" t="s">
        <v>2461</v>
      </c>
      <c r="FZ103" s="1"/>
      <c r="GA103" s="1">
        <v>1</v>
      </c>
      <c r="GB103" s="9"/>
      <c r="GC103" s="9"/>
      <c r="GD103" s="1"/>
      <c r="GE103" s="245" t="s">
        <v>557</v>
      </c>
      <c r="GF103" s="237" t="s">
        <v>3075</v>
      </c>
      <c r="GG103" s="1"/>
      <c r="GH103" s="244" t="s">
        <v>3076</v>
      </c>
      <c r="GI103" s="351">
        <v>1</v>
      </c>
      <c r="GJ103" s="244" t="s">
        <v>1016</v>
      </c>
      <c r="GK103" s="1"/>
      <c r="GL103" s="8">
        <v>0</v>
      </c>
      <c r="GM103" s="9"/>
      <c r="GN103" s="1"/>
      <c r="GO103" s="10"/>
      <c r="GP103" s="10"/>
      <c r="GQ103" s="20"/>
      <c r="GR103" s="138"/>
      <c r="GS103" s="1"/>
      <c r="GT103" s="1"/>
      <c r="GU103" s="1"/>
      <c r="GV103" s="1"/>
      <c r="GW103" s="1"/>
      <c r="GX103" s="1"/>
      <c r="GY103" s="9"/>
      <c r="GZ103" s="9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22">
        <v>66.3</v>
      </c>
      <c r="KC103" s="22">
        <v>7.83</v>
      </c>
      <c r="KD103" s="22" t="s">
        <v>431</v>
      </c>
      <c r="KE103" s="20">
        <f t="shared" si="204"/>
        <v>124.01771408000002</v>
      </c>
      <c r="KF103" s="20">
        <f t="shared" si="205"/>
        <v>29.122893280000003</v>
      </c>
      <c r="KG103" s="20">
        <f t="shared" si="206"/>
        <v>7.804280952</v>
      </c>
      <c r="KH103" s="20">
        <f t="shared" si="207"/>
        <v>61.518021760000011</v>
      </c>
      <c r="KI103" s="20">
        <f t="shared" si="208"/>
        <v>0.76897527200000004</v>
      </c>
      <c r="KJ103" s="20">
        <f t="shared" si="209"/>
        <v>1.461969242656</v>
      </c>
      <c r="KK103" s="20">
        <f t="shared" si="210"/>
        <v>6.3779136283200009</v>
      </c>
      <c r="KL103" s="20">
        <f t="shared" si="211"/>
        <v>20.560762655680001</v>
      </c>
      <c r="KM103" s="9"/>
      <c r="KN103" s="9"/>
      <c r="KO103" s="9"/>
      <c r="KP103" s="1"/>
      <c r="KQ103" s="9"/>
      <c r="KR103" s="9"/>
      <c r="KS103" s="23">
        <v>44665</v>
      </c>
      <c r="KT103" s="20">
        <v>1</v>
      </c>
      <c r="KU103" s="9">
        <v>0</v>
      </c>
      <c r="KV103" s="9">
        <v>1</v>
      </c>
      <c r="KW103" s="464">
        <v>44665</v>
      </c>
      <c r="KX103" s="9">
        <v>1</v>
      </c>
      <c r="KY103" s="9">
        <v>3</v>
      </c>
      <c r="KZ103" s="9">
        <v>3</v>
      </c>
      <c r="LA103" s="11" t="s">
        <v>2531</v>
      </c>
      <c r="LB103" s="11"/>
      <c r="LC103" s="11"/>
    </row>
    <row r="104" spans="1:315">
      <c r="A104" s="1">
        <v>353</v>
      </c>
      <c r="B104" s="416">
        <f>COUNTIFS($D$3:D104,D104,$F$3:F104,F104)</f>
        <v>1</v>
      </c>
      <c r="C104" s="417">
        <v>11922</v>
      </c>
      <c r="D104" s="418" t="s">
        <v>908</v>
      </c>
      <c r="E104" s="73" t="s">
        <v>511</v>
      </c>
      <c r="F104" s="75">
        <v>5552271340</v>
      </c>
      <c r="G104" s="74">
        <v>64</v>
      </c>
      <c r="H104" s="442">
        <v>43790</v>
      </c>
      <c r="I104" s="29" t="s">
        <v>909</v>
      </c>
      <c r="J104" s="24" t="s">
        <v>486</v>
      </c>
      <c r="K104" s="2" t="s">
        <v>429</v>
      </c>
      <c r="L104" s="1">
        <v>36</v>
      </c>
      <c r="M104" s="2" t="s">
        <v>628</v>
      </c>
      <c r="N104" s="2" t="s">
        <v>430</v>
      </c>
      <c r="O104" s="1"/>
      <c r="P104" s="1" t="s">
        <v>894</v>
      </c>
      <c r="Q104" s="25"/>
      <c r="R104" s="25"/>
      <c r="S104" s="2"/>
      <c r="T104" s="45" t="s">
        <v>782</v>
      </c>
      <c r="U104" s="45"/>
      <c r="V104" s="47" t="s">
        <v>858</v>
      </c>
      <c r="W104" s="27"/>
      <c r="X104" s="56"/>
      <c r="Y104" s="56"/>
      <c r="Z104" s="29"/>
      <c r="AA104" s="1" t="s">
        <v>797</v>
      </c>
      <c r="AB104" s="1"/>
      <c r="AC104" s="112">
        <v>241</v>
      </c>
      <c r="AD104" s="112">
        <v>8600</v>
      </c>
      <c r="AE104" s="11"/>
      <c r="AF104" s="11"/>
      <c r="AG104" s="11" t="s">
        <v>490</v>
      </c>
      <c r="AH104" s="112">
        <v>650</v>
      </c>
      <c r="AI104" s="8" t="s">
        <v>838</v>
      </c>
      <c r="AJ104" s="1"/>
      <c r="AK104" s="112"/>
      <c r="AL104" s="1"/>
      <c r="AM104" s="1"/>
      <c r="AN104" s="1"/>
      <c r="AO104" s="113">
        <v>13.8</v>
      </c>
      <c r="AP104" s="114">
        <v>58</v>
      </c>
      <c r="AQ104" s="115">
        <v>28</v>
      </c>
      <c r="AR104" s="116">
        <f t="shared" si="186"/>
        <v>99.8</v>
      </c>
      <c r="AS104" s="117">
        <f t="shared" si="187"/>
        <v>0.23793103448275862</v>
      </c>
      <c r="AT104" s="118">
        <f t="shared" si="188"/>
        <v>6.6620689655172418</v>
      </c>
      <c r="AU104" s="119">
        <f t="shared" si="189"/>
        <v>0.16046511627906979</v>
      </c>
      <c r="AV104" s="19">
        <v>11.247</v>
      </c>
      <c r="AW104" s="19">
        <f>95-AY104</f>
        <v>81.5</v>
      </c>
      <c r="AX104" s="120">
        <v>1.8630000000000002</v>
      </c>
      <c r="AY104" s="19">
        <v>13.5</v>
      </c>
      <c r="AZ104" s="1" t="s">
        <v>431</v>
      </c>
      <c r="BA104" s="142">
        <v>10.53</v>
      </c>
      <c r="BB104" s="1" t="s">
        <v>431</v>
      </c>
      <c r="BC104" s="6">
        <v>2.2999999999999998</v>
      </c>
      <c r="BD104" s="6">
        <v>83.2</v>
      </c>
      <c r="BE104" s="19">
        <v>44.3</v>
      </c>
      <c r="BF104" s="19">
        <v>23.2</v>
      </c>
      <c r="BG104" s="64">
        <v>6262.2222222222217</v>
      </c>
      <c r="BH104" s="20">
        <v>411</v>
      </c>
      <c r="BI104" s="19">
        <v>2.4</v>
      </c>
      <c r="BJ104" s="19">
        <v>68.7</v>
      </c>
      <c r="BK104" s="1">
        <v>31.3</v>
      </c>
      <c r="BL104" s="121">
        <f t="shared" si="190"/>
        <v>2.1948881789137382</v>
      </c>
      <c r="BM104" s="122">
        <v>0.5</v>
      </c>
      <c r="BN104" s="6">
        <f t="shared" si="191"/>
        <v>3.6231884057971011</v>
      </c>
      <c r="BO104" s="1" t="s">
        <v>431</v>
      </c>
      <c r="BP104" s="1">
        <v>49.9</v>
      </c>
      <c r="BQ104" s="19">
        <v>41.495999999999995</v>
      </c>
      <c r="BR104" s="4">
        <v>54482</v>
      </c>
      <c r="BS104" s="6">
        <f t="shared" si="192"/>
        <v>38.700000000000003</v>
      </c>
      <c r="BT104" s="4">
        <v>90.9</v>
      </c>
      <c r="BU104" s="42">
        <v>8893.92</v>
      </c>
      <c r="BV104" s="6">
        <f t="shared" si="193"/>
        <v>9.0999999999999943</v>
      </c>
      <c r="BW104" s="6">
        <f t="shared" si="194"/>
        <v>57.01400000000001</v>
      </c>
      <c r="BX104" s="4">
        <v>6.9</v>
      </c>
      <c r="BY104" s="22">
        <f t="shared" si="195"/>
        <v>4.0020000000000007</v>
      </c>
      <c r="BZ104" s="4">
        <v>31.8</v>
      </c>
      <c r="CA104" s="22">
        <f t="shared" si="196"/>
        <v>18.444000000000003</v>
      </c>
      <c r="CB104" s="4">
        <v>59.6</v>
      </c>
      <c r="CC104" s="22">
        <f t="shared" si="197"/>
        <v>34.568000000000005</v>
      </c>
      <c r="CD104" s="6">
        <v>0.8</v>
      </c>
      <c r="CE104" s="123">
        <v>86</v>
      </c>
      <c r="CF104" s="124">
        <v>5782.2</v>
      </c>
      <c r="CG104" s="123">
        <v>97.8</v>
      </c>
      <c r="CH104" s="123">
        <v>6924</v>
      </c>
      <c r="CI104" s="123">
        <v>79.3</v>
      </c>
      <c r="CJ104" s="123">
        <v>86</v>
      </c>
      <c r="CK104" s="124">
        <v>6033.5999999999995</v>
      </c>
      <c r="CL104" s="143">
        <f t="shared" si="198"/>
        <v>0.21698113207547171</v>
      </c>
      <c r="CM104" s="22"/>
      <c r="CN104" s="22"/>
      <c r="CO104" s="22"/>
      <c r="CP104" s="6"/>
      <c r="CQ104" s="19"/>
      <c r="CR104" s="19"/>
      <c r="CS104" s="19"/>
      <c r="CT104" s="22"/>
      <c r="CU104" s="139"/>
      <c r="CV104" s="139"/>
      <c r="CW104" s="22"/>
      <c r="CX104" s="22"/>
      <c r="CY104" s="1"/>
      <c r="CZ104" s="22"/>
      <c r="DA104" s="1"/>
      <c r="DB104" s="126" t="s">
        <v>256</v>
      </c>
      <c r="DC104" s="127"/>
      <c r="DD104" s="128" t="s">
        <v>737</v>
      </c>
      <c r="DE104" s="1"/>
      <c r="DF104" s="1"/>
      <c r="DG104" s="1"/>
      <c r="DH104" s="1"/>
      <c r="DI104" s="1" t="s">
        <v>435</v>
      </c>
      <c r="DJ104" s="206" t="s">
        <v>490</v>
      </c>
      <c r="DK104" s="4">
        <v>2</v>
      </c>
      <c r="DL104" s="4"/>
      <c r="DM104" s="4"/>
      <c r="DN104" s="16">
        <v>0</v>
      </c>
      <c r="DO104" s="4"/>
      <c r="DP104" s="4"/>
      <c r="DQ104" s="4"/>
      <c r="DR104" s="1" t="s">
        <v>430</v>
      </c>
      <c r="DS104" s="1" t="s">
        <v>430</v>
      </c>
      <c r="DT104" s="1">
        <v>584</v>
      </c>
      <c r="DU104" s="1">
        <v>25</v>
      </c>
      <c r="DV104" s="1">
        <v>75</v>
      </c>
      <c r="DW104" s="1" t="s">
        <v>430</v>
      </c>
      <c r="DX104" s="1" t="s">
        <v>430</v>
      </c>
      <c r="DY104" s="1" t="s">
        <v>430</v>
      </c>
      <c r="DZ104" s="1" t="s">
        <v>430</v>
      </c>
      <c r="EA104" s="1">
        <v>0</v>
      </c>
      <c r="EB104" s="1"/>
      <c r="EC104" s="36"/>
      <c r="ED104" s="36"/>
      <c r="EE104" s="4">
        <v>36</v>
      </c>
      <c r="EF104" s="4">
        <v>50</v>
      </c>
      <c r="EG104" s="5">
        <v>3</v>
      </c>
      <c r="EH104" s="4">
        <v>1</v>
      </c>
      <c r="EI104" s="4" t="s">
        <v>2524</v>
      </c>
      <c r="EJ104" s="4">
        <v>160</v>
      </c>
      <c r="EK104" s="4">
        <v>78</v>
      </c>
      <c r="EL104" s="6">
        <f t="shared" si="185"/>
        <v>30.46875</v>
      </c>
      <c r="EM104" s="4"/>
      <c r="EN104" s="4">
        <v>1</v>
      </c>
      <c r="EO104" s="4">
        <v>2</v>
      </c>
      <c r="EP104" s="4">
        <v>1</v>
      </c>
      <c r="EQ104" s="31" t="s">
        <v>513</v>
      </c>
      <c r="ER104" s="14" t="s">
        <v>513</v>
      </c>
      <c r="ES104" s="129">
        <v>11922</v>
      </c>
      <c r="ET104" s="130">
        <v>75</v>
      </c>
      <c r="EU104" s="130">
        <v>19300</v>
      </c>
      <c r="EV104" s="130">
        <v>4000</v>
      </c>
      <c r="EW104" s="130">
        <v>40560</v>
      </c>
      <c r="EX104" s="130">
        <v>2032</v>
      </c>
      <c r="EY104" s="131">
        <f t="shared" si="199"/>
        <v>274.72640000000001</v>
      </c>
      <c r="EZ104" s="38">
        <f t="shared" si="200"/>
        <v>9890.1504000000004</v>
      </c>
      <c r="FA104" s="9"/>
      <c r="FB104" s="9"/>
      <c r="FC104" s="9"/>
      <c r="FD104" s="9"/>
      <c r="FE104" s="132"/>
      <c r="FF104" s="132"/>
      <c r="FG104" s="132"/>
      <c r="FH104" s="133"/>
      <c r="FI104" s="134"/>
      <c r="FJ104" s="133"/>
      <c r="FK104" s="135"/>
      <c r="FL104" s="136"/>
      <c r="FM104" s="9"/>
      <c r="FN104" s="1"/>
      <c r="FO104" s="40">
        <f t="shared" si="201"/>
        <v>0.24099999999999999</v>
      </c>
      <c r="FP104" s="9"/>
      <c r="FQ104" s="118">
        <f t="shared" si="202"/>
        <v>10.528497409326425</v>
      </c>
      <c r="FR104" s="137">
        <f t="shared" si="203"/>
        <v>0.27472640000000004</v>
      </c>
      <c r="FS104" s="9"/>
      <c r="FT104" s="1"/>
      <c r="FU104" s="335"/>
      <c r="FV104" s="344">
        <v>43770</v>
      </c>
      <c r="FW104" s="210"/>
      <c r="FX104" s="244" t="s">
        <v>641</v>
      </c>
      <c r="FY104" s="243" t="s">
        <v>2461</v>
      </c>
      <c r="FZ104" s="1"/>
      <c r="GA104" s="1">
        <v>1</v>
      </c>
      <c r="GB104" s="9"/>
      <c r="GC104" s="9"/>
      <c r="GD104" s="1"/>
      <c r="GE104" s="245" t="s">
        <v>513</v>
      </c>
      <c r="GF104" s="237" t="s">
        <v>513</v>
      </c>
      <c r="GG104" s="1"/>
      <c r="GH104" s="244" t="s">
        <v>3077</v>
      </c>
      <c r="GI104" s="351">
        <v>1</v>
      </c>
      <c r="GJ104" s="244" t="s">
        <v>3058</v>
      </c>
      <c r="GK104" s="1"/>
      <c r="GL104" s="8">
        <v>0</v>
      </c>
      <c r="GM104" s="9"/>
      <c r="GN104" s="1"/>
      <c r="GO104" s="10">
        <v>43790</v>
      </c>
      <c r="GP104" s="10"/>
      <c r="GQ104" s="20"/>
      <c r="GR104" s="138"/>
      <c r="GS104" s="1"/>
      <c r="GT104" s="1"/>
      <c r="GU104" s="1"/>
      <c r="GV104" s="1"/>
      <c r="GW104" s="1"/>
      <c r="GX104" s="1"/>
      <c r="GY104" s="9"/>
      <c r="GZ104" s="9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9"/>
      <c r="KC104" s="9"/>
      <c r="KD104" s="9"/>
      <c r="KE104" s="20">
        <f t="shared" si="204"/>
        <v>37.912243200000006</v>
      </c>
      <c r="KF104" s="20">
        <f t="shared" si="205"/>
        <v>159.34131200000004</v>
      </c>
      <c r="KG104" s="20">
        <f t="shared" si="206"/>
        <v>76.923392000000007</v>
      </c>
      <c r="KH104" s="20">
        <f t="shared" si="207"/>
        <v>5.1181528320000007</v>
      </c>
      <c r="KI104" s="20">
        <f t="shared" si="208"/>
        <v>1.3736320000000002</v>
      </c>
      <c r="KJ104" s="20">
        <f t="shared" si="209"/>
        <v>10.994550528000003</v>
      </c>
      <c r="KK104" s="20">
        <f t="shared" si="210"/>
        <v>50.670537216000021</v>
      </c>
      <c r="KL104" s="20">
        <f t="shared" si="211"/>
        <v>94.967421952000024</v>
      </c>
      <c r="KM104" s="9"/>
      <c r="KN104" s="9"/>
      <c r="KO104" s="9"/>
      <c r="KP104" s="1"/>
      <c r="KQ104" s="9"/>
      <c r="KR104" s="9"/>
      <c r="KS104" s="23">
        <v>43804</v>
      </c>
      <c r="KT104" s="20">
        <v>1</v>
      </c>
      <c r="KU104" s="9">
        <v>1</v>
      </c>
      <c r="KV104" s="9">
        <v>2</v>
      </c>
      <c r="KW104" s="464">
        <v>43882</v>
      </c>
      <c r="KX104" s="9">
        <v>2</v>
      </c>
      <c r="KY104" s="9">
        <v>3</v>
      </c>
      <c r="KZ104" s="9">
        <v>3</v>
      </c>
      <c r="LA104" s="11" t="s">
        <v>2463</v>
      </c>
      <c r="LB104" s="11"/>
      <c r="LC104" s="11"/>
    </row>
    <row r="105" spans="1:315">
      <c r="A105" s="1">
        <v>379</v>
      </c>
      <c r="B105" s="416">
        <f>COUNTIFS($D$3:D105,D105,$F$3:F105,F105)</f>
        <v>2</v>
      </c>
      <c r="C105" s="417">
        <v>12011</v>
      </c>
      <c r="D105" s="418" t="s">
        <v>908</v>
      </c>
      <c r="E105" s="73" t="s">
        <v>511</v>
      </c>
      <c r="F105" s="75">
        <v>5552271340</v>
      </c>
      <c r="G105" s="74">
        <v>64</v>
      </c>
      <c r="H105" s="442">
        <v>43804</v>
      </c>
      <c r="I105" s="29" t="s">
        <v>909</v>
      </c>
      <c r="J105" s="24" t="s">
        <v>486</v>
      </c>
      <c r="K105" s="2" t="s">
        <v>429</v>
      </c>
      <c r="L105" s="1">
        <v>40</v>
      </c>
      <c r="M105" s="2" t="s">
        <v>562</v>
      </c>
      <c r="N105" s="2" t="s">
        <v>430</v>
      </c>
      <c r="O105" s="1"/>
      <c r="P105" s="1" t="s">
        <v>943</v>
      </c>
      <c r="Q105" s="25"/>
      <c r="R105" s="25"/>
      <c r="S105" s="2"/>
      <c r="T105" s="45" t="s">
        <v>782</v>
      </c>
      <c r="U105" s="45"/>
      <c r="V105" s="47" t="s">
        <v>858</v>
      </c>
      <c r="W105" s="27"/>
      <c r="X105" s="56"/>
      <c r="Y105" s="56"/>
      <c r="Z105" s="29"/>
      <c r="AA105" s="1" t="s">
        <v>793</v>
      </c>
      <c r="AB105" s="1"/>
      <c r="AC105" s="112">
        <v>98</v>
      </c>
      <c r="AD105" s="112">
        <v>3900</v>
      </c>
      <c r="AE105" s="11"/>
      <c r="AF105" s="11"/>
      <c r="AG105" s="11" t="s">
        <v>490</v>
      </c>
      <c r="AH105" s="112">
        <v>250</v>
      </c>
      <c r="AI105" s="11"/>
      <c r="AJ105" s="1"/>
      <c r="AK105" s="112"/>
      <c r="AL105" s="1"/>
      <c r="AM105" s="1"/>
      <c r="AN105" s="1"/>
      <c r="AO105" s="113">
        <v>24.5</v>
      </c>
      <c r="AP105" s="114">
        <v>65.900000000000006</v>
      </c>
      <c r="AQ105" s="115">
        <v>9</v>
      </c>
      <c r="AR105" s="116">
        <f t="shared" si="186"/>
        <v>99.4</v>
      </c>
      <c r="AS105" s="117">
        <f t="shared" si="187"/>
        <v>0.37177541729893776</v>
      </c>
      <c r="AT105" s="118">
        <f t="shared" si="188"/>
        <v>3.3459787556904397</v>
      </c>
      <c r="AU105" s="119">
        <f t="shared" si="189"/>
        <v>0.32710280373831774</v>
      </c>
      <c r="AV105" s="19">
        <v>14.9695</v>
      </c>
      <c r="AW105" s="19">
        <f>95-AY105</f>
        <v>61.1</v>
      </c>
      <c r="AX105" s="148">
        <v>8.3055000000000003</v>
      </c>
      <c r="AY105" s="19">
        <v>33.9</v>
      </c>
      <c r="AZ105" s="1" t="s">
        <v>431</v>
      </c>
      <c r="BA105" s="55">
        <v>14.43</v>
      </c>
      <c r="BB105" s="1" t="s">
        <v>431</v>
      </c>
      <c r="BC105" s="6">
        <v>0.4</v>
      </c>
      <c r="BD105" s="6">
        <v>71.7</v>
      </c>
      <c r="BE105" s="19">
        <v>56.1</v>
      </c>
      <c r="BF105" s="19">
        <v>40.4</v>
      </c>
      <c r="BG105" s="64">
        <v>3941</v>
      </c>
      <c r="BH105" s="20">
        <v>436</v>
      </c>
      <c r="BI105" s="19">
        <v>2.7</v>
      </c>
      <c r="BJ105" s="19">
        <v>56.2</v>
      </c>
      <c r="BK105" s="1">
        <v>43.8</v>
      </c>
      <c r="BL105" s="121">
        <f t="shared" si="190"/>
        <v>1.2831050228310503</v>
      </c>
      <c r="BM105" s="122">
        <v>0.3</v>
      </c>
      <c r="BN105" s="6">
        <f t="shared" si="191"/>
        <v>1.2244897959183674</v>
      </c>
      <c r="BO105" s="1" t="s">
        <v>431</v>
      </c>
      <c r="BP105" s="19">
        <v>20.57</v>
      </c>
      <c r="BQ105" s="19">
        <v>38.303999999999995</v>
      </c>
      <c r="BR105" s="4">
        <v>26447</v>
      </c>
      <c r="BS105" s="6">
        <f t="shared" si="192"/>
        <v>28.2</v>
      </c>
      <c r="BT105" s="4">
        <v>89.7</v>
      </c>
      <c r="BU105" s="42">
        <v>7899.1200000000008</v>
      </c>
      <c r="BV105" s="6">
        <f t="shared" si="193"/>
        <v>10.299999999999997</v>
      </c>
      <c r="BW105" s="6">
        <f t="shared" si="194"/>
        <v>65.702300000000008</v>
      </c>
      <c r="BX105" s="4">
        <v>4.2</v>
      </c>
      <c r="BY105" s="22">
        <f t="shared" si="195"/>
        <v>2.7678000000000003</v>
      </c>
      <c r="BZ105" s="4">
        <v>24</v>
      </c>
      <c r="CA105" s="22">
        <f t="shared" si="196"/>
        <v>15.816000000000001</v>
      </c>
      <c r="CB105" s="4">
        <v>71.5</v>
      </c>
      <c r="CC105" s="22">
        <f t="shared" si="197"/>
        <v>47.118500000000004</v>
      </c>
      <c r="CD105" s="19">
        <v>2.3199999999999998</v>
      </c>
      <c r="CE105" s="123">
        <v>99.2</v>
      </c>
      <c r="CF105" s="124">
        <v>11441.349999999999</v>
      </c>
      <c r="CG105" s="123">
        <v>96.8</v>
      </c>
      <c r="CH105" s="123">
        <v>8087</v>
      </c>
      <c r="CI105" s="123">
        <v>71.900000000000006</v>
      </c>
      <c r="CJ105" s="123">
        <v>79</v>
      </c>
      <c r="CK105" s="124">
        <v>6858</v>
      </c>
      <c r="CL105" s="143">
        <f t="shared" si="198"/>
        <v>0.17500000000000002</v>
      </c>
      <c r="CM105" s="22"/>
      <c r="CN105" s="22"/>
      <c r="CO105" s="22"/>
      <c r="CP105" s="6"/>
      <c r="CQ105" s="19"/>
      <c r="CR105" s="19"/>
      <c r="CS105" s="19"/>
      <c r="CT105" s="22"/>
      <c r="CU105" s="139"/>
      <c r="CV105" s="139"/>
      <c r="CW105" s="22"/>
      <c r="CX105" s="22"/>
      <c r="CY105" s="1"/>
      <c r="CZ105" s="22"/>
      <c r="DA105" s="1"/>
      <c r="DB105" s="126" t="s">
        <v>256</v>
      </c>
      <c r="DC105" s="127"/>
      <c r="DD105" s="128" t="s">
        <v>956</v>
      </c>
      <c r="DE105" s="1"/>
      <c r="DF105" s="1"/>
      <c r="DG105" s="1"/>
      <c r="DH105" s="1"/>
      <c r="DI105" s="1" t="s">
        <v>435</v>
      </c>
      <c r="DJ105" s="206" t="s">
        <v>490</v>
      </c>
      <c r="DK105" s="4">
        <v>2</v>
      </c>
      <c r="DL105" s="4"/>
      <c r="DM105" s="4"/>
      <c r="DN105" s="16">
        <v>0</v>
      </c>
      <c r="DO105" s="4"/>
      <c r="DP105" s="4"/>
      <c r="DQ105" s="4"/>
      <c r="DR105" s="1" t="s">
        <v>430</v>
      </c>
      <c r="DS105" s="1" t="s">
        <v>430</v>
      </c>
      <c r="DT105" s="1" t="s">
        <v>430</v>
      </c>
      <c r="DU105" s="1" t="s">
        <v>430</v>
      </c>
      <c r="DV105" s="1" t="s">
        <v>430</v>
      </c>
      <c r="DW105" s="1" t="s">
        <v>430</v>
      </c>
      <c r="DX105" s="1" t="s">
        <v>430</v>
      </c>
      <c r="DY105" s="1" t="s">
        <v>430</v>
      </c>
      <c r="DZ105" s="1" t="s">
        <v>430</v>
      </c>
      <c r="EA105" s="1" t="s">
        <v>430</v>
      </c>
      <c r="EB105" s="1" t="s">
        <v>430</v>
      </c>
      <c r="EC105" s="36"/>
      <c r="ED105" s="36"/>
      <c r="EE105" s="4">
        <v>40</v>
      </c>
      <c r="EF105" s="4">
        <v>50</v>
      </c>
      <c r="EG105" s="5">
        <v>3</v>
      </c>
      <c r="EH105" s="4">
        <v>1</v>
      </c>
      <c r="EI105" s="4" t="s">
        <v>3078</v>
      </c>
      <c r="EJ105" s="4">
        <v>160</v>
      </c>
      <c r="EK105" s="4">
        <v>78</v>
      </c>
      <c r="EL105" s="6">
        <f t="shared" si="185"/>
        <v>30.46875</v>
      </c>
      <c r="EM105" s="4"/>
      <c r="EN105" s="4">
        <v>1</v>
      </c>
      <c r="EO105" s="4">
        <v>2</v>
      </c>
      <c r="EP105" s="4">
        <v>1</v>
      </c>
      <c r="EQ105" s="31" t="s">
        <v>513</v>
      </c>
      <c r="ER105" s="14" t="s">
        <v>513</v>
      </c>
      <c r="ES105" s="129">
        <v>12011</v>
      </c>
      <c r="ET105" s="130">
        <v>75</v>
      </c>
      <c r="EU105" s="130">
        <v>5917</v>
      </c>
      <c r="EV105" s="130">
        <v>12000</v>
      </c>
      <c r="EW105" s="130">
        <v>40560</v>
      </c>
      <c r="EX105" s="130">
        <v>1943</v>
      </c>
      <c r="EY105" s="131">
        <f t="shared" si="199"/>
        <v>87.56453333333333</v>
      </c>
      <c r="EZ105" s="38">
        <f t="shared" si="200"/>
        <v>3502.5813333333331</v>
      </c>
      <c r="FA105" s="9"/>
      <c r="FB105" s="9"/>
      <c r="FC105" s="9"/>
      <c r="FD105" s="9"/>
      <c r="FE105" s="132"/>
      <c r="FF105" s="132"/>
      <c r="FG105" s="132"/>
      <c r="FH105" s="133"/>
      <c r="FI105" s="134"/>
      <c r="FJ105" s="133"/>
      <c r="FK105" s="135"/>
      <c r="FL105" s="136"/>
      <c r="FM105" s="9"/>
      <c r="FN105" s="1"/>
      <c r="FO105" s="40">
        <f t="shared" si="201"/>
        <v>9.8000000000000004E-2</v>
      </c>
      <c r="FP105" s="9"/>
      <c r="FQ105" s="118">
        <f t="shared" si="202"/>
        <v>32.8375866148386</v>
      </c>
      <c r="FR105" s="137">
        <f t="shared" si="203"/>
        <v>8.7564533333333333E-2</v>
      </c>
      <c r="FS105" s="9"/>
      <c r="FT105" s="1"/>
      <c r="FU105" s="335"/>
      <c r="FV105" s="344">
        <v>43770</v>
      </c>
      <c r="FW105" s="210"/>
      <c r="FX105" s="244" t="s">
        <v>2700</v>
      </c>
      <c r="FY105" s="243" t="s">
        <v>2517</v>
      </c>
      <c r="FZ105" s="1"/>
      <c r="GA105" s="1">
        <v>1</v>
      </c>
      <c r="GB105" s="9"/>
      <c r="GC105" s="9"/>
      <c r="GD105" s="1"/>
      <c r="GE105" s="23">
        <v>43790</v>
      </c>
      <c r="GF105" s="237" t="s">
        <v>1016</v>
      </c>
      <c r="GG105" s="1"/>
      <c r="GH105" s="244" t="s">
        <v>3079</v>
      </c>
      <c r="GI105" s="351">
        <v>1</v>
      </c>
      <c r="GJ105" s="244" t="s">
        <v>2451</v>
      </c>
      <c r="GK105" s="1"/>
      <c r="GL105" s="8">
        <v>0</v>
      </c>
      <c r="GM105" s="9"/>
      <c r="GN105" s="1"/>
      <c r="GO105" s="10">
        <v>43804</v>
      </c>
      <c r="GP105" s="10"/>
      <c r="GQ105" s="20"/>
      <c r="GR105" s="138"/>
      <c r="GS105" s="1"/>
      <c r="GT105" s="1"/>
      <c r="GU105" s="1"/>
      <c r="GV105" s="1"/>
      <c r="GW105" s="1"/>
      <c r="GX105" s="1"/>
      <c r="GY105" s="9"/>
      <c r="GZ105" s="9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9"/>
      <c r="KC105" s="9"/>
      <c r="KD105" s="9"/>
      <c r="KE105" s="20">
        <f t="shared" si="204"/>
        <v>21.453310666666667</v>
      </c>
      <c r="KF105" s="20">
        <f t="shared" si="205"/>
        <v>57.705027466666671</v>
      </c>
      <c r="KG105" s="20">
        <f t="shared" si="206"/>
        <v>7.8808079999999991</v>
      </c>
      <c r="KH105" s="20">
        <f t="shared" si="207"/>
        <v>7.2726723160000004</v>
      </c>
      <c r="KI105" s="20">
        <f t="shared" si="208"/>
        <v>0.26269359999999997</v>
      </c>
      <c r="KJ105" s="20">
        <f t="shared" si="209"/>
        <v>2.4236111536000005</v>
      </c>
      <c r="KK105" s="20">
        <f t="shared" si="210"/>
        <v>13.849206592</v>
      </c>
      <c r="KL105" s="20">
        <f t="shared" si="211"/>
        <v>41.259094638666674</v>
      </c>
      <c r="KM105" s="9"/>
      <c r="KN105" s="9"/>
      <c r="KO105" s="9"/>
      <c r="KP105" s="1"/>
      <c r="KQ105" s="9"/>
      <c r="KR105" s="9"/>
      <c r="KS105" s="23">
        <v>43839</v>
      </c>
      <c r="KT105" s="20">
        <v>3</v>
      </c>
      <c r="KU105" s="9">
        <v>3</v>
      </c>
      <c r="KV105" s="9">
        <v>2</v>
      </c>
      <c r="KW105" s="464">
        <v>43883</v>
      </c>
      <c r="KX105" s="9">
        <v>2</v>
      </c>
      <c r="KY105" s="9">
        <v>3</v>
      </c>
      <c r="KZ105" s="9">
        <v>3</v>
      </c>
      <c r="LA105" s="11" t="s">
        <v>2463</v>
      </c>
      <c r="LB105" s="11"/>
      <c r="LC105" s="11"/>
    </row>
    <row r="106" spans="1:315">
      <c r="A106" s="1">
        <v>341</v>
      </c>
      <c r="B106" s="416">
        <f>COUNTIFS($D$3:D106,D106,$F$3:F106,F106)</f>
        <v>1</v>
      </c>
      <c r="C106" s="417">
        <v>11886</v>
      </c>
      <c r="D106" s="418" t="s">
        <v>891</v>
      </c>
      <c r="E106" s="2" t="s">
        <v>498</v>
      </c>
      <c r="F106" s="12">
        <v>485523466</v>
      </c>
      <c r="G106" s="1">
        <v>71</v>
      </c>
      <c r="H106" s="441">
        <v>43787</v>
      </c>
      <c r="I106" s="29" t="s">
        <v>441</v>
      </c>
      <c r="J106" s="24" t="s">
        <v>486</v>
      </c>
      <c r="K106" s="2" t="s">
        <v>429</v>
      </c>
      <c r="L106" s="1">
        <v>6</v>
      </c>
      <c r="M106" s="2" t="s">
        <v>562</v>
      </c>
      <c r="N106" s="2" t="s">
        <v>430</v>
      </c>
      <c r="O106" s="1"/>
      <c r="P106" s="1" t="s">
        <v>892</v>
      </c>
      <c r="Q106" s="25"/>
      <c r="R106" s="25"/>
      <c r="S106" s="2"/>
      <c r="T106" s="45" t="s">
        <v>782</v>
      </c>
      <c r="U106" s="45"/>
      <c r="V106" s="47" t="s">
        <v>858</v>
      </c>
      <c r="W106" s="27"/>
      <c r="X106" s="56"/>
      <c r="Y106" s="56"/>
      <c r="Z106" s="29"/>
      <c r="AA106" s="1" t="s">
        <v>797</v>
      </c>
      <c r="AB106" s="1"/>
      <c r="AC106" s="112">
        <v>305</v>
      </c>
      <c r="AD106" s="112">
        <v>1800</v>
      </c>
      <c r="AE106" s="11"/>
      <c r="AF106" s="11"/>
      <c r="AG106" s="11" t="s">
        <v>490</v>
      </c>
      <c r="AH106" s="112">
        <v>150</v>
      </c>
      <c r="AI106" s="11"/>
      <c r="AJ106" s="1"/>
      <c r="AK106" s="112"/>
      <c r="AL106" s="1"/>
      <c r="AM106" s="1"/>
      <c r="AN106" s="1"/>
      <c r="AO106" s="113">
        <v>49</v>
      </c>
      <c r="AP106" s="114">
        <v>45.7</v>
      </c>
      <c r="AQ106" s="115">
        <v>4.5</v>
      </c>
      <c r="AR106" s="116">
        <f t="shared" si="186"/>
        <v>99.2</v>
      </c>
      <c r="AS106" s="117">
        <f t="shared" si="187"/>
        <v>1.0722100656455142</v>
      </c>
      <c r="AT106" s="118">
        <f t="shared" si="188"/>
        <v>4.824945295404814</v>
      </c>
      <c r="AU106" s="119">
        <f t="shared" si="189"/>
        <v>0.97609561752988039</v>
      </c>
      <c r="AV106" s="19">
        <v>35.721000000000004</v>
      </c>
      <c r="AW106" s="19">
        <f>95-AY106</f>
        <v>72.900000000000006</v>
      </c>
      <c r="AX106" s="148">
        <v>10.829000000000001</v>
      </c>
      <c r="AY106" s="19">
        <v>22.1</v>
      </c>
      <c r="AZ106" s="1" t="s">
        <v>431</v>
      </c>
      <c r="BA106" s="142">
        <v>17.16</v>
      </c>
      <c r="BB106" s="1" t="s">
        <v>431</v>
      </c>
      <c r="BC106" s="6">
        <v>0.1</v>
      </c>
      <c r="BD106" s="6">
        <v>65.5</v>
      </c>
      <c r="BE106" s="19">
        <v>29.9</v>
      </c>
      <c r="BF106" s="19">
        <v>34.1</v>
      </c>
      <c r="BG106" s="2">
        <v>8038</v>
      </c>
      <c r="BH106" s="20">
        <v>424.5</v>
      </c>
      <c r="BI106" s="19">
        <v>1.3</v>
      </c>
      <c r="BJ106" s="19">
        <v>27.2</v>
      </c>
      <c r="BK106" s="1">
        <v>72.8</v>
      </c>
      <c r="BL106" s="144">
        <f t="shared" si="190"/>
        <v>0.37362637362637363</v>
      </c>
      <c r="BM106" s="122">
        <v>0.3</v>
      </c>
      <c r="BN106" s="6">
        <f t="shared" si="191"/>
        <v>0.61224489795918369</v>
      </c>
      <c r="BO106" s="1" t="s">
        <v>431</v>
      </c>
      <c r="BP106" s="1">
        <v>30.8</v>
      </c>
      <c r="BQ106" s="19">
        <v>42.065999999999995</v>
      </c>
      <c r="BR106" s="4">
        <v>58038</v>
      </c>
      <c r="BS106" s="6">
        <f t="shared" si="192"/>
        <v>42.3</v>
      </c>
      <c r="BT106" s="4">
        <v>77.099999999999994</v>
      </c>
      <c r="BU106" s="42">
        <v>10940.160000000002</v>
      </c>
      <c r="BV106" s="6">
        <f t="shared" si="193"/>
        <v>22.900000000000006</v>
      </c>
      <c r="BW106" s="6">
        <f t="shared" si="194"/>
        <v>45.517200000000003</v>
      </c>
      <c r="BX106" s="4">
        <v>14.7</v>
      </c>
      <c r="BY106" s="22">
        <f t="shared" si="195"/>
        <v>6.7178999999999993</v>
      </c>
      <c r="BZ106" s="4">
        <v>27.6</v>
      </c>
      <c r="CA106" s="22">
        <f t="shared" si="196"/>
        <v>12.613200000000001</v>
      </c>
      <c r="CB106" s="4">
        <v>57.3</v>
      </c>
      <c r="CC106" s="22">
        <f t="shared" si="197"/>
        <v>26.1861</v>
      </c>
      <c r="CD106" s="6">
        <v>0.4</v>
      </c>
      <c r="CE106" s="123">
        <v>99.4</v>
      </c>
      <c r="CF106" s="124">
        <v>9558.7999999999993</v>
      </c>
      <c r="CG106" s="123">
        <v>96.5</v>
      </c>
      <c r="CH106" s="123">
        <v>6092</v>
      </c>
      <c r="CI106" s="123">
        <v>70.599999999999994</v>
      </c>
      <c r="CJ106" s="123">
        <v>82</v>
      </c>
      <c r="CK106" s="124">
        <v>5440.8</v>
      </c>
      <c r="CL106" s="19">
        <f t="shared" si="198"/>
        <v>0.53260869565217384</v>
      </c>
      <c r="CM106" s="22"/>
      <c r="CN106" s="22"/>
      <c r="CO106" s="22"/>
      <c r="CP106" s="6"/>
      <c r="CQ106" s="19"/>
      <c r="CR106" s="19"/>
      <c r="CS106" s="19"/>
      <c r="CT106" s="22"/>
      <c r="CU106" s="139"/>
      <c r="CV106" s="139"/>
      <c r="CW106" s="22"/>
      <c r="CX106" s="22"/>
      <c r="CY106" s="1"/>
      <c r="CZ106" s="22"/>
      <c r="DA106" s="16">
        <v>3</v>
      </c>
      <c r="DB106" s="126" t="s">
        <v>257</v>
      </c>
      <c r="DC106" s="127"/>
      <c r="DD106" s="128" t="s">
        <v>893</v>
      </c>
      <c r="DE106" s="1"/>
      <c r="DF106" s="1"/>
      <c r="DG106" s="1"/>
      <c r="DH106" s="1"/>
      <c r="DI106" s="1" t="s">
        <v>435</v>
      </c>
      <c r="DJ106" s="206" t="s">
        <v>490</v>
      </c>
      <c r="DK106" s="4">
        <v>2</v>
      </c>
      <c r="DL106" s="4"/>
      <c r="DM106" s="4"/>
      <c r="DN106" s="16">
        <v>0</v>
      </c>
      <c r="DO106" s="4"/>
      <c r="DP106" s="4"/>
      <c r="DQ106" s="4"/>
      <c r="DR106" s="1" t="s">
        <v>430</v>
      </c>
      <c r="DS106" s="1" t="s">
        <v>430</v>
      </c>
      <c r="DT106" s="1">
        <v>394</v>
      </c>
      <c r="DU106" s="1">
        <v>30.7</v>
      </c>
      <c r="DV106" s="1">
        <v>69.3</v>
      </c>
      <c r="DW106" s="1" t="s">
        <v>430</v>
      </c>
      <c r="DX106" s="1" t="s">
        <v>430</v>
      </c>
      <c r="DY106" s="1" t="s">
        <v>430</v>
      </c>
      <c r="DZ106" s="1" t="s">
        <v>430</v>
      </c>
      <c r="EA106" s="1">
        <v>0</v>
      </c>
      <c r="EB106" s="1"/>
      <c r="EC106" s="36"/>
      <c r="ED106" s="36"/>
      <c r="EE106" s="4">
        <v>6</v>
      </c>
      <c r="EF106" s="4" t="s">
        <v>557</v>
      </c>
      <c r="EG106" s="4">
        <v>2</v>
      </c>
      <c r="EH106" s="4">
        <v>1</v>
      </c>
      <c r="EI106" s="4" t="s">
        <v>3080</v>
      </c>
      <c r="EJ106" s="4">
        <v>176</v>
      </c>
      <c r="EK106" s="4">
        <v>85</v>
      </c>
      <c r="EL106" s="6">
        <f t="shared" si="185"/>
        <v>27.440599173553721</v>
      </c>
      <c r="EM106" s="4"/>
      <c r="EN106" s="4">
        <v>1</v>
      </c>
      <c r="EO106" s="4">
        <v>3</v>
      </c>
      <c r="EP106" s="4">
        <v>2</v>
      </c>
      <c r="EQ106" s="31" t="s">
        <v>513</v>
      </c>
      <c r="ER106" s="14" t="s">
        <v>513</v>
      </c>
      <c r="ES106" s="129">
        <v>11886</v>
      </c>
      <c r="ET106" s="130">
        <v>75</v>
      </c>
      <c r="EU106" s="130">
        <v>11024</v>
      </c>
      <c r="EV106" s="130">
        <v>4000</v>
      </c>
      <c r="EW106" s="130">
        <v>42120</v>
      </c>
      <c r="EX106" s="130">
        <v>1603</v>
      </c>
      <c r="EY106" s="131">
        <f t="shared" si="199"/>
        <v>225.06120000000001</v>
      </c>
      <c r="EZ106" s="38">
        <f t="shared" si="200"/>
        <v>1350.3672000000001</v>
      </c>
      <c r="FA106" s="9"/>
      <c r="FB106" s="9"/>
      <c r="FC106" s="9"/>
      <c r="FD106" s="9"/>
      <c r="FE106" s="132"/>
      <c r="FF106" s="132"/>
      <c r="FG106" s="132"/>
      <c r="FH106" s="133"/>
      <c r="FI106" s="134"/>
      <c r="FJ106" s="133"/>
      <c r="FK106" s="135"/>
      <c r="FL106" s="136"/>
      <c r="FM106" s="9"/>
      <c r="FN106" s="1"/>
      <c r="FO106" s="40">
        <f t="shared" si="201"/>
        <v>0.30499999999999999</v>
      </c>
      <c r="FP106" s="9"/>
      <c r="FQ106" s="118">
        <f t="shared" si="202"/>
        <v>14.54100145137881</v>
      </c>
      <c r="FR106" s="137">
        <f t="shared" si="203"/>
        <v>0.22506120000000002</v>
      </c>
      <c r="FS106" s="9"/>
      <c r="FT106" s="1"/>
      <c r="FU106" s="335"/>
      <c r="FV106" s="344">
        <v>43678</v>
      </c>
      <c r="FW106" s="210"/>
      <c r="FX106" s="244" t="s">
        <v>557</v>
      </c>
      <c r="FY106" s="243" t="s">
        <v>2461</v>
      </c>
      <c r="FZ106" s="1"/>
      <c r="GA106" s="1">
        <v>2</v>
      </c>
      <c r="GB106" s="9"/>
      <c r="GC106" s="9"/>
      <c r="GD106" s="1"/>
      <c r="GE106" s="245" t="s">
        <v>513</v>
      </c>
      <c r="GF106" s="237" t="s">
        <v>513</v>
      </c>
      <c r="GG106" s="1"/>
      <c r="GH106" s="244" t="s">
        <v>3081</v>
      </c>
      <c r="GI106" s="351">
        <v>1</v>
      </c>
      <c r="GJ106" s="244" t="s">
        <v>3082</v>
      </c>
      <c r="GK106" s="1"/>
      <c r="GL106" s="8">
        <v>0</v>
      </c>
      <c r="GM106" s="9"/>
      <c r="GN106" s="1"/>
      <c r="GO106" s="10">
        <v>43787</v>
      </c>
      <c r="GP106" s="10"/>
      <c r="GQ106" s="20"/>
      <c r="GR106" s="138"/>
      <c r="GS106" s="1"/>
      <c r="GT106" s="1"/>
      <c r="GU106" s="1"/>
      <c r="GV106" s="1"/>
      <c r="GW106" s="1"/>
      <c r="GX106" s="1"/>
      <c r="GY106" s="9"/>
      <c r="GZ106" s="9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9"/>
      <c r="KC106" s="9"/>
      <c r="KD106" s="9"/>
      <c r="KE106" s="20">
        <f t="shared" si="204"/>
        <v>110.279988</v>
      </c>
      <c r="KF106" s="20">
        <f t="shared" si="205"/>
        <v>102.85296840000001</v>
      </c>
      <c r="KG106" s="20">
        <f t="shared" si="206"/>
        <v>10.127753999999999</v>
      </c>
      <c r="KH106" s="20">
        <f t="shared" si="207"/>
        <v>24.371877348000002</v>
      </c>
      <c r="KI106" s="20">
        <f t="shared" si="208"/>
        <v>0.67518359999999999</v>
      </c>
      <c r="KJ106" s="20">
        <f t="shared" si="209"/>
        <v>15.1193863548</v>
      </c>
      <c r="KK106" s="20">
        <f t="shared" si="210"/>
        <v>28.387419278400007</v>
      </c>
      <c r="KL106" s="20">
        <f t="shared" si="211"/>
        <v>58.934750893200011</v>
      </c>
      <c r="KM106" s="9"/>
      <c r="KN106" s="9"/>
      <c r="KO106" s="9"/>
      <c r="KP106" s="1"/>
      <c r="KQ106" s="9"/>
      <c r="KR106" s="9"/>
      <c r="KS106" s="23">
        <v>43885</v>
      </c>
      <c r="KT106" s="20">
        <v>3</v>
      </c>
      <c r="KU106" s="9">
        <v>4</v>
      </c>
      <c r="KV106" s="9">
        <v>3</v>
      </c>
      <c r="KW106" s="464">
        <v>44683</v>
      </c>
      <c r="KX106" s="9">
        <v>1</v>
      </c>
      <c r="KY106" s="9">
        <v>4</v>
      </c>
      <c r="KZ106" s="9">
        <v>4</v>
      </c>
      <c r="LA106" s="11" t="s">
        <v>2466</v>
      </c>
      <c r="LB106" s="11"/>
      <c r="LC106" s="11"/>
    </row>
    <row r="107" spans="1:315">
      <c r="A107" s="1">
        <v>332</v>
      </c>
      <c r="B107" s="416">
        <f>COUNTIFS($D$3:D107,D107,$F$3:F107,F107)</f>
        <v>1</v>
      </c>
      <c r="C107" s="417">
        <v>11863</v>
      </c>
      <c r="D107" s="418" t="s">
        <v>876</v>
      </c>
      <c r="E107" s="2" t="s">
        <v>877</v>
      </c>
      <c r="F107" s="12">
        <v>6356250120</v>
      </c>
      <c r="G107" s="1">
        <v>56</v>
      </c>
      <c r="H107" s="441">
        <v>43782</v>
      </c>
      <c r="I107" s="29" t="s">
        <v>441</v>
      </c>
      <c r="J107" s="24" t="s">
        <v>486</v>
      </c>
      <c r="K107" s="2" t="s">
        <v>429</v>
      </c>
      <c r="L107" s="1">
        <v>17</v>
      </c>
      <c r="M107" s="2" t="s">
        <v>562</v>
      </c>
      <c r="N107" s="2" t="s">
        <v>643</v>
      </c>
      <c r="O107" s="1"/>
      <c r="P107" s="1" t="s">
        <v>848</v>
      </c>
      <c r="Q107" s="25"/>
      <c r="R107" s="25"/>
      <c r="S107" s="2"/>
      <c r="T107" s="45" t="s">
        <v>782</v>
      </c>
      <c r="U107" s="45"/>
      <c r="V107" s="47" t="s">
        <v>858</v>
      </c>
      <c r="W107" s="27"/>
      <c r="X107" s="56"/>
      <c r="Y107" s="56"/>
      <c r="Z107" s="29"/>
      <c r="AA107" s="1" t="s">
        <v>756</v>
      </c>
      <c r="AB107" s="1"/>
      <c r="AC107" s="112">
        <v>86</v>
      </c>
      <c r="AD107" s="112">
        <v>1400</v>
      </c>
      <c r="AE107" s="11"/>
      <c r="AF107" s="11"/>
      <c r="AG107" s="11" t="s">
        <v>490</v>
      </c>
      <c r="AH107" s="112">
        <v>150</v>
      </c>
      <c r="AI107" s="11"/>
      <c r="AJ107" s="1"/>
      <c r="AK107" s="112"/>
      <c r="AL107" s="1"/>
      <c r="AM107" s="1"/>
      <c r="AN107" s="1"/>
      <c r="AO107" s="113">
        <v>4.8</v>
      </c>
      <c r="AP107" s="114">
        <v>55.2</v>
      </c>
      <c r="AQ107" s="115">
        <v>38.4</v>
      </c>
      <c r="AR107" s="116">
        <f t="shared" si="186"/>
        <v>98.4</v>
      </c>
      <c r="AS107" s="117">
        <f t="shared" si="187"/>
        <v>8.6956521739130432E-2</v>
      </c>
      <c r="AT107" s="118">
        <f t="shared" si="188"/>
        <v>3.3391304347826085</v>
      </c>
      <c r="AU107" s="119">
        <f t="shared" si="189"/>
        <v>5.128205128205128E-2</v>
      </c>
      <c r="AV107" s="1" t="s">
        <v>431</v>
      </c>
      <c r="AW107" s="22" t="s">
        <v>431</v>
      </c>
      <c r="AX107" s="120" t="s">
        <v>431</v>
      </c>
      <c r="AY107" s="19" t="s">
        <v>431</v>
      </c>
      <c r="AZ107" s="1" t="s">
        <v>431</v>
      </c>
      <c r="BA107" s="142"/>
      <c r="BB107" s="1" t="s">
        <v>431</v>
      </c>
      <c r="BC107" s="6" t="s">
        <v>431</v>
      </c>
      <c r="BD107" s="6" t="s">
        <v>431</v>
      </c>
      <c r="BE107" s="19" t="s">
        <v>431</v>
      </c>
      <c r="BF107" s="19" t="s">
        <v>431</v>
      </c>
      <c r="BG107" s="2">
        <v>6757</v>
      </c>
      <c r="BH107" s="20"/>
      <c r="BI107" s="19" t="s">
        <v>431</v>
      </c>
      <c r="BJ107" s="19" t="s">
        <v>431</v>
      </c>
      <c r="BK107" s="1" t="s">
        <v>878</v>
      </c>
      <c r="BL107" s="121" t="s">
        <v>431</v>
      </c>
      <c r="BM107" s="122" t="s">
        <v>431</v>
      </c>
      <c r="BN107" s="1" t="s">
        <v>431</v>
      </c>
      <c r="BO107" s="1" t="s">
        <v>431</v>
      </c>
      <c r="BP107" s="1" t="s">
        <v>431</v>
      </c>
      <c r="BQ107" s="19"/>
      <c r="BR107" s="42">
        <v>23839.285714285714</v>
      </c>
      <c r="BS107" s="6" t="s">
        <v>431</v>
      </c>
      <c r="BT107" s="4" t="s">
        <v>431</v>
      </c>
      <c r="BU107" s="42"/>
      <c r="BV107" s="4" t="s">
        <v>431</v>
      </c>
      <c r="BW107" s="4" t="s">
        <v>431</v>
      </c>
      <c r="BX107" s="4" t="s">
        <v>431</v>
      </c>
      <c r="BY107" s="4" t="s">
        <v>431</v>
      </c>
      <c r="BZ107" s="4" t="s">
        <v>431</v>
      </c>
      <c r="CA107" s="4" t="s">
        <v>431</v>
      </c>
      <c r="CB107" s="4" t="s">
        <v>431</v>
      </c>
      <c r="CC107" s="4" t="s">
        <v>431</v>
      </c>
      <c r="CD107" s="4" t="s">
        <v>431</v>
      </c>
      <c r="CE107" s="123" t="s">
        <v>431</v>
      </c>
      <c r="CF107" s="124"/>
      <c r="CG107" s="123" t="s">
        <v>431</v>
      </c>
      <c r="CH107" s="123" t="s">
        <v>431</v>
      </c>
      <c r="CI107" s="123" t="s">
        <v>431</v>
      </c>
      <c r="CJ107" s="123" t="s">
        <v>431</v>
      </c>
      <c r="CK107" s="124"/>
      <c r="CL107" s="4"/>
      <c r="CM107" s="6"/>
      <c r="CN107" s="6"/>
      <c r="CO107" s="6"/>
      <c r="CP107" s="6"/>
      <c r="CQ107" s="19"/>
      <c r="CR107" s="19"/>
      <c r="CS107" s="19"/>
      <c r="CT107" s="6"/>
      <c r="CU107" s="6"/>
      <c r="CV107" s="6"/>
      <c r="CW107" s="6"/>
      <c r="CX107" s="6"/>
      <c r="CY107" s="2"/>
      <c r="CZ107" s="22"/>
      <c r="DA107" s="4" t="s">
        <v>431</v>
      </c>
      <c r="DB107" s="126" t="s">
        <v>463</v>
      </c>
      <c r="DC107" s="128" t="s">
        <v>879</v>
      </c>
      <c r="DD107" s="128" t="s">
        <v>880</v>
      </c>
      <c r="DE107" s="1"/>
      <c r="DF107" s="1"/>
      <c r="DG107" s="1"/>
      <c r="DH107" s="1"/>
      <c r="DI107" s="1" t="s">
        <v>435</v>
      </c>
      <c r="DJ107" s="206" t="s">
        <v>490</v>
      </c>
      <c r="DK107" s="4">
        <v>2</v>
      </c>
      <c r="DL107" s="4"/>
      <c r="DM107" s="4"/>
      <c r="DN107" s="16">
        <v>0</v>
      </c>
      <c r="DO107" s="4"/>
      <c r="DP107" s="4"/>
      <c r="DQ107" s="4"/>
      <c r="DR107" s="1">
        <v>7.1</v>
      </c>
      <c r="DS107" s="1" t="s">
        <v>430</v>
      </c>
      <c r="DT107" s="1">
        <v>131</v>
      </c>
      <c r="DU107" s="1">
        <v>79.400000000000006</v>
      </c>
      <c r="DV107" s="1">
        <v>20.6</v>
      </c>
      <c r="DW107" s="1" t="s">
        <v>430</v>
      </c>
      <c r="DX107" s="1" t="s">
        <v>430</v>
      </c>
      <c r="DY107" s="1" t="s">
        <v>430</v>
      </c>
      <c r="DZ107" s="1" t="s">
        <v>430</v>
      </c>
      <c r="EA107" s="1">
        <v>0</v>
      </c>
      <c r="EB107" s="1"/>
      <c r="EC107" s="36"/>
      <c r="ED107" s="36"/>
      <c r="EE107" s="4">
        <v>17</v>
      </c>
      <c r="EF107" s="4">
        <v>20</v>
      </c>
      <c r="EG107" s="4"/>
      <c r="EH107" s="4">
        <v>1</v>
      </c>
      <c r="EI107" s="4" t="s">
        <v>3060</v>
      </c>
      <c r="EJ107" s="4">
        <v>168</v>
      </c>
      <c r="EK107" s="4">
        <v>78</v>
      </c>
      <c r="EL107" s="6">
        <f t="shared" si="185"/>
        <v>27.636054421768709</v>
      </c>
      <c r="EM107" s="4"/>
      <c r="EN107" s="4">
        <v>1</v>
      </c>
      <c r="EO107" s="4">
        <v>3</v>
      </c>
      <c r="EP107" s="4">
        <v>1</v>
      </c>
      <c r="EQ107" s="31">
        <v>8</v>
      </c>
      <c r="ER107" s="14">
        <v>44434</v>
      </c>
      <c r="ES107" s="129">
        <v>11863</v>
      </c>
      <c r="ET107" s="130">
        <v>75</v>
      </c>
      <c r="EU107" s="130">
        <v>1870</v>
      </c>
      <c r="EV107" s="130">
        <v>4000</v>
      </c>
      <c r="EW107" s="130">
        <v>42120</v>
      </c>
      <c r="EX107" s="130">
        <v>60</v>
      </c>
      <c r="EY107" s="131">
        <f t="shared" si="199"/>
        <v>8.4239999999999995</v>
      </c>
      <c r="EZ107" s="38">
        <f t="shared" si="200"/>
        <v>143.208</v>
      </c>
      <c r="FA107" s="9"/>
      <c r="FB107" s="9"/>
      <c r="FC107" s="9"/>
      <c r="FD107" s="9"/>
      <c r="FE107" s="132"/>
      <c r="FF107" s="132"/>
      <c r="FG107" s="132"/>
      <c r="FH107" s="133"/>
      <c r="FI107" s="134"/>
      <c r="FJ107" s="133"/>
      <c r="FK107" s="135"/>
      <c r="FL107" s="136"/>
      <c r="FM107" s="9"/>
      <c r="FN107" s="1"/>
      <c r="FO107" s="40">
        <f t="shared" si="201"/>
        <v>8.5999999999999993E-2</v>
      </c>
      <c r="FP107" s="9"/>
      <c r="FQ107" s="118">
        <f t="shared" si="202"/>
        <v>3.2085561497326203</v>
      </c>
      <c r="FR107" s="137">
        <f t="shared" si="203"/>
        <v>8.4239999999999992E-3</v>
      </c>
      <c r="FS107" s="9"/>
      <c r="FT107" s="1"/>
      <c r="FU107" s="335"/>
      <c r="FV107" s="344">
        <v>43160</v>
      </c>
      <c r="FW107" s="210"/>
      <c r="FX107" s="244" t="s">
        <v>672</v>
      </c>
      <c r="FY107" s="243" t="s">
        <v>2492</v>
      </c>
      <c r="FZ107" s="1"/>
      <c r="GA107" s="1">
        <v>3</v>
      </c>
      <c r="GB107" s="9"/>
      <c r="GC107" s="9"/>
      <c r="GD107" s="1"/>
      <c r="GE107" s="245" t="s">
        <v>513</v>
      </c>
      <c r="GF107" s="237" t="s">
        <v>513</v>
      </c>
      <c r="GG107" s="1"/>
      <c r="GH107" s="244" t="s">
        <v>3061</v>
      </c>
      <c r="GI107" s="351">
        <v>1</v>
      </c>
      <c r="GJ107" s="244" t="s">
        <v>3062</v>
      </c>
      <c r="GK107" s="1"/>
      <c r="GL107" s="8">
        <v>0</v>
      </c>
      <c r="GM107" s="9"/>
      <c r="GN107" s="1"/>
      <c r="GO107" s="10">
        <v>43782</v>
      </c>
      <c r="GP107" s="10"/>
      <c r="GQ107" s="20"/>
      <c r="GR107" s="138"/>
      <c r="GS107" s="1"/>
      <c r="GT107" s="1"/>
      <c r="GU107" s="1"/>
      <c r="GV107" s="1"/>
      <c r="GW107" s="1"/>
      <c r="GX107" s="1"/>
      <c r="GY107" s="9"/>
      <c r="GZ107" s="9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9"/>
      <c r="KC107" s="9"/>
      <c r="KD107" s="9"/>
      <c r="KE107" s="20">
        <f t="shared" si="204"/>
        <v>0.40435199999999999</v>
      </c>
      <c r="KF107" s="20">
        <f t="shared" si="205"/>
        <v>4.650048</v>
      </c>
      <c r="KG107" s="20">
        <f t="shared" si="206"/>
        <v>3.2348159999999999</v>
      </c>
      <c r="KH107" s="20" t="s">
        <v>431</v>
      </c>
      <c r="KI107" s="20" t="s">
        <v>431</v>
      </c>
      <c r="KJ107" s="20" t="s">
        <v>431</v>
      </c>
      <c r="KK107" s="20" t="s">
        <v>431</v>
      </c>
      <c r="KL107" s="20" t="s">
        <v>431</v>
      </c>
      <c r="KM107" s="9"/>
      <c r="KN107" s="9"/>
      <c r="KO107" s="9"/>
      <c r="KP107" s="1"/>
      <c r="KQ107" s="9"/>
      <c r="KR107" s="9"/>
      <c r="KS107" s="23">
        <v>43852</v>
      </c>
      <c r="KT107" s="20">
        <v>2</v>
      </c>
      <c r="KU107" s="9">
        <v>3</v>
      </c>
      <c r="KV107" s="9">
        <v>3</v>
      </c>
      <c r="KW107" s="464">
        <v>44812</v>
      </c>
      <c r="KX107" s="9">
        <v>1</v>
      </c>
      <c r="KY107" s="9">
        <v>4</v>
      </c>
      <c r="KZ107" s="9">
        <v>4</v>
      </c>
      <c r="LA107" s="11" t="s">
        <v>3063</v>
      </c>
      <c r="LB107" s="11"/>
      <c r="LC107" s="11"/>
    </row>
    <row r="108" spans="1:315">
      <c r="A108" s="1">
        <v>398</v>
      </c>
      <c r="B108" s="416">
        <f>COUNTIFS($D$3:D108,D108,$F$3:F108,F108)</f>
        <v>1</v>
      </c>
      <c r="C108" s="417">
        <v>12092</v>
      </c>
      <c r="D108" s="418" t="s">
        <v>974</v>
      </c>
      <c r="E108" s="2" t="s">
        <v>975</v>
      </c>
      <c r="F108" s="12">
        <v>5755080386</v>
      </c>
      <c r="G108" s="1">
        <v>62</v>
      </c>
      <c r="H108" s="441">
        <v>43819</v>
      </c>
      <c r="I108" s="29" t="s">
        <v>648</v>
      </c>
      <c r="J108" s="24" t="s">
        <v>486</v>
      </c>
      <c r="K108" s="2" t="s">
        <v>429</v>
      </c>
      <c r="L108" s="1">
        <v>28.5</v>
      </c>
      <c r="M108" s="2" t="s">
        <v>661</v>
      </c>
      <c r="N108" s="2" t="s">
        <v>644</v>
      </c>
      <c r="O108" s="1"/>
      <c r="P108" s="1" t="s">
        <v>976</v>
      </c>
      <c r="Q108" s="25"/>
      <c r="R108" s="25"/>
      <c r="S108" s="2"/>
      <c r="T108" s="45" t="s">
        <v>782</v>
      </c>
      <c r="U108" s="45"/>
      <c r="V108" s="47" t="s">
        <v>858</v>
      </c>
      <c r="W108" s="27"/>
      <c r="X108" s="56"/>
      <c r="Y108" s="56"/>
      <c r="Z108" s="29"/>
      <c r="AA108" s="1" t="s">
        <v>793</v>
      </c>
      <c r="AB108" s="1"/>
      <c r="AC108" s="112">
        <v>86</v>
      </c>
      <c r="AD108" s="112">
        <v>2400</v>
      </c>
      <c r="AE108" s="11"/>
      <c r="AF108" s="11"/>
      <c r="AG108" s="11" t="s">
        <v>482</v>
      </c>
      <c r="AH108" s="112">
        <v>150</v>
      </c>
      <c r="AI108" s="11"/>
      <c r="AJ108" s="11"/>
      <c r="AK108" s="112"/>
      <c r="AL108" s="1"/>
      <c r="AM108" s="1"/>
      <c r="AN108" s="1"/>
      <c r="AO108" s="113">
        <v>12.7</v>
      </c>
      <c r="AP108" s="114">
        <v>71.900000000000006</v>
      </c>
      <c r="AQ108" s="115">
        <v>14.4</v>
      </c>
      <c r="AR108" s="116">
        <f t="shared" si="186"/>
        <v>99.000000000000014</v>
      </c>
      <c r="AS108" s="117">
        <f t="shared" si="187"/>
        <v>0.17663421418636993</v>
      </c>
      <c r="AT108" s="118">
        <f t="shared" si="188"/>
        <v>2.5435326842837269</v>
      </c>
      <c r="AU108" s="119">
        <f t="shared" si="189"/>
        <v>0.14716106604866741</v>
      </c>
      <c r="AV108" s="19">
        <v>11.5443</v>
      </c>
      <c r="AW108" s="19">
        <f>95-AY108</f>
        <v>90.9</v>
      </c>
      <c r="AX108" s="120">
        <v>0.52069999999999994</v>
      </c>
      <c r="AY108" s="19">
        <v>4.0999999999999996</v>
      </c>
      <c r="AZ108" s="1" t="s">
        <v>431</v>
      </c>
      <c r="BA108" s="55">
        <v>14.170000000000002</v>
      </c>
      <c r="BB108" s="1" t="s">
        <v>431</v>
      </c>
      <c r="BC108" s="6">
        <v>7.0000000000000007E-2</v>
      </c>
      <c r="BD108" s="6">
        <v>80.3</v>
      </c>
      <c r="BE108" s="19">
        <v>42.9</v>
      </c>
      <c r="BF108" s="19">
        <v>39.200000000000003</v>
      </c>
      <c r="BG108" s="2">
        <v>6436</v>
      </c>
      <c r="BH108" s="20">
        <v>400</v>
      </c>
      <c r="BI108" s="19">
        <v>2.6</v>
      </c>
      <c r="BJ108" s="19">
        <v>45.4</v>
      </c>
      <c r="BK108" s="1">
        <v>54.6</v>
      </c>
      <c r="BL108" s="121">
        <f>BJ108/BK108</f>
        <v>0.83150183150183143</v>
      </c>
      <c r="BM108" s="122">
        <v>0.3</v>
      </c>
      <c r="BN108" s="6">
        <f>BM108*100/AO108</f>
        <v>2.3622047244094491</v>
      </c>
      <c r="BO108" s="1" t="s">
        <v>431</v>
      </c>
      <c r="BP108" s="19">
        <v>9.9219999999999988</v>
      </c>
      <c r="BQ108" s="19">
        <v>10.649999999999999</v>
      </c>
      <c r="BR108" s="4">
        <v>28751</v>
      </c>
      <c r="BS108" s="6">
        <f>BX108+BZ108</f>
        <v>53.099999999999994</v>
      </c>
      <c r="BT108" s="4">
        <v>90.1</v>
      </c>
      <c r="BU108" s="42">
        <v>8949.9600000000009</v>
      </c>
      <c r="BV108" s="6">
        <f>100-BT108</f>
        <v>9.9000000000000057</v>
      </c>
      <c r="BW108" s="6">
        <f>BY108+CA108+CC108</f>
        <v>71.684300000000007</v>
      </c>
      <c r="BX108" s="4">
        <v>22.4</v>
      </c>
      <c r="BY108" s="22">
        <f>BX108*AP108/100</f>
        <v>16.105599999999999</v>
      </c>
      <c r="BZ108" s="4">
        <v>30.7</v>
      </c>
      <c r="CA108" s="22">
        <f>BZ108*AP108/100</f>
        <v>22.0733</v>
      </c>
      <c r="CB108" s="4">
        <v>46.6</v>
      </c>
      <c r="CC108" s="22">
        <f>CB108*AP108/100</f>
        <v>33.505400000000002</v>
      </c>
      <c r="CD108" s="22">
        <v>0.27</v>
      </c>
      <c r="CE108" s="123">
        <v>99.8</v>
      </c>
      <c r="CF108" s="124">
        <v>8994.15</v>
      </c>
      <c r="CG108" s="123">
        <v>98.8</v>
      </c>
      <c r="CH108" s="123">
        <v>5248</v>
      </c>
      <c r="CI108" s="123">
        <v>95.9</v>
      </c>
      <c r="CJ108" s="123">
        <v>97.7</v>
      </c>
      <c r="CK108" s="124">
        <v>5134.8</v>
      </c>
      <c r="CL108" s="19">
        <f>BX108/BZ108</f>
        <v>0.72964169381107491</v>
      </c>
      <c r="CM108" s="22"/>
      <c r="CN108" s="22"/>
      <c r="CO108" s="22"/>
      <c r="CP108" s="6"/>
      <c r="CQ108" s="19"/>
      <c r="CR108" s="19"/>
      <c r="CS108" s="19"/>
      <c r="CT108" s="22"/>
      <c r="CU108" s="139"/>
      <c r="CV108" s="139"/>
      <c r="CW108" s="22"/>
      <c r="CX108" s="22"/>
      <c r="CY108" s="1"/>
      <c r="CZ108" s="22"/>
      <c r="DA108" s="1"/>
      <c r="DB108" s="126" t="s">
        <v>256</v>
      </c>
      <c r="DC108" s="127"/>
      <c r="DD108" s="128" t="s">
        <v>955</v>
      </c>
      <c r="DE108" s="1"/>
      <c r="DF108" s="1"/>
      <c r="DG108" s="1"/>
      <c r="DH108" s="1"/>
      <c r="DI108" s="1" t="s">
        <v>435</v>
      </c>
      <c r="DJ108" s="205" t="s">
        <v>482</v>
      </c>
      <c r="DK108" s="4">
        <v>2</v>
      </c>
      <c r="DL108" s="4"/>
      <c r="DM108" s="4"/>
      <c r="DN108" s="16">
        <v>0</v>
      </c>
      <c r="DO108" s="4"/>
      <c r="DP108" s="4"/>
      <c r="DQ108" s="4"/>
      <c r="DR108" s="1" t="s">
        <v>430</v>
      </c>
      <c r="DS108" s="1" t="s">
        <v>430</v>
      </c>
      <c r="DT108" s="1">
        <v>332</v>
      </c>
      <c r="DU108" s="1">
        <v>24.7</v>
      </c>
      <c r="DV108" s="1">
        <v>75.3</v>
      </c>
      <c r="DW108" s="1" t="s">
        <v>430</v>
      </c>
      <c r="DX108" s="1" t="s">
        <v>430</v>
      </c>
      <c r="DY108" s="1" t="s">
        <v>430</v>
      </c>
      <c r="DZ108" s="1" t="s">
        <v>430</v>
      </c>
      <c r="EA108" s="1">
        <v>0</v>
      </c>
      <c r="EB108" s="1"/>
      <c r="EC108" s="36"/>
      <c r="ED108" s="36"/>
      <c r="EE108" s="4">
        <v>28.5</v>
      </c>
      <c r="EF108" s="4">
        <v>45</v>
      </c>
      <c r="EG108" s="5">
        <v>3</v>
      </c>
      <c r="EH108" s="4">
        <v>0</v>
      </c>
      <c r="EI108" s="4">
        <v>0</v>
      </c>
      <c r="EJ108" s="4" t="s">
        <v>430</v>
      </c>
      <c r="EK108" s="4" t="s">
        <v>1346</v>
      </c>
      <c r="EL108" s="6" t="e">
        <f t="shared" si="185"/>
        <v>#VALUE!</v>
      </c>
      <c r="EM108" s="4"/>
      <c r="EN108" s="4">
        <v>1</v>
      </c>
      <c r="EO108" s="4">
        <v>3</v>
      </c>
      <c r="EP108" s="4">
        <v>1</v>
      </c>
      <c r="EQ108" s="31" t="s">
        <v>513</v>
      </c>
      <c r="ER108" s="14" t="s">
        <v>513</v>
      </c>
      <c r="ES108" s="129">
        <v>12092</v>
      </c>
      <c r="ET108" s="130">
        <v>75</v>
      </c>
      <c r="EU108" s="130">
        <v>34238</v>
      </c>
      <c r="EV108" s="130">
        <v>12000</v>
      </c>
      <c r="EW108" s="130">
        <v>40560</v>
      </c>
      <c r="EX108" s="130">
        <v>2000</v>
      </c>
      <c r="EY108" s="131">
        <f t="shared" si="199"/>
        <v>90.13333333333334</v>
      </c>
      <c r="EZ108" s="38">
        <f t="shared" si="200"/>
        <v>2568.8000000000002</v>
      </c>
      <c r="FA108" s="9"/>
      <c r="FB108" s="9"/>
      <c r="FC108" s="9"/>
      <c r="FD108" s="9"/>
      <c r="FE108" s="132"/>
      <c r="FF108" s="132"/>
      <c r="FG108" s="132"/>
      <c r="FH108" s="133"/>
      <c r="FI108" s="134"/>
      <c r="FJ108" s="133"/>
      <c r="FK108" s="135"/>
      <c r="FL108" s="136"/>
      <c r="FM108" s="9"/>
      <c r="FN108" s="1"/>
      <c r="FO108" s="40">
        <f t="shared" si="201"/>
        <v>8.5999999999999993E-2</v>
      </c>
      <c r="FP108" s="9"/>
      <c r="FQ108" s="118">
        <f t="shared" si="202"/>
        <v>5.841462702260646</v>
      </c>
      <c r="FR108" s="137">
        <f t="shared" si="203"/>
        <v>9.0133333333333343E-2</v>
      </c>
      <c r="FS108" s="9"/>
      <c r="FT108" s="1"/>
      <c r="FU108" s="336">
        <v>43800</v>
      </c>
      <c r="FV108" s="343"/>
      <c r="FW108" s="237" t="s">
        <v>557</v>
      </c>
      <c r="FX108" s="208"/>
      <c r="FY108" s="243" t="s">
        <v>2429</v>
      </c>
      <c r="FZ108" s="1"/>
      <c r="GA108" s="1">
        <v>1</v>
      </c>
      <c r="GB108" s="9"/>
      <c r="GC108" s="9"/>
      <c r="GD108" s="1"/>
      <c r="GE108" s="245" t="s">
        <v>513</v>
      </c>
      <c r="GF108" s="237" t="s">
        <v>513</v>
      </c>
      <c r="GG108" s="1"/>
      <c r="GH108" s="244" t="s">
        <v>513</v>
      </c>
      <c r="GI108" s="351">
        <v>1</v>
      </c>
      <c r="GJ108" s="244" t="s">
        <v>2453</v>
      </c>
      <c r="GK108" s="1"/>
      <c r="GL108" s="8">
        <v>0</v>
      </c>
      <c r="GM108" s="9"/>
      <c r="GN108" s="1"/>
      <c r="GO108" s="10">
        <v>43819</v>
      </c>
      <c r="GP108" s="10"/>
      <c r="GQ108" s="20"/>
      <c r="GR108" s="138"/>
      <c r="GS108" s="1"/>
      <c r="GT108" s="1"/>
      <c r="GU108" s="1"/>
      <c r="GV108" s="1"/>
      <c r="GW108" s="1"/>
      <c r="GX108" s="1"/>
      <c r="GY108" s="9"/>
      <c r="GZ108" s="9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9"/>
      <c r="KC108" s="9"/>
      <c r="KD108" s="9"/>
      <c r="KE108" s="20">
        <f t="shared" si="204"/>
        <v>11.446933333333332</v>
      </c>
      <c r="KF108" s="20">
        <f t="shared" si="205"/>
        <v>64.805866666666688</v>
      </c>
      <c r="KG108" s="20">
        <f t="shared" si="206"/>
        <v>12.979200000000002</v>
      </c>
      <c r="KH108" s="20">
        <f>FR108*AX108/100*1000</f>
        <v>0.46932426666666666</v>
      </c>
      <c r="KI108" s="20">
        <f>FR108*BM108/100*1000</f>
        <v>0.27040000000000003</v>
      </c>
      <c r="KJ108" s="20">
        <f>FR108*BY108/100*1000</f>
        <v>14.516514133333333</v>
      </c>
      <c r="KK108" s="20">
        <f>FR108*CA108/100*1000</f>
        <v>19.895401066666668</v>
      </c>
      <c r="KL108" s="20">
        <f>FR108*CC108/100*1000</f>
        <v>30.199533866666673</v>
      </c>
      <c r="KM108" s="9"/>
      <c r="KN108" s="9"/>
      <c r="KO108" s="9"/>
      <c r="KP108" s="1"/>
      <c r="KQ108" s="9"/>
      <c r="KR108" s="9"/>
      <c r="KS108" s="245" t="s">
        <v>430</v>
      </c>
      <c r="KT108" s="459" t="s">
        <v>1346</v>
      </c>
      <c r="KU108" s="246" t="s">
        <v>557</v>
      </c>
      <c r="KV108" s="246" t="s">
        <v>1346</v>
      </c>
      <c r="KW108" s="246" t="s">
        <v>1346</v>
      </c>
      <c r="KX108" s="246" t="s">
        <v>1346</v>
      </c>
      <c r="KY108" s="246" t="s">
        <v>1346</v>
      </c>
      <c r="KZ108" s="246" t="s">
        <v>1346</v>
      </c>
      <c r="LA108" s="11" t="s">
        <v>1346</v>
      </c>
      <c r="LB108" s="11"/>
      <c r="LC108" s="11"/>
    </row>
    <row r="109" spans="1:315">
      <c r="A109" s="1">
        <v>69</v>
      </c>
      <c r="B109" s="416">
        <f>COUNTIFS($D$3:D109,D109,$F$3:F109,F109)</f>
        <v>1</v>
      </c>
      <c r="C109" s="417">
        <v>14819</v>
      </c>
      <c r="D109" s="418" t="s">
        <v>1507</v>
      </c>
      <c r="E109" s="2" t="s">
        <v>623</v>
      </c>
      <c r="F109" s="12">
        <v>6955235716</v>
      </c>
      <c r="G109" s="1">
        <v>52</v>
      </c>
      <c r="H109" s="441">
        <v>44272</v>
      </c>
      <c r="I109" s="29" t="s">
        <v>1508</v>
      </c>
      <c r="J109" s="24" t="s">
        <v>486</v>
      </c>
      <c r="K109" s="2" t="s">
        <v>429</v>
      </c>
      <c r="L109" s="2">
        <v>7.5</v>
      </c>
      <c r="M109" s="2" t="s">
        <v>649</v>
      </c>
      <c r="N109" s="2" t="s">
        <v>430</v>
      </c>
      <c r="O109" s="11"/>
      <c r="P109" s="2" t="s">
        <v>1480</v>
      </c>
      <c r="Q109" s="11"/>
      <c r="R109" s="11"/>
      <c r="S109" s="11"/>
      <c r="T109" s="41"/>
      <c r="U109" s="41"/>
      <c r="V109" s="61" t="s">
        <v>1358</v>
      </c>
      <c r="W109" s="41"/>
      <c r="X109" s="63"/>
      <c r="Y109" s="63"/>
      <c r="Z109" s="11"/>
      <c r="AA109" s="1" t="s">
        <v>793</v>
      </c>
      <c r="AB109" s="1"/>
      <c r="AC109" s="112">
        <v>470</v>
      </c>
      <c r="AD109" s="112">
        <v>3500</v>
      </c>
      <c r="AE109" s="11"/>
      <c r="AF109" s="11"/>
      <c r="AG109" s="11" t="s">
        <v>490</v>
      </c>
      <c r="AH109" s="112">
        <v>250</v>
      </c>
      <c r="AI109" s="11"/>
      <c r="AJ109" s="11"/>
      <c r="AK109" s="112"/>
      <c r="AL109" s="1"/>
      <c r="AM109" s="11"/>
      <c r="AN109" s="1"/>
      <c r="AO109" s="113">
        <v>31</v>
      </c>
      <c r="AP109" s="114">
        <v>59.8</v>
      </c>
      <c r="AQ109" s="115">
        <v>8.86</v>
      </c>
      <c r="AR109" s="116">
        <f t="shared" si="186"/>
        <v>99.66</v>
      </c>
      <c r="AS109" s="117">
        <f t="shared" si="187"/>
        <v>0.51839464882943143</v>
      </c>
      <c r="AT109" s="118">
        <f t="shared" si="188"/>
        <v>4.5929765886287619</v>
      </c>
      <c r="AU109" s="119">
        <f t="shared" si="189"/>
        <v>0.4515001456452083</v>
      </c>
      <c r="AV109" s="19">
        <f>AW109*AO109/100</f>
        <v>23.28</v>
      </c>
      <c r="AW109" s="19">
        <f>98-AY109-(CD109*100/AO109)</f>
        <v>75.096774193548384</v>
      </c>
      <c r="AX109" s="120">
        <v>1.58</v>
      </c>
      <c r="AY109" s="19">
        <f>AX109*100/AO109</f>
        <v>5.096774193548387</v>
      </c>
      <c r="AZ109" s="1" t="s">
        <v>431</v>
      </c>
      <c r="BA109" s="55">
        <v>26.4</v>
      </c>
      <c r="BB109" s="1" t="s">
        <v>431</v>
      </c>
      <c r="BC109" s="6">
        <v>0.46</v>
      </c>
      <c r="BD109" s="6"/>
      <c r="BE109" s="19"/>
      <c r="BF109" s="19"/>
      <c r="BG109" s="64">
        <v>6127.333333333333</v>
      </c>
      <c r="BH109" s="2">
        <v>591.81818181818176</v>
      </c>
      <c r="BI109" s="19">
        <v>1.6</v>
      </c>
      <c r="BJ109" s="19">
        <v>42.4</v>
      </c>
      <c r="BK109" s="1">
        <v>57.6</v>
      </c>
      <c r="BL109" s="121">
        <f>BJ109/BK109</f>
        <v>0.73611111111111105</v>
      </c>
      <c r="BM109" s="122">
        <v>0.47</v>
      </c>
      <c r="BN109" s="6">
        <f>BM109*100/AO109</f>
        <v>1.5161290322580645</v>
      </c>
      <c r="BO109" s="1" t="s">
        <v>431</v>
      </c>
      <c r="BP109" s="19">
        <v>59.6</v>
      </c>
      <c r="BQ109" s="19">
        <v>29.2</v>
      </c>
      <c r="BR109" s="4">
        <v>38817</v>
      </c>
      <c r="BS109" s="6">
        <f>BX109+BZ109</f>
        <v>29.6</v>
      </c>
      <c r="BT109" s="4">
        <v>95.1</v>
      </c>
      <c r="BU109" s="4">
        <v>7472</v>
      </c>
      <c r="BV109" s="6">
        <f>100-BT109</f>
        <v>4.9000000000000057</v>
      </c>
      <c r="BW109" s="6">
        <f>BY109+CA109+CC109</f>
        <v>59.381400000000006</v>
      </c>
      <c r="BX109" s="22">
        <v>12.8</v>
      </c>
      <c r="BY109" s="22">
        <f>BX109*AP109/100</f>
        <v>7.6544000000000008</v>
      </c>
      <c r="BZ109" s="4">
        <v>16.8</v>
      </c>
      <c r="CA109" s="22">
        <f>BZ109*AP109/100</f>
        <v>10.0464</v>
      </c>
      <c r="CB109" s="4">
        <v>69.7</v>
      </c>
      <c r="CC109" s="22">
        <f>CB109*AP109/100</f>
        <v>41.680600000000005</v>
      </c>
      <c r="CD109" s="141">
        <v>5.52</v>
      </c>
      <c r="CE109" s="123">
        <v>99.2</v>
      </c>
      <c r="CF109" s="123">
        <v>9163</v>
      </c>
      <c r="CG109" s="123">
        <v>97.9</v>
      </c>
      <c r="CH109" s="123">
        <v>7893</v>
      </c>
      <c r="CI109" s="123">
        <v>65.8</v>
      </c>
      <c r="CJ109" s="123">
        <v>75.5</v>
      </c>
      <c r="CK109" s="123">
        <v>5646</v>
      </c>
      <c r="CL109" s="19">
        <f>BX109/BZ109</f>
        <v>0.76190476190476186</v>
      </c>
      <c r="CM109" s="19">
        <v>0.56999999999999995</v>
      </c>
      <c r="CN109" s="19">
        <v>0.48</v>
      </c>
      <c r="CO109" s="19">
        <v>5</v>
      </c>
      <c r="CP109" s="6"/>
      <c r="CQ109" s="19"/>
      <c r="CR109" s="19"/>
      <c r="CS109" s="20"/>
      <c r="CT109" s="25"/>
      <c r="CU109" s="125"/>
      <c r="CV109" s="125"/>
      <c r="CW109" s="1"/>
      <c r="CX109" s="1"/>
      <c r="CY109" s="1"/>
      <c r="CZ109" s="22"/>
      <c r="DA109" s="16"/>
      <c r="DB109" s="126" t="s">
        <v>256</v>
      </c>
      <c r="DC109" s="127"/>
      <c r="DD109" s="128" t="s">
        <v>1509</v>
      </c>
      <c r="DE109" s="1"/>
      <c r="DF109" s="1"/>
      <c r="DG109" s="1"/>
      <c r="DH109" s="1"/>
      <c r="DI109" s="1" t="s">
        <v>435</v>
      </c>
      <c r="DJ109" s="206" t="s">
        <v>490</v>
      </c>
      <c r="DK109" s="4">
        <v>2</v>
      </c>
      <c r="DL109" s="4"/>
      <c r="DM109" s="4"/>
      <c r="DN109" s="16">
        <v>0</v>
      </c>
      <c r="DO109" s="4"/>
      <c r="DP109" s="4"/>
      <c r="DQ109" s="4"/>
      <c r="DR109" s="22" t="s">
        <v>430</v>
      </c>
      <c r="DS109" s="22" t="s">
        <v>430</v>
      </c>
      <c r="DT109" s="64">
        <v>582</v>
      </c>
      <c r="DU109" s="22">
        <v>12.8</v>
      </c>
      <c r="DV109" s="22">
        <v>87.2</v>
      </c>
      <c r="DW109" s="22" t="s">
        <v>430</v>
      </c>
      <c r="DX109" s="22" t="s">
        <v>430</v>
      </c>
      <c r="DY109" s="22" t="s">
        <v>430</v>
      </c>
      <c r="DZ109" s="22" t="s">
        <v>430</v>
      </c>
      <c r="EA109" s="2">
        <v>0</v>
      </c>
      <c r="EB109" s="2"/>
      <c r="EC109" s="36"/>
      <c r="ED109" s="36"/>
      <c r="EE109" s="4">
        <f>L109</f>
        <v>7.5</v>
      </c>
      <c r="EF109" s="4">
        <v>40</v>
      </c>
      <c r="EG109" s="4"/>
      <c r="EH109" s="4">
        <v>1</v>
      </c>
      <c r="EI109" s="4" t="s">
        <v>3083</v>
      </c>
      <c r="EJ109" s="4" t="s">
        <v>1346</v>
      </c>
      <c r="EK109" s="4" t="s">
        <v>1346</v>
      </c>
      <c r="EL109" s="6" t="e">
        <f t="shared" si="185"/>
        <v>#VALUE!</v>
      </c>
      <c r="EM109" s="4">
        <v>2</v>
      </c>
      <c r="EN109" s="1">
        <v>1</v>
      </c>
      <c r="EO109" s="4">
        <v>2</v>
      </c>
      <c r="EP109" s="4">
        <v>1</v>
      </c>
      <c r="EQ109" s="31" t="s">
        <v>2455</v>
      </c>
      <c r="ER109" s="14">
        <v>44080</v>
      </c>
      <c r="ES109" s="129">
        <v>14819</v>
      </c>
      <c r="ET109" s="130">
        <v>75</v>
      </c>
      <c r="EU109" s="130">
        <v>163531</v>
      </c>
      <c r="EV109" s="130">
        <v>4000</v>
      </c>
      <c r="EW109" s="130">
        <v>39780</v>
      </c>
      <c r="EX109" s="130">
        <v>3176</v>
      </c>
      <c r="EY109" s="131">
        <f t="shared" si="199"/>
        <v>421.13760000000002</v>
      </c>
      <c r="EZ109" s="38">
        <f t="shared" si="200"/>
        <v>3158.5320000000002</v>
      </c>
      <c r="FA109" s="9"/>
      <c r="FB109" s="9"/>
      <c r="FC109" s="9"/>
      <c r="FD109" s="9"/>
      <c r="FE109" s="132"/>
      <c r="FF109" s="132"/>
      <c r="FG109" s="132"/>
      <c r="FH109" s="133"/>
      <c r="FI109" s="134"/>
      <c r="FJ109" s="133"/>
      <c r="FK109" s="135"/>
      <c r="FL109" s="136"/>
      <c r="FM109" s="9"/>
      <c r="FN109" s="1"/>
      <c r="FO109" s="40">
        <f t="shared" si="201"/>
        <v>0.47</v>
      </c>
      <c r="FP109" s="9"/>
      <c r="FQ109" s="118">
        <f t="shared" si="202"/>
        <v>1.9421394108762253</v>
      </c>
      <c r="FR109" s="137">
        <f t="shared" si="203"/>
        <v>0.4211376</v>
      </c>
      <c r="FS109" s="9"/>
      <c r="FT109" s="1"/>
      <c r="FU109" s="335"/>
      <c r="FV109" s="344">
        <v>43952</v>
      </c>
      <c r="FW109" s="210"/>
      <c r="FX109" s="244" t="s">
        <v>557</v>
      </c>
      <c r="FY109" s="243" t="s">
        <v>2740</v>
      </c>
      <c r="FZ109" s="1"/>
      <c r="GA109" s="1">
        <v>1</v>
      </c>
      <c r="GB109" s="9"/>
      <c r="GC109" s="9"/>
      <c r="GD109" s="1"/>
      <c r="GE109" s="245" t="s">
        <v>513</v>
      </c>
      <c r="GF109" s="237" t="s">
        <v>513</v>
      </c>
      <c r="GG109" s="1"/>
      <c r="GH109" s="244" t="s">
        <v>513</v>
      </c>
      <c r="GI109" s="351">
        <v>1</v>
      </c>
      <c r="GJ109" s="244" t="s">
        <v>2453</v>
      </c>
      <c r="GK109" s="1"/>
      <c r="GL109" s="8">
        <v>0</v>
      </c>
      <c r="GM109" s="9"/>
      <c r="GN109" s="1"/>
      <c r="GO109" s="10">
        <v>44272</v>
      </c>
      <c r="GP109" s="10"/>
      <c r="GQ109" s="20"/>
      <c r="GR109" s="138"/>
      <c r="GS109" s="1"/>
      <c r="GT109" s="19">
        <v>1.0169263636799999</v>
      </c>
      <c r="GU109" s="1"/>
      <c r="GV109" s="145">
        <v>0.47832957920000002</v>
      </c>
      <c r="GW109" s="1"/>
      <c r="GX109" s="1"/>
      <c r="GY109" s="9"/>
      <c r="GZ109" s="9"/>
      <c r="HA109" s="32">
        <v>1.33</v>
      </c>
      <c r="HB109" s="32">
        <v>1.65</v>
      </c>
      <c r="HC109" s="33">
        <v>777.97</v>
      </c>
      <c r="HD109" s="32">
        <v>1</v>
      </c>
      <c r="HE109" s="32">
        <v>2.5499999999999998</v>
      </c>
      <c r="HF109" s="32">
        <v>0</v>
      </c>
      <c r="HG109" s="33">
        <v>17526.43</v>
      </c>
      <c r="HH109" s="32">
        <v>46.68</v>
      </c>
      <c r="HI109" s="33">
        <v>490.72</v>
      </c>
      <c r="HJ109" s="32">
        <v>105.23</v>
      </c>
      <c r="HK109" s="32">
        <v>0</v>
      </c>
      <c r="HL109" s="32">
        <v>0</v>
      </c>
      <c r="HM109" s="32">
        <v>367.37</v>
      </c>
      <c r="HN109" s="32">
        <v>0</v>
      </c>
      <c r="HO109" s="32">
        <v>123.16</v>
      </c>
      <c r="HP109" s="33">
        <v>6941.48</v>
      </c>
      <c r="HQ109" s="32">
        <v>23.6</v>
      </c>
      <c r="HR109" s="32">
        <v>0</v>
      </c>
      <c r="HS109" s="32">
        <v>716.37</v>
      </c>
      <c r="HT109" s="32">
        <v>395.24</v>
      </c>
      <c r="HU109" s="32">
        <v>1053.3599999999999</v>
      </c>
      <c r="HV109" s="32">
        <v>7.28</v>
      </c>
      <c r="HW109" s="32">
        <v>150.41999999999999</v>
      </c>
      <c r="HX109" s="32">
        <v>0</v>
      </c>
      <c r="HY109" s="32">
        <v>0</v>
      </c>
      <c r="HZ109" s="32">
        <v>0</v>
      </c>
      <c r="IA109" s="22">
        <f>HU109/HP109</f>
        <v>0.15174861845024404</v>
      </c>
      <c r="IB109" s="1"/>
      <c r="IC109" s="1"/>
      <c r="ID109" s="1"/>
      <c r="IE109" s="1"/>
      <c r="IF109" s="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9"/>
      <c r="KC109" s="9"/>
      <c r="KD109" s="9"/>
      <c r="KE109" s="20">
        <f t="shared" si="204"/>
        <v>130.55265599999998</v>
      </c>
      <c r="KF109" s="20">
        <f t="shared" si="205"/>
        <v>251.84028479999998</v>
      </c>
      <c r="KG109" s="20">
        <f t="shared" si="206"/>
        <v>37.312791359999999</v>
      </c>
      <c r="KH109" s="20">
        <f>FR109*AX109/100*1000</f>
        <v>6.6539740800000002</v>
      </c>
      <c r="KI109" s="20">
        <f>FR109*BM109/100*1000</f>
        <v>1.9793467199999997</v>
      </c>
      <c r="KJ109" s="20">
        <f>FR109*BY109/100*1000</f>
        <v>32.235556454400005</v>
      </c>
      <c r="KK109" s="20">
        <f>FR109*CA109/100*1000</f>
        <v>42.309167846400001</v>
      </c>
      <c r="KL109" s="20">
        <f>FR109*CC109/100*1000</f>
        <v>175.53267850560002</v>
      </c>
      <c r="KM109" s="9"/>
      <c r="KN109" s="9"/>
      <c r="KO109" s="9"/>
      <c r="KP109" s="1"/>
      <c r="KQ109" s="9"/>
      <c r="KR109" s="9"/>
      <c r="KS109" s="23" t="s">
        <v>430</v>
      </c>
      <c r="KT109" s="20" t="s">
        <v>430</v>
      </c>
      <c r="KU109" s="246" t="s">
        <v>557</v>
      </c>
      <c r="KV109" s="246" t="s">
        <v>1346</v>
      </c>
      <c r="KW109" s="246" t="s">
        <v>1346</v>
      </c>
      <c r="KX109" s="246" t="s">
        <v>1346</v>
      </c>
      <c r="KY109" s="246" t="s">
        <v>1346</v>
      </c>
      <c r="KZ109" s="246" t="s">
        <v>1346</v>
      </c>
      <c r="LA109" s="11" t="s">
        <v>1346</v>
      </c>
      <c r="LB109" s="11"/>
      <c r="LC109" s="11"/>
    </row>
    <row r="110" spans="1:315">
      <c r="A110" s="1">
        <v>382</v>
      </c>
      <c r="B110" s="416">
        <f>COUNTIFS($D$3:D110,D110,$F$3:F110,F110)</f>
        <v>1</v>
      </c>
      <c r="C110" s="417">
        <v>12033</v>
      </c>
      <c r="D110" s="418" t="s">
        <v>958</v>
      </c>
      <c r="E110" s="2" t="s">
        <v>617</v>
      </c>
      <c r="F110" s="12">
        <v>6056191581</v>
      </c>
      <c r="G110" s="1">
        <v>59</v>
      </c>
      <c r="H110" s="441">
        <v>43810</v>
      </c>
      <c r="I110" s="29" t="s">
        <v>654</v>
      </c>
      <c r="J110" s="24" t="s">
        <v>486</v>
      </c>
      <c r="K110" s="2" t="s">
        <v>429</v>
      </c>
      <c r="L110" s="1">
        <v>8</v>
      </c>
      <c r="M110" s="2" t="s">
        <v>959</v>
      </c>
      <c r="N110" s="2" t="s">
        <v>430</v>
      </c>
      <c r="O110" s="1"/>
      <c r="P110" s="1" t="s">
        <v>943</v>
      </c>
      <c r="Q110" s="25"/>
      <c r="R110" s="25"/>
      <c r="S110" s="2"/>
      <c r="T110" s="45" t="s">
        <v>782</v>
      </c>
      <c r="U110" s="45"/>
      <c r="V110" s="47" t="s">
        <v>858</v>
      </c>
      <c r="W110" s="27"/>
      <c r="X110" s="56"/>
      <c r="Y110" s="56"/>
      <c r="Z110" s="29"/>
      <c r="AA110" s="1" t="s">
        <v>797</v>
      </c>
      <c r="AB110" s="1"/>
      <c r="AC110" s="112">
        <v>186</v>
      </c>
      <c r="AD110" s="112">
        <v>1500</v>
      </c>
      <c r="AE110" s="11"/>
      <c r="AF110" s="11"/>
      <c r="AG110" s="11" t="s">
        <v>482</v>
      </c>
      <c r="AH110" s="112">
        <v>150</v>
      </c>
      <c r="AI110" s="11"/>
      <c r="AJ110" s="11"/>
      <c r="AK110" s="112"/>
      <c r="AL110" s="1"/>
      <c r="AM110" s="1"/>
      <c r="AN110" s="1"/>
      <c r="AO110" s="113">
        <v>11.2</v>
      </c>
      <c r="AP110" s="114">
        <v>80.3</v>
      </c>
      <c r="AQ110" s="115">
        <v>6.75</v>
      </c>
      <c r="AR110" s="116">
        <f t="shared" si="186"/>
        <v>98.25</v>
      </c>
      <c r="AS110" s="117">
        <f t="shared" si="187"/>
        <v>0.13947696139476962</v>
      </c>
      <c r="AT110" s="118">
        <f t="shared" si="188"/>
        <v>0.94146948941469488</v>
      </c>
      <c r="AU110" s="119">
        <f t="shared" si="189"/>
        <v>0.12866168868466399</v>
      </c>
      <c r="AV110" s="19">
        <v>8.9600000000000009</v>
      </c>
      <c r="AW110" s="19">
        <f>95-AY110</f>
        <v>80</v>
      </c>
      <c r="AX110" s="120">
        <v>1.68</v>
      </c>
      <c r="AY110" s="19">
        <v>15</v>
      </c>
      <c r="AZ110" s="1" t="s">
        <v>431</v>
      </c>
      <c r="BA110" s="55">
        <v>10.959</v>
      </c>
      <c r="BB110" s="1" t="s">
        <v>431</v>
      </c>
      <c r="BC110" s="6">
        <v>9.92E-3</v>
      </c>
      <c r="BD110" s="6">
        <v>90</v>
      </c>
      <c r="BE110" s="19">
        <v>60.8</v>
      </c>
      <c r="BF110" s="19">
        <v>56.3</v>
      </c>
      <c r="BG110" s="2">
        <v>6074</v>
      </c>
      <c r="BH110" s="20">
        <v>640.80000000000007</v>
      </c>
      <c r="BI110" s="19">
        <v>0.87</v>
      </c>
      <c r="BJ110" s="19">
        <v>25</v>
      </c>
      <c r="BK110" s="1">
        <v>75</v>
      </c>
      <c r="BL110" s="144">
        <f>BJ110/BK110</f>
        <v>0.33333333333333331</v>
      </c>
      <c r="BM110" s="122">
        <v>7.9000000000000001E-2</v>
      </c>
      <c r="BN110" s="6">
        <f>BM110*100/AO110</f>
        <v>0.7053571428571429</v>
      </c>
      <c r="BO110" s="1" t="s">
        <v>431</v>
      </c>
      <c r="BP110" s="19">
        <v>33.516999999999996</v>
      </c>
      <c r="BQ110" s="19">
        <v>36.479999999999997</v>
      </c>
      <c r="BR110" s="42">
        <v>68771.8</v>
      </c>
      <c r="BS110" s="6">
        <f>BX110+BZ110</f>
        <v>41.2</v>
      </c>
      <c r="BT110" s="4">
        <v>83.6</v>
      </c>
      <c r="BU110" s="42">
        <v>8243.6400000000012</v>
      </c>
      <c r="BV110" s="6">
        <f>100-BT110</f>
        <v>16.400000000000006</v>
      </c>
      <c r="BW110" s="6">
        <f>BY110+CA110+CC110</f>
        <v>80.139399999999995</v>
      </c>
      <c r="BX110" s="4">
        <v>20.2</v>
      </c>
      <c r="BY110" s="22">
        <f>BX110*AP110/100</f>
        <v>16.220600000000001</v>
      </c>
      <c r="BZ110" s="4">
        <v>21</v>
      </c>
      <c r="CA110" s="22">
        <f>BZ110*AP110/100</f>
        <v>16.863</v>
      </c>
      <c r="CB110" s="4">
        <v>58.6</v>
      </c>
      <c r="CC110" s="22">
        <f>CB110*AP110/100</f>
        <v>47.055799999999998</v>
      </c>
      <c r="CD110" s="22">
        <v>0.27</v>
      </c>
      <c r="CE110" s="123">
        <v>99.7</v>
      </c>
      <c r="CF110" s="124">
        <v>8858.4499999999989</v>
      </c>
      <c r="CG110" s="123">
        <v>97.9</v>
      </c>
      <c r="CH110" s="123">
        <v>5680</v>
      </c>
      <c r="CI110" s="123">
        <v>79.099999999999994</v>
      </c>
      <c r="CJ110" s="123">
        <v>87.2</v>
      </c>
      <c r="CK110" s="124">
        <v>5293.2</v>
      </c>
      <c r="CL110" s="19">
        <f>BX110/BZ110</f>
        <v>0.96190476190476182</v>
      </c>
      <c r="CM110" s="22"/>
      <c r="CN110" s="22"/>
      <c r="CO110" s="22"/>
      <c r="CP110" s="6"/>
      <c r="CQ110" s="19"/>
      <c r="CR110" s="19"/>
      <c r="CS110" s="19"/>
      <c r="CT110" s="22"/>
      <c r="CU110" s="139"/>
      <c r="CV110" s="139"/>
      <c r="CW110" s="22"/>
      <c r="CX110" s="22"/>
      <c r="CY110" s="1"/>
      <c r="CZ110" s="22"/>
      <c r="DA110" s="1"/>
      <c r="DB110" s="126" t="s">
        <v>256</v>
      </c>
      <c r="DC110" s="127"/>
      <c r="DD110" s="128" t="s">
        <v>960</v>
      </c>
      <c r="DE110" s="1"/>
      <c r="DF110" s="1"/>
      <c r="DG110" s="1"/>
      <c r="DH110" s="1"/>
      <c r="DI110" s="1" t="s">
        <v>435</v>
      </c>
      <c r="DJ110" s="205" t="s">
        <v>482</v>
      </c>
      <c r="DK110" s="4">
        <v>2</v>
      </c>
      <c r="DL110" s="4"/>
      <c r="DM110" s="4"/>
      <c r="DN110" s="16">
        <v>0</v>
      </c>
      <c r="DO110" s="4"/>
      <c r="DP110" s="4"/>
      <c r="DQ110" s="4"/>
      <c r="DR110" s="1" t="s">
        <v>430</v>
      </c>
      <c r="DS110" s="1" t="s">
        <v>430</v>
      </c>
      <c r="DT110" s="1">
        <v>262</v>
      </c>
      <c r="DU110" s="1">
        <v>20.6</v>
      </c>
      <c r="DV110" s="1">
        <v>79.400000000000006</v>
      </c>
      <c r="DW110" s="1" t="s">
        <v>430</v>
      </c>
      <c r="DX110" s="1" t="s">
        <v>430</v>
      </c>
      <c r="DY110" s="1" t="s">
        <v>430</v>
      </c>
      <c r="DZ110" s="1" t="s">
        <v>430</v>
      </c>
      <c r="EA110" s="1">
        <v>0</v>
      </c>
      <c r="EB110" s="1"/>
      <c r="EC110" s="36"/>
      <c r="ED110" s="36"/>
      <c r="EE110" s="4">
        <v>8</v>
      </c>
      <c r="EF110" s="4">
        <v>20</v>
      </c>
      <c r="EG110" s="4"/>
      <c r="EH110" s="4">
        <v>1</v>
      </c>
      <c r="EI110" s="4" t="s">
        <v>2555</v>
      </c>
      <c r="EJ110" s="4">
        <v>168</v>
      </c>
      <c r="EK110" s="4">
        <v>109</v>
      </c>
      <c r="EL110" s="6">
        <f t="shared" si="185"/>
        <v>38.619614512471657</v>
      </c>
      <c r="EM110" s="4"/>
      <c r="EN110" s="4">
        <v>1</v>
      </c>
      <c r="EO110" s="4">
        <v>2</v>
      </c>
      <c r="EP110" s="4">
        <v>1</v>
      </c>
      <c r="EQ110" s="31" t="s">
        <v>2455</v>
      </c>
      <c r="ER110" s="14">
        <v>43683</v>
      </c>
      <c r="ES110" s="129">
        <v>12033</v>
      </c>
      <c r="ET110" s="130">
        <v>75</v>
      </c>
      <c r="EU110" s="130">
        <v>11077</v>
      </c>
      <c r="EV110" s="130">
        <v>8000</v>
      </c>
      <c r="EW110" s="130">
        <v>40560</v>
      </c>
      <c r="EX110" s="130">
        <v>2491</v>
      </c>
      <c r="EY110" s="131">
        <f t="shared" si="199"/>
        <v>168.39160000000001</v>
      </c>
      <c r="EZ110" s="38">
        <f t="shared" si="200"/>
        <v>1347.1328000000001</v>
      </c>
      <c r="FA110" s="9"/>
      <c r="FB110" s="9"/>
      <c r="FC110" s="9"/>
      <c r="FD110" s="9"/>
      <c r="FE110" s="132"/>
      <c r="FF110" s="132"/>
      <c r="FG110" s="132"/>
      <c r="FH110" s="133"/>
      <c r="FI110" s="134"/>
      <c r="FJ110" s="133"/>
      <c r="FK110" s="135"/>
      <c r="FL110" s="136"/>
      <c r="FM110" s="9"/>
      <c r="FN110" s="1"/>
      <c r="FO110" s="40">
        <f t="shared" si="201"/>
        <v>0.186</v>
      </c>
      <c r="FP110" s="9"/>
      <c r="FQ110" s="118">
        <f t="shared" si="202"/>
        <v>22.488038277511961</v>
      </c>
      <c r="FR110" s="137">
        <f t="shared" si="203"/>
        <v>0.1683916</v>
      </c>
      <c r="FS110" s="9"/>
      <c r="FT110" s="1"/>
      <c r="FU110" s="336">
        <v>43586</v>
      </c>
      <c r="FV110" s="343"/>
      <c r="FW110" s="237" t="s">
        <v>557</v>
      </c>
      <c r="FX110" s="208"/>
      <c r="FY110" s="243" t="s">
        <v>2539</v>
      </c>
      <c r="FZ110" s="1"/>
      <c r="GA110" s="1">
        <v>1</v>
      </c>
      <c r="GB110" s="9"/>
      <c r="GC110" s="9"/>
      <c r="GD110" s="1"/>
      <c r="GE110" s="245" t="s">
        <v>513</v>
      </c>
      <c r="GF110" s="237" t="s">
        <v>513</v>
      </c>
      <c r="GG110" s="1"/>
      <c r="GH110" s="244" t="s">
        <v>3084</v>
      </c>
      <c r="GI110" s="351">
        <v>1</v>
      </c>
      <c r="GJ110" s="244" t="s">
        <v>3085</v>
      </c>
      <c r="GK110" s="1"/>
      <c r="GL110" s="8">
        <v>0</v>
      </c>
      <c r="GM110" s="9"/>
      <c r="GN110" s="1"/>
      <c r="GO110" s="10">
        <v>43810</v>
      </c>
      <c r="GP110" s="10"/>
      <c r="GQ110" s="20"/>
      <c r="GR110" s="138"/>
      <c r="GS110" s="1"/>
      <c r="GT110" s="1"/>
      <c r="GU110" s="1"/>
      <c r="GV110" s="1"/>
      <c r="GW110" s="1"/>
      <c r="GX110" s="1"/>
      <c r="GY110" s="9"/>
      <c r="GZ110" s="9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9"/>
      <c r="KC110" s="9"/>
      <c r="KD110" s="9"/>
      <c r="KE110" s="20">
        <f t="shared" si="204"/>
        <v>18.859859199999999</v>
      </c>
      <c r="KF110" s="20">
        <f t="shared" si="205"/>
        <v>135.21845479999999</v>
      </c>
      <c r="KG110" s="20">
        <f t="shared" si="206"/>
        <v>11.366433000000001</v>
      </c>
      <c r="KH110" s="20">
        <f>FR110*AX110/100*1000</f>
        <v>2.8289788799999998</v>
      </c>
      <c r="KI110" s="20">
        <f>FR110*BM110/100*1000</f>
        <v>0.13302936399999998</v>
      </c>
      <c r="KJ110" s="20">
        <f>FR110*BY110/100*1000</f>
        <v>27.3141278696</v>
      </c>
      <c r="KK110" s="20">
        <f>FR110*CA110/100*1000</f>
        <v>28.395875508</v>
      </c>
      <c r="KL110" s="20">
        <f>FR110*CC110/100*1000</f>
        <v>79.238014512800007</v>
      </c>
      <c r="KM110" s="9"/>
      <c r="KN110" s="9"/>
      <c r="KO110" s="9"/>
      <c r="KP110" s="1"/>
      <c r="KQ110" s="9"/>
      <c r="KR110" s="9"/>
      <c r="KS110" s="23">
        <v>43859</v>
      </c>
      <c r="KT110" s="20">
        <v>2</v>
      </c>
      <c r="KU110" s="9">
        <v>1</v>
      </c>
      <c r="KV110" s="9">
        <v>2</v>
      </c>
      <c r="KW110" s="465">
        <v>43859</v>
      </c>
      <c r="KX110" s="9">
        <v>2</v>
      </c>
      <c r="KY110" s="9">
        <v>0</v>
      </c>
      <c r="KZ110" s="9">
        <v>0</v>
      </c>
      <c r="LA110" s="11" t="s">
        <v>2463</v>
      </c>
      <c r="LB110" s="11"/>
      <c r="LC110" s="11"/>
    </row>
    <row r="111" spans="1:315">
      <c r="A111" s="1">
        <v>278</v>
      </c>
      <c r="B111" s="416">
        <f>COUNTIFS($D$3:D111,D111,$F$3:F111,F111)</f>
        <v>1</v>
      </c>
      <c r="C111" s="417">
        <v>14150</v>
      </c>
      <c r="D111" s="418" t="s">
        <v>1387</v>
      </c>
      <c r="E111" s="73" t="s">
        <v>503</v>
      </c>
      <c r="F111" s="75">
        <v>500202117</v>
      </c>
      <c r="G111" s="74">
        <v>70</v>
      </c>
      <c r="H111" s="442">
        <v>44181</v>
      </c>
      <c r="I111" s="29" t="s">
        <v>441</v>
      </c>
      <c r="J111" s="24" t="s">
        <v>486</v>
      </c>
      <c r="K111" s="2" t="s">
        <v>429</v>
      </c>
      <c r="L111" s="2">
        <v>16</v>
      </c>
      <c r="M111" s="2" t="s">
        <v>661</v>
      </c>
      <c r="N111" s="2" t="s">
        <v>644</v>
      </c>
      <c r="O111" s="11"/>
      <c r="P111" s="2" t="s">
        <v>1384</v>
      </c>
      <c r="Q111" s="11"/>
      <c r="R111" s="11"/>
      <c r="S111" s="11"/>
      <c r="T111" s="41"/>
      <c r="U111" s="41"/>
      <c r="V111" s="61" t="s">
        <v>1358</v>
      </c>
      <c r="W111" s="59" t="s">
        <v>1305</v>
      </c>
      <c r="X111" s="60"/>
      <c r="Y111" s="60"/>
      <c r="Z111" s="11"/>
      <c r="AA111" s="1" t="s">
        <v>793</v>
      </c>
      <c r="AB111" s="1"/>
      <c r="AC111" s="112">
        <v>194</v>
      </c>
      <c r="AD111" s="112">
        <v>1700</v>
      </c>
      <c r="AE111" s="11"/>
      <c r="AF111" s="11"/>
      <c r="AG111" s="11" t="s">
        <v>490</v>
      </c>
      <c r="AH111" s="112">
        <v>150</v>
      </c>
      <c r="AI111" s="11"/>
      <c r="AJ111" s="11"/>
      <c r="AK111" s="112"/>
      <c r="AL111" s="1"/>
      <c r="AM111" s="11"/>
      <c r="AN111" s="1"/>
      <c r="AO111" s="113">
        <v>29.5</v>
      </c>
      <c r="AP111" s="114">
        <v>66.8</v>
      </c>
      <c r="AQ111" s="115">
        <v>1.7</v>
      </c>
      <c r="AR111" s="116">
        <f t="shared" si="186"/>
        <v>98</v>
      </c>
      <c r="AS111" s="117">
        <f t="shared" si="187"/>
        <v>0.44161676646706588</v>
      </c>
      <c r="AT111" s="118">
        <f t="shared" si="188"/>
        <v>0.75074850299401197</v>
      </c>
      <c r="AU111" s="119">
        <f t="shared" si="189"/>
        <v>0.43065693430656932</v>
      </c>
      <c r="AV111" s="19">
        <f>AW111*AO111/100</f>
        <v>25.5</v>
      </c>
      <c r="AW111" s="19">
        <f>98-AY111-(CD111*100/AO111)</f>
        <v>86.440677966101688</v>
      </c>
      <c r="AX111" s="120">
        <v>2.89</v>
      </c>
      <c r="AY111" s="19">
        <f>AX111*100/AO111</f>
        <v>9.796610169491526</v>
      </c>
      <c r="AZ111" s="1" t="s">
        <v>431</v>
      </c>
      <c r="BA111" s="55">
        <v>33.1</v>
      </c>
      <c r="BB111" s="1" t="s">
        <v>431</v>
      </c>
      <c r="BC111" s="6">
        <v>0.08</v>
      </c>
      <c r="BD111" s="6"/>
      <c r="BE111" s="19"/>
      <c r="BF111" s="19"/>
      <c r="BG111" s="64">
        <v>8583.5714285714294</v>
      </c>
      <c r="BH111" s="64">
        <v>311.77142857142854</v>
      </c>
      <c r="BI111" s="19">
        <v>3.9</v>
      </c>
      <c r="BJ111" s="19">
        <v>48.2</v>
      </c>
      <c r="BK111" s="1">
        <v>51.8</v>
      </c>
      <c r="BL111" s="121">
        <f>BJ111/BK111</f>
        <v>0.93050193050193064</v>
      </c>
      <c r="BM111" s="122">
        <v>0.37</v>
      </c>
      <c r="BN111" s="6">
        <f>BM111*100/AO111</f>
        <v>1.2542372881355932</v>
      </c>
      <c r="BO111" s="1" t="s">
        <v>431</v>
      </c>
      <c r="BP111" s="19">
        <v>60.9</v>
      </c>
      <c r="BQ111" s="19">
        <v>89.725999999999999</v>
      </c>
      <c r="BR111" s="42">
        <v>86182.8</v>
      </c>
      <c r="BS111" s="6">
        <f>BX111+BZ111</f>
        <v>32.17</v>
      </c>
      <c r="BT111" s="4">
        <v>83.6</v>
      </c>
      <c r="BU111" s="42">
        <v>10008.571428571428</v>
      </c>
      <c r="BV111" s="6">
        <f>100-BT111</f>
        <v>16.400000000000006</v>
      </c>
      <c r="BW111" s="6">
        <f>BY111+CA111+CC111</f>
        <v>66.779960000000003</v>
      </c>
      <c r="BX111" s="22">
        <v>3.17</v>
      </c>
      <c r="BY111" s="22">
        <f>BX111*AP111/100</f>
        <v>2.1175600000000001</v>
      </c>
      <c r="BZ111" s="4">
        <v>29</v>
      </c>
      <c r="CA111" s="22">
        <f>BZ111*AP111/100</f>
        <v>19.372</v>
      </c>
      <c r="CB111" s="4">
        <v>67.8</v>
      </c>
      <c r="CC111" s="22">
        <f>CB111*AP111/100</f>
        <v>45.290399999999998</v>
      </c>
      <c r="CD111" s="22">
        <v>0.52</v>
      </c>
      <c r="CE111" s="123">
        <v>97.4</v>
      </c>
      <c r="CF111" s="123">
        <v>5152</v>
      </c>
      <c r="CG111" s="123">
        <v>90.5</v>
      </c>
      <c r="CH111" s="123">
        <v>3395</v>
      </c>
      <c r="CI111" s="123">
        <v>37.4</v>
      </c>
      <c r="CJ111" s="123">
        <v>54.7</v>
      </c>
      <c r="CK111" s="123">
        <v>2604</v>
      </c>
      <c r="CL111" s="19">
        <f>BX111/BZ111</f>
        <v>0.1093103448275862</v>
      </c>
      <c r="CM111" s="22">
        <v>7.62</v>
      </c>
      <c r="CN111" s="22">
        <v>7.99</v>
      </c>
      <c r="CO111" s="22">
        <v>14.2</v>
      </c>
      <c r="CP111" s="6"/>
      <c r="CQ111" s="19"/>
      <c r="CR111" s="19"/>
      <c r="CS111" s="20"/>
      <c r="CT111" s="22"/>
      <c r="CU111" s="139"/>
      <c r="CV111" s="139"/>
      <c r="CW111" s="22"/>
      <c r="CX111" s="22"/>
      <c r="CY111" s="1"/>
      <c r="CZ111" s="22"/>
      <c r="DA111" s="16"/>
      <c r="DB111" s="126" t="s">
        <v>440</v>
      </c>
      <c r="DC111" s="127"/>
      <c r="DD111" s="128" t="s">
        <v>1388</v>
      </c>
      <c r="DE111" s="1"/>
      <c r="DF111" s="1"/>
      <c r="DG111" s="1"/>
      <c r="DH111" s="1"/>
      <c r="DI111" s="1" t="s">
        <v>433</v>
      </c>
      <c r="DJ111" s="205" t="s">
        <v>482</v>
      </c>
      <c r="DK111" s="4">
        <v>2</v>
      </c>
      <c r="DL111" s="4" t="s">
        <v>441</v>
      </c>
      <c r="DM111" s="4" t="s">
        <v>441</v>
      </c>
      <c r="DN111" s="16">
        <v>0</v>
      </c>
      <c r="DO111" s="4">
        <v>0</v>
      </c>
      <c r="DP111" s="4">
        <v>0</v>
      </c>
      <c r="DQ111" s="4" t="s">
        <v>430</v>
      </c>
      <c r="DR111" s="1" t="s">
        <v>430</v>
      </c>
      <c r="DS111" s="1" t="s">
        <v>430</v>
      </c>
      <c r="DT111" s="1">
        <v>270</v>
      </c>
      <c r="DU111" s="1">
        <v>19.600000000000001</v>
      </c>
      <c r="DV111" s="1">
        <v>80.400000000000006</v>
      </c>
      <c r="DW111" s="1" t="s">
        <v>430</v>
      </c>
      <c r="DX111" s="1" t="s">
        <v>430</v>
      </c>
      <c r="DY111" s="1" t="s">
        <v>430</v>
      </c>
      <c r="DZ111" s="1" t="s">
        <v>430</v>
      </c>
      <c r="EA111" s="1" t="s">
        <v>1389</v>
      </c>
      <c r="EB111" s="1" t="s">
        <v>1390</v>
      </c>
      <c r="EC111" s="36"/>
      <c r="ED111" s="36"/>
      <c r="EE111" s="4">
        <v>16</v>
      </c>
      <c r="EF111" s="4">
        <v>15</v>
      </c>
      <c r="EG111" s="4">
        <v>2</v>
      </c>
      <c r="EH111" s="4">
        <v>1</v>
      </c>
      <c r="EI111" s="4" t="s">
        <v>3086</v>
      </c>
      <c r="EJ111" s="4">
        <v>182</v>
      </c>
      <c r="EK111" s="4">
        <v>109</v>
      </c>
      <c r="EL111" s="6">
        <f t="shared" si="185"/>
        <v>32.906653785774665</v>
      </c>
      <c r="EM111" s="4" t="s">
        <v>430</v>
      </c>
      <c r="EN111" s="1">
        <v>1</v>
      </c>
      <c r="EO111" s="4">
        <v>2</v>
      </c>
      <c r="EP111" s="4">
        <v>1</v>
      </c>
      <c r="EQ111" s="31" t="s">
        <v>513</v>
      </c>
      <c r="ER111" s="14" t="s">
        <v>513</v>
      </c>
      <c r="ES111" s="129">
        <v>14150</v>
      </c>
      <c r="ET111" s="130">
        <v>75</v>
      </c>
      <c r="EU111" s="130">
        <v>24952</v>
      </c>
      <c r="EV111" s="130">
        <v>6000</v>
      </c>
      <c r="EW111" s="130">
        <v>39780</v>
      </c>
      <c r="EX111" s="130">
        <v>2247</v>
      </c>
      <c r="EY111" s="131">
        <f t="shared" si="199"/>
        <v>198.63480000000001</v>
      </c>
      <c r="EZ111" s="38" t="e">
        <f>#REF!*EY111</f>
        <v>#REF!</v>
      </c>
      <c r="FA111" s="9"/>
      <c r="FB111" s="9"/>
      <c r="FC111" s="9"/>
      <c r="FD111" s="9"/>
      <c r="FE111" s="132"/>
      <c r="FF111" s="132"/>
      <c r="FG111" s="132"/>
      <c r="FH111" s="133"/>
      <c r="FI111" s="134"/>
      <c r="FJ111" s="133"/>
      <c r="FK111" s="135"/>
      <c r="FL111" s="136"/>
      <c r="FM111" s="9"/>
      <c r="FN111" s="1"/>
      <c r="FO111" s="40">
        <f t="shared" si="201"/>
        <v>0.19400000000000001</v>
      </c>
      <c r="FP111" s="9"/>
      <c r="FQ111" s="118">
        <f t="shared" si="202"/>
        <v>9.0052901571016353</v>
      </c>
      <c r="FR111" s="137">
        <f t="shared" si="203"/>
        <v>0.1986348</v>
      </c>
      <c r="FS111" s="140"/>
      <c r="FT111" s="1">
        <v>4</v>
      </c>
      <c r="FU111" s="337">
        <v>44105</v>
      </c>
      <c r="FV111" s="335" t="s">
        <v>430</v>
      </c>
      <c r="FW111" s="1" t="s">
        <v>1391</v>
      </c>
      <c r="FX111" s="210" t="s">
        <v>430</v>
      </c>
      <c r="FY111" s="243" t="s">
        <v>2429</v>
      </c>
      <c r="FZ111" s="1">
        <v>0</v>
      </c>
      <c r="GA111" s="1">
        <v>1</v>
      </c>
      <c r="GB111" s="9" t="s">
        <v>1392</v>
      </c>
      <c r="GC111" s="9"/>
      <c r="GD111" s="1">
        <v>0</v>
      </c>
      <c r="GE111" s="245" t="s">
        <v>513</v>
      </c>
      <c r="GF111" s="237" t="s">
        <v>513</v>
      </c>
      <c r="GG111" s="1">
        <v>1</v>
      </c>
      <c r="GH111" s="249" t="s">
        <v>3087</v>
      </c>
      <c r="GI111" s="351">
        <v>1</v>
      </c>
      <c r="GJ111" s="244" t="s">
        <v>2646</v>
      </c>
      <c r="GK111" s="1">
        <v>0</v>
      </c>
      <c r="GL111" s="8">
        <v>0</v>
      </c>
      <c r="GM111" s="9" t="s">
        <v>1017</v>
      </c>
      <c r="GN111" s="1"/>
      <c r="GO111" s="10">
        <v>44181</v>
      </c>
      <c r="GP111" s="10"/>
      <c r="GQ111" s="20"/>
      <c r="GR111" s="138"/>
      <c r="GS111" s="1"/>
      <c r="GT111" s="1"/>
      <c r="GU111" s="1"/>
      <c r="GV111" s="1"/>
      <c r="GW111" s="1"/>
      <c r="GX111" s="1"/>
      <c r="GY111" s="9"/>
      <c r="GZ111" s="9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9"/>
      <c r="KC111" s="9"/>
      <c r="KD111" s="9"/>
      <c r="KE111" s="20">
        <f t="shared" si="204"/>
        <v>58.597266000000005</v>
      </c>
      <c r="KF111" s="20">
        <f t="shared" si="205"/>
        <v>132.68804639999999</v>
      </c>
      <c r="KG111" s="20">
        <f t="shared" si="206"/>
        <v>3.3767915999999998</v>
      </c>
      <c r="KH111" s="20">
        <f>FR111*AX111/100*1000</f>
        <v>5.7405457200000001</v>
      </c>
      <c r="KI111" s="20">
        <f>FR111*BM111/100*1000</f>
        <v>0.73494875999999998</v>
      </c>
      <c r="KJ111" s="20">
        <f>FR111*BY111/100*1000</f>
        <v>4.2062110708800002</v>
      </c>
      <c r="KK111" s="20">
        <f>FR111*CA111/100*1000</f>
        <v>38.479533455999999</v>
      </c>
      <c r="KL111" s="20">
        <f>FR111*CC111/100*1000</f>
        <v>89.962495459199999</v>
      </c>
      <c r="KM111" s="9"/>
      <c r="KN111" s="9"/>
      <c r="KO111" s="9"/>
      <c r="KP111" s="1"/>
      <c r="KQ111" s="9"/>
      <c r="KR111" s="9"/>
      <c r="KS111" s="23">
        <v>44230</v>
      </c>
      <c r="KT111" s="20">
        <v>1</v>
      </c>
      <c r="KU111" s="9">
        <v>1</v>
      </c>
      <c r="KV111" s="9">
        <v>1</v>
      </c>
      <c r="KW111" s="464">
        <v>43842</v>
      </c>
      <c r="KX111" s="9">
        <v>1</v>
      </c>
      <c r="KY111" s="9">
        <v>0</v>
      </c>
      <c r="KZ111" s="9">
        <v>3</v>
      </c>
      <c r="LA111" s="11" t="s">
        <v>2463</v>
      </c>
      <c r="LB111" s="11"/>
      <c r="LC111" s="11"/>
    </row>
    <row r="112" spans="1:315">
      <c r="A112" s="1">
        <v>179</v>
      </c>
      <c r="B112" s="416">
        <f>COUNTIFS($D$3:D112,D112,$F$3:F112,F112)</f>
        <v>2</v>
      </c>
      <c r="C112" s="417">
        <v>15672</v>
      </c>
      <c r="D112" s="418" t="s">
        <v>1387</v>
      </c>
      <c r="E112" s="73" t="s">
        <v>503</v>
      </c>
      <c r="F112" s="75">
        <v>500202117</v>
      </c>
      <c r="G112" s="74">
        <v>71</v>
      </c>
      <c r="H112" s="442">
        <v>44377</v>
      </c>
      <c r="I112" s="29" t="s">
        <v>441</v>
      </c>
      <c r="J112" s="24" t="s">
        <v>486</v>
      </c>
      <c r="K112" s="2" t="s">
        <v>429</v>
      </c>
      <c r="L112" s="2">
        <v>10</v>
      </c>
      <c r="M112" s="2" t="s">
        <v>1661</v>
      </c>
      <c r="N112" s="2" t="s">
        <v>430</v>
      </c>
      <c r="O112" s="11"/>
      <c r="P112" s="2" t="s">
        <v>1638</v>
      </c>
      <c r="Q112" s="11"/>
      <c r="R112" s="11"/>
      <c r="S112" s="11"/>
      <c r="T112" s="41"/>
      <c r="U112" s="41"/>
      <c r="V112" s="61" t="s">
        <v>1358</v>
      </c>
      <c r="W112" s="11"/>
      <c r="X112" s="11"/>
      <c r="Y112" s="63"/>
      <c r="Z112" s="11"/>
      <c r="AA112" s="1" t="s">
        <v>760</v>
      </c>
      <c r="AB112" s="1"/>
      <c r="AC112" s="112">
        <v>99</v>
      </c>
      <c r="AD112" s="112">
        <v>1000</v>
      </c>
      <c r="AE112" s="11"/>
      <c r="AF112" s="11"/>
      <c r="AG112" s="11" t="s">
        <v>482</v>
      </c>
      <c r="AH112" s="112">
        <v>50</v>
      </c>
      <c r="AI112" s="11"/>
      <c r="AJ112" s="11"/>
      <c r="AK112" s="112"/>
      <c r="AL112" s="1"/>
      <c r="AM112" s="11"/>
      <c r="AN112" s="1"/>
      <c r="AO112" s="113">
        <v>20.3</v>
      </c>
      <c r="AP112" s="114">
        <v>71.2</v>
      </c>
      <c r="AQ112" s="115">
        <v>7.68</v>
      </c>
      <c r="AR112" s="116">
        <f t="shared" si="186"/>
        <v>99.18</v>
      </c>
      <c r="AS112" s="117">
        <f t="shared" si="187"/>
        <v>0.2851123595505618</v>
      </c>
      <c r="AT112" s="118">
        <f t="shared" si="188"/>
        <v>2.1896629213483148</v>
      </c>
      <c r="AU112" s="119">
        <f t="shared" si="189"/>
        <v>0.25735294117647062</v>
      </c>
      <c r="AV112" s="19">
        <f>AW112*AO112/100</f>
        <v>18.244</v>
      </c>
      <c r="AW112" s="19">
        <f>98-AY112-(CD112*100/AO112)</f>
        <v>89.871921182266007</v>
      </c>
      <c r="AX112" s="120">
        <v>1.18</v>
      </c>
      <c r="AY112" s="19">
        <f>AX112*100/AO112</f>
        <v>5.8128078817733986</v>
      </c>
      <c r="AZ112" s="1" t="s">
        <v>431</v>
      </c>
      <c r="BA112" s="55">
        <v>25.35</v>
      </c>
      <c r="BB112" s="1" t="s">
        <v>431</v>
      </c>
      <c r="BC112" s="6">
        <v>0.12</v>
      </c>
      <c r="BD112" s="6"/>
      <c r="BE112" s="19"/>
      <c r="BF112" s="19"/>
      <c r="BG112" s="64">
        <v>5845.1327433628321</v>
      </c>
      <c r="BH112" s="64">
        <v>467.36</v>
      </c>
      <c r="BI112" s="19">
        <v>0.96</v>
      </c>
      <c r="BJ112" s="19">
        <v>48.6</v>
      </c>
      <c r="BK112" s="19">
        <f>100-BJ112</f>
        <v>51.4</v>
      </c>
      <c r="BL112" s="121">
        <f>BJ112/BK112</f>
        <v>0.94552529182879386</v>
      </c>
      <c r="BM112" s="122">
        <v>0.15</v>
      </c>
      <c r="BN112" s="6">
        <f>BM112*100/AO112</f>
        <v>0.73891625615763545</v>
      </c>
      <c r="BO112" s="1" t="s">
        <v>431</v>
      </c>
      <c r="BP112" s="19">
        <v>26.95</v>
      </c>
      <c r="BQ112" s="19">
        <v>31.46</v>
      </c>
      <c r="BR112" s="42">
        <v>33276</v>
      </c>
      <c r="BS112" s="6">
        <f>BX112+BZ112</f>
        <v>56.5</v>
      </c>
      <c r="BT112" s="4">
        <v>89.9</v>
      </c>
      <c r="BU112" s="42">
        <v>8266.25</v>
      </c>
      <c r="BV112" s="6">
        <f>100-BT112</f>
        <v>10.099999999999994</v>
      </c>
      <c r="BW112" s="6">
        <f>BY112+CA112+CC112</f>
        <v>70.915199999999999</v>
      </c>
      <c r="BX112" s="22">
        <v>11.5</v>
      </c>
      <c r="BY112" s="22">
        <f>BX112*AP112/100</f>
        <v>8.1880000000000006</v>
      </c>
      <c r="BZ112" s="6">
        <v>45</v>
      </c>
      <c r="CA112" s="22">
        <f>BZ112*AP112/100</f>
        <v>32.04</v>
      </c>
      <c r="CB112" s="6">
        <v>43.1</v>
      </c>
      <c r="CC112" s="22">
        <f>CB112*AP112/100</f>
        <v>30.687200000000004</v>
      </c>
      <c r="CD112" s="22">
        <v>0.47</v>
      </c>
      <c r="CE112" s="123">
        <v>91.2</v>
      </c>
      <c r="CF112" s="124">
        <v>6055</v>
      </c>
      <c r="CG112" s="123">
        <v>78.599999999999994</v>
      </c>
      <c r="CH112" s="124">
        <v>5013</v>
      </c>
      <c r="CI112" s="123">
        <v>18.100000000000001</v>
      </c>
      <c r="CJ112" s="123">
        <v>53.8</v>
      </c>
      <c r="CK112" s="124">
        <v>4907</v>
      </c>
      <c r="CL112" s="19">
        <f>BX112/BZ112</f>
        <v>0.25555555555555554</v>
      </c>
      <c r="CM112" s="19"/>
      <c r="CN112" s="19"/>
      <c r="CO112" s="19"/>
      <c r="CP112" s="6">
        <v>1.0900000000000001</v>
      </c>
      <c r="CQ112" s="19"/>
      <c r="CR112" s="19"/>
      <c r="CS112" s="20"/>
      <c r="CT112" s="25"/>
      <c r="CU112" s="125"/>
      <c r="CV112" s="125"/>
      <c r="CW112" s="1"/>
      <c r="CX112" s="1"/>
      <c r="CY112" s="1"/>
      <c r="CZ112" s="22"/>
      <c r="DA112" s="16"/>
      <c r="DB112" s="126" t="s">
        <v>440</v>
      </c>
      <c r="DC112" s="127"/>
      <c r="DD112" s="128" t="s">
        <v>1662</v>
      </c>
      <c r="DE112" s="1"/>
      <c r="DF112" s="1"/>
      <c r="DG112" s="1"/>
      <c r="DH112" s="1"/>
      <c r="DI112" s="1" t="s">
        <v>433</v>
      </c>
      <c r="DJ112" s="205" t="s">
        <v>482</v>
      </c>
      <c r="DK112" s="4">
        <v>2</v>
      </c>
      <c r="DL112" s="4"/>
      <c r="DM112" s="4"/>
      <c r="DN112" s="16">
        <v>0</v>
      </c>
      <c r="DO112" s="4"/>
      <c r="DP112" s="4"/>
      <c r="DQ112" s="4"/>
      <c r="DR112" s="22" t="s">
        <v>430</v>
      </c>
      <c r="DS112" s="22" t="s">
        <v>430</v>
      </c>
      <c r="DT112" s="64">
        <v>154</v>
      </c>
      <c r="DU112" s="22">
        <v>5.9</v>
      </c>
      <c r="DV112" s="22">
        <v>94.1</v>
      </c>
      <c r="DW112" s="22"/>
      <c r="DX112" s="22" t="s">
        <v>430</v>
      </c>
      <c r="DY112" s="22" t="s">
        <v>430</v>
      </c>
      <c r="DZ112" s="22" t="s">
        <v>430</v>
      </c>
      <c r="EA112" s="2">
        <v>0</v>
      </c>
      <c r="EB112" s="65"/>
      <c r="EC112" s="36"/>
      <c r="ED112" s="36"/>
      <c r="EE112" s="4">
        <f>L112</f>
        <v>10</v>
      </c>
      <c r="EF112" s="4">
        <v>16</v>
      </c>
      <c r="EG112" s="4"/>
      <c r="EH112" s="4">
        <v>1</v>
      </c>
      <c r="EI112" s="4" t="s">
        <v>3086</v>
      </c>
      <c r="EJ112" s="4">
        <v>182</v>
      </c>
      <c r="EK112" s="4">
        <v>109</v>
      </c>
      <c r="EL112" s="6">
        <f t="shared" si="185"/>
        <v>32.906653785774665</v>
      </c>
      <c r="EM112" s="4"/>
      <c r="EN112" s="4">
        <v>1</v>
      </c>
      <c r="EO112" s="4">
        <v>2</v>
      </c>
      <c r="EP112" s="4">
        <v>1</v>
      </c>
      <c r="EQ112" s="31" t="s">
        <v>513</v>
      </c>
      <c r="ER112" s="14" t="s">
        <v>513</v>
      </c>
      <c r="ES112" s="129">
        <f>C112</f>
        <v>15672</v>
      </c>
      <c r="ET112" s="130">
        <v>75</v>
      </c>
      <c r="EU112" s="130">
        <v>149137</v>
      </c>
      <c r="EV112" s="130">
        <v>22559</v>
      </c>
      <c r="EW112" s="130">
        <v>39780</v>
      </c>
      <c r="EX112" s="130">
        <v>2179</v>
      </c>
      <c r="EY112" s="131">
        <f t="shared" si="199"/>
        <v>51.231951770911834</v>
      </c>
      <c r="EZ112" s="38">
        <f>L112*EY112</f>
        <v>512.31951770911837</v>
      </c>
      <c r="FA112" s="9"/>
      <c r="FB112" s="9"/>
      <c r="FC112" s="9"/>
      <c r="FD112" s="9"/>
      <c r="FE112" s="132"/>
      <c r="FF112" s="132"/>
      <c r="FG112" s="132"/>
      <c r="FH112" s="133"/>
      <c r="FI112" s="134"/>
      <c r="FJ112" s="133"/>
      <c r="FK112" s="135"/>
      <c r="FL112" s="136"/>
      <c r="FM112" s="9"/>
      <c r="FN112" s="1"/>
      <c r="FO112" s="40">
        <f t="shared" si="201"/>
        <v>9.9000000000000005E-2</v>
      </c>
      <c r="FP112" s="9"/>
      <c r="FQ112" s="118">
        <f t="shared" si="202"/>
        <v>1.4610727049625511</v>
      </c>
      <c r="FR112" s="137">
        <f t="shared" si="203"/>
        <v>5.1231951770911832E-2</v>
      </c>
      <c r="FS112" s="9"/>
      <c r="FT112" s="1"/>
      <c r="FU112" s="336">
        <v>44105</v>
      </c>
      <c r="FV112" s="343"/>
      <c r="FW112" s="237" t="s">
        <v>566</v>
      </c>
      <c r="FX112" s="208"/>
      <c r="FY112" s="243" t="s">
        <v>2430</v>
      </c>
      <c r="FZ112" s="1"/>
      <c r="GA112" s="1">
        <v>1</v>
      </c>
      <c r="GB112" s="9"/>
      <c r="GC112" s="9"/>
      <c r="GD112" s="1"/>
      <c r="GE112" s="245" t="s">
        <v>513</v>
      </c>
      <c r="GF112" s="237" t="s">
        <v>513</v>
      </c>
      <c r="GG112" s="1"/>
      <c r="GH112" s="249" t="s">
        <v>3088</v>
      </c>
      <c r="GI112" s="351">
        <v>1</v>
      </c>
      <c r="GJ112" s="244" t="s">
        <v>2646</v>
      </c>
      <c r="GK112" s="1"/>
      <c r="GL112" s="8">
        <v>0</v>
      </c>
      <c r="GM112" s="9"/>
      <c r="GN112" s="1"/>
      <c r="GO112" s="10"/>
      <c r="GP112" s="10"/>
      <c r="GQ112" s="20"/>
      <c r="GR112" s="138"/>
      <c r="GS112" s="1"/>
      <c r="GT112" s="1"/>
      <c r="GU112" s="1"/>
      <c r="GV112" s="1"/>
      <c r="GW112" s="1"/>
      <c r="GX112" s="1"/>
      <c r="GY112" s="9"/>
      <c r="GZ112" s="9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9"/>
      <c r="KC112" s="9"/>
      <c r="KD112" s="9"/>
      <c r="KE112" s="20">
        <f t="shared" si="204"/>
        <v>10.400086209495102</v>
      </c>
      <c r="KF112" s="20">
        <f t="shared" si="205"/>
        <v>36.477149660889225</v>
      </c>
      <c r="KG112" s="20">
        <f t="shared" si="206"/>
        <v>3.9346138960060282</v>
      </c>
      <c r="KH112" s="20">
        <f>FR112*AX112/100*1000</f>
        <v>0.60453703089675959</v>
      </c>
      <c r="KI112" s="20">
        <f>FR112*BM112/100*1000</f>
        <v>7.6847927656367748E-2</v>
      </c>
      <c r="KJ112" s="20">
        <f>FR112*BY112/100*1000</f>
        <v>4.1948722110022612</v>
      </c>
      <c r="KK112" s="20">
        <f>FR112*CA112/100*1000</f>
        <v>16.414717347400149</v>
      </c>
      <c r="KL112" s="20">
        <f>FR112*CC112/100*1000</f>
        <v>15.721651503843258</v>
      </c>
      <c r="KM112" s="9"/>
      <c r="KN112" s="9"/>
      <c r="KO112" s="9"/>
      <c r="KP112" s="1"/>
      <c r="KQ112" s="9"/>
      <c r="KR112" s="9"/>
      <c r="KS112" s="23">
        <v>44573</v>
      </c>
      <c r="KT112" s="20">
        <v>1</v>
      </c>
      <c r="KU112" s="9">
        <v>0</v>
      </c>
      <c r="KV112" s="9">
        <v>1</v>
      </c>
      <c r="KW112" s="464">
        <v>44573</v>
      </c>
      <c r="KX112" s="9">
        <v>1</v>
      </c>
      <c r="KY112" s="9">
        <v>0</v>
      </c>
      <c r="KZ112" s="9">
        <v>3</v>
      </c>
      <c r="LA112" s="11" t="s">
        <v>2463</v>
      </c>
      <c r="LB112" s="11"/>
      <c r="LC112" s="11"/>
    </row>
    <row r="113" spans="1:315">
      <c r="A113" s="1">
        <v>36</v>
      </c>
      <c r="B113" s="416">
        <f>COUNTIFS($D$3:D113,D113,$F$3:F113,F113)</f>
        <v>1</v>
      </c>
      <c r="C113" s="418">
        <v>12278</v>
      </c>
      <c r="D113" s="418" t="s">
        <v>2352</v>
      </c>
      <c r="E113" s="1" t="s">
        <v>564</v>
      </c>
      <c r="F113" s="12">
        <v>8711105073</v>
      </c>
      <c r="G113" s="1">
        <v>33</v>
      </c>
      <c r="H113" s="441">
        <v>43865</v>
      </c>
      <c r="I113" s="162"/>
      <c r="J113" s="24"/>
      <c r="K113" s="9"/>
      <c r="L113" s="1"/>
      <c r="M113" s="1"/>
      <c r="N113" s="1"/>
      <c r="O113" s="1"/>
      <c r="P113" s="25"/>
      <c r="Q113" s="25"/>
      <c r="R113" s="25"/>
      <c r="S113" s="27"/>
      <c r="T113" s="27"/>
      <c r="U113" s="27"/>
      <c r="V113" s="27"/>
      <c r="W113" s="27"/>
      <c r="X113" s="27"/>
      <c r="Y113" s="26"/>
      <c r="Z113" s="8"/>
      <c r="AA113" s="1"/>
      <c r="AB113" s="1"/>
      <c r="AC113" s="1"/>
      <c r="AD113" s="1"/>
      <c r="AE113" s="1"/>
      <c r="AF113" s="1"/>
      <c r="AG113" s="136"/>
      <c r="AH113" s="9"/>
      <c r="AI113" s="1"/>
      <c r="AJ113" s="1"/>
      <c r="AK113" s="112"/>
      <c r="AL113" s="1"/>
      <c r="AM113" s="1"/>
      <c r="AN113" s="1"/>
      <c r="AO113" s="163"/>
      <c r="AP113" s="164"/>
      <c r="AQ113" s="165"/>
      <c r="AR113" s="166"/>
      <c r="AS113" s="135"/>
      <c r="AT113" s="21"/>
      <c r="AU113" s="167"/>
      <c r="AV113" s="1"/>
      <c r="AW113" s="1"/>
      <c r="AX113" s="168"/>
      <c r="AY113" s="1"/>
      <c r="AZ113" s="1"/>
      <c r="BA113" s="142"/>
      <c r="BB113" s="1"/>
      <c r="BC113" s="169"/>
      <c r="BD113" s="4"/>
      <c r="BE113" s="1"/>
      <c r="BF113" s="1"/>
      <c r="BG113" s="1"/>
      <c r="BH113" s="1"/>
      <c r="BI113" s="1"/>
      <c r="BJ113" s="1"/>
      <c r="BK113" s="1"/>
      <c r="BL113" s="170"/>
      <c r="BM113" s="123"/>
      <c r="BN113" s="4"/>
      <c r="BO113" s="1"/>
      <c r="BP113" s="1"/>
      <c r="BQ113" s="1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25"/>
      <c r="CP113" s="4"/>
      <c r="CQ113" s="1"/>
      <c r="CR113" s="1"/>
      <c r="CS113" s="1"/>
      <c r="CT113" s="25"/>
      <c r="CU113" s="125"/>
      <c r="CV113" s="125"/>
      <c r="CW113" s="1"/>
      <c r="CX113" s="1"/>
      <c r="CY113" s="1"/>
      <c r="CZ113" s="1"/>
      <c r="DA113" s="1"/>
      <c r="DB113" s="126"/>
      <c r="DC113" s="8"/>
      <c r="DD113" s="8"/>
      <c r="DE113" s="1"/>
      <c r="DF113" s="1"/>
      <c r="DG113" s="1"/>
      <c r="DH113" s="1"/>
      <c r="DI113" s="2"/>
      <c r="DJ113" s="206" t="s">
        <v>490</v>
      </c>
      <c r="DK113" s="4"/>
      <c r="DL113" s="4"/>
      <c r="DM113" s="4"/>
      <c r="DN113" s="4"/>
      <c r="DO113" s="4"/>
      <c r="DP113" s="4"/>
      <c r="DQ113" s="4"/>
      <c r="DR113" s="1"/>
      <c r="DS113" s="1"/>
      <c r="DT113" s="2"/>
      <c r="DU113" s="2"/>
      <c r="DV113" s="2"/>
      <c r="DW113" s="2"/>
      <c r="DX113" s="2"/>
      <c r="DY113" s="2"/>
      <c r="DZ113" s="2"/>
      <c r="EA113" s="2"/>
      <c r="EB113" s="1"/>
      <c r="EC113" s="9"/>
      <c r="ED113" s="9"/>
      <c r="EE113" s="9"/>
      <c r="EF113" s="1">
        <v>30</v>
      </c>
      <c r="EG113" s="1"/>
      <c r="EH113" s="1">
        <v>1</v>
      </c>
      <c r="EI113" s="237" t="s">
        <v>2493</v>
      </c>
      <c r="EJ113" s="1">
        <v>187</v>
      </c>
      <c r="EK113" s="1">
        <v>88</v>
      </c>
      <c r="EL113" s="6">
        <f t="shared" si="185"/>
        <v>25.165146272412709</v>
      </c>
      <c r="EM113" s="1"/>
      <c r="EN113" s="1">
        <v>1</v>
      </c>
      <c r="EO113" s="1">
        <v>1</v>
      </c>
      <c r="EP113" s="1">
        <v>1</v>
      </c>
      <c r="EQ113" s="244" t="s">
        <v>2619</v>
      </c>
      <c r="ER113" s="10">
        <v>43849</v>
      </c>
      <c r="ES113" s="129"/>
      <c r="ET113" s="9"/>
      <c r="EU113" s="9"/>
      <c r="EV113" s="9"/>
      <c r="EW113" s="9"/>
      <c r="EX113" s="9"/>
      <c r="EY113" s="132"/>
      <c r="EZ113" s="132"/>
      <c r="FA113" s="11"/>
      <c r="FB113" s="9"/>
      <c r="FC113" s="9"/>
      <c r="FD113" s="9"/>
      <c r="FE113" s="9"/>
      <c r="FF113" s="9"/>
      <c r="FG113" s="132"/>
      <c r="FH113" s="132"/>
      <c r="FI113" s="134"/>
      <c r="FJ113" s="133"/>
      <c r="FK113" s="171"/>
      <c r="FL113" s="21"/>
      <c r="FM113" s="136"/>
      <c r="FN113" s="9"/>
      <c r="FO113" s="36"/>
      <c r="FP113" s="9"/>
      <c r="FQ113" s="132"/>
      <c r="FR113" s="132"/>
      <c r="FS113" s="1"/>
      <c r="FT113" s="1"/>
      <c r="FU113" s="335" t="s">
        <v>772</v>
      </c>
      <c r="FV113" s="344">
        <v>42370</v>
      </c>
      <c r="FW113" s="210" t="s">
        <v>772</v>
      </c>
      <c r="FX113" s="244" t="s">
        <v>566</v>
      </c>
      <c r="FY113" s="243" t="s">
        <v>2432</v>
      </c>
      <c r="FZ113" s="1"/>
      <c r="GA113" s="1">
        <v>0</v>
      </c>
      <c r="GB113" s="9"/>
      <c r="GC113" s="9"/>
      <c r="GD113" s="1"/>
      <c r="GE113" s="245" t="s">
        <v>513</v>
      </c>
      <c r="GF113" s="237" t="s">
        <v>513</v>
      </c>
      <c r="GG113" s="1"/>
      <c r="GH113" s="244" t="s">
        <v>3089</v>
      </c>
      <c r="GI113" s="351">
        <v>0</v>
      </c>
      <c r="GJ113" s="244" t="s">
        <v>3090</v>
      </c>
      <c r="GK113" s="1"/>
      <c r="GL113" s="244" t="s">
        <v>3091</v>
      </c>
      <c r="GM113" s="9"/>
      <c r="GN113" s="1"/>
      <c r="GO113" s="1"/>
      <c r="GP113" s="4"/>
      <c r="GQ113" s="1"/>
      <c r="GR113" s="138"/>
      <c r="GS113" s="1"/>
      <c r="GT113" s="1"/>
      <c r="GU113" s="1"/>
      <c r="GV113" s="1"/>
      <c r="GW113" s="1"/>
      <c r="GX113" s="1"/>
      <c r="GY113" s="9"/>
      <c r="GZ113" s="9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1"/>
      <c r="KQ113" s="9"/>
      <c r="KR113" s="9"/>
      <c r="KS113" s="23">
        <v>43955</v>
      </c>
      <c r="KT113" s="20">
        <v>2</v>
      </c>
      <c r="KU113" s="9">
        <v>0</v>
      </c>
      <c r="KV113" s="9">
        <v>2</v>
      </c>
      <c r="KW113" s="464">
        <v>44873</v>
      </c>
      <c r="KX113" s="9">
        <v>2</v>
      </c>
      <c r="KY113" s="9">
        <v>0</v>
      </c>
      <c r="KZ113" s="9">
        <v>0</v>
      </c>
      <c r="LA113" s="11" t="s">
        <v>2677</v>
      </c>
      <c r="LB113" s="11"/>
      <c r="LC113" s="11"/>
    </row>
    <row r="114" spans="1:315">
      <c r="A114" s="1">
        <v>330</v>
      </c>
      <c r="B114" s="416">
        <f>COUNTIFS($D$3:D114,D114,$F$3:F114,F114)</f>
        <v>1</v>
      </c>
      <c r="C114" s="418">
        <v>11857</v>
      </c>
      <c r="D114" s="418" t="s">
        <v>2349</v>
      </c>
      <c r="E114" s="1" t="s">
        <v>552</v>
      </c>
      <c r="F114" s="12">
        <v>8605236145</v>
      </c>
      <c r="G114" s="1">
        <v>33</v>
      </c>
      <c r="H114" s="441">
        <v>43781</v>
      </c>
      <c r="I114" s="162"/>
      <c r="J114" s="24"/>
      <c r="K114" s="9"/>
      <c r="L114" s="1"/>
      <c r="M114" s="1"/>
      <c r="N114" s="1"/>
      <c r="O114" s="1"/>
      <c r="P114" s="25"/>
      <c r="Q114" s="25"/>
      <c r="R114" s="25"/>
      <c r="S114" s="27"/>
      <c r="T114" s="27"/>
      <c r="U114" s="27"/>
      <c r="V114" s="27"/>
      <c r="W114" s="27"/>
      <c r="X114" s="27"/>
      <c r="Y114" s="26"/>
      <c r="Z114" s="8"/>
      <c r="AA114" s="1"/>
      <c r="AB114" s="1"/>
      <c r="AC114" s="1"/>
      <c r="AD114" s="1"/>
      <c r="AE114" s="1"/>
      <c r="AF114" s="1"/>
      <c r="AG114" s="136"/>
      <c r="AH114" s="9"/>
      <c r="AI114" s="1"/>
      <c r="AJ114" s="1"/>
      <c r="AK114" s="112"/>
      <c r="AL114" s="1"/>
      <c r="AM114" s="1"/>
      <c r="AN114" s="1"/>
      <c r="AO114" s="163"/>
      <c r="AP114" s="164"/>
      <c r="AQ114" s="165"/>
      <c r="AR114" s="166"/>
      <c r="AS114" s="135"/>
      <c r="AT114" s="21"/>
      <c r="AU114" s="167"/>
      <c r="AV114" s="1"/>
      <c r="AW114" s="1"/>
      <c r="AX114" s="168"/>
      <c r="AY114" s="1"/>
      <c r="AZ114" s="1"/>
      <c r="BA114" s="142"/>
      <c r="BB114" s="1"/>
      <c r="BC114" s="169"/>
      <c r="BD114" s="4"/>
      <c r="BE114" s="1"/>
      <c r="BF114" s="1"/>
      <c r="BG114" s="1"/>
      <c r="BH114" s="1"/>
      <c r="BI114" s="1"/>
      <c r="BJ114" s="1"/>
      <c r="BK114" s="1"/>
      <c r="BL114" s="170"/>
      <c r="BM114" s="123"/>
      <c r="BN114" s="4"/>
      <c r="BO114" s="1"/>
      <c r="BP114" s="1"/>
      <c r="BQ114" s="1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25"/>
      <c r="CP114" s="4"/>
      <c r="CQ114" s="1"/>
      <c r="CR114" s="1"/>
      <c r="CS114" s="1"/>
      <c r="CT114" s="25"/>
      <c r="CU114" s="125"/>
      <c r="CV114" s="125"/>
      <c r="CW114" s="1"/>
      <c r="CX114" s="1"/>
      <c r="CY114" s="1"/>
      <c r="CZ114" s="1"/>
      <c r="DA114" s="1"/>
      <c r="DB114" s="126"/>
      <c r="DC114" s="8"/>
      <c r="DD114" s="8"/>
      <c r="DE114" s="1"/>
      <c r="DF114" s="1"/>
      <c r="DG114" s="1"/>
      <c r="DH114" s="1"/>
      <c r="DI114" s="2"/>
      <c r="DJ114" s="206" t="s">
        <v>490</v>
      </c>
      <c r="DK114" s="4"/>
      <c r="DL114" s="4"/>
      <c r="DM114" s="4"/>
      <c r="DN114" s="4"/>
      <c r="DO114" s="4"/>
      <c r="DP114" s="4"/>
      <c r="DQ114" s="4"/>
      <c r="DR114" s="1"/>
      <c r="DS114" s="1"/>
      <c r="DT114" s="2"/>
      <c r="DU114" s="2"/>
      <c r="DV114" s="2"/>
      <c r="DW114" s="2"/>
      <c r="DX114" s="2"/>
      <c r="DY114" s="2"/>
      <c r="DZ114" s="2"/>
      <c r="EA114" s="2"/>
      <c r="EB114" s="1"/>
      <c r="EC114" s="9"/>
      <c r="ED114" s="9"/>
      <c r="EE114" s="9"/>
      <c r="EF114" s="1">
        <v>15</v>
      </c>
      <c r="EG114" s="1"/>
      <c r="EH114" s="1">
        <v>0</v>
      </c>
      <c r="EI114" s="1">
        <v>0</v>
      </c>
      <c r="EJ114" s="237" t="s">
        <v>1346</v>
      </c>
      <c r="EK114" s="237" t="s">
        <v>1346</v>
      </c>
      <c r="EL114" s="6" t="e">
        <f>EK114/(EJ114*EJ114*0.01*0.01)</f>
        <v>#VALUE!</v>
      </c>
      <c r="EM114" s="1"/>
      <c r="EN114" s="1">
        <v>1</v>
      </c>
      <c r="EO114" s="1">
        <v>2</v>
      </c>
      <c r="EP114" s="1">
        <v>1</v>
      </c>
      <c r="EQ114" s="244" t="s">
        <v>1346</v>
      </c>
      <c r="ER114" s="10" t="s">
        <v>1346</v>
      </c>
      <c r="ES114" s="129"/>
      <c r="ET114" s="9"/>
      <c r="EU114" s="9"/>
      <c r="EV114" s="9"/>
      <c r="EW114" s="9"/>
      <c r="EX114" s="9"/>
      <c r="EY114" s="132"/>
      <c r="EZ114" s="132"/>
      <c r="FA114" s="11"/>
      <c r="FB114" s="9"/>
      <c r="FC114" s="9"/>
      <c r="FD114" s="9"/>
      <c r="FE114" s="9"/>
      <c r="FF114" s="9"/>
      <c r="FG114" s="132"/>
      <c r="FH114" s="132"/>
      <c r="FI114" s="134"/>
      <c r="FJ114" s="133"/>
      <c r="FK114" s="171"/>
      <c r="FL114" s="21"/>
      <c r="FM114" s="136"/>
      <c r="FN114" s="9"/>
      <c r="FO114" s="36"/>
      <c r="FP114" s="9"/>
      <c r="FQ114" s="132"/>
      <c r="FR114" s="132"/>
      <c r="FS114" s="1"/>
      <c r="FT114" s="1"/>
      <c r="FU114" s="335" t="s">
        <v>772</v>
      </c>
      <c r="FV114" s="344">
        <v>43770</v>
      </c>
      <c r="FW114" s="210" t="s">
        <v>772</v>
      </c>
      <c r="FX114" s="244" t="s">
        <v>431</v>
      </c>
      <c r="FY114" s="243" t="s">
        <v>513</v>
      </c>
      <c r="FZ114" s="1"/>
      <c r="GA114" s="1">
        <v>1</v>
      </c>
      <c r="GB114" s="9"/>
      <c r="GC114" s="9"/>
      <c r="GD114" s="1"/>
      <c r="GE114" s="245" t="s">
        <v>513</v>
      </c>
      <c r="GF114" s="237" t="s">
        <v>513</v>
      </c>
      <c r="GG114" s="1"/>
      <c r="GH114" s="244" t="s">
        <v>3132</v>
      </c>
      <c r="GI114" s="351">
        <v>1</v>
      </c>
      <c r="GJ114" s="244" t="s">
        <v>1016</v>
      </c>
      <c r="GK114" s="1"/>
      <c r="GL114" s="8">
        <v>0</v>
      </c>
      <c r="GM114" s="9"/>
      <c r="GN114" s="1"/>
      <c r="GO114" s="1"/>
      <c r="GP114" s="4"/>
      <c r="GQ114" s="1"/>
      <c r="GR114" s="138"/>
      <c r="GS114" s="1"/>
      <c r="GT114" s="1"/>
      <c r="GU114" s="1"/>
      <c r="GV114" s="1"/>
      <c r="GW114" s="1"/>
      <c r="GX114" s="1"/>
      <c r="GY114" s="9"/>
      <c r="GZ114" s="9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1"/>
      <c r="KQ114" s="9"/>
      <c r="KR114" s="9"/>
      <c r="KS114" s="23">
        <v>43810</v>
      </c>
      <c r="KT114" s="20">
        <v>1</v>
      </c>
      <c r="KU114" s="9">
        <v>0</v>
      </c>
      <c r="KV114" s="9">
        <v>1</v>
      </c>
      <c r="KW114" s="464">
        <v>43810</v>
      </c>
      <c r="KX114" s="9">
        <v>1</v>
      </c>
      <c r="KY114" s="9">
        <v>0</v>
      </c>
      <c r="KZ114" s="9">
        <v>1</v>
      </c>
      <c r="LA114" s="11" t="s">
        <v>2463</v>
      </c>
      <c r="LB114" s="11"/>
      <c r="LC114" s="11"/>
    </row>
    <row r="115" spans="1:315">
      <c r="A115" s="1">
        <v>115</v>
      </c>
      <c r="B115" s="416">
        <f>COUNTIFS($D$3:D115,D115,$F$3:F115,F115)</f>
        <v>1</v>
      </c>
      <c r="C115" s="417">
        <v>12711</v>
      </c>
      <c r="D115" s="418" t="s">
        <v>611</v>
      </c>
      <c r="E115" s="73" t="s">
        <v>556</v>
      </c>
      <c r="F115" s="75">
        <v>6503270785</v>
      </c>
      <c r="G115" s="74">
        <v>55</v>
      </c>
      <c r="H115" s="442">
        <v>43957</v>
      </c>
      <c r="I115" s="29" t="s">
        <v>1124</v>
      </c>
      <c r="J115" s="24" t="s">
        <v>486</v>
      </c>
      <c r="K115" s="2" t="s">
        <v>429</v>
      </c>
      <c r="L115" s="1">
        <v>14</v>
      </c>
      <c r="M115" s="2" t="s">
        <v>661</v>
      </c>
      <c r="N115" s="2" t="s">
        <v>430</v>
      </c>
      <c r="O115" s="1"/>
      <c r="P115" s="1" t="s">
        <v>1117</v>
      </c>
      <c r="Q115" s="25"/>
      <c r="R115" s="25"/>
      <c r="S115" s="2"/>
      <c r="T115" s="49" t="s">
        <v>1013</v>
      </c>
      <c r="U115" s="49"/>
      <c r="V115" s="54" t="s">
        <v>1107</v>
      </c>
      <c r="W115" s="27"/>
      <c r="X115" s="56"/>
      <c r="Y115" s="56"/>
      <c r="Z115" s="29"/>
      <c r="AA115" s="1" t="s">
        <v>793</v>
      </c>
      <c r="AB115" s="1"/>
      <c r="AC115" s="112">
        <v>142</v>
      </c>
      <c r="AD115" s="112">
        <v>2000</v>
      </c>
      <c r="AE115" s="11"/>
      <c r="AF115" s="11"/>
      <c r="AG115" s="11" t="s">
        <v>482</v>
      </c>
      <c r="AH115" s="112">
        <v>150</v>
      </c>
      <c r="AI115" s="11"/>
      <c r="AJ115" s="11"/>
      <c r="AK115" s="112"/>
      <c r="AL115" s="1"/>
      <c r="AM115" s="11"/>
      <c r="AN115" s="1"/>
      <c r="AO115" s="113">
        <v>22.3</v>
      </c>
      <c r="AP115" s="114">
        <v>74.400000000000006</v>
      </c>
      <c r="AQ115" s="115">
        <v>1.66</v>
      </c>
      <c r="AR115" s="116">
        <f>AO115+AP115+AQ115</f>
        <v>98.36</v>
      </c>
      <c r="AS115" s="117">
        <f>AO115/AP115</f>
        <v>0.29973118279569894</v>
      </c>
      <c r="AT115" s="118">
        <f>AO115/AP115*AQ115</f>
        <v>0.49755376344086022</v>
      </c>
      <c r="AU115" s="119">
        <f>AO115/(AP115+AQ115)</f>
        <v>0.29318958716802523</v>
      </c>
      <c r="AV115" s="19">
        <f>AW115*AO115/100</f>
        <v>20.233999999999998</v>
      </c>
      <c r="AW115" s="19">
        <f>98-AY115-(CD115*100/AO115)</f>
        <v>90.735426008968602</v>
      </c>
      <c r="AX115" s="120">
        <v>1.29</v>
      </c>
      <c r="AY115" s="19">
        <f>AX115*100/AO115</f>
        <v>5.7847533632286989</v>
      </c>
      <c r="AZ115" s="1" t="s">
        <v>431</v>
      </c>
      <c r="BA115" s="55">
        <v>4.4000000000000004</v>
      </c>
      <c r="BB115" s="1" t="s">
        <v>431</v>
      </c>
      <c r="BC115" s="6">
        <v>0</v>
      </c>
      <c r="BD115" s="6"/>
      <c r="BE115" s="19"/>
      <c r="BF115" s="19"/>
      <c r="BG115" s="2">
        <v>4520</v>
      </c>
      <c r="BH115" s="64">
        <v>257.15000000000003</v>
      </c>
      <c r="BI115" s="19">
        <v>2.74</v>
      </c>
      <c r="BJ115" s="19">
        <v>29.7</v>
      </c>
      <c r="BK115" s="1">
        <v>70.3</v>
      </c>
      <c r="BL115" s="144">
        <f>BJ115/BK115</f>
        <v>0.42247510668563298</v>
      </c>
      <c r="BM115" s="122">
        <v>0.15</v>
      </c>
      <c r="BN115" s="6">
        <f>BM115*100/AO115</f>
        <v>0.67264573991031384</v>
      </c>
      <c r="BO115" s="1" t="s">
        <v>431</v>
      </c>
      <c r="BP115" s="1">
        <v>11.8</v>
      </c>
      <c r="BQ115" s="19">
        <v>9.6049999999999986</v>
      </c>
      <c r="BR115" s="4">
        <v>29167</v>
      </c>
      <c r="BS115" s="6">
        <f>BX115+BZ115</f>
        <v>60.900000000000006</v>
      </c>
      <c r="BT115" s="4">
        <v>88.4</v>
      </c>
      <c r="BU115" s="42">
        <v>7626.6</v>
      </c>
      <c r="BV115" s="6">
        <f>100-BT115</f>
        <v>11.599999999999994</v>
      </c>
      <c r="BW115" s="6">
        <f>BY115+CA115+CC115</f>
        <v>73.656000000000006</v>
      </c>
      <c r="BX115" s="2">
        <v>33.6</v>
      </c>
      <c r="BY115" s="22">
        <f>BX115*AP115/100</f>
        <v>24.9984</v>
      </c>
      <c r="BZ115" s="4">
        <v>27.3</v>
      </c>
      <c r="CA115" s="22">
        <f>BZ115*AP115/100</f>
        <v>20.311199999999999</v>
      </c>
      <c r="CB115" s="4">
        <v>38.1</v>
      </c>
      <c r="CC115" s="22">
        <f>CB115*AP115/100</f>
        <v>28.346400000000003</v>
      </c>
      <c r="CD115" s="22">
        <v>0.33</v>
      </c>
      <c r="CE115" s="123">
        <v>92.7</v>
      </c>
      <c r="CF115" s="124">
        <v>5203.7</v>
      </c>
      <c r="CG115" s="123">
        <v>73.5</v>
      </c>
      <c r="CH115" s="124">
        <v>3545.6000000000004</v>
      </c>
      <c r="CI115" s="123">
        <v>38.9</v>
      </c>
      <c r="CJ115" s="123">
        <v>66.8</v>
      </c>
      <c r="CK115" s="124">
        <v>3920.2</v>
      </c>
      <c r="CL115" s="19">
        <f>BX115/BZ115</f>
        <v>1.2307692307692308</v>
      </c>
      <c r="CM115" s="22"/>
      <c r="CN115" s="22"/>
      <c r="CO115" s="22"/>
      <c r="CP115" s="6">
        <v>4.5999999999999999E-2</v>
      </c>
      <c r="CQ115" s="19"/>
      <c r="CR115" s="19"/>
      <c r="CS115" s="19"/>
      <c r="CT115" s="22"/>
      <c r="CU115" s="139"/>
      <c r="CV115" s="139"/>
      <c r="CW115" s="22"/>
      <c r="CX115" s="22"/>
      <c r="CY115" s="1"/>
      <c r="CZ115" s="22"/>
      <c r="DA115" s="16">
        <v>3</v>
      </c>
      <c r="DB115" s="126" t="s">
        <v>440</v>
      </c>
      <c r="DC115" s="127"/>
      <c r="DD115" s="128" t="s">
        <v>1108</v>
      </c>
      <c r="DE115" s="1"/>
      <c r="DF115" s="1"/>
      <c r="DG115" s="1"/>
      <c r="DH115" s="1"/>
      <c r="DI115" s="1" t="s">
        <v>433</v>
      </c>
      <c r="DJ115" s="205" t="s">
        <v>482</v>
      </c>
      <c r="DK115" s="4">
        <v>2</v>
      </c>
      <c r="DL115" s="4" t="s">
        <v>441</v>
      </c>
      <c r="DM115" s="4" t="s">
        <v>441</v>
      </c>
      <c r="DN115" s="16">
        <v>0</v>
      </c>
      <c r="DO115" s="4"/>
      <c r="DP115" s="4"/>
      <c r="DQ115" s="4"/>
      <c r="DR115" s="1" t="s">
        <v>430</v>
      </c>
      <c r="DS115" s="1" t="s">
        <v>430</v>
      </c>
      <c r="DT115" s="22">
        <v>204</v>
      </c>
      <c r="DU115" s="22">
        <v>14.7</v>
      </c>
      <c r="DV115" s="22">
        <v>85.3</v>
      </c>
      <c r="DW115" s="1" t="s">
        <v>430</v>
      </c>
      <c r="DX115" s="1" t="s">
        <v>430</v>
      </c>
      <c r="DY115" s="1" t="s">
        <v>430</v>
      </c>
      <c r="DZ115" s="1" t="s">
        <v>430</v>
      </c>
      <c r="EA115" s="29" t="s">
        <v>1007</v>
      </c>
      <c r="EB115" s="2"/>
      <c r="EC115" s="36"/>
      <c r="ED115" s="36"/>
      <c r="EE115" s="4">
        <v>14</v>
      </c>
      <c r="EF115" s="4">
        <v>25</v>
      </c>
      <c r="EG115" s="4">
        <v>2</v>
      </c>
      <c r="EH115" s="4">
        <v>1</v>
      </c>
      <c r="EI115" s="4" t="s">
        <v>3133</v>
      </c>
      <c r="EJ115" s="4">
        <v>180</v>
      </c>
      <c r="EK115" s="4">
        <v>130</v>
      </c>
      <c r="EL115" s="4" t="s">
        <v>430</v>
      </c>
      <c r="EM115" s="4"/>
      <c r="EN115" s="1">
        <v>1</v>
      </c>
      <c r="EO115" s="4">
        <v>2</v>
      </c>
      <c r="EP115" s="4">
        <v>2</v>
      </c>
      <c r="EQ115" s="31">
        <v>1</v>
      </c>
      <c r="ER115" s="14">
        <v>38504</v>
      </c>
      <c r="ES115" s="129">
        <v>12711</v>
      </c>
      <c r="ET115" s="130">
        <v>75</v>
      </c>
      <c r="EU115" s="130">
        <v>5146</v>
      </c>
      <c r="EV115" s="130">
        <v>8000</v>
      </c>
      <c r="EW115" s="130">
        <v>40560</v>
      </c>
      <c r="EX115" s="130">
        <v>2072</v>
      </c>
      <c r="EY115" s="131">
        <f>EX115/EV115*EW115/ET115</f>
        <v>140.06720000000001</v>
      </c>
      <c r="EZ115" s="38">
        <f>L115*EY115</f>
        <v>1960.9408000000003</v>
      </c>
      <c r="FA115" s="9"/>
      <c r="FB115" s="9"/>
      <c r="FC115" s="9"/>
      <c r="FD115" s="9"/>
      <c r="FE115" s="132"/>
      <c r="FF115" s="132"/>
      <c r="FG115" s="132"/>
      <c r="FH115" s="133"/>
      <c r="FI115" s="11"/>
      <c r="FJ115" s="133"/>
      <c r="FK115" s="135"/>
      <c r="FL115" s="136"/>
      <c r="FM115" s="9"/>
      <c r="FN115" s="1"/>
      <c r="FO115" s="40">
        <f>AC115/1000</f>
        <v>0.14199999999999999</v>
      </c>
      <c r="FP115" s="9"/>
      <c r="FQ115" s="118">
        <f>EX115*100/EU115</f>
        <v>40.264282938204431</v>
      </c>
      <c r="FR115" s="137">
        <f>EY115/1000</f>
        <v>0.1400672</v>
      </c>
      <c r="FS115" s="140">
        <f>DT115/EY115</f>
        <v>1.4564437641360717</v>
      </c>
      <c r="FT115" s="42">
        <v>180</v>
      </c>
      <c r="FU115" s="337">
        <v>42522</v>
      </c>
      <c r="FV115" s="343" t="s">
        <v>1029</v>
      </c>
      <c r="FW115" s="237" t="s">
        <v>431</v>
      </c>
      <c r="FX115" s="208"/>
      <c r="FY115" s="243" t="s">
        <v>2473</v>
      </c>
      <c r="FZ115" s="1">
        <v>0</v>
      </c>
      <c r="GA115" s="1">
        <v>2</v>
      </c>
      <c r="GB115" s="9" t="s">
        <v>500</v>
      </c>
      <c r="GC115" s="9"/>
      <c r="GD115" s="1">
        <v>0</v>
      </c>
      <c r="GE115" s="245" t="s">
        <v>513</v>
      </c>
      <c r="GF115" s="237" t="s">
        <v>513</v>
      </c>
      <c r="GG115" s="1">
        <v>0</v>
      </c>
      <c r="GH115" s="244" t="s">
        <v>3134</v>
      </c>
      <c r="GI115" s="351">
        <v>1</v>
      </c>
      <c r="GJ115" s="244" t="s">
        <v>2646</v>
      </c>
      <c r="GK115" s="1">
        <v>0</v>
      </c>
      <c r="GL115" s="8">
        <v>0</v>
      </c>
      <c r="GM115" s="9" t="s">
        <v>1017</v>
      </c>
      <c r="GN115" s="1"/>
      <c r="GO115" s="10">
        <v>43957</v>
      </c>
      <c r="GP115" s="10" t="s">
        <v>522</v>
      </c>
      <c r="GQ115" s="20">
        <f>DATEDIF(ER115,GO115,"m")</f>
        <v>179</v>
      </c>
      <c r="GR115" s="138" t="s">
        <v>1018</v>
      </c>
      <c r="GS115" s="1"/>
      <c r="GT115" s="1"/>
      <c r="GU115" s="1"/>
      <c r="GV115" s="1"/>
      <c r="GW115" s="1"/>
      <c r="GX115" s="1"/>
      <c r="GY115" s="9"/>
      <c r="GZ115" s="9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1"/>
      <c r="IE115" s="11"/>
      <c r="IF115" s="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9"/>
      <c r="KC115" s="9"/>
      <c r="KD115" s="9"/>
      <c r="KE115" s="20">
        <f>FR115*AO115/100*1000</f>
        <v>31.234985600000002</v>
      </c>
      <c r="KF115" s="20">
        <f>FR115*AP115/100*1000</f>
        <v>104.20999680000001</v>
      </c>
      <c r="KG115" s="20">
        <f>FR115*AQ115/100*1000</f>
        <v>2.3251155199999998</v>
      </c>
      <c r="KH115" s="20">
        <f>FR115*AX115/100*1000</f>
        <v>1.8068668800000001</v>
      </c>
      <c r="KI115" s="20">
        <f>FR115*BM115/100*1000</f>
        <v>0.2101008</v>
      </c>
      <c r="KJ115" s="20">
        <f>FR115*BY115/100*1000</f>
        <v>35.014558924799999</v>
      </c>
      <c r="KK115" s="20">
        <f>FR115*CA115/100*1000</f>
        <v>28.449329126400002</v>
      </c>
      <c r="KL115" s="20">
        <f>FR115*CC115/100*1000</f>
        <v>39.70400878080001</v>
      </c>
      <c r="KM115" s="9"/>
      <c r="KN115" s="9"/>
      <c r="KO115" s="9"/>
      <c r="KP115" s="1"/>
      <c r="KQ115" s="9"/>
      <c r="KR115" s="9"/>
      <c r="KS115" s="23">
        <v>44202</v>
      </c>
      <c r="KT115" s="20">
        <v>2</v>
      </c>
      <c r="KU115" s="9">
        <v>1</v>
      </c>
      <c r="KV115" s="9">
        <v>2</v>
      </c>
      <c r="KW115" s="464">
        <v>44806</v>
      </c>
      <c r="KX115" s="9">
        <v>2</v>
      </c>
      <c r="KY115" s="9">
        <v>0</v>
      </c>
      <c r="KZ115" s="9">
        <v>0</v>
      </c>
      <c r="LA115" s="11" t="s">
        <v>2463</v>
      </c>
      <c r="LB115" s="11"/>
      <c r="LC115" s="11"/>
    </row>
    <row r="116" spans="1:315">
      <c r="A116" s="1">
        <v>155</v>
      </c>
      <c r="B116" s="416">
        <f>COUNTIFS($D$3:D116,D116,$F$3:F116,F116)</f>
        <v>2</v>
      </c>
      <c r="C116" s="417">
        <v>15432</v>
      </c>
      <c r="D116" s="418" t="s">
        <v>611</v>
      </c>
      <c r="E116" s="73" t="s">
        <v>556</v>
      </c>
      <c r="F116" s="75">
        <v>6503270785</v>
      </c>
      <c r="G116" s="74">
        <v>56</v>
      </c>
      <c r="H116" s="442">
        <v>44356</v>
      </c>
      <c r="I116" s="29" t="s">
        <v>1124</v>
      </c>
      <c r="J116" s="24" t="s">
        <v>486</v>
      </c>
      <c r="K116" s="2" t="s">
        <v>429</v>
      </c>
      <c r="L116" s="2">
        <v>19</v>
      </c>
      <c r="M116" s="2" t="s">
        <v>661</v>
      </c>
      <c r="N116" s="2" t="s">
        <v>644</v>
      </c>
      <c r="O116" s="11"/>
      <c r="P116" s="2" t="s">
        <v>1607</v>
      </c>
      <c r="Q116" s="11"/>
      <c r="R116" s="11"/>
      <c r="S116" s="11"/>
      <c r="T116" s="41"/>
      <c r="U116" s="41"/>
      <c r="V116" s="61" t="s">
        <v>1358</v>
      </c>
      <c r="W116" s="41"/>
      <c r="X116" s="41"/>
      <c r="Y116" s="63"/>
      <c r="Z116" s="11"/>
      <c r="AA116" s="1" t="s">
        <v>793</v>
      </c>
      <c r="AB116" s="1"/>
      <c r="AC116" s="112">
        <v>157</v>
      </c>
      <c r="AD116" s="112">
        <v>3000</v>
      </c>
      <c r="AE116" s="11"/>
      <c r="AF116" s="11"/>
      <c r="AG116" s="11" t="s">
        <v>490</v>
      </c>
      <c r="AH116" s="112">
        <v>250</v>
      </c>
      <c r="AI116" s="11"/>
      <c r="AJ116" s="11"/>
      <c r="AK116" s="112"/>
      <c r="AL116" s="1"/>
      <c r="AM116" s="11"/>
      <c r="AN116" s="1"/>
      <c r="AO116" s="113">
        <v>34.200000000000003</v>
      </c>
      <c r="AP116" s="114">
        <v>54.3</v>
      </c>
      <c r="AQ116" s="115">
        <v>10.3</v>
      </c>
      <c r="AR116" s="116">
        <f>AO116+AP116+AQ116</f>
        <v>98.8</v>
      </c>
      <c r="AS116" s="117">
        <f>AO116/AP116</f>
        <v>0.62983425414364647</v>
      </c>
      <c r="AT116" s="118">
        <f>AO116/AP116*AQ116</f>
        <v>6.4872928176795588</v>
      </c>
      <c r="AU116" s="119">
        <f>AO116/(AP116+AQ116)</f>
        <v>0.52941176470588247</v>
      </c>
      <c r="AV116" s="19">
        <f>AW116*AO116/100</f>
        <v>27.655999999999999</v>
      </c>
      <c r="AW116" s="19">
        <f>98-AY116-(CD116*100/AO116)</f>
        <v>80.865497076023388</v>
      </c>
      <c r="AX116" s="120">
        <v>3.82</v>
      </c>
      <c r="AY116" s="19">
        <f>AX116*100/AO116</f>
        <v>11.169590643274853</v>
      </c>
      <c r="AZ116" s="1" t="s">
        <v>431</v>
      </c>
      <c r="BA116" s="55">
        <v>24.2</v>
      </c>
      <c r="BB116" s="1" t="s">
        <v>431</v>
      </c>
      <c r="BC116" s="6">
        <v>0.18</v>
      </c>
      <c r="BD116" s="6"/>
      <c r="BE116" s="19"/>
      <c r="BF116" s="19"/>
      <c r="BG116" s="64">
        <v>7241.6609938733836</v>
      </c>
      <c r="BH116" s="64">
        <v>593.09</v>
      </c>
      <c r="BI116" s="19">
        <v>1.4</v>
      </c>
      <c r="BJ116" s="19">
        <v>39.299999999999997</v>
      </c>
      <c r="BK116" s="19">
        <f>100-BJ116</f>
        <v>60.7</v>
      </c>
      <c r="BL116" s="121">
        <f>BJ116/BK116</f>
        <v>0.64744645799011524</v>
      </c>
      <c r="BM116" s="122">
        <v>0.33</v>
      </c>
      <c r="BN116" s="6">
        <f>BM116*100/AO116</f>
        <v>0.96491228070175428</v>
      </c>
      <c r="BO116" s="1" t="s">
        <v>431</v>
      </c>
      <c r="BP116" s="19">
        <v>43.442000000000007</v>
      </c>
      <c r="BQ116" s="19">
        <v>40.559999999999995</v>
      </c>
      <c r="BR116" s="42">
        <v>72278</v>
      </c>
      <c r="BS116" s="6">
        <f>BX116+BZ116</f>
        <v>36.299999999999997</v>
      </c>
      <c r="BT116" s="4">
        <v>86.8</v>
      </c>
      <c r="BU116" s="42">
        <v>12327.951999999999</v>
      </c>
      <c r="BV116" s="6">
        <f>100-BT116</f>
        <v>13.200000000000003</v>
      </c>
      <c r="BW116" s="6">
        <f>BY116+CA116+CC116</f>
        <v>54.137100000000004</v>
      </c>
      <c r="BX116" s="22">
        <v>14.4</v>
      </c>
      <c r="BY116" s="22">
        <f>BX116*AP116/100</f>
        <v>7.8191999999999995</v>
      </c>
      <c r="BZ116" s="6">
        <v>21.9</v>
      </c>
      <c r="CA116" s="22">
        <f>BZ116*AP116/100</f>
        <v>11.891699999999998</v>
      </c>
      <c r="CB116" s="6">
        <v>63.4</v>
      </c>
      <c r="CC116" s="22">
        <f>CB116*AP116/100</f>
        <v>34.426200000000001</v>
      </c>
      <c r="CD116" s="22">
        <v>2.04</v>
      </c>
      <c r="CE116" s="123">
        <v>99.8</v>
      </c>
      <c r="CF116" s="124">
        <v>11550</v>
      </c>
      <c r="CG116" s="123">
        <v>98.7</v>
      </c>
      <c r="CH116" s="124">
        <v>7703</v>
      </c>
      <c r="CI116" s="123">
        <v>92.2</v>
      </c>
      <c r="CJ116" s="123">
        <v>94.6</v>
      </c>
      <c r="CK116" s="124">
        <v>6798</v>
      </c>
      <c r="CL116" s="19">
        <f>BX116/BZ116</f>
        <v>0.65753424657534254</v>
      </c>
      <c r="CM116" s="19">
        <v>0.63</v>
      </c>
      <c r="CN116" s="19">
        <v>2.1</v>
      </c>
      <c r="CO116" s="19">
        <v>4.42</v>
      </c>
      <c r="CP116" s="6"/>
      <c r="CQ116" s="19"/>
      <c r="CR116" s="19"/>
      <c r="CS116" s="20"/>
      <c r="CT116" s="25"/>
      <c r="CU116" s="125"/>
      <c r="CV116" s="125"/>
      <c r="CW116" s="1"/>
      <c r="CX116" s="1"/>
      <c r="CY116" s="1"/>
      <c r="CZ116" s="22"/>
      <c r="DA116" s="16"/>
      <c r="DB116" s="126" t="s">
        <v>440</v>
      </c>
      <c r="DC116" s="127"/>
      <c r="DD116" s="128" t="s">
        <v>1627</v>
      </c>
      <c r="DE116" s="1"/>
      <c r="DF116" s="1"/>
      <c r="DG116" s="1"/>
      <c r="DH116" s="1"/>
      <c r="DI116" s="1" t="s">
        <v>433</v>
      </c>
      <c r="DJ116" s="206" t="s">
        <v>490</v>
      </c>
      <c r="DK116" s="4">
        <v>2</v>
      </c>
      <c r="DL116" s="4"/>
      <c r="DM116" s="4"/>
      <c r="DN116" s="16">
        <v>0</v>
      </c>
      <c r="DO116" s="4"/>
      <c r="DP116" s="4"/>
      <c r="DQ116" s="4"/>
      <c r="DR116" s="22" t="s">
        <v>430</v>
      </c>
      <c r="DS116" s="22" t="s">
        <v>430</v>
      </c>
      <c r="DT116" s="64">
        <v>185</v>
      </c>
      <c r="DU116" s="22">
        <v>9.1999999999999993</v>
      </c>
      <c r="DV116" s="22">
        <v>90.8</v>
      </c>
      <c r="DW116" s="22" t="s">
        <v>430</v>
      </c>
      <c r="DX116" s="22" t="s">
        <v>430</v>
      </c>
      <c r="DY116" s="22" t="s">
        <v>430</v>
      </c>
      <c r="DZ116" s="22" t="s">
        <v>430</v>
      </c>
      <c r="EA116" s="65" t="s">
        <v>1514</v>
      </c>
      <c r="EB116" s="65" t="s">
        <v>1628</v>
      </c>
      <c r="EC116" s="36"/>
      <c r="ED116" s="36"/>
      <c r="EE116" s="4">
        <f>L116</f>
        <v>19</v>
      </c>
      <c r="EF116" s="4">
        <v>26</v>
      </c>
      <c r="EG116" s="4"/>
      <c r="EH116" s="4">
        <v>1</v>
      </c>
      <c r="EI116" s="4" t="s">
        <v>2643</v>
      </c>
      <c r="EJ116" s="4">
        <v>180</v>
      </c>
      <c r="EK116" s="4">
        <v>130</v>
      </c>
      <c r="EL116" s="6">
        <f t="shared" ref="EL116:EL122" si="212">EK116/(EJ116*EJ116*0.01*0.01)</f>
        <v>40.123456790123456</v>
      </c>
      <c r="EM116" s="4"/>
      <c r="EN116" s="4">
        <v>1</v>
      </c>
      <c r="EO116" s="4">
        <v>2</v>
      </c>
      <c r="EP116" s="4">
        <v>1</v>
      </c>
      <c r="EQ116" s="31" t="s">
        <v>513</v>
      </c>
      <c r="ER116" s="14" t="s">
        <v>513</v>
      </c>
      <c r="ES116" s="129">
        <f>C116</f>
        <v>15432</v>
      </c>
      <c r="ET116" s="130">
        <v>75</v>
      </c>
      <c r="EU116" s="130">
        <v>8240</v>
      </c>
      <c r="EV116" s="130">
        <v>8000</v>
      </c>
      <c r="EW116" s="130">
        <v>39780</v>
      </c>
      <c r="EX116" s="130">
        <v>2428</v>
      </c>
      <c r="EY116" s="131">
        <f>EX116/EV116*EW116/ET116</f>
        <v>160.97639999999998</v>
      </c>
      <c r="EZ116" s="38">
        <f>L116*EY116</f>
        <v>3058.5515999999998</v>
      </c>
      <c r="FA116" s="9"/>
      <c r="FB116" s="9"/>
      <c r="FC116" s="9"/>
      <c r="FD116" s="9"/>
      <c r="FE116" s="132"/>
      <c r="FF116" s="132"/>
      <c r="FG116" s="132"/>
      <c r="FH116" s="133"/>
      <c r="FI116" s="134"/>
      <c r="FJ116" s="133"/>
      <c r="FK116" s="135"/>
      <c r="FL116" s="136"/>
      <c r="FM116" s="9"/>
      <c r="FN116" s="1"/>
      <c r="FO116" s="40">
        <f>AC116/1000</f>
        <v>0.157</v>
      </c>
      <c r="FP116" s="9"/>
      <c r="FQ116" s="118">
        <f>EX116*100/EU116</f>
        <v>29.466019417475728</v>
      </c>
      <c r="FR116" s="137">
        <f>EY116/1000</f>
        <v>0.16097639999999999</v>
      </c>
      <c r="FS116" s="9"/>
      <c r="FT116" s="1"/>
      <c r="FU116" s="335"/>
      <c r="FV116" s="344">
        <v>43466</v>
      </c>
      <c r="FW116" s="210"/>
      <c r="FX116" s="244" t="s">
        <v>430</v>
      </c>
      <c r="FY116" s="243" t="s">
        <v>2557</v>
      </c>
      <c r="FZ116" s="1"/>
      <c r="GA116" s="1">
        <v>1</v>
      </c>
      <c r="GB116" s="9"/>
      <c r="GC116" s="9"/>
      <c r="GD116" s="1"/>
      <c r="GE116" s="245" t="s">
        <v>513</v>
      </c>
      <c r="GF116" s="237" t="s">
        <v>513</v>
      </c>
      <c r="GG116" s="1"/>
      <c r="GH116" s="244" t="s">
        <v>3135</v>
      </c>
      <c r="GI116" s="351">
        <v>1</v>
      </c>
      <c r="GJ116" s="244" t="s">
        <v>2646</v>
      </c>
      <c r="GK116" s="1"/>
      <c r="GL116" s="8">
        <v>0</v>
      </c>
      <c r="GM116" s="9"/>
      <c r="GN116" s="1"/>
      <c r="GO116" s="10"/>
      <c r="GP116" s="10"/>
      <c r="GQ116" s="20"/>
      <c r="GR116" s="138"/>
      <c r="GS116" s="1"/>
      <c r="GT116" s="1"/>
      <c r="GU116" s="1"/>
      <c r="GV116" s="1"/>
      <c r="GW116" s="1"/>
      <c r="GX116" s="1"/>
      <c r="GY116" s="9"/>
      <c r="GZ116" s="9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9"/>
      <c r="KC116" s="9"/>
      <c r="KD116" s="9"/>
      <c r="KE116" s="20">
        <f>FR116*AO116/100*1000</f>
        <v>55.053928800000008</v>
      </c>
      <c r="KF116" s="20">
        <f>FR116*AP116/100*1000</f>
        <v>87.410185199999987</v>
      </c>
      <c r="KG116" s="20">
        <f>FR116*AQ116/100*1000</f>
        <v>16.580569199999999</v>
      </c>
      <c r="KH116" s="20">
        <f>FR116*AX116/100*1000</f>
        <v>6.1492984799999988</v>
      </c>
      <c r="KI116" s="20">
        <f>FR116*BM116/100*1000</f>
        <v>0.53122212000000002</v>
      </c>
      <c r="KJ116" s="20">
        <f>FR116*BY116/100*1000</f>
        <v>12.587066668799997</v>
      </c>
      <c r="KK116" s="20">
        <f>FR116*CA116/100*1000</f>
        <v>19.142830558799997</v>
      </c>
      <c r="KL116" s="20">
        <f>FR116*CC116/100*1000</f>
        <v>55.418057416800004</v>
      </c>
      <c r="KM116" s="9"/>
      <c r="KN116" s="9"/>
      <c r="KO116" s="9"/>
      <c r="KP116" s="1"/>
      <c r="KQ116" s="9"/>
      <c r="KR116" s="9"/>
      <c r="KS116" s="23">
        <v>44384</v>
      </c>
      <c r="KT116" s="20">
        <v>2</v>
      </c>
      <c r="KU116" s="9">
        <v>1</v>
      </c>
      <c r="KV116" s="9">
        <v>2</v>
      </c>
      <c r="KW116" s="464">
        <v>44806</v>
      </c>
      <c r="KX116" s="9">
        <v>2</v>
      </c>
      <c r="KY116" s="9">
        <v>0</v>
      </c>
      <c r="KZ116" s="9">
        <v>0</v>
      </c>
      <c r="LA116" s="11" t="s">
        <v>2463</v>
      </c>
      <c r="LB116" s="11"/>
      <c r="LC116" s="11"/>
    </row>
    <row r="117" spans="1:315">
      <c r="A117" s="1">
        <v>160</v>
      </c>
      <c r="B117" s="416">
        <f>COUNTIFS($D$3:D117,D117,$F$3:F117,F117)</f>
        <v>1</v>
      </c>
      <c r="C117" s="418">
        <v>15446</v>
      </c>
      <c r="D117" s="418" t="s">
        <v>611</v>
      </c>
      <c r="E117" s="1" t="s">
        <v>503</v>
      </c>
      <c r="F117" s="12">
        <v>9401266072</v>
      </c>
      <c r="G117" s="1">
        <v>27</v>
      </c>
      <c r="H117" s="441">
        <v>44357</v>
      </c>
      <c r="I117" s="162"/>
      <c r="J117" s="24"/>
      <c r="K117" s="9"/>
      <c r="L117" s="1"/>
      <c r="M117" s="1"/>
      <c r="N117" s="1"/>
      <c r="O117" s="1"/>
      <c r="P117" s="25"/>
      <c r="Q117" s="25"/>
      <c r="R117" s="25"/>
      <c r="S117" s="27"/>
      <c r="T117" s="27"/>
      <c r="U117" s="27"/>
      <c r="V117" s="27"/>
      <c r="W117" s="27"/>
      <c r="X117" s="27"/>
      <c r="Y117" s="26"/>
      <c r="Z117" s="8"/>
      <c r="AA117" s="1"/>
      <c r="AB117" s="1"/>
      <c r="AC117" s="1"/>
      <c r="AD117" s="1"/>
      <c r="AE117" s="1"/>
      <c r="AF117" s="1"/>
      <c r="AG117" s="136"/>
      <c r="AH117" s="9"/>
      <c r="AI117" s="1"/>
      <c r="AJ117" s="1"/>
      <c r="AK117" s="112"/>
      <c r="AL117" s="1"/>
      <c r="AM117" s="1"/>
      <c r="AN117" s="1"/>
      <c r="AO117" s="163"/>
      <c r="AP117" s="164"/>
      <c r="AQ117" s="165"/>
      <c r="AR117" s="166"/>
      <c r="AS117" s="135"/>
      <c r="AT117" s="21"/>
      <c r="AU117" s="167"/>
      <c r="AV117" s="1"/>
      <c r="AW117" s="1"/>
      <c r="AX117" s="168"/>
      <c r="AY117" s="1"/>
      <c r="AZ117" s="1"/>
      <c r="BA117" s="142"/>
      <c r="BB117" s="1"/>
      <c r="BC117" s="169"/>
      <c r="BD117" s="4"/>
      <c r="BE117" s="1"/>
      <c r="BF117" s="1"/>
      <c r="BG117" s="1"/>
      <c r="BH117" s="1"/>
      <c r="BI117" s="1"/>
      <c r="BJ117" s="1"/>
      <c r="BK117" s="1"/>
      <c r="BL117" s="170"/>
      <c r="BM117" s="123"/>
      <c r="BN117" s="4"/>
      <c r="BO117" s="1"/>
      <c r="BP117" s="1"/>
      <c r="BQ117" s="1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25"/>
      <c r="CP117" s="4"/>
      <c r="CQ117" s="1"/>
      <c r="CR117" s="1"/>
      <c r="CS117" s="1"/>
      <c r="CT117" s="25"/>
      <c r="CU117" s="125"/>
      <c r="CV117" s="125"/>
      <c r="CW117" s="1"/>
      <c r="CX117" s="1"/>
      <c r="CY117" s="1"/>
      <c r="CZ117" s="1"/>
      <c r="DA117" s="1"/>
      <c r="DB117" s="126"/>
      <c r="DC117" s="8"/>
      <c r="DD117" s="8"/>
      <c r="DE117" s="1"/>
      <c r="DF117" s="1"/>
      <c r="DG117" s="1"/>
      <c r="DH117" s="1"/>
      <c r="DI117" s="2"/>
      <c r="DJ117" s="205" t="s">
        <v>482</v>
      </c>
      <c r="DK117" s="4"/>
      <c r="DL117" s="4"/>
      <c r="DM117" s="4"/>
      <c r="DN117" s="4"/>
      <c r="DO117" s="4"/>
      <c r="DP117" s="4"/>
      <c r="DQ117" s="4"/>
      <c r="DR117" s="1"/>
      <c r="DS117" s="1"/>
      <c r="DT117" s="2"/>
      <c r="DU117" s="2"/>
      <c r="DV117" s="2"/>
      <c r="DW117" s="2"/>
      <c r="DX117" s="2"/>
      <c r="DY117" s="2"/>
      <c r="DZ117" s="2"/>
      <c r="EA117" s="2"/>
      <c r="EB117" s="1"/>
      <c r="EC117" s="9"/>
      <c r="ED117" s="9"/>
      <c r="EE117" s="9"/>
      <c r="EF117" s="1">
        <v>15</v>
      </c>
      <c r="EG117" s="1"/>
      <c r="EH117" s="1">
        <v>0</v>
      </c>
      <c r="EI117" s="1">
        <v>0</v>
      </c>
      <c r="EJ117" s="237" t="s">
        <v>1346</v>
      </c>
      <c r="EK117" s="237" t="s">
        <v>1346</v>
      </c>
      <c r="EL117" s="6" t="e">
        <f t="shared" si="212"/>
        <v>#VALUE!</v>
      </c>
      <c r="EM117" s="1"/>
      <c r="EN117" s="1">
        <v>1</v>
      </c>
      <c r="EO117" s="1">
        <v>1</v>
      </c>
      <c r="EP117" s="1">
        <v>1</v>
      </c>
      <c r="EQ117" s="244" t="s">
        <v>2601</v>
      </c>
      <c r="ER117" s="10">
        <v>44197</v>
      </c>
      <c r="ES117" s="129"/>
      <c r="ET117" s="9"/>
      <c r="EU117" s="9"/>
      <c r="EV117" s="9"/>
      <c r="EW117" s="9"/>
      <c r="EX117" s="9"/>
      <c r="EY117" s="132"/>
      <c r="EZ117" s="132"/>
      <c r="FA117" s="11"/>
      <c r="FB117" s="9"/>
      <c r="FC117" s="9"/>
      <c r="FD117" s="9"/>
      <c r="FE117" s="9"/>
      <c r="FF117" s="9"/>
      <c r="FG117" s="132"/>
      <c r="FH117" s="132"/>
      <c r="FI117" s="134"/>
      <c r="FJ117" s="133"/>
      <c r="FK117" s="171"/>
      <c r="FL117" s="21"/>
      <c r="FM117" s="136"/>
      <c r="FN117" s="9"/>
      <c r="FO117" s="36"/>
      <c r="FP117" s="9"/>
      <c r="FQ117" s="132"/>
      <c r="FR117" s="132"/>
      <c r="FS117" s="1"/>
      <c r="FT117" s="1"/>
      <c r="FU117" s="336">
        <v>44433</v>
      </c>
      <c r="FV117" s="343" t="s">
        <v>772</v>
      </c>
      <c r="FW117" s="237" t="s">
        <v>566</v>
      </c>
      <c r="FX117" s="208" t="s">
        <v>772</v>
      </c>
      <c r="FY117" s="243" t="s">
        <v>2449</v>
      </c>
      <c r="FZ117" s="1"/>
      <c r="GA117" s="1">
        <v>0</v>
      </c>
      <c r="GB117" s="9"/>
      <c r="GC117" s="9"/>
      <c r="GD117" s="1"/>
      <c r="GE117" s="245" t="s">
        <v>513</v>
      </c>
      <c r="GF117" s="237" t="s">
        <v>513</v>
      </c>
      <c r="GG117" s="1"/>
      <c r="GH117" s="249" t="s">
        <v>3136</v>
      </c>
      <c r="GI117" s="351">
        <v>1</v>
      </c>
      <c r="GJ117" s="244" t="s">
        <v>1016</v>
      </c>
      <c r="GK117" s="1"/>
      <c r="GL117" s="8">
        <v>0</v>
      </c>
      <c r="GM117" s="9"/>
      <c r="GN117" s="1"/>
      <c r="GO117" s="1"/>
      <c r="GP117" s="4"/>
      <c r="GQ117" s="1"/>
      <c r="GR117" s="138"/>
      <c r="GS117" s="1"/>
      <c r="GT117" s="1"/>
      <c r="GU117" s="1"/>
      <c r="GV117" s="1"/>
      <c r="GW117" s="1"/>
      <c r="GX117" s="1"/>
      <c r="GY117" s="9"/>
      <c r="GZ117" s="9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1"/>
      <c r="KQ117" s="9"/>
      <c r="KR117" s="9"/>
      <c r="KS117" s="245">
        <v>44399</v>
      </c>
      <c r="KT117" s="20">
        <v>2</v>
      </c>
      <c r="KU117" s="9">
        <v>1</v>
      </c>
      <c r="KV117" s="9">
        <v>2</v>
      </c>
      <c r="KW117" s="464">
        <v>44399</v>
      </c>
      <c r="KX117" s="9">
        <v>1</v>
      </c>
      <c r="KY117" s="9">
        <v>0</v>
      </c>
      <c r="KZ117" s="9">
        <v>0</v>
      </c>
      <c r="LA117" s="11" t="s">
        <v>2677</v>
      </c>
      <c r="LB117" s="11"/>
      <c r="LC117" s="11"/>
    </row>
    <row r="118" spans="1:315">
      <c r="A118" s="1">
        <v>189</v>
      </c>
      <c r="B118" s="416">
        <f>COUNTIFS($D$3:D118,D118,$F$3:F118,F118)</f>
        <v>3</v>
      </c>
      <c r="C118" s="417">
        <v>15692</v>
      </c>
      <c r="D118" s="418" t="s">
        <v>611</v>
      </c>
      <c r="E118" s="73" t="s">
        <v>556</v>
      </c>
      <c r="F118" s="75">
        <v>6503270785</v>
      </c>
      <c r="G118" s="74">
        <v>56</v>
      </c>
      <c r="H118" s="442">
        <v>44384</v>
      </c>
      <c r="I118" s="29" t="s">
        <v>1124</v>
      </c>
      <c r="J118" s="24" t="s">
        <v>486</v>
      </c>
      <c r="K118" s="2" t="s">
        <v>429</v>
      </c>
      <c r="L118" s="2">
        <v>23</v>
      </c>
      <c r="M118" s="2">
        <v>3</v>
      </c>
      <c r="N118" s="2" t="s">
        <v>430</v>
      </c>
      <c r="O118" s="11"/>
      <c r="P118" s="2" t="s">
        <v>1638</v>
      </c>
      <c r="Q118" s="11"/>
      <c r="R118" s="11"/>
      <c r="S118" s="11"/>
      <c r="T118" s="41"/>
      <c r="U118" s="41"/>
      <c r="V118" s="61" t="s">
        <v>1358</v>
      </c>
      <c r="W118" s="11"/>
      <c r="X118" s="69" t="s">
        <v>1650</v>
      </c>
      <c r="Y118" s="63"/>
      <c r="Z118" s="11"/>
      <c r="AA118" s="1" t="s">
        <v>760</v>
      </c>
      <c r="AB118" s="1"/>
      <c r="AC118" s="112">
        <v>60</v>
      </c>
      <c r="AD118" s="112">
        <v>1300</v>
      </c>
      <c r="AE118" s="11"/>
      <c r="AF118" s="11"/>
      <c r="AG118" s="11" t="s">
        <v>490</v>
      </c>
      <c r="AH118" s="112">
        <v>150</v>
      </c>
      <c r="AI118" s="11"/>
      <c r="AJ118" s="11"/>
      <c r="AK118" s="112"/>
      <c r="AL118" s="1"/>
      <c r="AM118" s="11"/>
      <c r="AN118" s="1"/>
      <c r="AO118" s="113">
        <v>40.5</v>
      </c>
      <c r="AP118" s="114">
        <v>50.9</v>
      </c>
      <c r="AQ118" s="115">
        <v>7.88</v>
      </c>
      <c r="AR118" s="116">
        <f>AO118+AP118+AQ118</f>
        <v>99.28</v>
      </c>
      <c r="AS118" s="117">
        <f>AO118/AP118</f>
        <v>0.79567779960707274</v>
      </c>
      <c r="AT118" s="118">
        <f>AO118/AP118*AQ118</f>
        <v>6.2699410609037329</v>
      </c>
      <c r="AU118" s="119">
        <f>AO118/(AP118+AQ118)</f>
        <v>0.68900986730180336</v>
      </c>
      <c r="AV118" s="19">
        <f>AW118*AO118/100</f>
        <v>36.840000000000003</v>
      </c>
      <c r="AW118" s="19">
        <f>98-AY118-(CD118*100/AO118)</f>
        <v>90.962962962962976</v>
      </c>
      <c r="AX118" s="120">
        <v>2.34</v>
      </c>
      <c r="AY118" s="19">
        <f>AX118*100/AO118</f>
        <v>5.7777777777777777</v>
      </c>
      <c r="AZ118" s="1" t="s">
        <v>431</v>
      </c>
      <c r="BA118" s="55">
        <v>17.290000000000003</v>
      </c>
      <c r="BB118" s="1" t="s">
        <v>431</v>
      </c>
      <c r="BC118" s="6">
        <v>0.23</v>
      </c>
      <c r="BD118" s="6"/>
      <c r="BE118" s="19"/>
      <c r="BF118" s="19"/>
      <c r="BG118" s="64">
        <v>6443.7420986093557</v>
      </c>
      <c r="BH118" s="64">
        <v>180.34</v>
      </c>
      <c r="BI118" s="19">
        <v>0</v>
      </c>
      <c r="BJ118" s="19">
        <v>32.799999999999997</v>
      </c>
      <c r="BK118" s="19">
        <f>100-BJ118</f>
        <v>67.2</v>
      </c>
      <c r="BL118" s="121">
        <f>BJ118/BK118</f>
        <v>0.48809523809523803</v>
      </c>
      <c r="BM118" s="122">
        <v>0.39</v>
      </c>
      <c r="BN118" s="6">
        <f>BM118*100/AO118</f>
        <v>0.96296296296296291</v>
      </c>
      <c r="BO118" s="1" t="s">
        <v>431</v>
      </c>
      <c r="BP118" s="19">
        <v>29.224999999999998</v>
      </c>
      <c r="BQ118" s="19">
        <v>14.950000000000001</v>
      </c>
      <c r="BR118" s="42">
        <v>32486</v>
      </c>
      <c r="BS118" s="6">
        <f>BX118+BZ118</f>
        <v>55.3</v>
      </c>
      <c r="BT118" s="4">
        <v>82.6</v>
      </c>
      <c r="BU118" s="42">
        <v>6208.0357142857147</v>
      </c>
      <c r="BV118" s="6">
        <f>100-BT118</f>
        <v>17.400000000000006</v>
      </c>
      <c r="BW118" s="6">
        <f>BY118+CA118+CC118</f>
        <v>50.8491</v>
      </c>
      <c r="BX118" s="22">
        <v>21.2</v>
      </c>
      <c r="BY118" s="22">
        <f>BX118*AP118/100</f>
        <v>10.790799999999999</v>
      </c>
      <c r="BZ118" s="6">
        <v>34.1</v>
      </c>
      <c r="CA118" s="22">
        <f>BZ118*AP118/100</f>
        <v>17.3569</v>
      </c>
      <c r="CB118" s="6">
        <v>44.6</v>
      </c>
      <c r="CC118" s="22">
        <f>CB118*AP118/100</f>
        <v>22.7014</v>
      </c>
      <c r="CD118" s="22">
        <v>0.51</v>
      </c>
      <c r="CE118" s="123">
        <v>88.3</v>
      </c>
      <c r="CF118" s="124">
        <v>5838</v>
      </c>
      <c r="CG118" s="123">
        <v>71.400000000000006</v>
      </c>
      <c r="CH118" s="124">
        <v>4492</v>
      </c>
      <c r="CI118" s="123">
        <v>31.5</v>
      </c>
      <c r="CJ118" s="123">
        <v>57.1</v>
      </c>
      <c r="CK118" s="124">
        <v>4492</v>
      </c>
      <c r="CL118" s="19">
        <f>BX118/BZ118</f>
        <v>0.6217008797653959</v>
      </c>
      <c r="CM118" s="19"/>
      <c r="CN118" s="19"/>
      <c r="CO118" s="19"/>
      <c r="CP118" s="6">
        <v>0.28000000000000003</v>
      </c>
      <c r="CQ118" s="19"/>
      <c r="CR118" s="19"/>
      <c r="CS118" s="20"/>
      <c r="CT118" s="25"/>
      <c r="CU118" s="125"/>
      <c r="CV118" s="125"/>
      <c r="CW118" s="1"/>
      <c r="CX118" s="1"/>
      <c r="CY118" s="1"/>
      <c r="CZ118" s="22"/>
      <c r="DA118" s="16"/>
      <c r="DB118" s="126" t="s">
        <v>440</v>
      </c>
      <c r="DC118" s="127"/>
      <c r="DD118" s="128" t="s">
        <v>1681</v>
      </c>
      <c r="DE118" s="1"/>
      <c r="DF118" s="1"/>
      <c r="DG118" s="1"/>
      <c r="DH118" s="1"/>
      <c r="DI118" s="1" t="s">
        <v>433</v>
      </c>
      <c r="DJ118" s="206" t="s">
        <v>490</v>
      </c>
      <c r="DK118" s="4">
        <v>2</v>
      </c>
      <c r="DL118" s="4"/>
      <c r="DM118" s="4"/>
      <c r="DN118" s="16">
        <v>0</v>
      </c>
      <c r="DO118" s="4"/>
      <c r="DP118" s="4"/>
      <c r="DQ118" s="4"/>
      <c r="DR118" s="22" t="s">
        <v>430</v>
      </c>
      <c r="DS118" s="22" t="s">
        <v>430</v>
      </c>
      <c r="DT118" s="64">
        <v>162</v>
      </c>
      <c r="DU118" s="22">
        <v>5.5</v>
      </c>
      <c r="DV118" s="22">
        <v>94.5</v>
      </c>
      <c r="DW118" s="22" t="s">
        <v>430</v>
      </c>
      <c r="DX118" s="22" t="s">
        <v>430</v>
      </c>
      <c r="DY118" s="22" t="s">
        <v>430</v>
      </c>
      <c r="DZ118" s="22" t="s">
        <v>430</v>
      </c>
      <c r="EA118" s="2">
        <v>0</v>
      </c>
      <c r="EB118" s="65"/>
      <c r="EC118" s="36"/>
      <c r="ED118" s="36"/>
      <c r="EE118" s="4">
        <f>L118</f>
        <v>23</v>
      </c>
      <c r="EF118" s="4">
        <v>28</v>
      </c>
      <c r="EG118" s="4"/>
      <c r="EH118" s="4">
        <v>1</v>
      </c>
      <c r="EI118" s="4" t="s">
        <v>3137</v>
      </c>
      <c r="EJ118" s="4">
        <v>180</v>
      </c>
      <c r="EK118" s="4">
        <v>115</v>
      </c>
      <c r="EL118" s="6">
        <f t="shared" si="212"/>
        <v>35.493827160493822</v>
      </c>
      <c r="EM118" s="4"/>
      <c r="EN118" s="4">
        <v>1</v>
      </c>
      <c r="EO118" s="4">
        <v>1</v>
      </c>
      <c r="EP118" s="4">
        <v>2</v>
      </c>
      <c r="EQ118" s="31" t="s">
        <v>513</v>
      </c>
      <c r="ER118" s="14" t="s">
        <v>513</v>
      </c>
      <c r="ES118" s="129">
        <f>C118</f>
        <v>15692</v>
      </c>
      <c r="ET118" s="130">
        <v>75</v>
      </c>
      <c r="EU118" s="130">
        <v>10790</v>
      </c>
      <c r="EV118" s="130">
        <v>17581</v>
      </c>
      <c r="EW118" s="130">
        <v>39780</v>
      </c>
      <c r="EX118" s="130">
        <v>2052</v>
      </c>
      <c r="EY118" s="131">
        <f>EX118/EV118*EW118/ET118</f>
        <v>61.906649223593654</v>
      </c>
      <c r="EZ118" s="38">
        <f>L118*EY118</f>
        <v>1423.852932142654</v>
      </c>
      <c r="FA118" s="9"/>
      <c r="FB118" s="9"/>
      <c r="FC118" s="9"/>
      <c r="FD118" s="9"/>
      <c r="FE118" s="132"/>
      <c r="FF118" s="132"/>
      <c r="FG118" s="132"/>
      <c r="FH118" s="133"/>
      <c r="FI118" s="134"/>
      <c r="FJ118" s="133"/>
      <c r="FK118" s="135"/>
      <c r="FL118" s="136"/>
      <c r="FM118" s="9"/>
      <c r="FN118" s="1"/>
      <c r="FO118" s="40">
        <f>AC118/1000</f>
        <v>0.06</v>
      </c>
      <c r="FP118" s="9"/>
      <c r="FQ118" s="118">
        <f>EX118*100/EU118</f>
        <v>19.017608897126969</v>
      </c>
      <c r="FR118" s="137">
        <f>EY118/1000</f>
        <v>6.1906649223593652E-2</v>
      </c>
      <c r="FS118" s="9"/>
      <c r="FT118" s="1"/>
      <c r="FU118" s="335"/>
      <c r="FV118" s="344">
        <v>44317</v>
      </c>
      <c r="FW118" s="210"/>
      <c r="FX118" s="244" t="s">
        <v>641</v>
      </c>
      <c r="FY118" s="243" t="s">
        <v>2557</v>
      </c>
      <c r="FZ118" s="1"/>
      <c r="GA118" s="1">
        <v>1</v>
      </c>
      <c r="GB118" s="9"/>
      <c r="GC118" s="9"/>
      <c r="GD118" s="1"/>
      <c r="GE118" s="245" t="s">
        <v>3097</v>
      </c>
      <c r="GF118" s="237" t="s">
        <v>2453</v>
      </c>
      <c r="GG118" s="1"/>
      <c r="GH118" s="244" t="s">
        <v>3138</v>
      </c>
      <c r="GI118" s="351">
        <v>1</v>
      </c>
      <c r="GJ118" s="244" t="s">
        <v>2646</v>
      </c>
      <c r="GK118" s="1"/>
      <c r="GL118" s="8">
        <v>0</v>
      </c>
      <c r="GM118" s="9"/>
      <c r="GN118" s="1"/>
      <c r="GO118" s="10"/>
      <c r="GP118" s="10"/>
      <c r="GQ118" s="20"/>
      <c r="GR118" s="138"/>
      <c r="GS118" s="1"/>
      <c r="GT118" s="1"/>
      <c r="GU118" s="1"/>
      <c r="GV118" s="1"/>
      <c r="GW118" s="1"/>
      <c r="GX118" s="1"/>
      <c r="GY118" s="9"/>
      <c r="GZ118" s="9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9"/>
      <c r="KC118" s="9"/>
      <c r="KD118" s="9"/>
      <c r="KE118" s="20">
        <f>FR118*AO118/100*1000</f>
        <v>25.072192935555432</v>
      </c>
      <c r="KF118" s="20">
        <f>FR118*AP118/100*1000</f>
        <v>31.510484454809166</v>
      </c>
      <c r="KG118" s="20">
        <f>FR118*AQ118/100*1000</f>
        <v>4.878243958819179</v>
      </c>
      <c r="KH118" s="20">
        <f>FR118*AX118/100*1000</f>
        <v>1.4486155918320915</v>
      </c>
      <c r="KI118" s="20">
        <f>FR118*BM118/100*1000</f>
        <v>0.24143593197201524</v>
      </c>
      <c r="KJ118" s="20">
        <f>FR118*BY118/100*1000</f>
        <v>6.6802227044195428</v>
      </c>
      <c r="KK118" s="20">
        <f>FR118*CA118/100*1000</f>
        <v>10.745075199089927</v>
      </c>
      <c r="KL118" s="20">
        <f>FR118*CC118/100*1000</f>
        <v>14.053676066844888</v>
      </c>
      <c r="KM118" s="9"/>
      <c r="KN118" s="9"/>
      <c r="KO118" s="9"/>
      <c r="KP118" s="1"/>
      <c r="KQ118" s="9"/>
      <c r="KR118" s="9"/>
      <c r="KS118" s="23">
        <v>44447</v>
      </c>
      <c r="KT118" s="20">
        <v>2</v>
      </c>
      <c r="KU118" s="9">
        <v>1</v>
      </c>
      <c r="KV118" s="9">
        <v>2</v>
      </c>
      <c r="KW118" s="464">
        <v>44806</v>
      </c>
      <c r="KX118" s="9">
        <v>2</v>
      </c>
      <c r="KY118" s="9">
        <v>0</v>
      </c>
      <c r="KZ118" s="9">
        <v>0</v>
      </c>
      <c r="LA118" s="11" t="s">
        <v>2677</v>
      </c>
      <c r="LB118" s="11"/>
      <c r="LC118" s="11"/>
    </row>
    <row r="119" spans="1:315">
      <c r="A119" s="1">
        <v>23</v>
      </c>
      <c r="B119" s="416">
        <f>COUNTIFS($D$3:D119,D119,$F$3:F119,F119)</f>
        <v>1</v>
      </c>
      <c r="C119" s="417">
        <v>16861</v>
      </c>
      <c r="D119" s="418" t="s">
        <v>1929</v>
      </c>
      <c r="E119" s="2" t="s">
        <v>766</v>
      </c>
      <c r="F119" s="12">
        <v>6761121664</v>
      </c>
      <c r="G119" s="1">
        <v>55</v>
      </c>
      <c r="H119" s="441">
        <v>44587</v>
      </c>
      <c r="I119" s="29" t="s">
        <v>1930</v>
      </c>
      <c r="J119" s="24" t="s">
        <v>486</v>
      </c>
      <c r="K119" s="2" t="s">
        <v>429</v>
      </c>
      <c r="L119" s="2">
        <v>10</v>
      </c>
      <c r="M119" s="2">
        <v>2</v>
      </c>
      <c r="N119" s="2" t="s">
        <v>430</v>
      </c>
      <c r="O119" s="11"/>
      <c r="P119" s="2" t="s">
        <v>1398</v>
      </c>
      <c r="Q119" s="11"/>
      <c r="R119" s="11"/>
      <c r="S119" s="11"/>
      <c r="T119" s="41"/>
      <c r="U119" s="41"/>
      <c r="V119" s="61" t="s">
        <v>1358</v>
      </c>
      <c r="W119" s="41"/>
      <c r="X119" s="41"/>
      <c r="Y119" s="63" t="s">
        <v>1923</v>
      </c>
      <c r="Z119" s="11"/>
      <c r="AA119" s="1" t="s">
        <v>1780</v>
      </c>
      <c r="AB119" s="1"/>
      <c r="AC119" s="112">
        <v>164</v>
      </c>
      <c r="AD119" s="112">
        <v>1800</v>
      </c>
      <c r="AE119" s="11"/>
      <c r="AF119" s="11"/>
      <c r="AG119" s="11" t="s">
        <v>490</v>
      </c>
      <c r="AH119" s="112">
        <v>150</v>
      </c>
      <c r="AI119" s="11"/>
      <c r="AJ119" s="11"/>
      <c r="AK119" s="112"/>
      <c r="AL119" s="1"/>
      <c r="AM119" s="11"/>
      <c r="AN119" s="1"/>
      <c r="AO119" s="113">
        <v>25.2</v>
      </c>
      <c r="AP119" s="114">
        <v>69.099999999999994</v>
      </c>
      <c r="AQ119" s="115">
        <v>4.95</v>
      </c>
      <c r="AR119" s="116">
        <f>AO119+AP119+AQ119</f>
        <v>99.25</v>
      </c>
      <c r="AS119" s="117">
        <f>AO119/AP119</f>
        <v>0.36468885672937773</v>
      </c>
      <c r="AT119" s="118">
        <f>AO119/AP119*AQ119</f>
        <v>1.8052098408104198</v>
      </c>
      <c r="AU119" s="119">
        <f>AO119/(AP119+AQ119)</f>
        <v>0.34031060094530724</v>
      </c>
      <c r="AV119" s="19">
        <f>AW119*AO119/100</f>
        <v>21.855999999999998</v>
      </c>
      <c r="AW119" s="19">
        <f>98-AY119-(CD119*100/AO119)</f>
        <v>86.73015873015872</v>
      </c>
      <c r="AX119" s="120">
        <v>1.76</v>
      </c>
      <c r="AY119" s="19">
        <f>AX119*100/AO119</f>
        <v>6.9841269841269842</v>
      </c>
      <c r="AZ119" s="1" t="s">
        <v>431</v>
      </c>
      <c r="BA119" s="55">
        <v>7.6859999999999991</v>
      </c>
      <c r="BB119" s="1" t="s">
        <v>431</v>
      </c>
      <c r="BC119" s="6">
        <v>1.4E-2</v>
      </c>
      <c r="BD119" s="6"/>
      <c r="BE119" s="19"/>
      <c r="BF119" s="19"/>
      <c r="BG119" s="64">
        <v>3942.608695652174</v>
      </c>
      <c r="BH119" s="64">
        <v>285</v>
      </c>
      <c r="BI119" s="19">
        <v>1.66</v>
      </c>
      <c r="BJ119" s="19">
        <v>25.3</v>
      </c>
      <c r="BK119" s="19">
        <f>100-BJ119</f>
        <v>74.7</v>
      </c>
      <c r="BL119" s="121">
        <f>BJ119/BK119</f>
        <v>0.33868808567603748</v>
      </c>
      <c r="BM119" s="122">
        <v>0.33</v>
      </c>
      <c r="BN119" s="6">
        <f>BM119*100/AO119</f>
        <v>1.3095238095238095</v>
      </c>
      <c r="BO119" s="1" t="s">
        <v>431</v>
      </c>
      <c r="BP119" s="19">
        <v>20.925000000000001</v>
      </c>
      <c r="BQ119" s="19">
        <v>6.88</v>
      </c>
      <c r="BR119" s="42">
        <v>26768</v>
      </c>
      <c r="BS119" s="6">
        <f>BX119+BZ119</f>
        <v>38.799999999999997</v>
      </c>
      <c r="BT119" s="4">
        <v>89.3</v>
      </c>
      <c r="BU119" s="42">
        <v>6696</v>
      </c>
      <c r="BV119" s="6">
        <f>100-BT119</f>
        <v>10.700000000000003</v>
      </c>
      <c r="BW119" s="6">
        <f>BY119+CA119+CC119</f>
        <v>68.961799999999997</v>
      </c>
      <c r="BX119" s="22">
        <v>25.5</v>
      </c>
      <c r="BY119" s="22">
        <f>BX119*AP119/100</f>
        <v>17.6205</v>
      </c>
      <c r="BZ119" s="6">
        <v>13.3</v>
      </c>
      <c r="CA119" s="22">
        <f>BZ119*AP119/100</f>
        <v>9.1903000000000006</v>
      </c>
      <c r="CB119" s="6">
        <v>61</v>
      </c>
      <c r="CC119" s="22">
        <f>CB119*AP119/100</f>
        <v>42.150999999999996</v>
      </c>
      <c r="CD119" s="22">
        <v>1.08</v>
      </c>
      <c r="CE119" s="123">
        <v>98.9</v>
      </c>
      <c r="CF119" s="124">
        <v>7869</v>
      </c>
      <c r="CG119" s="123">
        <v>93.3</v>
      </c>
      <c r="CH119" s="124">
        <v>6281</v>
      </c>
      <c r="CI119" s="123">
        <v>69.900000000000006</v>
      </c>
      <c r="CJ119" s="123">
        <v>80.400000000000006</v>
      </c>
      <c r="CK119" s="124">
        <v>5200</v>
      </c>
      <c r="CL119" s="19">
        <f>BX119/BZ119</f>
        <v>1.9172932330827066</v>
      </c>
      <c r="CM119" s="19"/>
      <c r="CN119" s="19"/>
      <c r="CO119" s="19"/>
      <c r="CP119" s="6"/>
      <c r="CQ119" s="19"/>
      <c r="CR119" s="19"/>
      <c r="CS119" s="20"/>
      <c r="CT119" s="25"/>
      <c r="CU119" s="125"/>
      <c r="CV119" s="125"/>
      <c r="CW119" s="1"/>
      <c r="CX119" s="1"/>
      <c r="CY119" s="1"/>
      <c r="CZ119" s="22"/>
      <c r="DA119" s="16"/>
      <c r="DB119" s="126" t="s">
        <v>256</v>
      </c>
      <c r="DC119" s="127"/>
      <c r="DD119" s="128" t="s">
        <v>1931</v>
      </c>
      <c r="DE119" s="1"/>
      <c r="DF119" s="1"/>
      <c r="DG119" s="1"/>
      <c r="DH119" s="1"/>
      <c r="DI119" s="1" t="s">
        <v>435</v>
      </c>
      <c r="DJ119" s="206" t="s">
        <v>490</v>
      </c>
      <c r="DK119" s="4">
        <v>2</v>
      </c>
      <c r="DL119" s="4"/>
      <c r="DM119" s="4"/>
      <c r="DN119" s="16">
        <v>0</v>
      </c>
      <c r="DO119" s="4"/>
      <c r="DP119" s="4"/>
      <c r="DQ119" s="4"/>
      <c r="DR119" s="55" t="s">
        <v>430</v>
      </c>
      <c r="DS119" s="22" t="s">
        <v>430</v>
      </c>
      <c r="DT119" s="22">
        <v>388</v>
      </c>
      <c r="DU119" s="22">
        <v>4.9000000000000004</v>
      </c>
      <c r="DV119" s="22">
        <v>95.1</v>
      </c>
      <c r="DW119" s="22" t="s">
        <v>430</v>
      </c>
      <c r="DX119" s="22" t="s">
        <v>430</v>
      </c>
      <c r="DY119" s="22" t="s">
        <v>430</v>
      </c>
      <c r="DZ119" s="22" t="s">
        <v>430</v>
      </c>
      <c r="EA119" s="2">
        <v>0</v>
      </c>
      <c r="EB119" s="2"/>
      <c r="EC119" s="36"/>
      <c r="ED119" s="36"/>
      <c r="EE119" s="4">
        <f>L119</f>
        <v>10</v>
      </c>
      <c r="EF119" s="4">
        <v>20</v>
      </c>
      <c r="EG119" s="4"/>
      <c r="EH119" s="4">
        <v>1</v>
      </c>
      <c r="EI119" s="4" t="s">
        <v>2656</v>
      </c>
      <c r="EJ119" s="4">
        <v>171</v>
      </c>
      <c r="EK119" s="4">
        <v>64</v>
      </c>
      <c r="EL119" s="6">
        <f t="shared" si="212"/>
        <v>21.887076365377379</v>
      </c>
      <c r="EM119" s="4"/>
      <c r="EN119" s="4">
        <v>1</v>
      </c>
      <c r="EO119" s="4">
        <v>1</v>
      </c>
      <c r="EP119" s="4">
        <v>1</v>
      </c>
      <c r="EQ119" s="31" t="s">
        <v>2612</v>
      </c>
      <c r="ER119" s="14">
        <v>44546</v>
      </c>
      <c r="ES119" s="129">
        <f>C119</f>
        <v>16861</v>
      </c>
      <c r="ET119" s="130">
        <v>75</v>
      </c>
      <c r="EU119" s="130">
        <v>10710</v>
      </c>
      <c r="EV119" s="130">
        <v>7572</v>
      </c>
      <c r="EW119" s="130">
        <v>37440</v>
      </c>
      <c r="EX119" s="130">
        <v>2461</v>
      </c>
      <c r="EY119" s="131">
        <f>EX119/EV119*EW119/ET119</f>
        <v>162.24659270998416</v>
      </c>
      <c r="EZ119" s="38">
        <f>L119*EY119</f>
        <v>1622.4659270998416</v>
      </c>
      <c r="FA119" s="9"/>
      <c r="FB119" s="9"/>
      <c r="FC119" s="9"/>
      <c r="FD119" s="9"/>
      <c r="FE119" s="132"/>
      <c r="FF119" s="132"/>
      <c r="FG119" s="132"/>
      <c r="FH119" s="133"/>
      <c r="FI119" s="134"/>
      <c r="FJ119" s="133"/>
      <c r="FK119" s="135"/>
      <c r="FL119" s="136"/>
      <c r="FM119" s="9"/>
      <c r="FN119" s="1"/>
      <c r="FO119" s="40">
        <f>AC119/1000</f>
        <v>0.16400000000000001</v>
      </c>
      <c r="FP119" s="9"/>
      <c r="FQ119" s="118">
        <f>EX119*100/EU119</f>
        <v>22.978524743230626</v>
      </c>
      <c r="FR119" s="137">
        <f>EY119/1000</f>
        <v>0.16224659270998415</v>
      </c>
      <c r="FS119" s="9"/>
      <c r="FT119" s="1"/>
      <c r="FU119" s="335"/>
      <c r="FV119" s="344">
        <v>44409</v>
      </c>
      <c r="FW119" s="210"/>
      <c r="FX119" s="244" t="s">
        <v>2700</v>
      </c>
      <c r="FY119" s="243" t="s">
        <v>2539</v>
      </c>
      <c r="FZ119" s="1"/>
      <c r="GA119" s="1">
        <v>1</v>
      </c>
      <c r="GB119" s="9"/>
      <c r="GC119" s="9"/>
      <c r="GD119" s="1"/>
      <c r="GE119" s="245" t="s">
        <v>513</v>
      </c>
      <c r="GF119" s="237" t="s">
        <v>513</v>
      </c>
      <c r="GG119" s="1"/>
      <c r="GH119" s="244" t="s">
        <v>3139</v>
      </c>
      <c r="GI119" s="351">
        <v>1</v>
      </c>
      <c r="GJ119" s="244" t="s">
        <v>3140</v>
      </c>
      <c r="GK119" s="1"/>
      <c r="GL119" s="8">
        <v>0</v>
      </c>
      <c r="GM119" s="9"/>
      <c r="GN119" s="1"/>
      <c r="GO119" s="10"/>
      <c r="GP119" s="10"/>
      <c r="GQ119" s="20"/>
      <c r="GR119" s="138"/>
      <c r="GS119" s="1"/>
      <c r="GT119" s="1"/>
      <c r="GU119" s="1"/>
      <c r="GV119" s="1"/>
      <c r="GW119" s="1"/>
      <c r="GX119" s="1"/>
      <c r="GY119" s="9"/>
      <c r="GZ119" s="9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22">
        <v>85.3</v>
      </c>
      <c r="KC119" s="22">
        <v>16.100000000000001</v>
      </c>
      <c r="KD119" s="22">
        <v>3.17</v>
      </c>
      <c r="KE119" s="20">
        <f>FR119*AO119/100*1000</f>
        <v>40.886141362916014</v>
      </c>
      <c r="KF119" s="20">
        <f>FR119*AP119/100*1000</f>
        <v>112.11239556259903</v>
      </c>
      <c r="KG119" s="20">
        <f>FR119*AQ119/100*1000</f>
        <v>8.0312063391442159</v>
      </c>
      <c r="KH119" s="20">
        <f>FR119*AX119/100*1000</f>
        <v>2.8555400316957207</v>
      </c>
      <c r="KI119" s="20">
        <f>FR119*BM119/100*1000</f>
        <v>0.53541375594294782</v>
      </c>
      <c r="KJ119" s="20">
        <f>FR119*BY119/100*1000</f>
        <v>28.588660868462757</v>
      </c>
      <c r="KK119" s="20">
        <f>FR119*CA119/100*1000</f>
        <v>14.910948609825674</v>
      </c>
      <c r="KL119" s="20">
        <f>FR119*CC119/100*1000</f>
        <v>68.388561293185418</v>
      </c>
      <c r="KM119" s="9"/>
      <c r="KN119" s="9"/>
      <c r="KO119" s="9"/>
      <c r="KP119" s="1"/>
      <c r="KQ119" s="9"/>
      <c r="KR119" s="9"/>
      <c r="KS119" s="23">
        <v>44615</v>
      </c>
      <c r="KT119" s="20">
        <v>1</v>
      </c>
      <c r="KU119" s="9">
        <v>1</v>
      </c>
      <c r="KV119" s="9">
        <v>1</v>
      </c>
      <c r="KW119" s="464">
        <v>44671</v>
      </c>
      <c r="KX119" s="9">
        <v>1</v>
      </c>
      <c r="KY119" s="9">
        <v>3</v>
      </c>
      <c r="KZ119" s="9">
        <v>3</v>
      </c>
      <c r="LA119" s="11" t="s">
        <v>2677</v>
      </c>
      <c r="LB119" s="11"/>
      <c r="LC119" s="11"/>
    </row>
    <row r="120" spans="1:315">
      <c r="A120" s="1">
        <v>107</v>
      </c>
      <c r="B120" s="416">
        <f>COUNTIFS($D$3:D120,D120,$F$3:F120,F120)</f>
        <v>1</v>
      </c>
      <c r="C120" s="417">
        <v>15097</v>
      </c>
      <c r="D120" s="418" t="s">
        <v>1573</v>
      </c>
      <c r="E120" s="2" t="s">
        <v>612</v>
      </c>
      <c r="F120" s="12">
        <v>7502235334</v>
      </c>
      <c r="G120" s="1">
        <v>46</v>
      </c>
      <c r="H120" s="441">
        <v>44307</v>
      </c>
      <c r="I120" s="29" t="s">
        <v>441</v>
      </c>
      <c r="J120" s="24" t="s">
        <v>486</v>
      </c>
      <c r="K120" s="2" t="s">
        <v>429</v>
      </c>
      <c r="L120" s="2">
        <v>5</v>
      </c>
      <c r="M120" s="2" t="s">
        <v>597</v>
      </c>
      <c r="N120" s="2" t="s">
        <v>644</v>
      </c>
      <c r="O120" s="11"/>
      <c r="P120" s="2" t="s">
        <v>1574</v>
      </c>
      <c r="Q120" s="11"/>
      <c r="R120" s="11"/>
      <c r="S120" s="11"/>
      <c r="T120" s="41"/>
      <c r="U120" s="41"/>
      <c r="V120" s="61" t="s">
        <v>1358</v>
      </c>
      <c r="W120" s="41"/>
      <c r="X120" s="43" t="s">
        <v>1544</v>
      </c>
      <c r="Y120" s="68"/>
      <c r="Z120" s="11"/>
      <c r="AA120" s="1" t="s">
        <v>793</v>
      </c>
      <c r="AB120" s="1"/>
      <c r="AC120" s="112">
        <v>569</v>
      </c>
      <c r="AD120" s="112">
        <v>2800</v>
      </c>
      <c r="AE120" s="11"/>
      <c r="AF120" s="11"/>
      <c r="AG120" s="11" t="s">
        <v>482</v>
      </c>
      <c r="AH120" s="112">
        <v>150</v>
      </c>
      <c r="AI120" s="11"/>
      <c r="AJ120" s="11"/>
      <c r="AK120" s="112"/>
      <c r="AL120" s="1"/>
      <c r="AM120" s="11"/>
      <c r="AN120" s="1"/>
      <c r="AO120" s="113">
        <v>68.5</v>
      </c>
      <c r="AP120" s="114">
        <v>28.1</v>
      </c>
      <c r="AQ120" s="115">
        <v>2.1</v>
      </c>
      <c r="AR120" s="116">
        <f>AO120+AP120+AQ120</f>
        <v>98.699999999999989</v>
      </c>
      <c r="AS120" s="117">
        <f>AO120/AP120</f>
        <v>2.4377224199288254</v>
      </c>
      <c r="AT120" s="118">
        <f>AO120/AP120*AQ120</f>
        <v>5.1192170818505334</v>
      </c>
      <c r="AU120" s="119">
        <f>AO120/(AP120+AQ120)</f>
        <v>2.2682119205298013</v>
      </c>
      <c r="AV120" s="19">
        <f>AW120*AO120/100</f>
        <v>64.33</v>
      </c>
      <c r="AW120" s="19">
        <f>98-AY120-(CD120*100/AO120)</f>
        <v>93.912408759124091</v>
      </c>
      <c r="AX120" s="120">
        <v>0.9</v>
      </c>
      <c r="AY120" s="19">
        <f>AX120*100/AO120</f>
        <v>1.3138686131386861</v>
      </c>
      <c r="AZ120" s="1" t="s">
        <v>431</v>
      </c>
      <c r="BA120" s="55">
        <v>14.3</v>
      </c>
      <c r="BB120" s="1" t="s">
        <v>431</v>
      </c>
      <c r="BC120" s="6">
        <v>6.3E-2</v>
      </c>
      <c r="BD120" s="6"/>
      <c r="BE120" s="19"/>
      <c r="BF120" s="19"/>
      <c r="BG120" s="64">
        <v>8076.7543859649131</v>
      </c>
      <c r="BH120" s="64">
        <v>436.36363636363632</v>
      </c>
      <c r="BI120" s="19">
        <v>2.21</v>
      </c>
      <c r="BJ120" s="19">
        <v>47.4</v>
      </c>
      <c r="BK120" s="19">
        <f>100-BJ120</f>
        <v>52.6</v>
      </c>
      <c r="BL120" s="121">
        <f>BJ120/BK120</f>
        <v>0.90114068441064632</v>
      </c>
      <c r="BM120" s="122">
        <v>0.92</v>
      </c>
      <c r="BN120" s="6">
        <f>BM120*100/AO120</f>
        <v>1.3430656934306568</v>
      </c>
      <c r="BO120" s="1" t="s">
        <v>431</v>
      </c>
      <c r="BP120" s="19">
        <v>25.359000000000002</v>
      </c>
      <c r="BQ120" s="19">
        <v>47.5</v>
      </c>
      <c r="BR120" s="42">
        <v>44054</v>
      </c>
      <c r="BS120" s="6">
        <f>BX120+BZ120</f>
        <v>30.599999999999998</v>
      </c>
      <c r="BT120" s="4">
        <v>97.4</v>
      </c>
      <c r="BU120" s="42">
        <v>6116.8</v>
      </c>
      <c r="BV120" s="6">
        <f>100-BT120</f>
        <v>2.5999999999999943</v>
      </c>
      <c r="BW120" s="6">
        <f>BY120+CA120+CC120</f>
        <v>27.6785</v>
      </c>
      <c r="BX120" s="22">
        <v>11.2</v>
      </c>
      <c r="BY120" s="22">
        <f>BX120*AP120/100</f>
        <v>3.1471999999999998</v>
      </c>
      <c r="BZ120" s="6">
        <v>19.399999999999999</v>
      </c>
      <c r="CA120" s="22">
        <f>BZ120*AP120/100</f>
        <v>5.4513999999999996</v>
      </c>
      <c r="CB120" s="6">
        <v>67.900000000000006</v>
      </c>
      <c r="CC120" s="22">
        <f>CB120*AP120/100</f>
        <v>19.079900000000002</v>
      </c>
      <c r="CD120" s="22">
        <v>1.9</v>
      </c>
      <c r="CE120" s="123">
        <v>89.2</v>
      </c>
      <c r="CF120" s="124">
        <v>5393</v>
      </c>
      <c r="CG120" s="123">
        <v>85</v>
      </c>
      <c r="CH120" s="124">
        <v>3855</v>
      </c>
      <c r="CI120" s="123">
        <v>15</v>
      </c>
      <c r="CJ120" s="123">
        <v>31.2</v>
      </c>
      <c r="CK120" s="124">
        <v>3959</v>
      </c>
      <c r="CL120" s="19">
        <f>BX120/BZ120</f>
        <v>0.57731958762886604</v>
      </c>
      <c r="CM120" s="19">
        <v>0.43</v>
      </c>
      <c r="CN120" s="19">
        <v>0.17</v>
      </c>
      <c r="CO120" s="19">
        <v>1.56</v>
      </c>
      <c r="CP120" s="6"/>
      <c r="CQ120" s="19"/>
      <c r="CR120" s="19"/>
      <c r="CS120" s="20"/>
      <c r="CT120" s="25"/>
      <c r="CU120" s="125"/>
      <c r="CV120" s="125"/>
      <c r="CW120" s="1"/>
      <c r="CX120" s="1"/>
      <c r="CY120" s="1"/>
      <c r="CZ120" s="22"/>
      <c r="DA120" s="16"/>
      <c r="DB120" s="126" t="s">
        <v>446</v>
      </c>
      <c r="DC120" s="127"/>
      <c r="DD120" s="128" t="s">
        <v>1212</v>
      </c>
      <c r="DE120" s="1"/>
      <c r="DF120" s="1"/>
      <c r="DG120" s="1"/>
      <c r="DH120" s="1"/>
      <c r="DI120" s="1" t="s">
        <v>433</v>
      </c>
      <c r="DJ120" s="205" t="s">
        <v>482</v>
      </c>
      <c r="DK120" s="4">
        <v>2</v>
      </c>
      <c r="DL120" s="4"/>
      <c r="DM120" s="4"/>
      <c r="DN120" s="16">
        <v>0</v>
      </c>
      <c r="DO120" s="4"/>
      <c r="DP120" s="4"/>
      <c r="DQ120" s="4"/>
      <c r="DR120" s="55" t="s">
        <v>1414</v>
      </c>
      <c r="DS120" s="22" t="s">
        <v>430</v>
      </c>
      <c r="DT120" s="64">
        <v>665</v>
      </c>
      <c r="DU120" s="22">
        <v>8.9</v>
      </c>
      <c r="DV120" s="22">
        <v>91.1</v>
      </c>
      <c r="DW120" s="22" t="s">
        <v>430</v>
      </c>
      <c r="DX120" s="22" t="s">
        <v>430</v>
      </c>
      <c r="DY120" s="22" t="s">
        <v>430</v>
      </c>
      <c r="DZ120" s="22" t="s">
        <v>430</v>
      </c>
      <c r="EA120" s="2">
        <v>0</v>
      </c>
      <c r="EB120" s="65"/>
      <c r="EC120" s="36"/>
      <c r="ED120" s="36"/>
      <c r="EE120" s="4">
        <f>L120</f>
        <v>5</v>
      </c>
      <c r="EF120" s="4">
        <v>12</v>
      </c>
      <c r="EG120" s="4"/>
      <c r="EH120" s="4">
        <v>1</v>
      </c>
      <c r="EI120" s="4" t="s">
        <v>2439</v>
      </c>
      <c r="EJ120" s="4">
        <v>180</v>
      </c>
      <c r="EK120" s="4">
        <v>89</v>
      </c>
      <c r="EL120" s="6">
        <f t="shared" si="212"/>
        <v>27.469135802469133</v>
      </c>
      <c r="EM120" s="4"/>
      <c r="EN120" s="4">
        <v>1</v>
      </c>
      <c r="EO120" s="4">
        <v>3</v>
      </c>
      <c r="EP120" s="4">
        <v>2</v>
      </c>
      <c r="EQ120" s="31" t="s">
        <v>2488</v>
      </c>
      <c r="ER120" s="14">
        <v>35796</v>
      </c>
      <c r="ES120" s="129">
        <v>15097</v>
      </c>
      <c r="ET120" s="130">
        <v>75</v>
      </c>
      <c r="EU120" s="130">
        <v>27031</v>
      </c>
      <c r="EV120" s="130">
        <v>4000</v>
      </c>
      <c r="EW120" s="130">
        <v>39780</v>
      </c>
      <c r="EX120" s="130">
        <v>4302</v>
      </c>
      <c r="EY120" s="131">
        <f>EX120/EV120*EW120/ET120</f>
        <v>570.4452</v>
      </c>
      <c r="EZ120" s="38">
        <f>L120*EY120</f>
        <v>2852.2260000000001</v>
      </c>
      <c r="FA120" s="9"/>
      <c r="FB120" s="9"/>
      <c r="FC120" s="9"/>
      <c r="FD120" s="9"/>
      <c r="FE120" s="132"/>
      <c r="FF120" s="132"/>
      <c r="FG120" s="132"/>
      <c r="FH120" s="133"/>
      <c r="FI120" s="134"/>
      <c r="FJ120" s="133"/>
      <c r="FK120" s="135"/>
      <c r="FL120" s="136"/>
      <c r="FM120" s="9"/>
      <c r="FN120" s="1"/>
      <c r="FO120" s="40">
        <f>AC120/1000</f>
        <v>0.56899999999999995</v>
      </c>
      <c r="FP120" s="9"/>
      <c r="FQ120" s="118">
        <f>EX120*100/EU120</f>
        <v>15.915060486108542</v>
      </c>
      <c r="FR120" s="137">
        <f>EY120/1000</f>
        <v>0.57044519999999999</v>
      </c>
      <c r="FS120" s="9"/>
      <c r="FT120" s="1"/>
      <c r="FU120" s="336">
        <v>44562</v>
      </c>
      <c r="FV120" s="343"/>
      <c r="FW120" s="237" t="s">
        <v>557</v>
      </c>
      <c r="FX120" s="208"/>
      <c r="FY120" s="243" t="s">
        <v>3141</v>
      </c>
      <c r="FZ120" s="1"/>
      <c r="GA120" s="1">
        <v>1</v>
      </c>
      <c r="GB120" s="9"/>
      <c r="GC120" s="9"/>
      <c r="GD120" s="1"/>
      <c r="GE120" s="245" t="s">
        <v>3097</v>
      </c>
      <c r="GF120" s="237" t="s">
        <v>2478</v>
      </c>
      <c r="GG120" s="1"/>
      <c r="GH120" s="244" t="s">
        <v>3142</v>
      </c>
      <c r="GI120" s="351">
        <v>0</v>
      </c>
      <c r="GJ120" s="244" t="s">
        <v>3143</v>
      </c>
      <c r="GK120" s="1"/>
      <c r="GL120" s="8">
        <v>0</v>
      </c>
      <c r="GM120" s="9"/>
      <c r="GN120" s="1"/>
      <c r="GO120" s="10">
        <v>44307</v>
      </c>
      <c r="GP120" s="10"/>
      <c r="GQ120" s="20"/>
      <c r="GR120" s="138"/>
      <c r="GS120" s="1"/>
      <c r="GT120" s="1"/>
      <c r="GU120" s="1"/>
      <c r="GV120" s="1"/>
      <c r="GW120" s="1"/>
      <c r="GX120" s="1"/>
      <c r="GY120" s="9"/>
      <c r="GZ120" s="9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9"/>
      <c r="KC120" s="9"/>
      <c r="KD120" s="9"/>
      <c r="KE120" s="20">
        <f>FR120*AO120/100*1000</f>
        <v>390.75496199999998</v>
      </c>
      <c r="KF120" s="20">
        <f>FR120*AP120/100*1000</f>
        <v>160.2951012</v>
      </c>
      <c r="KG120" s="20">
        <f>FR120*AQ120/100*1000</f>
        <v>11.9793492</v>
      </c>
      <c r="KH120" s="20">
        <f>FR120*AX120/100*1000</f>
        <v>5.1340067999999999</v>
      </c>
      <c r="KI120" s="20">
        <f>FR120*BM120/100*1000</f>
        <v>5.2480958399999995</v>
      </c>
      <c r="KJ120" s="20">
        <f>FR120*BY120/100*1000</f>
        <v>17.953051334399998</v>
      </c>
      <c r="KK120" s="20">
        <f>FR120*CA120/100*1000</f>
        <v>31.097249632799997</v>
      </c>
      <c r="KL120" s="20">
        <f>FR120*CC120/100*1000</f>
        <v>108.84037371480001</v>
      </c>
      <c r="KM120" s="9"/>
      <c r="KN120" s="9"/>
      <c r="KO120" s="9"/>
      <c r="KP120" s="1"/>
      <c r="KQ120" s="9"/>
      <c r="KR120" s="9"/>
      <c r="KS120" s="23">
        <v>44321</v>
      </c>
      <c r="KT120" s="20">
        <v>2</v>
      </c>
      <c r="KU120" s="9">
        <v>1</v>
      </c>
      <c r="KV120" s="9">
        <v>2</v>
      </c>
      <c r="KW120" s="464">
        <v>44605</v>
      </c>
      <c r="KX120" s="9">
        <v>1</v>
      </c>
      <c r="KY120" s="9">
        <v>0</v>
      </c>
      <c r="KZ120" s="9">
        <v>2</v>
      </c>
      <c r="LA120" s="11" t="s">
        <v>2459</v>
      </c>
      <c r="LB120" s="11"/>
      <c r="LC120" s="11"/>
    </row>
    <row r="121" spans="1:315">
      <c r="A121" s="1">
        <v>48</v>
      </c>
      <c r="B121" s="416">
        <f>COUNTIFS($D$3:D121,D121,$F$3:F121,F121)</f>
        <v>1</v>
      </c>
      <c r="C121" s="418">
        <v>17042</v>
      </c>
      <c r="D121" s="418" t="s">
        <v>2386</v>
      </c>
      <c r="E121" s="1" t="s">
        <v>2333</v>
      </c>
      <c r="F121" s="12">
        <v>8802055768</v>
      </c>
      <c r="G121" s="1">
        <v>34</v>
      </c>
      <c r="H121" s="441">
        <v>44629</v>
      </c>
      <c r="I121" s="162"/>
      <c r="J121" s="24"/>
      <c r="K121" s="9"/>
      <c r="L121" s="1"/>
      <c r="M121" s="1"/>
      <c r="N121" s="1"/>
      <c r="O121" s="1"/>
      <c r="P121" s="25"/>
      <c r="Q121" s="25"/>
      <c r="R121" s="25"/>
      <c r="S121" s="27"/>
      <c r="T121" s="27"/>
      <c r="U121" s="27"/>
      <c r="V121" s="27"/>
      <c r="W121" s="27"/>
      <c r="X121" s="27"/>
      <c r="Y121" s="26"/>
      <c r="Z121" s="8"/>
      <c r="AA121" s="1"/>
      <c r="AB121" s="1"/>
      <c r="AC121" s="1"/>
      <c r="AD121" s="1"/>
      <c r="AE121" s="1"/>
      <c r="AF121" s="1"/>
      <c r="AG121" s="136"/>
      <c r="AH121" s="9"/>
      <c r="AI121" s="1"/>
      <c r="AJ121" s="1"/>
      <c r="AK121" s="112"/>
      <c r="AL121" s="1"/>
      <c r="AM121" s="1"/>
      <c r="AN121" s="1"/>
      <c r="AO121" s="163"/>
      <c r="AP121" s="164"/>
      <c r="AQ121" s="165"/>
      <c r="AR121" s="166"/>
      <c r="AS121" s="135"/>
      <c r="AT121" s="21"/>
      <c r="AU121" s="167"/>
      <c r="AV121" s="1"/>
      <c r="AW121" s="1"/>
      <c r="AX121" s="168"/>
      <c r="AY121" s="1"/>
      <c r="AZ121" s="1"/>
      <c r="BA121" s="142"/>
      <c r="BB121" s="1"/>
      <c r="BC121" s="169"/>
      <c r="BD121" s="4"/>
      <c r="BE121" s="1"/>
      <c r="BF121" s="1"/>
      <c r="BG121" s="1"/>
      <c r="BH121" s="1"/>
      <c r="BI121" s="1"/>
      <c r="BJ121" s="1"/>
      <c r="BK121" s="1"/>
      <c r="BL121" s="170"/>
      <c r="BM121" s="123"/>
      <c r="BN121" s="4"/>
      <c r="BO121" s="1"/>
      <c r="BP121" s="1"/>
      <c r="BQ121" s="1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25"/>
      <c r="CP121" s="4"/>
      <c r="CQ121" s="1"/>
      <c r="CR121" s="1"/>
      <c r="CS121" s="1"/>
      <c r="CT121" s="25"/>
      <c r="CU121" s="125"/>
      <c r="CV121" s="125"/>
      <c r="CW121" s="1"/>
      <c r="CX121" s="1"/>
      <c r="CY121" s="1"/>
      <c r="CZ121" s="1"/>
      <c r="DA121" s="1"/>
      <c r="DB121" s="126"/>
      <c r="DC121" s="8"/>
      <c r="DD121" s="8"/>
      <c r="DE121" s="1"/>
      <c r="DF121" s="1"/>
      <c r="DG121" s="1"/>
      <c r="DH121" s="1"/>
      <c r="DI121" s="2"/>
      <c r="DJ121" s="205" t="s">
        <v>482</v>
      </c>
      <c r="DK121" s="4"/>
      <c r="DL121" s="4"/>
      <c r="DM121" s="4"/>
      <c r="DN121" s="4"/>
      <c r="DO121" s="4"/>
      <c r="DP121" s="4"/>
      <c r="DQ121" s="4"/>
      <c r="DR121" s="1"/>
      <c r="DS121" s="1"/>
      <c r="DT121" s="2"/>
      <c r="DU121" s="2"/>
      <c r="DV121" s="2"/>
      <c r="DW121" s="2"/>
      <c r="DX121" s="2"/>
      <c r="DY121" s="2"/>
      <c r="DZ121" s="2"/>
      <c r="EA121" s="2"/>
      <c r="EB121" s="1"/>
      <c r="EC121" s="9"/>
      <c r="ED121" s="9"/>
      <c r="EE121" s="9"/>
      <c r="EF121" s="1">
        <v>15</v>
      </c>
      <c r="EG121" s="1"/>
      <c r="EH121" s="1">
        <v>0</v>
      </c>
      <c r="EI121" s="1">
        <v>0</v>
      </c>
      <c r="EJ121" s="1">
        <v>175</v>
      </c>
      <c r="EK121" s="1">
        <v>90</v>
      </c>
      <c r="EL121" s="6">
        <f t="shared" si="212"/>
        <v>29.387755102040817</v>
      </c>
      <c r="EM121" s="1"/>
      <c r="EN121" s="1">
        <v>1</v>
      </c>
      <c r="EO121" s="1">
        <v>0</v>
      </c>
      <c r="EP121" s="1">
        <v>0</v>
      </c>
      <c r="EQ121" s="244" t="s">
        <v>513</v>
      </c>
      <c r="ER121" s="10" t="s">
        <v>513</v>
      </c>
      <c r="ES121" s="129"/>
      <c r="ET121" s="9"/>
      <c r="EU121" s="9"/>
      <c r="EV121" s="9"/>
      <c r="EW121" s="9"/>
      <c r="EX121" s="9"/>
      <c r="EY121" s="132"/>
      <c r="EZ121" s="132"/>
      <c r="FA121" s="11"/>
      <c r="FB121" s="9"/>
      <c r="FC121" s="9"/>
      <c r="FD121" s="9"/>
      <c r="FE121" s="9"/>
      <c r="FF121" s="9"/>
      <c r="FG121" s="132"/>
      <c r="FH121" s="132"/>
      <c r="FI121" s="134"/>
      <c r="FJ121" s="133"/>
      <c r="FK121" s="171"/>
      <c r="FL121" s="21"/>
      <c r="FM121" s="136"/>
      <c r="FN121" s="9"/>
      <c r="FO121" s="36"/>
      <c r="FP121" s="9"/>
      <c r="FQ121" s="132"/>
      <c r="FR121" s="132"/>
      <c r="FS121" s="1"/>
      <c r="FT121" s="1"/>
      <c r="FU121" s="336">
        <v>44593</v>
      </c>
      <c r="FV121" s="343" t="s">
        <v>772</v>
      </c>
      <c r="FW121" s="237" t="s">
        <v>1367</v>
      </c>
      <c r="FX121" s="208" t="s">
        <v>772</v>
      </c>
      <c r="FY121" s="243" t="s">
        <v>2461</v>
      </c>
      <c r="FZ121" s="1"/>
      <c r="GA121" s="1">
        <v>1</v>
      </c>
      <c r="GB121" s="9"/>
      <c r="GC121" s="9"/>
      <c r="GD121" s="1"/>
      <c r="GE121" s="245" t="s">
        <v>3097</v>
      </c>
      <c r="GF121" s="237" t="s">
        <v>2440</v>
      </c>
      <c r="GG121" s="1"/>
      <c r="GH121" s="244" t="s">
        <v>3144</v>
      </c>
      <c r="GI121" s="351">
        <v>0</v>
      </c>
      <c r="GJ121" s="244" t="s">
        <v>784</v>
      </c>
      <c r="GK121" s="1"/>
      <c r="GL121" s="8">
        <v>0</v>
      </c>
      <c r="GM121" s="9"/>
      <c r="GN121" s="1"/>
      <c r="GO121" s="1"/>
      <c r="GP121" s="4"/>
      <c r="GQ121" s="1"/>
      <c r="GR121" s="138"/>
      <c r="GS121" s="1"/>
      <c r="GT121" s="1"/>
      <c r="GU121" s="1"/>
      <c r="GV121" s="1"/>
      <c r="GW121" s="1"/>
      <c r="GX121" s="1"/>
      <c r="GY121" s="9"/>
      <c r="GZ121" s="9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1"/>
      <c r="KQ121" s="9"/>
      <c r="KR121" s="9"/>
      <c r="KS121" s="23">
        <v>44643</v>
      </c>
      <c r="KT121" s="20">
        <v>2</v>
      </c>
      <c r="KU121" s="9">
        <v>2</v>
      </c>
      <c r="KV121" s="9">
        <v>1</v>
      </c>
      <c r="KW121" s="464">
        <v>44685</v>
      </c>
      <c r="KX121" s="9">
        <v>1</v>
      </c>
      <c r="KY121" s="9">
        <v>3</v>
      </c>
      <c r="KZ121" s="9">
        <v>3</v>
      </c>
      <c r="LA121" s="11" t="s">
        <v>2531</v>
      </c>
      <c r="LB121" s="11"/>
      <c r="LC121" s="11"/>
    </row>
    <row r="122" spans="1:315">
      <c r="A122" s="1">
        <v>214</v>
      </c>
      <c r="B122" s="416">
        <f>COUNTIFS($D$3:D122,D122,$F$3:F122,F122)</f>
        <v>1</v>
      </c>
      <c r="C122" s="417">
        <v>15874</v>
      </c>
      <c r="D122" s="418" t="s">
        <v>1720</v>
      </c>
      <c r="E122" s="2" t="s">
        <v>590</v>
      </c>
      <c r="F122" s="12">
        <v>495611228</v>
      </c>
      <c r="G122" s="1">
        <v>72</v>
      </c>
      <c r="H122" s="441">
        <v>44406</v>
      </c>
      <c r="I122" s="29" t="s">
        <v>1721</v>
      </c>
      <c r="J122" s="24" t="s">
        <v>486</v>
      </c>
      <c r="K122" s="2" t="s">
        <v>429</v>
      </c>
      <c r="L122" s="2">
        <v>10</v>
      </c>
      <c r="M122" s="2" t="s">
        <v>661</v>
      </c>
      <c r="N122" s="2" t="s">
        <v>644</v>
      </c>
      <c r="O122" s="11"/>
      <c r="P122" s="2" t="s">
        <v>1683</v>
      </c>
      <c r="Q122" s="11"/>
      <c r="R122" s="11"/>
      <c r="S122" s="11"/>
      <c r="T122" s="41"/>
      <c r="U122" s="41"/>
      <c r="V122" s="61" t="s">
        <v>1358</v>
      </c>
      <c r="W122" s="41"/>
      <c r="X122" s="69" t="s">
        <v>1650</v>
      </c>
      <c r="Y122" s="63"/>
      <c r="Z122" s="11"/>
      <c r="AA122" s="1" t="s">
        <v>793</v>
      </c>
      <c r="AB122" s="1"/>
      <c r="AC122" s="112">
        <v>182</v>
      </c>
      <c r="AD122" s="112">
        <v>1800</v>
      </c>
      <c r="AE122" s="11"/>
      <c r="AF122" s="11"/>
      <c r="AG122" s="11" t="s">
        <v>490</v>
      </c>
      <c r="AH122" s="112">
        <v>150</v>
      </c>
      <c r="AI122" s="11"/>
      <c r="AJ122" s="11"/>
      <c r="AK122" s="112"/>
      <c r="AL122" s="1"/>
      <c r="AM122" s="11"/>
      <c r="AN122" s="1"/>
      <c r="AO122" s="113">
        <v>34.1</v>
      </c>
      <c r="AP122" s="114">
        <v>39.4</v>
      </c>
      <c r="AQ122" s="115">
        <v>25.1</v>
      </c>
      <c r="AR122" s="116">
        <f>AO122+AP122+AQ122</f>
        <v>98.6</v>
      </c>
      <c r="AS122" s="117">
        <f>AO122/AP122</f>
        <v>0.86548223350253817</v>
      </c>
      <c r="AT122" s="118">
        <f>AO122/AP122*AQ122</f>
        <v>21.723604060913708</v>
      </c>
      <c r="AU122" s="119">
        <f>AO122/(AP122+AQ122)</f>
        <v>0.52868217054263567</v>
      </c>
      <c r="AV122" s="19">
        <f>AW122*AO122/100</f>
        <v>29.428000000000001</v>
      </c>
      <c r="AW122" s="19">
        <f>98-AY122-(CD122*100/AO122)</f>
        <v>86.299120234604104</v>
      </c>
      <c r="AX122" s="120">
        <v>2.33</v>
      </c>
      <c r="AY122" s="19">
        <f>AX122*100/AO122</f>
        <v>6.8328445747800588</v>
      </c>
      <c r="AZ122" s="1" t="s">
        <v>431</v>
      </c>
      <c r="BA122" s="55">
        <v>15.990000000000002</v>
      </c>
      <c r="BB122" s="1" t="s">
        <v>431</v>
      </c>
      <c r="BC122" s="6">
        <v>0.37</v>
      </c>
      <c r="BD122" s="6"/>
      <c r="BE122" s="19"/>
      <c r="BF122" s="19"/>
      <c r="BG122" s="64">
        <v>4449.5575221238942</v>
      </c>
      <c r="BH122" s="64">
        <v>263.77999999999997</v>
      </c>
      <c r="BI122" s="19">
        <v>8.7999999999999995E-2</v>
      </c>
      <c r="BJ122" s="19">
        <v>43.5</v>
      </c>
      <c r="BK122" s="19">
        <f>100-BJ122</f>
        <v>56.5</v>
      </c>
      <c r="BL122" s="121">
        <f>BJ122/BK122</f>
        <v>0.76991150442477874</v>
      </c>
      <c r="BM122" s="122">
        <v>0.93</v>
      </c>
      <c r="BN122" s="6">
        <f>BM122*100/AO122</f>
        <v>2.7272727272727271</v>
      </c>
      <c r="BO122" s="1" t="s">
        <v>431</v>
      </c>
      <c r="BP122" s="19">
        <v>21</v>
      </c>
      <c r="BQ122" s="19">
        <v>24.795000000000002</v>
      </c>
      <c r="BR122" s="42">
        <v>40433.040000000001</v>
      </c>
      <c r="BS122" s="6">
        <f>BX122+BZ122</f>
        <v>22.6</v>
      </c>
      <c r="BT122" s="4">
        <v>85.2</v>
      </c>
      <c r="BU122" s="42">
        <v>3411.9</v>
      </c>
      <c r="BV122" s="6">
        <f>100-BT122</f>
        <v>14.799999999999997</v>
      </c>
      <c r="BW122" s="6">
        <f>BY122+CA122+CC122</f>
        <v>39.242399999999996</v>
      </c>
      <c r="BX122" s="22">
        <v>11.1</v>
      </c>
      <c r="BY122" s="22">
        <f>BX122*AP122/100</f>
        <v>4.3734000000000002</v>
      </c>
      <c r="BZ122" s="6">
        <v>11.5</v>
      </c>
      <c r="CA122" s="22">
        <f>BZ122*AP122/100</f>
        <v>4.5309999999999997</v>
      </c>
      <c r="CB122" s="6">
        <v>77</v>
      </c>
      <c r="CC122" s="22">
        <f>CB122*AP122/100</f>
        <v>30.337999999999997</v>
      </c>
      <c r="CD122" s="22">
        <v>1.66</v>
      </c>
      <c r="CE122" s="123">
        <v>69.2</v>
      </c>
      <c r="CF122" s="124">
        <v>6037</v>
      </c>
      <c r="CG122" s="123">
        <v>36.700000000000003</v>
      </c>
      <c r="CH122" s="124">
        <v>4305</v>
      </c>
      <c r="CI122" s="123">
        <v>1.62</v>
      </c>
      <c r="CJ122" s="123">
        <v>13.2</v>
      </c>
      <c r="CK122" s="124">
        <v>5028</v>
      </c>
      <c r="CL122" s="19">
        <f>BX122/BZ122</f>
        <v>0.9652173913043478</v>
      </c>
      <c r="CM122" s="19"/>
      <c r="CN122" s="19"/>
      <c r="CO122" s="19"/>
      <c r="CP122" s="6"/>
      <c r="CQ122" s="19"/>
      <c r="CR122" s="19"/>
      <c r="CS122" s="20"/>
      <c r="CT122" s="25"/>
      <c r="CU122" s="125"/>
      <c r="CV122" s="125"/>
      <c r="CW122" s="1"/>
      <c r="CX122" s="1"/>
      <c r="CY122" s="1"/>
      <c r="CZ122" s="22"/>
      <c r="DA122" s="16"/>
      <c r="DB122" s="126" t="s">
        <v>256</v>
      </c>
      <c r="DC122" s="127"/>
      <c r="DD122" s="128" t="s">
        <v>1722</v>
      </c>
      <c r="DE122" s="1"/>
      <c r="DF122" s="1"/>
      <c r="DG122" s="1"/>
      <c r="DH122" s="1"/>
      <c r="DI122" s="1" t="s">
        <v>435</v>
      </c>
      <c r="DJ122" s="206" t="s">
        <v>490</v>
      </c>
      <c r="DK122" s="4">
        <v>2</v>
      </c>
      <c r="DL122" s="4"/>
      <c r="DM122" s="4"/>
      <c r="DN122" s="16">
        <v>0</v>
      </c>
      <c r="DO122" s="4"/>
      <c r="DP122" s="4"/>
      <c r="DQ122" s="4"/>
      <c r="DR122" s="22" t="s">
        <v>430</v>
      </c>
      <c r="DS122" s="22" t="s">
        <v>430</v>
      </c>
      <c r="DT122" s="64">
        <v>127</v>
      </c>
      <c r="DU122" s="22">
        <v>26.8</v>
      </c>
      <c r="DV122" s="22">
        <v>73.2</v>
      </c>
      <c r="DW122" s="22" t="s">
        <v>430</v>
      </c>
      <c r="DX122" s="22" t="s">
        <v>430</v>
      </c>
      <c r="DY122" s="22" t="s">
        <v>430</v>
      </c>
      <c r="DZ122" s="22" t="s">
        <v>430</v>
      </c>
      <c r="EA122" s="2">
        <v>0</v>
      </c>
      <c r="EB122" s="65"/>
      <c r="EC122" s="36"/>
      <c r="ED122" s="36"/>
      <c r="EE122" s="4">
        <f>L122</f>
        <v>10</v>
      </c>
      <c r="EF122" s="4" t="s">
        <v>431</v>
      </c>
      <c r="EG122" s="4"/>
      <c r="EH122" s="4">
        <v>1</v>
      </c>
      <c r="EI122" s="4" t="s">
        <v>2545</v>
      </c>
      <c r="EJ122" s="4" t="s">
        <v>1346</v>
      </c>
      <c r="EK122" s="4" t="s">
        <v>1346</v>
      </c>
      <c r="EL122" s="6" t="e">
        <f t="shared" si="212"/>
        <v>#VALUE!</v>
      </c>
      <c r="EM122" s="4"/>
      <c r="EN122" s="4">
        <v>1</v>
      </c>
      <c r="EO122" s="4">
        <v>3</v>
      </c>
      <c r="EP122" s="4">
        <v>1</v>
      </c>
      <c r="EQ122" s="31" t="s">
        <v>513</v>
      </c>
      <c r="ER122" s="14" t="s">
        <v>513</v>
      </c>
      <c r="ES122" s="129">
        <f>C122</f>
        <v>15874</v>
      </c>
      <c r="ET122" s="130">
        <v>75</v>
      </c>
      <c r="EU122" s="130">
        <v>6594</v>
      </c>
      <c r="EV122" s="130">
        <v>8000</v>
      </c>
      <c r="EW122" s="130">
        <v>37440</v>
      </c>
      <c r="EX122" s="130">
        <v>2792</v>
      </c>
      <c r="EY122" s="131">
        <f>EX122/EV122*EW122/ET122</f>
        <v>174.2208</v>
      </c>
      <c r="EZ122" s="38">
        <f>L122*EY122</f>
        <v>1742.2080000000001</v>
      </c>
      <c r="FA122" s="9"/>
      <c r="FB122" s="9"/>
      <c r="FC122" s="9"/>
      <c r="FD122" s="9"/>
      <c r="FE122" s="132"/>
      <c r="FF122" s="132"/>
      <c r="FG122" s="132"/>
      <c r="FH122" s="133"/>
      <c r="FI122" s="134"/>
      <c r="FJ122" s="133"/>
      <c r="FK122" s="135"/>
      <c r="FL122" s="136"/>
      <c r="FM122" s="9"/>
      <c r="FN122" s="1"/>
      <c r="FO122" s="40">
        <f>AC122/1000</f>
        <v>0.182</v>
      </c>
      <c r="FP122" s="9"/>
      <c r="FQ122" s="118">
        <f>EX122*100/EU122</f>
        <v>42.341522596299669</v>
      </c>
      <c r="FR122" s="137">
        <f>EY122/1000</f>
        <v>0.17422080000000001</v>
      </c>
      <c r="FS122" s="9"/>
      <c r="FT122" s="1"/>
      <c r="FU122" s="335"/>
      <c r="FV122" s="344">
        <v>43647</v>
      </c>
      <c r="FW122" s="210"/>
      <c r="FX122" s="244" t="s">
        <v>672</v>
      </c>
      <c r="FY122" s="243" t="s">
        <v>2897</v>
      </c>
      <c r="FZ122" s="1"/>
      <c r="GA122" s="1">
        <v>1</v>
      </c>
      <c r="GB122" s="9"/>
      <c r="GC122" s="9"/>
      <c r="GD122" s="1"/>
      <c r="GE122" s="245" t="s">
        <v>513</v>
      </c>
      <c r="GF122" s="237" t="s">
        <v>513</v>
      </c>
      <c r="GG122" s="1"/>
      <c r="GH122" s="244" t="s">
        <v>3145</v>
      </c>
      <c r="GI122" s="351">
        <v>1</v>
      </c>
      <c r="GJ122" s="244" t="s">
        <v>1016</v>
      </c>
      <c r="GK122" s="1"/>
      <c r="GL122" s="8">
        <v>0</v>
      </c>
      <c r="GM122" s="9"/>
      <c r="GN122" s="1"/>
      <c r="GO122" s="10"/>
      <c r="GP122" s="10"/>
      <c r="GQ122" s="20"/>
      <c r="GR122" s="138"/>
      <c r="GS122" s="1"/>
      <c r="GT122" s="1"/>
      <c r="GU122" s="1"/>
      <c r="GV122" s="1"/>
      <c r="GW122" s="1"/>
      <c r="GX122" s="1"/>
      <c r="GY122" s="9"/>
      <c r="GZ122" s="9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9"/>
      <c r="KC122" s="9"/>
      <c r="KD122" s="9"/>
      <c r="KE122" s="20">
        <f>FR122*AO122/100*1000</f>
        <v>59.409292800000003</v>
      </c>
      <c r="KF122" s="20">
        <f>FR122*AP122/100*1000</f>
        <v>68.642995200000001</v>
      </c>
      <c r="KG122" s="20">
        <f>FR122*AQ122/100*1000</f>
        <v>43.7294208</v>
      </c>
      <c r="KH122" s="20">
        <f>FR122*AX122/100*1000</f>
        <v>4.0593446399999999</v>
      </c>
      <c r="KI122" s="20">
        <f>FR122*BM122/100*1000</f>
        <v>1.6202534400000002</v>
      </c>
      <c r="KJ122" s="20">
        <f>FR122*BY122/100*1000</f>
        <v>7.6193724672000007</v>
      </c>
      <c r="KK122" s="20">
        <f>FR122*CA122/100*1000</f>
        <v>7.8939444480000001</v>
      </c>
      <c r="KL122" s="20">
        <f>FR122*CC122/100*1000</f>
        <v>52.855106304000003</v>
      </c>
      <c r="KM122" s="9"/>
      <c r="KN122" s="9"/>
      <c r="KO122" s="9"/>
      <c r="KP122" s="1"/>
      <c r="KQ122" s="9"/>
      <c r="KR122" s="9"/>
      <c r="KS122" s="23">
        <v>44571</v>
      </c>
      <c r="KT122" s="20">
        <v>2</v>
      </c>
      <c r="KU122" s="9">
        <v>0</v>
      </c>
      <c r="KV122" s="9">
        <v>2</v>
      </c>
      <c r="KW122" s="464">
        <v>44805</v>
      </c>
      <c r="KX122" s="9">
        <v>3</v>
      </c>
      <c r="KY122" s="9">
        <v>0</v>
      </c>
      <c r="KZ122" s="9">
        <v>0</v>
      </c>
      <c r="LA122" s="11" t="s">
        <v>2459</v>
      </c>
      <c r="LB122" s="11"/>
      <c r="LC122" s="11"/>
    </row>
    <row r="123" spans="1:315">
      <c r="A123" s="1">
        <v>339</v>
      </c>
      <c r="B123" s="416">
        <f>COUNTIFS($D$3:D123,D123,$F$3:F123,F123)</f>
        <v>1</v>
      </c>
      <c r="C123" s="418">
        <v>9987</v>
      </c>
      <c r="D123" s="418" t="s">
        <v>2310</v>
      </c>
      <c r="E123" s="1" t="s">
        <v>2287</v>
      </c>
      <c r="F123" s="12">
        <v>9211286227</v>
      </c>
      <c r="G123" s="1">
        <v>26</v>
      </c>
      <c r="H123" s="441">
        <v>43454</v>
      </c>
      <c r="I123" s="162"/>
      <c r="J123" s="24"/>
      <c r="K123" s="9"/>
      <c r="L123" s="1"/>
      <c r="M123" s="1"/>
      <c r="N123" s="1"/>
      <c r="O123" s="1"/>
      <c r="P123" s="25"/>
      <c r="Q123" s="25"/>
      <c r="R123" s="25"/>
      <c r="S123" s="27"/>
      <c r="T123" s="27"/>
      <c r="U123" s="27"/>
      <c r="V123" s="27"/>
      <c r="W123" s="27"/>
      <c r="X123" s="27"/>
      <c r="Y123" s="26"/>
      <c r="Z123" s="8"/>
      <c r="AA123" s="1"/>
      <c r="AB123" s="1"/>
      <c r="AC123" s="1"/>
      <c r="AD123" s="1"/>
      <c r="AE123" s="1"/>
      <c r="AF123" s="1"/>
      <c r="AG123" s="136"/>
      <c r="AH123" s="9"/>
      <c r="AI123" s="1"/>
      <c r="AJ123" s="1"/>
      <c r="AK123" s="112"/>
      <c r="AL123" s="1"/>
      <c r="AM123" s="1"/>
      <c r="AN123" s="1"/>
      <c r="AO123" s="163"/>
      <c r="AP123" s="164"/>
      <c r="AQ123" s="165"/>
      <c r="AR123" s="166"/>
      <c r="AS123" s="135"/>
      <c r="AT123" s="21"/>
      <c r="AU123" s="167"/>
      <c r="AV123" s="1"/>
      <c r="AW123" s="1"/>
      <c r="AX123" s="168"/>
      <c r="AY123" s="1"/>
      <c r="AZ123" s="1"/>
      <c r="BA123" s="142"/>
      <c r="BB123" s="1"/>
      <c r="BC123" s="169"/>
      <c r="BD123" s="4"/>
      <c r="BE123" s="1"/>
      <c r="BF123" s="1"/>
      <c r="BG123" s="1"/>
      <c r="BH123" s="1"/>
      <c r="BI123" s="1"/>
      <c r="BJ123" s="1"/>
      <c r="BK123" s="1"/>
      <c r="BL123" s="170"/>
      <c r="BM123" s="123"/>
      <c r="BN123" s="4"/>
      <c r="BO123" s="1"/>
      <c r="BP123" s="1"/>
      <c r="BQ123" s="1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25"/>
      <c r="CP123" s="4"/>
      <c r="CQ123" s="1"/>
      <c r="CR123" s="1"/>
      <c r="CS123" s="1"/>
      <c r="CT123" s="25"/>
      <c r="CU123" s="125"/>
      <c r="CV123" s="125"/>
      <c r="CW123" s="1"/>
      <c r="CX123" s="1"/>
      <c r="CY123" s="1"/>
      <c r="CZ123" s="1"/>
      <c r="DA123" s="1"/>
      <c r="DB123" s="126"/>
      <c r="DC123" s="8"/>
      <c r="DD123" s="8"/>
      <c r="DE123" s="1"/>
      <c r="DF123" s="1"/>
      <c r="DG123" s="1"/>
      <c r="DH123" s="1"/>
      <c r="DI123" s="2"/>
      <c r="DJ123" s="206" t="s">
        <v>490</v>
      </c>
      <c r="DK123" s="4"/>
      <c r="DL123" s="4"/>
      <c r="DM123" s="4"/>
      <c r="DN123" s="4"/>
      <c r="DO123" s="4"/>
      <c r="DP123" s="4"/>
      <c r="DQ123" s="4"/>
      <c r="DR123" s="1"/>
      <c r="DS123" s="1"/>
      <c r="DT123" s="2"/>
      <c r="DU123" s="2"/>
      <c r="DV123" s="2"/>
      <c r="DW123" s="2"/>
      <c r="DX123" s="2"/>
      <c r="DY123" s="2"/>
      <c r="DZ123" s="2"/>
      <c r="EA123" s="2"/>
      <c r="EB123" s="1"/>
      <c r="EC123" s="9"/>
      <c r="ED123" s="9"/>
      <c r="EE123" s="9"/>
      <c r="EF123" s="1">
        <v>40</v>
      </c>
      <c r="EG123" s="1"/>
      <c r="EH123" s="1">
        <v>0</v>
      </c>
      <c r="EI123" s="1">
        <v>0</v>
      </c>
      <c r="EJ123" s="1">
        <v>188</v>
      </c>
      <c r="EK123" s="1">
        <v>89</v>
      </c>
      <c r="EL123" s="6">
        <f>EK123/((EJ123/100)*(EJ123/100))</f>
        <v>25.18107741059303</v>
      </c>
      <c r="EM123" s="1"/>
      <c r="EN123" s="1">
        <v>1</v>
      </c>
      <c r="EO123" s="1">
        <v>0</v>
      </c>
      <c r="EP123" s="1">
        <v>0</v>
      </c>
      <c r="EQ123" s="244" t="s">
        <v>2601</v>
      </c>
      <c r="ER123" s="10">
        <v>43425</v>
      </c>
      <c r="ES123" s="129"/>
      <c r="ET123" s="9"/>
      <c r="EU123" s="9"/>
      <c r="EV123" s="9"/>
      <c r="EW123" s="9"/>
      <c r="EX123" s="9"/>
      <c r="EY123" s="132"/>
      <c r="EZ123" s="132"/>
      <c r="FA123" s="11"/>
      <c r="FB123" s="9"/>
      <c r="FC123" s="9"/>
      <c r="FD123" s="9"/>
      <c r="FE123" s="9"/>
      <c r="FF123" s="9"/>
      <c r="FG123" s="132"/>
      <c r="FH123" s="132"/>
      <c r="FI123" s="134"/>
      <c r="FJ123" s="133"/>
      <c r="FK123" s="171"/>
      <c r="FL123" s="21"/>
      <c r="FM123" s="136"/>
      <c r="FN123" s="9"/>
      <c r="FO123" s="36"/>
      <c r="FP123" s="9"/>
      <c r="FQ123" s="132"/>
      <c r="FR123" s="132"/>
      <c r="FS123" s="1"/>
      <c r="FT123" s="1"/>
      <c r="FU123" s="335" t="s">
        <v>772</v>
      </c>
      <c r="FV123" s="344">
        <v>0</v>
      </c>
      <c r="FW123" s="210" t="s">
        <v>772</v>
      </c>
      <c r="FX123" s="244" t="s">
        <v>1349</v>
      </c>
      <c r="FY123" s="243" t="s">
        <v>2449</v>
      </c>
      <c r="FZ123" s="1"/>
      <c r="GA123" s="1">
        <v>0</v>
      </c>
      <c r="GB123" s="9"/>
      <c r="GC123" s="9"/>
      <c r="GD123" s="1"/>
      <c r="GE123" s="245" t="s">
        <v>3097</v>
      </c>
      <c r="GF123" s="237" t="s">
        <v>3100</v>
      </c>
      <c r="GG123" s="1"/>
      <c r="GH123" s="244" t="s">
        <v>3146</v>
      </c>
      <c r="GI123" s="351">
        <v>0</v>
      </c>
      <c r="GJ123" s="244" t="s">
        <v>3147</v>
      </c>
      <c r="GK123" s="1"/>
      <c r="GL123" s="8" t="s">
        <v>3148</v>
      </c>
      <c r="GM123" s="9"/>
      <c r="GN123" s="1"/>
      <c r="GO123" s="1"/>
      <c r="GP123" s="4"/>
      <c r="GQ123" s="1"/>
      <c r="GR123" s="138"/>
      <c r="GS123" s="1"/>
      <c r="GT123" s="1"/>
      <c r="GU123" s="1"/>
      <c r="GV123" s="1"/>
      <c r="GW123" s="1"/>
      <c r="GX123" s="1"/>
      <c r="GY123" s="9"/>
      <c r="GZ123" s="9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1"/>
      <c r="KQ123" s="9"/>
      <c r="KR123" s="9"/>
      <c r="KS123" s="23">
        <v>44922</v>
      </c>
      <c r="KT123" s="20">
        <v>1</v>
      </c>
      <c r="KU123" s="9">
        <v>0</v>
      </c>
      <c r="KV123" s="9">
        <v>1</v>
      </c>
      <c r="KW123" s="464">
        <v>43605</v>
      </c>
      <c r="KX123" s="9">
        <v>1</v>
      </c>
      <c r="KY123" s="9">
        <v>3</v>
      </c>
      <c r="KZ123" s="9">
        <v>3</v>
      </c>
      <c r="LA123" s="11" t="s">
        <v>2531</v>
      </c>
      <c r="LB123" s="11"/>
      <c r="LC123" s="11"/>
    </row>
    <row r="124" spans="1:315">
      <c r="A124" s="1">
        <v>151</v>
      </c>
      <c r="B124" s="416">
        <f>COUNTIFS($D$3:D124,D124,$F$3:F124,F124)</f>
        <v>1</v>
      </c>
      <c r="C124" s="417">
        <v>12877</v>
      </c>
      <c r="D124" s="418" t="s">
        <v>1173</v>
      </c>
      <c r="E124" s="2" t="s">
        <v>1081</v>
      </c>
      <c r="F124" s="12">
        <v>526030006</v>
      </c>
      <c r="G124" s="1">
        <v>68</v>
      </c>
      <c r="H124" s="441">
        <v>43985</v>
      </c>
      <c r="I124" s="29" t="s">
        <v>670</v>
      </c>
      <c r="J124" s="24" t="s">
        <v>486</v>
      </c>
      <c r="K124" s="2" t="s">
        <v>429</v>
      </c>
      <c r="L124" s="1">
        <v>6</v>
      </c>
      <c r="M124" s="2" t="s">
        <v>540</v>
      </c>
      <c r="N124" s="2" t="s">
        <v>430</v>
      </c>
      <c r="O124" s="1"/>
      <c r="P124" s="1" t="s">
        <v>1160</v>
      </c>
      <c r="Q124" s="25"/>
      <c r="R124" s="25"/>
      <c r="S124" s="2"/>
      <c r="T124" s="41"/>
      <c r="U124" s="41"/>
      <c r="V124" s="54" t="s">
        <v>1107</v>
      </c>
      <c r="W124" s="27"/>
      <c r="X124" s="56"/>
      <c r="Y124" s="56"/>
      <c r="Z124" s="29"/>
      <c r="AA124" s="1" t="s">
        <v>793</v>
      </c>
      <c r="AB124" s="1"/>
      <c r="AC124" s="112">
        <v>169</v>
      </c>
      <c r="AD124" s="112">
        <v>1000</v>
      </c>
      <c r="AE124" s="11"/>
      <c r="AF124" s="11"/>
      <c r="AG124" s="11" t="s">
        <v>482</v>
      </c>
      <c r="AH124" s="112">
        <v>50</v>
      </c>
      <c r="AI124" s="11"/>
      <c r="AJ124" s="11"/>
      <c r="AK124" s="112"/>
      <c r="AL124" s="1"/>
      <c r="AM124" s="11"/>
      <c r="AN124" s="1"/>
      <c r="AO124" s="113">
        <v>52.1</v>
      </c>
      <c r="AP124" s="114">
        <v>43.1</v>
      </c>
      <c r="AQ124" s="115">
        <v>2.4500000000000002</v>
      </c>
      <c r="AR124" s="116">
        <f>AO124+AP124+AQ124</f>
        <v>97.65</v>
      </c>
      <c r="AS124" s="117">
        <f>AO124/AP124</f>
        <v>1.2088167053364269</v>
      </c>
      <c r="AT124" s="118">
        <f>AO124/AP124*AQ124</f>
        <v>2.9616009280742461</v>
      </c>
      <c r="AU124" s="119">
        <f>AO124/(AP124+AQ124)</f>
        <v>1.1437980241492864</v>
      </c>
      <c r="AV124" s="19">
        <f>AW124*AO124/100</f>
        <v>49.167999999999999</v>
      </c>
      <c r="AW124" s="19">
        <f>98-AY124-(CD124*100/AO124)</f>
        <v>94.372360844529751</v>
      </c>
      <c r="AX124" s="120">
        <v>1.44</v>
      </c>
      <c r="AY124" s="19">
        <f>AX124*100/AO124</f>
        <v>2.7639155470249519</v>
      </c>
      <c r="AZ124" s="1" t="s">
        <v>431</v>
      </c>
      <c r="BA124" s="55">
        <v>39.4</v>
      </c>
      <c r="BB124" s="1" t="s">
        <v>431</v>
      </c>
      <c r="BC124" s="6">
        <v>0.37</v>
      </c>
      <c r="BD124" s="6"/>
      <c r="BE124" s="19"/>
      <c r="BF124" s="19"/>
      <c r="BG124" s="64">
        <v>6374.6153846153848</v>
      </c>
      <c r="BH124" s="64">
        <v>558.6</v>
      </c>
      <c r="BI124" s="19" t="s">
        <v>431</v>
      </c>
      <c r="BJ124" s="19">
        <v>52</v>
      </c>
      <c r="BK124" s="19">
        <f>100-BJ124</f>
        <v>48</v>
      </c>
      <c r="BL124" s="121">
        <f>BJ124/BK124</f>
        <v>1.0833333333333333</v>
      </c>
      <c r="BM124" s="122">
        <v>2.2400000000000002</v>
      </c>
      <c r="BN124" s="6">
        <f>BM124*100/AO124</f>
        <v>4.2994241842610368</v>
      </c>
      <c r="BO124" s="1" t="s">
        <v>431</v>
      </c>
      <c r="BP124" s="19">
        <v>51.4</v>
      </c>
      <c r="BQ124" s="19">
        <v>51.519999999999996</v>
      </c>
      <c r="BR124" s="4">
        <v>31565</v>
      </c>
      <c r="BS124" s="6">
        <f>BX124+BZ124</f>
        <v>31.07</v>
      </c>
      <c r="BT124" s="4">
        <v>66.599999999999994</v>
      </c>
      <c r="BU124" s="42">
        <v>7075.5</v>
      </c>
      <c r="BV124" s="6">
        <f>100-BT124</f>
        <v>33.400000000000006</v>
      </c>
      <c r="BW124" s="6">
        <f>BY124+CA124+CC124</f>
        <v>42.78537</v>
      </c>
      <c r="BX124" s="2">
        <v>2.37</v>
      </c>
      <c r="BY124" s="22">
        <f>BX124*AP124/100</f>
        <v>1.0214700000000001</v>
      </c>
      <c r="BZ124" s="4">
        <v>28.7</v>
      </c>
      <c r="CA124" s="22">
        <f>BZ124*AP124/100</f>
        <v>12.3697</v>
      </c>
      <c r="CB124" s="4">
        <v>68.2</v>
      </c>
      <c r="CC124" s="22">
        <f>CB124*AP124/100</f>
        <v>29.394200000000001</v>
      </c>
      <c r="CD124" s="22">
        <v>0.45</v>
      </c>
      <c r="CE124" s="123">
        <v>96.3</v>
      </c>
      <c r="CF124" s="123">
        <v>7064</v>
      </c>
      <c r="CG124" s="123">
        <v>77.3</v>
      </c>
      <c r="CH124" s="123">
        <v>4032</v>
      </c>
      <c r="CI124" s="123">
        <v>59.2</v>
      </c>
      <c r="CJ124" s="123">
        <v>65.599999999999994</v>
      </c>
      <c r="CK124" s="123">
        <v>3234</v>
      </c>
      <c r="CL124" s="143">
        <f>BX124/BZ124</f>
        <v>8.2578397212543564E-2</v>
      </c>
      <c r="CM124" s="22"/>
      <c r="CN124" s="22"/>
      <c r="CO124" s="22"/>
      <c r="CP124" s="6">
        <v>0.34</v>
      </c>
      <c r="CQ124" s="19"/>
      <c r="CR124" s="19"/>
      <c r="CS124" s="19"/>
      <c r="CT124" s="22"/>
      <c r="CU124" s="139"/>
      <c r="CV124" s="139"/>
      <c r="CW124" s="22"/>
      <c r="CX124" s="22"/>
      <c r="CY124" s="1"/>
      <c r="CZ124" s="22"/>
      <c r="DA124" s="16"/>
      <c r="DB124" s="126" t="s">
        <v>257</v>
      </c>
      <c r="DC124" s="127"/>
      <c r="DD124" s="128" t="s">
        <v>1174</v>
      </c>
      <c r="DE124" s="1"/>
      <c r="DF124" s="1"/>
      <c r="DG124" s="1"/>
      <c r="DH124" s="1"/>
      <c r="DI124" s="1" t="s">
        <v>435</v>
      </c>
      <c r="DJ124" s="205" t="s">
        <v>482</v>
      </c>
      <c r="DK124" s="4">
        <v>2</v>
      </c>
      <c r="DL124" s="4"/>
      <c r="DM124" s="4"/>
      <c r="DN124" s="16">
        <v>0</v>
      </c>
      <c r="DO124" s="4"/>
      <c r="DP124" s="4"/>
      <c r="DQ124" s="4"/>
      <c r="DR124" s="22" t="s">
        <v>430</v>
      </c>
      <c r="DS124" s="22" t="s">
        <v>430</v>
      </c>
      <c r="DT124" s="22">
        <v>2148</v>
      </c>
      <c r="DU124" s="22">
        <v>56.7</v>
      </c>
      <c r="DV124" s="22">
        <v>43.3</v>
      </c>
      <c r="DW124" s="22" t="s">
        <v>430</v>
      </c>
      <c r="DX124" s="22" t="s">
        <v>430</v>
      </c>
      <c r="DY124" s="22" t="s">
        <v>430</v>
      </c>
      <c r="DZ124" s="22" t="s">
        <v>430</v>
      </c>
      <c r="EA124" s="2">
        <v>0</v>
      </c>
      <c r="EB124" s="2"/>
      <c r="EC124" s="36"/>
      <c r="ED124" s="36"/>
      <c r="EE124" s="4">
        <v>6</v>
      </c>
      <c r="EF124" s="4">
        <v>11</v>
      </c>
      <c r="EG124" s="4">
        <v>2</v>
      </c>
      <c r="EH124" s="4">
        <v>1</v>
      </c>
      <c r="EI124" s="4" t="s">
        <v>2731</v>
      </c>
      <c r="EJ124" s="4">
        <v>178</v>
      </c>
      <c r="EK124" s="4">
        <v>95</v>
      </c>
      <c r="EL124" s="6">
        <f>EK124/(EJ124*EJ124*0.01*0.01)</f>
        <v>29.98358793081681</v>
      </c>
      <c r="EM124" s="4"/>
      <c r="EN124" s="4">
        <v>1</v>
      </c>
      <c r="EO124" s="4" t="s">
        <v>513</v>
      </c>
      <c r="EP124" s="4" t="s">
        <v>513</v>
      </c>
      <c r="EQ124" s="31">
        <v>8</v>
      </c>
      <c r="ER124" s="14">
        <v>41330</v>
      </c>
      <c r="ES124" s="129">
        <v>12877</v>
      </c>
      <c r="ET124" s="130">
        <v>75</v>
      </c>
      <c r="EU124" s="130">
        <v>37728</v>
      </c>
      <c r="EV124" s="130">
        <v>16000</v>
      </c>
      <c r="EW124" s="130">
        <v>40560</v>
      </c>
      <c r="EX124" s="130">
        <v>4966</v>
      </c>
      <c r="EY124" s="131">
        <f>EX124/EV124*EW124/ET124</f>
        <v>167.85080000000002</v>
      </c>
      <c r="EZ124" s="38">
        <f>L124*EY124</f>
        <v>1007.1048000000001</v>
      </c>
      <c r="FA124" s="9"/>
      <c r="FB124" s="9"/>
      <c r="FC124" s="9"/>
      <c r="FD124" s="9"/>
      <c r="FE124" s="132"/>
      <c r="FF124" s="132"/>
      <c r="FG124" s="132"/>
      <c r="FH124" s="133"/>
      <c r="FI124" s="11"/>
      <c r="FJ124" s="133"/>
      <c r="FK124" s="135"/>
      <c r="FL124" s="136"/>
      <c r="FM124" s="9"/>
      <c r="FN124" s="1"/>
      <c r="FO124" s="40">
        <f>AC124/1000</f>
        <v>0.16900000000000001</v>
      </c>
      <c r="FP124" s="9"/>
      <c r="FQ124" s="118">
        <f>EX124*100/EU124</f>
        <v>13.162637828668363</v>
      </c>
      <c r="FR124" s="137">
        <f>EY124/1000</f>
        <v>0.16785080000000002</v>
      </c>
      <c r="FS124" s="140">
        <f>DT124/EY124</f>
        <v>12.797079310911831</v>
      </c>
      <c r="FT124" s="140"/>
      <c r="FU124" s="336">
        <v>42856</v>
      </c>
      <c r="FV124" s="343"/>
      <c r="FW124" s="237" t="s">
        <v>1346</v>
      </c>
      <c r="FX124" s="208"/>
      <c r="FY124" s="243" t="s">
        <v>3149</v>
      </c>
      <c r="FZ124" s="1"/>
      <c r="GA124" s="1">
        <v>2</v>
      </c>
      <c r="GB124" s="9"/>
      <c r="GC124" s="9"/>
      <c r="GD124" s="1"/>
      <c r="GE124" s="245" t="s">
        <v>513</v>
      </c>
      <c r="GF124" s="237" t="s">
        <v>513</v>
      </c>
      <c r="GG124" s="1"/>
      <c r="GH124" s="244" t="s">
        <v>3150</v>
      </c>
      <c r="GI124" s="351">
        <v>0</v>
      </c>
      <c r="GJ124" s="244" t="s">
        <v>513</v>
      </c>
      <c r="GK124" s="1"/>
      <c r="GL124" s="8">
        <v>0</v>
      </c>
      <c r="GM124" s="9"/>
      <c r="GN124" s="1"/>
      <c r="GO124" s="10">
        <v>43985</v>
      </c>
      <c r="GP124" s="10"/>
      <c r="GQ124" s="20"/>
      <c r="GR124" s="138"/>
      <c r="GS124" s="1"/>
      <c r="GT124" s="1"/>
      <c r="GU124" s="1"/>
      <c r="GV124" s="1"/>
      <c r="GW124" s="1"/>
      <c r="GX124" s="1"/>
      <c r="GY124" s="9"/>
      <c r="GZ124" s="9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9"/>
      <c r="KC124" s="9"/>
      <c r="KD124" s="9"/>
      <c r="KE124" s="20">
        <f>FR124*AO124/100*1000</f>
        <v>87.450266800000023</v>
      </c>
      <c r="KF124" s="20">
        <f>FR124*AP124/100*1000</f>
        <v>72.343694800000009</v>
      </c>
      <c r="KG124" s="20">
        <f>FR124*AQ124/100*1000</f>
        <v>4.112344600000001</v>
      </c>
      <c r="KH124" s="20">
        <f>FR124*AX124/100*1000</f>
        <v>2.4170515200000002</v>
      </c>
      <c r="KI124" s="20">
        <f>FR124*BM124/100*1000</f>
        <v>3.7598579200000009</v>
      </c>
      <c r="KJ124" s="20">
        <f>FR124*BY124/100*1000</f>
        <v>1.7145455667600005</v>
      </c>
      <c r="KK124" s="20">
        <f>FR124*CA124/100*1000</f>
        <v>20.762640407600006</v>
      </c>
      <c r="KL124" s="20">
        <f>FR124*CC124/100*1000</f>
        <v>49.338399853600009</v>
      </c>
      <c r="KM124" s="9"/>
      <c r="KN124" s="9"/>
      <c r="KO124" s="9"/>
      <c r="KP124" s="1"/>
      <c r="KQ124" s="9"/>
      <c r="KR124" s="9"/>
      <c r="KS124" s="23">
        <v>44076</v>
      </c>
      <c r="KT124" s="20">
        <v>1</v>
      </c>
      <c r="KU124" s="9">
        <v>1</v>
      </c>
      <c r="KV124" s="9">
        <v>2</v>
      </c>
      <c r="KW124" s="464">
        <v>44846</v>
      </c>
      <c r="KX124" s="9">
        <v>2</v>
      </c>
      <c r="KY124" s="9">
        <v>2</v>
      </c>
      <c r="KZ124" s="9">
        <v>4</v>
      </c>
      <c r="LA124" s="11" t="s">
        <v>3151</v>
      </c>
      <c r="LB124" s="11"/>
      <c r="LC124" s="11"/>
    </row>
    <row r="125" spans="1:315">
      <c r="A125" s="1">
        <v>356</v>
      </c>
      <c r="B125" s="416">
        <f>COUNTIFS($D$3:D125,D125,$F$3:F125,F125)</f>
        <v>1</v>
      </c>
      <c r="C125" s="417">
        <v>11925</v>
      </c>
      <c r="D125" s="418" t="s">
        <v>912</v>
      </c>
      <c r="E125" s="2" t="s">
        <v>913</v>
      </c>
      <c r="F125" s="12">
        <v>6012180581</v>
      </c>
      <c r="G125" s="1">
        <v>59</v>
      </c>
      <c r="H125" s="441">
        <v>43790</v>
      </c>
      <c r="I125" s="29" t="s">
        <v>647</v>
      </c>
      <c r="J125" s="24" t="s">
        <v>486</v>
      </c>
      <c r="K125" s="2" t="s">
        <v>429</v>
      </c>
      <c r="L125" s="1">
        <v>3</v>
      </c>
      <c r="M125" s="2" t="s">
        <v>598</v>
      </c>
      <c r="N125" s="2" t="s">
        <v>430</v>
      </c>
      <c r="O125" s="1"/>
      <c r="P125" s="1" t="s">
        <v>894</v>
      </c>
      <c r="Q125" s="25"/>
      <c r="R125" s="25"/>
      <c r="S125" s="2"/>
      <c r="T125" s="45"/>
      <c r="U125" s="45"/>
      <c r="V125" s="48" t="s">
        <v>767</v>
      </c>
      <c r="W125" s="27"/>
      <c r="X125" s="56"/>
      <c r="Y125" s="56"/>
      <c r="Z125" s="29"/>
      <c r="AA125" s="1" t="s">
        <v>797</v>
      </c>
      <c r="AB125" s="1"/>
      <c r="AC125" s="112">
        <v>112</v>
      </c>
      <c r="AD125" s="112">
        <v>300</v>
      </c>
      <c r="AE125" s="11"/>
      <c r="AF125" s="11"/>
      <c r="AG125" s="11" t="s">
        <v>490</v>
      </c>
      <c r="AH125" s="112">
        <v>50</v>
      </c>
      <c r="AI125" s="8" t="s">
        <v>838</v>
      </c>
      <c r="AJ125" s="1"/>
      <c r="AK125" s="112"/>
      <c r="AL125" s="1"/>
      <c r="AM125" s="1"/>
      <c r="AN125" s="1"/>
      <c r="AO125" s="113">
        <v>62.6</v>
      </c>
      <c r="AP125" s="114">
        <v>17</v>
      </c>
      <c r="AQ125" s="115">
        <v>20</v>
      </c>
      <c r="AR125" s="116">
        <f>AO125+AP125+AQ125</f>
        <v>99.6</v>
      </c>
      <c r="AS125" s="117">
        <f>AO125/AP125</f>
        <v>3.6823529411764708</v>
      </c>
      <c r="AT125" s="118">
        <f>AO125/AP125*AQ125</f>
        <v>73.64705882352942</v>
      </c>
      <c r="AU125" s="119">
        <f>AO125/(AP125+AQ125)</f>
        <v>1.6918918918918919</v>
      </c>
      <c r="AV125" s="19">
        <v>58.656199999999998</v>
      </c>
      <c r="AW125" s="19">
        <f>95-AY125</f>
        <v>93.7</v>
      </c>
      <c r="AX125" s="120">
        <v>0.81380000000000008</v>
      </c>
      <c r="AY125" s="19">
        <v>1.3</v>
      </c>
      <c r="AZ125" s="1" t="s">
        <v>431</v>
      </c>
      <c r="BA125" s="55">
        <v>51.480000000000004</v>
      </c>
      <c r="BB125" s="1" t="s">
        <v>431</v>
      </c>
      <c r="BC125" s="6">
        <v>0.1</v>
      </c>
      <c r="BD125" s="6" t="s">
        <v>431</v>
      </c>
      <c r="BE125" s="19" t="s">
        <v>431</v>
      </c>
      <c r="BF125" s="19" t="s">
        <v>431</v>
      </c>
      <c r="BG125" s="64">
        <v>7941.6666666666661</v>
      </c>
      <c r="BH125" s="20">
        <v>432</v>
      </c>
      <c r="BI125" s="19">
        <v>1</v>
      </c>
      <c r="BJ125" s="19">
        <v>29.3</v>
      </c>
      <c r="BK125" s="1">
        <v>70.7</v>
      </c>
      <c r="BL125" s="144">
        <f>BJ125/BK125</f>
        <v>0.41442715700141441</v>
      </c>
      <c r="BM125" s="122">
        <v>1.9</v>
      </c>
      <c r="BN125" s="6">
        <f>BM125*100/AO125</f>
        <v>3.0351437699680512</v>
      </c>
      <c r="BO125" s="1" t="s">
        <v>431</v>
      </c>
      <c r="BP125" s="1">
        <v>53</v>
      </c>
      <c r="BQ125" s="19">
        <v>39.101999999999997</v>
      </c>
      <c r="BR125" s="4">
        <v>58606</v>
      </c>
      <c r="BS125" s="6">
        <f>BX125+BZ125</f>
        <v>44.5</v>
      </c>
      <c r="BT125" s="4">
        <v>85.5</v>
      </c>
      <c r="BU125" s="42">
        <v>9954.5600000000013</v>
      </c>
      <c r="BV125" s="6">
        <f>100-BT125</f>
        <v>14.5</v>
      </c>
      <c r="BW125" s="6">
        <f>BY125+CA125+CC125</f>
        <v>16.184000000000001</v>
      </c>
      <c r="BX125" s="4">
        <v>7.7</v>
      </c>
      <c r="BY125" s="22">
        <f>BX125*AP125/100</f>
        <v>1.3090000000000002</v>
      </c>
      <c r="BZ125" s="4">
        <v>36.799999999999997</v>
      </c>
      <c r="CA125" s="22">
        <f>BZ125*AP125/100</f>
        <v>6.2559999999999993</v>
      </c>
      <c r="CB125" s="4">
        <v>50.7</v>
      </c>
      <c r="CC125" s="22">
        <f>CB125*AP125/100</f>
        <v>8.6190000000000015</v>
      </c>
      <c r="CD125" s="6">
        <v>0.5</v>
      </c>
      <c r="CE125" s="123">
        <v>97</v>
      </c>
      <c r="CF125" s="124">
        <v>9945.1999999999989</v>
      </c>
      <c r="CG125" s="123">
        <v>99.4</v>
      </c>
      <c r="CH125" s="123">
        <v>6514</v>
      </c>
      <c r="CI125" s="123">
        <v>61.8</v>
      </c>
      <c r="CJ125" s="123">
        <v>77.8</v>
      </c>
      <c r="CK125" s="124">
        <v>6090</v>
      </c>
      <c r="CL125" s="143">
        <f>BX125/BZ125</f>
        <v>0.20923913043478262</v>
      </c>
      <c r="CM125" s="22"/>
      <c r="CN125" s="22"/>
      <c r="CO125" s="22"/>
      <c r="CP125" s="6"/>
      <c r="CQ125" s="19"/>
      <c r="CR125" s="19"/>
      <c r="CS125" s="19"/>
      <c r="CT125" s="22"/>
      <c r="CU125" s="139"/>
      <c r="CV125" s="139"/>
      <c r="CW125" s="22"/>
      <c r="CX125" s="22"/>
      <c r="CY125" s="1"/>
      <c r="CZ125" s="22"/>
      <c r="DA125" s="1"/>
      <c r="DB125" s="126" t="s">
        <v>446</v>
      </c>
      <c r="DC125" s="127"/>
      <c r="DD125" s="128" t="s">
        <v>885</v>
      </c>
      <c r="DE125" s="1"/>
      <c r="DF125" s="1"/>
      <c r="DG125" s="1"/>
      <c r="DH125" s="1"/>
      <c r="DI125" s="1" t="s">
        <v>433</v>
      </c>
      <c r="DJ125" s="206" t="s">
        <v>490</v>
      </c>
      <c r="DK125" s="4">
        <v>2</v>
      </c>
      <c r="DL125" s="4"/>
      <c r="DM125" s="4"/>
      <c r="DN125" s="16">
        <v>0</v>
      </c>
      <c r="DO125" s="4"/>
      <c r="DP125" s="4"/>
      <c r="DQ125" s="4"/>
      <c r="DR125" s="1" t="s">
        <v>430</v>
      </c>
      <c r="DS125" s="1" t="s">
        <v>430</v>
      </c>
      <c r="DT125" s="1">
        <v>216</v>
      </c>
      <c r="DU125" s="1">
        <v>25.9</v>
      </c>
      <c r="DV125" s="1">
        <v>74.099999999999994</v>
      </c>
      <c r="DW125" s="1" t="s">
        <v>430</v>
      </c>
      <c r="DX125" s="1" t="s">
        <v>430</v>
      </c>
      <c r="DY125" s="1" t="s">
        <v>430</v>
      </c>
      <c r="DZ125" s="1" t="s">
        <v>430</v>
      </c>
      <c r="EA125" s="1">
        <v>0</v>
      </c>
      <c r="EB125" s="1"/>
      <c r="EC125" s="36"/>
      <c r="ED125" s="36"/>
      <c r="EE125" s="4">
        <v>3</v>
      </c>
      <c r="EF125" s="4" t="s">
        <v>557</v>
      </c>
      <c r="EG125" s="4"/>
      <c r="EH125" s="4">
        <v>1</v>
      </c>
      <c r="EI125" s="4" t="s">
        <v>2475</v>
      </c>
      <c r="EJ125" s="4">
        <v>177</v>
      </c>
      <c r="EK125" s="4">
        <v>103</v>
      </c>
      <c r="EL125" s="6">
        <f>EK125/(EJ125*EJ125*0.01*0.01)</f>
        <v>32.876887229084872</v>
      </c>
      <c r="EM125" s="4"/>
      <c r="EN125" s="4">
        <v>1</v>
      </c>
      <c r="EO125" s="4">
        <v>3</v>
      </c>
      <c r="EP125" s="4">
        <v>1</v>
      </c>
      <c r="EQ125" s="31" t="s">
        <v>2455</v>
      </c>
      <c r="ER125" s="14">
        <v>43778</v>
      </c>
      <c r="ES125" s="129">
        <v>11925</v>
      </c>
      <c r="ET125" s="130">
        <v>75</v>
      </c>
      <c r="EU125" s="130">
        <v>112330</v>
      </c>
      <c r="EV125" s="130">
        <v>12000</v>
      </c>
      <c r="EW125" s="130">
        <v>40560</v>
      </c>
      <c r="EX125" s="130">
        <v>2356</v>
      </c>
      <c r="EY125" s="131">
        <f>EX125/EV125*EW125/ET125</f>
        <v>106.17706666666666</v>
      </c>
      <c r="EZ125" s="38">
        <f>L125*EY125</f>
        <v>318.53120000000001</v>
      </c>
      <c r="FA125" s="9"/>
      <c r="FB125" s="9"/>
      <c r="FC125" s="9"/>
      <c r="FD125" s="9"/>
      <c r="FE125" s="132"/>
      <c r="FF125" s="132"/>
      <c r="FG125" s="132"/>
      <c r="FH125" s="133"/>
      <c r="FI125" s="134"/>
      <c r="FJ125" s="133"/>
      <c r="FK125" s="135"/>
      <c r="FL125" s="136"/>
      <c r="FM125" s="9"/>
      <c r="FN125" s="1"/>
      <c r="FO125" s="40">
        <f>AC125/1000</f>
        <v>0.112</v>
      </c>
      <c r="FP125" s="9"/>
      <c r="FQ125" s="118">
        <f>EX125*100/EU125</f>
        <v>2.0973916139944806</v>
      </c>
      <c r="FR125" s="137">
        <f>EY125/1000</f>
        <v>0.10617706666666667</v>
      </c>
      <c r="FS125" s="9"/>
      <c r="FT125" s="1"/>
      <c r="FU125" s="335"/>
      <c r="FV125" s="344">
        <v>43739</v>
      </c>
      <c r="FW125" s="210"/>
      <c r="FX125" s="244" t="s">
        <v>566</v>
      </c>
      <c r="FY125" s="243" t="s">
        <v>3152</v>
      </c>
      <c r="FZ125" s="1"/>
      <c r="GA125" s="1">
        <v>2</v>
      </c>
      <c r="GB125" s="9"/>
      <c r="GC125" s="9"/>
      <c r="GD125" s="1"/>
      <c r="GE125" s="245" t="s">
        <v>3097</v>
      </c>
      <c r="GF125" s="237" t="s">
        <v>522</v>
      </c>
      <c r="GG125" s="1"/>
      <c r="GH125" s="244" t="s">
        <v>3153</v>
      </c>
      <c r="GI125" s="351">
        <v>1</v>
      </c>
      <c r="GJ125" s="244" t="s">
        <v>3082</v>
      </c>
      <c r="GK125" s="1"/>
      <c r="GL125" s="8">
        <v>0</v>
      </c>
      <c r="GM125" s="9"/>
      <c r="GN125" s="1"/>
      <c r="GO125" s="10">
        <v>43790</v>
      </c>
      <c r="GP125" s="10"/>
      <c r="GQ125" s="20"/>
      <c r="GR125" s="138"/>
      <c r="GS125" s="1"/>
      <c r="GT125" s="1"/>
      <c r="GU125" s="1"/>
      <c r="GV125" s="1"/>
      <c r="GW125" s="1"/>
      <c r="GX125" s="1"/>
      <c r="GY125" s="9"/>
      <c r="GZ125" s="9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9"/>
      <c r="KC125" s="9"/>
      <c r="KD125" s="9"/>
      <c r="KE125" s="20">
        <f>FR125*AO125/100*1000</f>
        <v>66.466843733333334</v>
      </c>
      <c r="KF125" s="20">
        <f>FR125*AP125/100*1000</f>
        <v>18.05010133333333</v>
      </c>
      <c r="KG125" s="20">
        <f>FR125*AQ125/100*1000</f>
        <v>21.23541333333333</v>
      </c>
      <c r="KH125" s="20">
        <f>FR125*AX125/100*1000</f>
        <v>0.86406896853333348</v>
      </c>
      <c r="KI125" s="20">
        <f>FR125*BM125/100*1000</f>
        <v>2.0173642666666667</v>
      </c>
      <c r="KJ125" s="20">
        <f>FR125*BY125/100*1000</f>
        <v>1.3898578026666668</v>
      </c>
      <c r="KK125" s="20">
        <f>FR125*CA125/100*1000</f>
        <v>6.642437290666666</v>
      </c>
      <c r="KL125" s="20">
        <f>FR125*CC125/100*1000</f>
        <v>9.1514013760000026</v>
      </c>
      <c r="KM125" s="9"/>
      <c r="KN125" s="9"/>
      <c r="KO125" s="9"/>
      <c r="KP125" s="1"/>
      <c r="KQ125" s="9"/>
      <c r="KR125" s="9"/>
      <c r="KS125" s="23">
        <v>44014</v>
      </c>
      <c r="KT125" s="20">
        <v>2</v>
      </c>
      <c r="KU125" s="9">
        <v>1</v>
      </c>
      <c r="KV125" s="9">
        <v>2</v>
      </c>
      <c r="KW125" s="464">
        <v>44854</v>
      </c>
      <c r="KX125" s="9">
        <v>1</v>
      </c>
      <c r="KY125" s="9">
        <v>3</v>
      </c>
      <c r="KZ125" s="9">
        <v>4</v>
      </c>
      <c r="LA125" s="11" t="s">
        <v>3151</v>
      </c>
      <c r="LB125" s="11"/>
      <c r="LC125" s="11"/>
    </row>
    <row r="126" spans="1:315">
      <c r="A126" s="1">
        <v>209</v>
      </c>
      <c r="B126" s="416">
        <f>COUNTIFS($D$3:D126,D126,$F$3:F126,F126)</f>
        <v>1</v>
      </c>
      <c r="C126" s="418">
        <v>9277</v>
      </c>
      <c r="D126" s="418" t="s">
        <v>2298</v>
      </c>
      <c r="E126" s="1" t="s">
        <v>495</v>
      </c>
      <c r="F126" s="12">
        <v>6311261902</v>
      </c>
      <c r="G126" s="1">
        <v>55</v>
      </c>
      <c r="H126" s="441">
        <v>43349</v>
      </c>
      <c r="I126" s="162"/>
      <c r="J126" s="24"/>
      <c r="K126" s="9"/>
      <c r="L126" s="1"/>
      <c r="M126" s="1"/>
      <c r="N126" s="1"/>
      <c r="O126" s="1"/>
      <c r="P126" s="25"/>
      <c r="Q126" s="25"/>
      <c r="R126" s="25"/>
      <c r="S126" s="27"/>
      <c r="T126" s="27"/>
      <c r="U126" s="27"/>
      <c r="V126" s="27"/>
      <c r="W126" s="27"/>
      <c r="X126" s="27"/>
      <c r="Y126" s="26"/>
      <c r="Z126" s="8"/>
      <c r="AA126" s="1"/>
      <c r="AB126" s="1"/>
      <c r="AC126" s="1"/>
      <c r="AD126" s="1"/>
      <c r="AE126" s="1"/>
      <c r="AF126" s="1"/>
      <c r="AG126" s="136"/>
      <c r="AH126" s="9"/>
      <c r="AI126" s="1"/>
      <c r="AJ126" s="1"/>
      <c r="AK126" s="112"/>
      <c r="AL126" s="1"/>
      <c r="AM126" s="1"/>
      <c r="AN126" s="1"/>
      <c r="AO126" s="163"/>
      <c r="AP126" s="164"/>
      <c r="AQ126" s="165"/>
      <c r="AR126" s="166"/>
      <c r="AS126" s="135"/>
      <c r="AT126" s="21"/>
      <c r="AU126" s="167"/>
      <c r="AV126" s="1"/>
      <c r="AW126" s="1"/>
      <c r="AX126" s="168"/>
      <c r="AY126" s="1"/>
      <c r="AZ126" s="1"/>
      <c r="BA126" s="142"/>
      <c r="BB126" s="1"/>
      <c r="BC126" s="169"/>
      <c r="BD126" s="4"/>
      <c r="BE126" s="1"/>
      <c r="BF126" s="1"/>
      <c r="BG126" s="1"/>
      <c r="BH126" s="1"/>
      <c r="BI126" s="1"/>
      <c r="BJ126" s="1"/>
      <c r="BK126" s="1"/>
      <c r="BL126" s="170"/>
      <c r="BM126" s="123"/>
      <c r="BN126" s="4"/>
      <c r="BO126" s="1"/>
      <c r="BP126" s="1"/>
      <c r="BQ126" s="1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25"/>
      <c r="CP126" s="4"/>
      <c r="CQ126" s="1"/>
      <c r="CR126" s="1"/>
      <c r="CS126" s="1"/>
      <c r="CT126" s="25"/>
      <c r="CU126" s="125"/>
      <c r="CV126" s="125"/>
      <c r="CW126" s="1"/>
      <c r="CX126" s="1"/>
      <c r="CY126" s="1"/>
      <c r="CZ126" s="1"/>
      <c r="DA126" s="1"/>
      <c r="DB126" s="126"/>
      <c r="DC126" s="8"/>
      <c r="DD126" s="8"/>
      <c r="DE126" s="1"/>
      <c r="DF126" s="1"/>
      <c r="DG126" s="1"/>
      <c r="DH126" s="1"/>
      <c r="DI126" s="2"/>
      <c r="DJ126" s="206" t="s">
        <v>490</v>
      </c>
      <c r="DK126" s="4"/>
      <c r="DL126" s="4"/>
      <c r="DM126" s="4"/>
      <c r="DN126" s="4"/>
      <c r="DO126" s="4"/>
      <c r="DP126" s="4"/>
      <c r="DQ126" s="4"/>
      <c r="DR126" s="1"/>
      <c r="DS126" s="1"/>
      <c r="DT126" s="2"/>
      <c r="DU126" s="2"/>
      <c r="DV126" s="2"/>
      <c r="DW126" s="2"/>
      <c r="DX126" s="2"/>
      <c r="DY126" s="2"/>
      <c r="DZ126" s="2"/>
      <c r="EA126" s="2"/>
      <c r="EB126" s="1"/>
      <c r="EC126" s="9"/>
      <c r="ED126" s="9"/>
      <c r="EE126" s="9"/>
      <c r="EF126" s="1">
        <v>20</v>
      </c>
      <c r="EG126" s="1"/>
      <c r="EH126" s="1">
        <v>0</v>
      </c>
      <c r="EI126" s="1">
        <v>0</v>
      </c>
      <c r="EJ126" s="237" t="s">
        <v>1346</v>
      </c>
      <c r="EK126" s="237" t="s">
        <v>1346</v>
      </c>
      <c r="EL126" s="6" t="e">
        <f>EK126/((EJ126/100)*(EJ126/100))</f>
        <v>#VALUE!</v>
      </c>
      <c r="EM126" s="1"/>
      <c r="EN126" s="1">
        <v>1</v>
      </c>
      <c r="EO126" s="1">
        <v>3</v>
      </c>
      <c r="EP126" s="1">
        <v>1</v>
      </c>
      <c r="EQ126" s="244" t="s">
        <v>2455</v>
      </c>
      <c r="ER126" s="10">
        <v>43009</v>
      </c>
      <c r="ES126" s="129"/>
      <c r="ET126" s="9"/>
      <c r="EU126" s="9"/>
      <c r="EV126" s="9"/>
      <c r="EW126" s="9"/>
      <c r="EX126" s="9"/>
      <c r="EY126" s="132"/>
      <c r="EZ126" s="132"/>
      <c r="FA126" s="11"/>
      <c r="FB126" s="9"/>
      <c r="FC126" s="9"/>
      <c r="FD126" s="9"/>
      <c r="FE126" s="9"/>
      <c r="FF126" s="9"/>
      <c r="FG126" s="132"/>
      <c r="FH126" s="132"/>
      <c r="FI126" s="134"/>
      <c r="FJ126" s="133"/>
      <c r="FK126" s="171"/>
      <c r="FL126" s="21"/>
      <c r="FM126" s="136"/>
      <c r="FN126" s="9"/>
      <c r="FO126" s="36"/>
      <c r="FP126" s="9"/>
      <c r="FQ126" s="132"/>
      <c r="FR126" s="132"/>
      <c r="FS126" s="1"/>
      <c r="FT126" s="1"/>
      <c r="FU126" s="335" t="s">
        <v>772</v>
      </c>
      <c r="FV126" s="344">
        <v>43009</v>
      </c>
      <c r="FW126" s="210" t="s">
        <v>772</v>
      </c>
      <c r="FX126" s="244" t="s">
        <v>3154</v>
      </c>
      <c r="FY126" s="243" t="s">
        <v>2775</v>
      </c>
      <c r="FZ126" s="1"/>
      <c r="GA126" s="1">
        <v>1</v>
      </c>
      <c r="GB126" s="9"/>
      <c r="GC126" s="9"/>
      <c r="GD126" s="1"/>
      <c r="GE126" s="245" t="s">
        <v>513</v>
      </c>
      <c r="GF126" s="237" t="s">
        <v>513</v>
      </c>
      <c r="GG126" s="1"/>
      <c r="GH126" s="249">
        <v>43349</v>
      </c>
      <c r="GI126" s="351">
        <v>1</v>
      </c>
      <c r="GJ126" s="244" t="s">
        <v>1016</v>
      </c>
      <c r="GK126" s="1"/>
      <c r="GL126" s="8">
        <v>0</v>
      </c>
      <c r="GM126" s="9"/>
      <c r="GN126" s="1"/>
      <c r="GO126" s="1"/>
      <c r="GP126" s="4"/>
      <c r="GQ126" s="1"/>
      <c r="GR126" s="138"/>
      <c r="GS126" s="1"/>
      <c r="GT126" s="1"/>
      <c r="GU126" s="1"/>
      <c r="GV126" s="1"/>
      <c r="GW126" s="1"/>
      <c r="GX126" s="1"/>
      <c r="GY126" s="9"/>
      <c r="GZ126" s="9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1"/>
      <c r="KQ126" s="9"/>
      <c r="KR126" s="9"/>
      <c r="KS126" s="245" t="s">
        <v>557</v>
      </c>
      <c r="KT126" s="459" t="s">
        <v>557</v>
      </c>
      <c r="KU126" s="246" t="s">
        <v>557</v>
      </c>
      <c r="KV126" s="246" t="s">
        <v>557</v>
      </c>
      <c r="KW126" s="246" t="s">
        <v>557</v>
      </c>
      <c r="KX126" s="246" t="s">
        <v>557</v>
      </c>
      <c r="KY126" s="246" t="s">
        <v>557</v>
      </c>
      <c r="KZ126" s="246" t="s">
        <v>557</v>
      </c>
      <c r="LA126" s="11" t="s">
        <v>557</v>
      </c>
      <c r="LB126" s="11"/>
      <c r="LC126" s="11"/>
    </row>
    <row r="127" spans="1:315">
      <c r="A127" s="1">
        <v>61</v>
      </c>
      <c r="B127" s="416">
        <f>COUNTIFS($D$3:D127,D127,$F$3:F127,F127)</f>
        <v>1</v>
      </c>
      <c r="C127" s="417">
        <v>14749</v>
      </c>
      <c r="D127" s="418" t="s">
        <v>1496</v>
      </c>
      <c r="E127" s="2" t="s">
        <v>581</v>
      </c>
      <c r="F127" s="12">
        <v>405405729</v>
      </c>
      <c r="G127" s="1">
        <v>81</v>
      </c>
      <c r="H127" s="441">
        <v>44265</v>
      </c>
      <c r="I127" s="29" t="s">
        <v>1497</v>
      </c>
      <c r="J127" s="24" t="s">
        <v>486</v>
      </c>
      <c r="K127" s="2" t="s">
        <v>429</v>
      </c>
      <c r="L127" s="2">
        <v>17</v>
      </c>
      <c r="M127" s="2" t="s">
        <v>628</v>
      </c>
      <c r="N127" s="2" t="s">
        <v>430</v>
      </c>
      <c r="O127" s="11"/>
      <c r="P127" s="2" t="s">
        <v>1480</v>
      </c>
      <c r="Q127" s="11"/>
      <c r="R127" s="11"/>
      <c r="S127" s="11"/>
      <c r="T127" s="41"/>
      <c r="U127" s="41"/>
      <c r="V127" s="61" t="s">
        <v>1358</v>
      </c>
      <c r="W127" s="41"/>
      <c r="X127" s="63"/>
      <c r="Y127" s="63"/>
      <c r="Z127" s="11"/>
      <c r="AA127" s="1" t="s">
        <v>793</v>
      </c>
      <c r="AB127" s="1"/>
      <c r="AC127" s="112">
        <v>864</v>
      </c>
      <c r="AD127" s="112">
        <v>14600</v>
      </c>
      <c r="AE127" s="11"/>
      <c r="AF127" s="11"/>
      <c r="AG127" s="11" t="s">
        <v>490</v>
      </c>
      <c r="AH127" s="112">
        <v>1000</v>
      </c>
      <c r="AI127" s="11"/>
      <c r="AJ127" s="11"/>
      <c r="AK127" s="112"/>
      <c r="AL127" s="1"/>
      <c r="AM127" s="11"/>
      <c r="AN127" s="1"/>
      <c r="AO127" s="113">
        <v>33.1</v>
      </c>
      <c r="AP127" s="114">
        <v>49.9</v>
      </c>
      <c r="AQ127" s="115">
        <v>16.100000000000001</v>
      </c>
      <c r="AR127" s="116">
        <f>AO127+AP127+AQ127</f>
        <v>99.1</v>
      </c>
      <c r="AS127" s="117">
        <f>AO127/AP127</f>
        <v>0.66332665330661322</v>
      </c>
      <c r="AT127" s="118">
        <f>AO127/AP127*AQ127</f>
        <v>10.679559118236474</v>
      </c>
      <c r="AU127" s="119">
        <f>AO127/(AP127+AQ127)</f>
        <v>0.50151515151515158</v>
      </c>
      <c r="AV127" s="19">
        <f>AW127*AO127/100</f>
        <v>27.238000000000003</v>
      </c>
      <c r="AW127" s="19">
        <f>98-AY127-(CD127*100/AO127)</f>
        <v>82.290030211480371</v>
      </c>
      <c r="AX127" s="120">
        <v>4.5999999999999996</v>
      </c>
      <c r="AY127" s="19">
        <f>AX127*100/AO127</f>
        <v>13.897280966767369</v>
      </c>
      <c r="AZ127" s="1" t="s">
        <v>431</v>
      </c>
      <c r="BA127" s="55">
        <v>16.5</v>
      </c>
      <c r="BB127" s="1" t="s">
        <v>431</v>
      </c>
      <c r="BC127" s="6">
        <v>0.28000000000000003</v>
      </c>
      <c r="BD127" s="6"/>
      <c r="BE127" s="19"/>
      <c r="BF127" s="19"/>
      <c r="BG127" s="2">
        <v>4789</v>
      </c>
      <c r="BH127" s="2">
        <v>260</v>
      </c>
      <c r="BI127" s="19">
        <v>0.24</v>
      </c>
      <c r="BJ127" s="19">
        <v>45.3</v>
      </c>
      <c r="BK127" s="1">
        <v>54.7</v>
      </c>
      <c r="BL127" s="121">
        <f>BJ127/BK127</f>
        <v>0.82815356489945147</v>
      </c>
      <c r="BM127" s="122">
        <v>1.8</v>
      </c>
      <c r="BN127" s="6">
        <f>BM127*100/AO127</f>
        <v>5.4380664652567976</v>
      </c>
      <c r="BO127" s="1" t="s">
        <v>431</v>
      </c>
      <c r="BP127" s="19">
        <v>41.7</v>
      </c>
      <c r="BQ127" s="19">
        <v>48.3</v>
      </c>
      <c r="BR127" s="6">
        <v>51410.1</v>
      </c>
      <c r="BS127" s="6">
        <f>BX127+BZ127</f>
        <v>34.4</v>
      </c>
      <c r="BT127" s="4">
        <v>82.2</v>
      </c>
      <c r="BU127" s="4">
        <v>7073</v>
      </c>
      <c r="BV127" s="6">
        <f>100-BT127</f>
        <v>17.799999999999997</v>
      </c>
      <c r="BW127" s="6">
        <f>BY127+CA127+CC127</f>
        <v>49.700399999999995</v>
      </c>
      <c r="BX127" s="22">
        <v>20.399999999999999</v>
      </c>
      <c r="BY127" s="22">
        <f>BX127*AP127/100</f>
        <v>10.179599999999999</v>
      </c>
      <c r="BZ127" s="4">
        <v>14</v>
      </c>
      <c r="CA127" s="22">
        <f>BZ127*AP127/100</f>
        <v>6.9860000000000007</v>
      </c>
      <c r="CB127" s="4">
        <v>65.2</v>
      </c>
      <c r="CC127" s="22">
        <f>CB127*AP127/100</f>
        <v>32.534799999999997</v>
      </c>
      <c r="CD127" s="22">
        <v>0.6</v>
      </c>
      <c r="CE127" s="123">
        <v>74.3</v>
      </c>
      <c r="CF127" s="123">
        <v>5232</v>
      </c>
      <c r="CG127" s="123">
        <v>31.4</v>
      </c>
      <c r="CH127" s="123">
        <v>4176</v>
      </c>
      <c r="CI127" s="123">
        <v>7.49</v>
      </c>
      <c r="CJ127" s="123">
        <v>24.7</v>
      </c>
      <c r="CK127" s="123">
        <v>4646</v>
      </c>
      <c r="CL127" s="19">
        <f>BX127/BZ127</f>
        <v>1.4571428571428571</v>
      </c>
      <c r="CM127" s="19">
        <v>2.95</v>
      </c>
      <c r="CN127" s="19">
        <v>3.61</v>
      </c>
      <c r="CO127" s="19">
        <v>7.97</v>
      </c>
      <c r="CP127" s="6"/>
      <c r="CQ127" s="19"/>
      <c r="CR127" s="19"/>
      <c r="CS127" s="20"/>
      <c r="CT127" s="25"/>
      <c r="CU127" s="125"/>
      <c r="CV127" s="125"/>
      <c r="CW127" s="1"/>
      <c r="CX127" s="1"/>
      <c r="CY127" s="1"/>
      <c r="CZ127" s="22"/>
      <c r="DA127" s="16"/>
      <c r="DB127" s="126" t="s">
        <v>256</v>
      </c>
      <c r="DC127" s="127"/>
      <c r="DD127" s="128" t="s">
        <v>1498</v>
      </c>
      <c r="DE127" s="1"/>
      <c r="DF127" s="1"/>
      <c r="DG127" s="1"/>
      <c r="DH127" s="1"/>
      <c r="DI127" s="1" t="s">
        <v>435</v>
      </c>
      <c r="DJ127" s="205" t="s">
        <v>482</v>
      </c>
      <c r="DK127" s="4">
        <v>2</v>
      </c>
      <c r="DL127" s="4"/>
      <c r="DM127" s="4"/>
      <c r="DN127" s="16">
        <v>0</v>
      </c>
      <c r="DO127" s="4"/>
      <c r="DP127" s="4"/>
      <c r="DQ127" s="4"/>
      <c r="DR127" s="1" t="s">
        <v>430</v>
      </c>
      <c r="DS127" s="1" t="s">
        <v>430</v>
      </c>
      <c r="DT127" s="1">
        <v>60</v>
      </c>
      <c r="DU127" s="1">
        <v>51.7</v>
      </c>
      <c r="DV127" s="1">
        <v>48.3</v>
      </c>
      <c r="DW127" s="1" t="s">
        <v>430</v>
      </c>
      <c r="DX127" s="1" t="s">
        <v>430</v>
      </c>
      <c r="DY127" s="1" t="s">
        <v>430</v>
      </c>
      <c r="DZ127" s="1" t="s">
        <v>430</v>
      </c>
      <c r="EA127" s="1">
        <v>0</v>
      </c>
      <c r="EB127" s="1"/>
      <c r="EC127" s="36"/>
      <c r="ED127" s="36"/>
      <c r="EE127" s="4">
        <f>L127</f>
        <v>17</v>
      </c>
      <c r="EF127" s="4">
        <v>13</v>
      </c>
      <c r="EG127" s="4"/>
      <c r="EH127" s="4">
        <v>1</v>
      </c>
      <c r="EI127" s="4" t="s">
        <v>3155</v>
      </c>
      <c r="EJ127" s="4">
        <v>149</v>
      </c>
      <c r="EK127" s="4">
        <v>102</v>
      </c>
      <c r="EL127" s="6">
        <f t="shared" ref="EL127:EL133" si="213">EK127/(EJ127*EJ127*0.01*0.01)</f>
        <v>45.943876401963877</v>
      </c>
      <c r="EM127" s="4"/>
      <c r="EN127" s="4">
        <v>1</v>
      </c>
      <c r="EO127" s="4">
        <v>3</v>
      </c>
      <c r="EP127" s="4">
        <v>1</v>
      </c>
      <c r="EQ127" s="31" t="s">
        <v>513</v>
      </c>
      <c r="ER127" s="14" t="s">
        <v>513</v>
      </c>
      <c r="ES127" s="129">
        <v>14749</v>
      </c>
      <c r="ET127" s="130">
        <v>75</v>
      </c>
      <c r="EU127" s="130">
        <v>54242</v>
      </c>
      <c r="EV127" s="130">
        <v>4000</v>
      </c>
      <c r="EW127" s="130">
        <v>39780</v>
      </c>
      <c r="EX127" s="130">
        <v>6002</v>
      </c>
      <c r="EY127" s="131">
        <f>EX127/EV127*EW127/ET127</f>
        <v>795.86519999999996</v>
      </c>
      <c r="EZ127" s="38">
        <f>L127*EY127</f>
        <v>13529.7084</v>
      </c>
      <c r="FA127" s="9"/>
      <c r="FB127" s="9"/>
      <c r="FC127" s="9"/>
      <c r="FD127" s="9"/>
      <c r="FE127" s="132"/>
      <c r="FF127" s="132"/>
      <c r="FG127" s="132"/>
      <c r="FH127" s="133"/>
      <c r="FI127" s="134"/>
      <c r="FJ127" s="133"/>
      <c r="FK127" s="135"/>
      <c r="FL127" s="136"/>
      <c r="FM127" s="9"/>
      <c r="FN127" s="1"/>
      <c r="FO127" s="40">
        <f>AC127/1000</f>
        <v>0.86399999999999999</v>
      </c>
      <c r="FP127" s="9"/>
      <c r="FQ127" s="118">
        <f>EX127*100/EU127</f>
        <v>11.065226208473138</v>
      </c>
      <c r="FR127" s="137">
        <f>EY127/1000</f>
        <v>0.79586519999999994</v>
      </c>
      <c r="FS127" s="9"/>
      <c r="FT127" s="1"/>
      <c r="FU127" s="336">
        <v>42856</v>
      </c>
      <c r="FV127" s="343"/>
      <c r="FW127" s="237" t="s">
        <v>557</v>
      </c>
      <c r="FX127" s="208"/>
      <c r="FY127" s="243" t="s">
        <v>2909</v>
      </c>
      <c r="FZ127" s="1"/>
      <c r="GA127" s="1">
        <v>1</v>
      </c>
      <c r="GB127" s="9"/>
      <c r="GC127" s="9"/>
      <c r="GD127" s="1"/>
      <c r="GE127" s="245" t="s">
        <v>513</v>
      </c>
      <c r="GF127" s="237" t="s">
        <v>513</v>
      </c>
      <c r="GG127" s="1"/>
      <c r="GH127" s="244" t="s">
        <v>3156</v>
      </c>
      <c r="GI127" s="351">
        <v>1</v>
      </c>
      <c r="GJ127" s="244" t="s">
        <v>3157</v>
      </c>
      <c r="GK127" s="1"/>
      <c r="GL127" s="8">
        <v>0</v>
      </c>
      <c r="GM127" s="9"/>
      <c r="GN127" s="1"/>
      <c r="GO127" s="10">
        <v>44265</v>
      </c>
      <c r="GP127" s="10"/>
      <c r="GQ127" s="20"/>
      <c r="GR127" s="138"/>
      <c r="GS127" s="1"/>
      <c r="GT127" s="1"/>
      <c r="GU127" s="1"/>
      <c r="GV127" s="1"/>
      <c r="GW127" s="1"/>
      <c r="GX127" s="1"/>
      <c r="GY127" s="9"/>
      <c r="GZ127" s="9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9"/>
      <c r="KC127" s="9"/>
      <c r="KD127" s="9"/>
      <c r="KE127" s="20">
        <f>FR127*AO127/100*1000</f>
        <v>263.43138119999998</v>
      </c>
      <c r="KF127" s="20">
        <f>FR127*AP127/100*1000</f>
        <v>397.13673479999994</v>
      </c>
      <c r="KG127" s="20">
        <f>FR127*AQ127/100*1000</f>
        <v>128.13429719999999</v>
      </c>
      <c r="KH127" s="20">
        <f>FR127*AX127/100*1000</f>
        <v>36.609799199999998</v>
      </c>
      <c r="KI127" s="20">
        <f>FR127*BM127/100*1000</f>
        <v>14.325573599999998</v>
      </c>
      <c r="KJ127" s="20">
        <f>FR127*BY127/100*1000</f>
        <v>81.015893899199995</v>
      </c>
      <c r="KK127" s="20">
        <f>FR127*CA127/100*1000</f>
        <v>55.599142871999994</v>
      </c>
      <c r="KL127" s="20">
        <f>FR127*CC127/100*1000</f>
        <v>258.93315108959996</v>
      </c>
      <c r="KM127" s="9"/>
      <c r="KN127" s="9"/>
      <c r="KO127" s="9"/>
      <c r="KP127" s="1"/>
      <c r="KQ127" s="9"/>
      <c r="KR127" s="9"/>
      <c r="KS127" s="23">
        <v>44307</v>
      </c>
      <c r="KT127" s="20">
        <v>2</v>
      </c>
      <c r="KU127" s="9">
        <v>1</v>
      </c>
      <c r="KV127" s="9">
        <v>2</v>
      </c>
      <c r="KW127" s="464">
        <v>44384</v>
      </c>
      <c r="KX127" s="9">
        <v>2</v>
      </c>
      <c r="KY127" s="9">
        <v>0</v>
      </c>
      <c r="KZ127" s="9">
        <v>1</v>
      </c>
      <c r="LA127" s="11" t="s">
        <v>2459</v>
      </c>
      <c r="LB127" s="11"/>
      <c r="LC127" s="11"/>
    </row>
    <row r="128" spans="1:315">
      <c r="A128" s="1">
        <v>271</v>
      </c>
      <c r="B128" s="416">
        <f>COUNTIFS($D$3:D128,D128,$F$3:F128,F128)</f>
        <v>1</v>
      </c>
      <c r="C128" s="417">
        <v>16150</v>
      </c>
      <c r="D128" s="418" t="s">
        <v>680</v>
      </c>
      <c r="E128" s="2" t="s">
        <v>496</v>
      </c>
      <c r="F128" s="12">
        <v>490809113</v>
      </c>
      <c r="G128" s="1">
        <v>72</v>
      </c>
      <c r="H128" s="441">
        <v>44468</v>
      </c>
      <c r="I128" s="29" t="s">
        <v>441</v>
      </c>
      <c r="J128" s="24" t="s">
        <v>486</v>
      </c>
      <c r="K128" s="2" t="s">
        <v>429</v>
      </c>
      <c r="L128" s="2">
        <v>6</v>
      </c>
      <c r="M128" s="2" t="s">
        <v>661</v>
      </c>
      <c r="N128" s="2" t="s">
        <v>430</v>
      </c>
      <c r="O128" s="11"/>
      <c r="P128" s="2" t="s">
        <v>1762</v>
      </c>
      <c r="Q128" s="11"/>
      <c r="R128" s="11"/>
      <c r="S128" s="11"/>
      <c r="T128" s="41"/>
      <c r="U128" s="41"/>
      <c r="V128" s="61" t="s">
        <v>1358</v>
      </c>
      <c r="W128" s="41"/>
      <c r="X128" s="41"/>
      <c r="Y128" s="63"/>
      <c r="Z128" s="11"/>
      <c r="AA128" s="1" t="s">
        <v>793</v>
      </c>
      <c r="AB128" s="1"/>
      <c r="AC128" s="112">
        <v>206</v>
      </c>
      <c r="AD128" s="112">
        <v>1200</v>
      </c>
      <c r="AE128" s="11"/>
      <c r="AF128" s="11"/>
      <c r="AG128" s="11" t="s">
        <v>482</v>
      </c>
      <c r="AH128" s="112">
        <v>50</v>
      </c>
      <c r="AI128" s="11"/>
      <c r="AJ128" s="11"/>
      <c r="AK128" s="112"/>
      <c r="AL128" s="1"/>
      <c r="AM128" s="11"/>
      <c r="AN128" s="1"/>
      <c r="AO128" s="113">
        <v>6.42</v>
      </c>
      <c r="AP128" s="114">
        <v>67.8</v>
      </c>
      <c r="AQ128" s="115">
        <v>23.1</v>
      </c>
      <c r="AR128" s="116">
        <f>AO128+AP128+AQ128</f>
        <v>97.32</v>
      </c>
      <c r="AS128" s="117">
        <f>AO128/AP128</f>
        <v>9.4690265486725669E-2</v>
      </c>
      <c r="AT128" s="118">
        <f>AO128/AP128*AQ128</f>
        <v>2.1873451327433631</v>
      </c>
      <c r="AU128" s="119">
        <f>AO128/(AP128+AQ128)</f>
        <v>7.0627062706270616E-2</v>
      </c>
      <c r="AV128" s="19">
        <f>AW128*AO128/100</f>
        <v>6.0215999999999994</v>
      </c>
      <c r="AW128" s="19">
        <f>98-AY128-(CD128*100/AO128)</f>
        <v>93.794392523364479</v>
      </c>
      <c r="AX128" s="120">
        <v>0.27</v>
      </c>
      <c r="AY128" s="19">
        <f>AX128*100/AO128</f>
        <v>4.2056074766355138</v>
      </c>
      <c r="AZ128" s="1" t="s">
        <v>431</v>
      </c>
      <c r="BA128" s="55" t="s">
        <v>431</v>
      </c>
      <c r="BB128" s="1" t="s">
        <v>431</v>
      </c>
      <c r="BC128" s="6">
        <v>0.13</v>
      </c>
      <c r="BD128" s="6"/>
      <c r="BE128" s="19"/>
      <c r="BF128" s="19"/>
      <c r="BG128" s="64">
        <v>5412.5</v>
      </c>
      <c r="BH128" s="64" t="s">
        <v>431</v>
      </c>
      <c r="BI128" s="19">
        <v>0</v>
      </c>
      <c r="BJ128" s="19">
        <v>69</v>
      </c>
      <c r="BK128" s="19">
        <f>100-BJ128</f>
        <v>31</v>
      </c>
      <c r="BL128" s="121">
        <f>BJ128/BK128</f>
        <v>2.225806451612903</v>
      </c>
      <c r="BM128" s="122">
        <v>0.13</v>
      </c>
      <c r="BN128" s="6">
        <f>BM128*100/AO128</f>
        <v>2.0249221183800623</v>
      </c>
      <c r="BO128" s="1" t="s">
        <v>431</v>
      </c>
      <c r="BP128" s="19">
        <v>75</v>
      </c>
      <c r="BQ128" s="19">
        <v>59.94</v>
      </c>
      <c r="BR128" s="42">
        <v>45398.880000000005</v>
      </c>
      <c r="BS128" s="6">
        <f>BX128+BZ128</f>
        <v>74.099999999999994</v>
      </c>
      <c r="BT128" s="4">
        <v>92.9</v>
      </c>
      <c r="BU128" s="42">
        <v>14811.25</v>
      </c>
      <c r="BV128" s="6">
        <f>100-BT128</f>
        <v>7.0999999999999943</v>
      </c>
      <c r="BW128" s="6">
        <f>BY128+CA128+CC128</f>
        <v>65.630400000000009</v>
      </c>
      <c r="BX128" s="22">
        <v>42</v>
      </c>
      <c r="BY128" s="22">
        <f>BX128*AP128/100</f>
        <v>28.475999999999999</v>
      </c>
      <c r="BZ128" s="6">
        <v>32.1</v>
      </c>
      <c r="CA128" s="22">
        <f>BZ128*AP128/100</f>
        <v>21.7638</v>
      </c>
      <c r="CB128" s="6">
        <v>22.7</v>
      </c>
      <c r="CC128" s="22">
        <f>CB128*AP128/100</f>
        <v>15.390599999999999</v>
      </c>
      <c r="CD128" s="22">
        <v>0</v>
      </c>
      <c r="CE128" s="123">
        <v>95.5</v>
      </c>
      <c r="CF128" s="124">
        <v>13368</v>
      </c>
      <c r="CG128" s="123">
        <v>84.8</v>
      </c>
      <c r="CH128" s="124">
        <v>6655</v>
      </c>
      <c r="CI128" s="123">
        <v>72</v>
      </c>
      <c r="CJ128" s="123">
        <v>86.6</v>
      </c>
      <c r="CK128" s="124">
        <v>8162</v>
      </c>
      <c r="CL128" s="19">
        <f>BX128/BZ128</f>
        <v>1.308411214953271</v>
      </c>
      <c r="CM128" s="19"/>
      <c r="CN128" s="19"/>
      <c r="CO128" s="19"/>
      <c r="CP128" s="6"/>
      <c r="CQ128" s="19"/>
      <c r="CR128" s="19"/>
      <c r="CS128" s="20"/>
      <c r="CT128" s="25"/>
      <c r="CU128" s="125"/>
      <c r="CV128" s="125"/>
      <c r="CW128" s="1"/>
      <c r="CX128" s="1"/>
      <c r="CY128" s="1"/>
      <c r="CZ128" s="22"/>
      <c r="DA128" s="16"/>
      <c r="DB128" s="126" t="s">
        <v>440</v>
      </c>
      <c r="DC128" s="127"/>
      <c r="DD128" s="128" t="s">
        <v>1667</v>
      </c>
      <c r="DE128" s="1"/>
      <c r="DF128" s="1"/>
      <c r="DG128" s="1"/>
      <c r="DH128" s="1"/>
      <c r="DI128" s="1" t="s">
        <v>433</v>
      </c>
      <c r="DJ128" s="205" t="s">
        <v>482</v>
      </c>
      <c r="DK128" s="4">
        <v>2</v>
      </c>
      <c r="DL128" s="4"/>
      <c r="DM128" s="4"/>
      <c r="DN128" s="16">
        <v>0</v>
      </c>
      <c r="DO128" s="4"/>
      <c r="DP128" s="4"/>
      <c r="DQ128" s="4"/>
      <c r="DR128" s="22" t="s">
        <v>430</v>
      </c>
      <c r="DS128" s="22" t="s">
        <v>430</v>
      </c>
      <c r="DT128" s="22">
        <v>99</v>
      </c>
      <c r="DU128" s="22">
        <v>47.5</v>
      </c>
      <c r="DV128" s="22">
        <v>52.5</v>
      </c>
      <c r="DW128" s="39" t="s">
        <v>430</v>
      </c>
      <c r="DX128" s="39" t="s">
        <v>430</v>
      </c>
      <c r="DY128" s="39" t="s">
        <v>430</v>
      </c>
      <c r="DZ128" s="39" t="s">
        <v>430</v>
      </c>
      <c r="EA128" s="2">
        <v>0</v>
      </c>
      <c r="EB128" s="2"/>
      <c r="EC128" s="36"/>
      <c r="ED128" s="36"/>
      <c r="EE128" s="4">
        <f>L128</f>
        <v>6</v>
      </c>
      <c r="EF128" s="4">
        <v>15</v>
      </c>
      <c r="EG128" s="4"/>
      <c r="EH128" s="4">
        <v>1</v>
      </c>
      <c r="EI128" s="4" t="s">
        <v>3158</v>
      </c>
      <c r="EJ128" s="4" t="s">
        <v>1346</v>
      </c>
      <c r="EK128" s="4" t="s">
        <v>1346</v>
      </c>
      <c r="EL128" s="6" t="e">
        <f t="shared" si="213"/>
        <v>#VALUE!</v>
      </c>
      <c r="EM128" s="4"/>
      <c r="EN128" s="4">
        <v>0</v>
      </c>
      <c r="EO128" s="4">
        <v>3</v>
      </c>
      <c r="EP128" s="4">
        <v>2</v>
      </c>
      <c r="EQ128" s="31" t="s">
        <v>513</v>
      </c>
      <c r="ER128" s="14" t="s">
        <v>513</v>
      </c>
      <c r="ES128" s="129">
        <f>C128</f>
        <v>16150</v>
      </c>
      <c r="ET128" s="130">
        <v>75</v>
      </c>
      <c r="EU128" s="130">
        <v>6200</v>
      </c>
      <c r="EV128" s="130">
        <v>6020</v>
      </c>
      <c r="EW128" s="130">
        <v>37440</v>
      </c>
      <c r="EX128" s="130">
        <v>2641</v>
      </c>
      <c r="EY128" s="131">
        <f>EX128/EV128*EW128/ET128</f>
        <v>219.00119601328902</v>
      </c>
      <c r="EZ128" s="38">
        <f>L128*EY128</f>
        <v>1314.0071760797341</v>
      </c>
      <c r="FA128" s="9"/>
      <c r="FB128" s="9"/>
      <c r="FC128" s="9"/>
      <c r="FD128" s="9"/>
      <c r="FE128" s="132"/>
      <c r="FF128" s="132"/>
      <c r="FG128" s="132"/>
      <c r="FH128" s="133"/>
      <c r="FI128" s="134"/>
      <c r="FJ128" s="133"/>
      <c r="FK128" s="135"/>
      <c r="FL128" s="136"/>
      <c r="FM128" s="9"/>
      <c r="FN128" s="1"/>
      <c r="FO128" s="40">
        <f>AC128/1000</f>
        <v>0.20599999999999999</v>
      </c>
      <c r="FP128" s="9"/>
      <c r="FQ128" s="118">
        <f>EX128*100/EU128</f>
        <v>42.596774193548384</v>
      </c>
      <c r="FR128" s="137">
        <f>EY128/1000</f>
        <v>0.21900119601328902</v>
      </c>
      <c r="FS128" s="9"/>
      <c r="FT128" s="1"/>
      <c r="FU128" s="336">
        <v>43282</v>
      </c>
      <c r="FV128" s="343"/>
      <c r="FW128" s="237" t="s">
        <v>557</v>
      </c>
      <c r="FX128" s="208"/>
      <c r="FY128" s="243" t="s">
        <v>3017</v>
      </c>
      <c r="FZ128" s="1"/>
      <c r="GA128" s="1">
        <v>1</v>
      </c>
      <c r="GB128" s="9"/>
      <c r="GC128" s="9"/>
      <c r="GD128" s="1"/>
      <c r="GE128" s="245" t="s">
        <v>513</v>
      </c>
      <c r="GF128" s="237" t="s">
        <v>513</v>
      </c>
      <c r="GG128" s="1"/>
      <c r="GH128" s="244" t="s">
        <v>3159</v>
      </c>
      <c r="GI128" s="351">
        <v>1</v>
      </c>
      <c r="GJ128" s="244" t="s">
        <v>1016</v>
      </c>
      <c r="GK128" s="1"/>
      <c r="GL128" s="8">
        <v>0</v>
      </c>
      <c r="GM128" s="9"/>
      <c r="GN128" s="1"/>
      <c r="GO128" s="10"/>
      <c r="GP128" s="10"/>
      <c r="GQ128" s="20"/>
      <c r="GR128" s="138"/>
      <c r="GS128" s="1"/>
      <c r="GT128" s="1"/>
      <c r="GU128" s="1"/>
      <c r="GV128" s="1"/>
      <c r="GW128" s="1"/>
      <c r="GX128" s="1"/>
      <c r="GY128" s="9"/>
      <c r="GZ128" s="9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22"/>
      <c r="KC128" s="22"/>
      <c r="KD128" s="22"/>
      <c r="KE128" s="20">
        <f>FR128*AO128/100*1000</f>
        <v>14.059876784053156</v>
      </c>
      <c r="KF128" s="20">
        <f>FR128*AP128/100*1000</f>
        <v>148.48281089700995</v>
      </c>
      <c r="KG128" s="20">
        <f>FR128*AQ128/100*1000</f>
        <v>50.589276279069772</v>
      </c>
      <c r="KH128" s="20">
        <f>FR128*AX128/100*1000</f>
        <v>0.5913032292358803</v>
      </c>
      <c r="KI128" s="20">
        <f>FR128*BM128/100*1000</f>
        <v>0.28470155481727571</v>
      </c>
      <c r="KJ128" s="20">
        <f>FR128*BY128/100*1000</f>
        <v>62.362780576744179</v>
      </c>
      <c r="KK128" s="20">
        <f>FR128*CA128/100*1000</f>
        <v>47.662982297940189</v>
      </c>
      <c r="KL128" s="20">
        <f>FR128*CC128/100*1000</f>
        <v>33.70559807362126</v>
      </c>
      <c r="KM128" s="9"/>
      <c r="KN128" s="9"/>
      <c r="KO128" s="9"/>
      <c r="KP128" s="1"/>
      <c r="KQ128" s="9"/>
      <c r="KR128" s="9"/>
      <c r="KS128" s="23">
        <v>44718</v>
      </c>
      <c r="KT128" s="20">
        <v>2</v>
      </c>
      <c r="KU128" s="9">
        <v>1</v>
      </c>
      <c r="KV128" s="9">
        <v>2</v>
      </c>
      <c r="KW128" s="464">
        <v>44718</v>
      </c>
      <c r="KX128" s="9">
        <v>2</v>
      </c>
      <c r="KY128" s="9">
        <v>0</v>
      </c>
      <c r="KZ128" s="9">
        <v>0</v>
      </c>
      <c r="LA128" s="11" t="s">
        <v>2459</v>
      </c>
      <c r="LB128" s="11"/>
      <c r="LC128" s="11"/>
    </row>
    <row r="129" spans="1:315">
      <c r="A129" s="1">
        <v>253</v>
      </c>
      <c r="B129" s="416">
        <f>COUNTIFS($D$3:D129,D129,$F$3:F129,F129)</f>
        <v>1</v>
      </c>
      <c r="C129" s="417">
        <v>16059</v>
      </c>
      <c r="D129" s="418" t="s">
        <v>1773</v>
      </c>
      <c r="E129" s="2" t="s">
        <v>489</v>
      </c>
      <c r="F129" s="12">
        <v>6158040328</v>
      </c>
      <c r="G129" s="1">
        <v>60</v>
      </c>
      <c r="H129" s="441">
        <v>44447</v>
      </c>
      <c r="I129" s="29" t="s">
        <v>1774</v>
      </c>
      <c r="J129" s="24" t="s">
        <v>486</v>
      </c>
      <c r="K129" s="2" t="s">
        <v>429</v>
      </c>
      <c r="L129" s="2">
        <v>7</v>
      </c>
      <c r="M129" s="2">
        <v>1</v>
      </c>
      <c r="N129" s="2" t="s">
        <v>430</v>
      </c>
      <c r="O129" s="11"/>
      <c r="P129" s="2" t="s">
        <v>1762</v>
      </c>
      <c r="Q129" s="11"/>
      <c r="R129" s="11"/>
      <c r="S129" s="11"/>
      <c r="T129" s="41"/>
      <c r="U129" s="41"/>
      <c r="V129" s="61" t="s">
        <v>1358</v>
      </c>
      <c r="W129" s="41"/>
      <c r="X129" s="41"/>
      <c r="Y129" s="63"/>
      <c r="Z129" s="11"/>
      <c r="AA129" s="1" t="s">
        <v>793</v>
      </c>
      <c r="AB129" s="1"/>
      <c r="AC129" s="112">
        <v>155</v>
      </c>
      <c r="AD129" s="112">
        <v>1000</v>
      </c>
      <c r="AE129" s="11"/>
      <c r="AF129" s="11"/>
      <c r="AG129" s="11" t="s">
        <v>482</v>
      </c>
      <c r="AH129" s="112">
        <v>50</v>
      </c>
      <c r="AI129" s="11"/>
      <c r="AJ129" s="11"/>
      <c r="AK129" s="112"/>
      <c r="AL129" s="1"/>
      <c r="AM129" s="11"/>
      <c r="AN129" s="1"/>
      <c r="AO129" s="113">
        <v>23.8</v>
      </c>
      <c r="AP129" s="114">
        <v>62</v>
      </c>
      <c r="AQ129" s="115">
        <v>13.2</v>
      </c>
      <c r="AR129" s="116">
        <f>AO129+AP129+AQ129</f>
        <v>99</v>
      </c>
      <c r="AS129" s="117">
        <f>AO129/AP129</f>
        <v>0.38387096774193552</v>
      </c>
      <c r="AT129" s="118">
        <f>AO129/AP129*AQ129</f>
        <v>5.0670967741935486</v>
      </c>
      <c r="AU129" s="119">
        <f>AO129/(AP129+AQ129)</f>
        <v>0.31648936170212766</v>
      </c>
      <c r="AV129" s="19">
        <f>AW129*AO129/100</f>
        <v>21.254000000000001</v>
      </c>
      <c r="AW129" s="19">
        <f>98-AY129-(CD129*100/AO129)</f>
        <v>89.30252100840336</v>
      </c>
      <c r="AX129" s="120">
        <v>1.83</v>
      </c>
      <c r="AY129" s="19">
        <f>AX129*100/AO129</f>
        <v>7.6890756302521002</v>
      </c>
      <c r="AZ129" s="1" t="s">
        <v>431</v>
      </c>
      <c r="BA129" s="55">
        <v>34.71</v>
      </c>
      <c r="BB129" s="1" t="s">
        <v>431</v>
      </c>
      <c r="BC129" s="6" t="s">
        <v>431</v>
      </c>
      <c r="BD129" s="6"/>
      <c r="BE129" s="19"/>
      <c r="BF129" s="19"/>
      <c r="BG129" s="64">
        <v>7113.2743362831861</v>
      </c>
      <c r="BH129" s="64">
        <v>233.04599999999999</v>
      </c>
      <c r="BI129" s="19" t="s">
        <v>431</v>
      </c>
      <c r="BJ129" s="19">
        <v>53.3</v>
      </c>
      <c r="BK129" s="19">
        <f>100-BJ129</f>
        <v>46.7</v>
      </c>
      <c r="BL129" s="121">
        <f>BJ129/BK129</f>
        <v>1.1413276231263383</v>
      </c>
      <c r="BM129" s="122">
        <v>0.49</v>
      </c>
      <c r="BN129" s="6">
        <f>BM129*100/AO129</f>
        <v>2.0588235294117645</v>
      </c>
      <c r="BO129" s="1" t="s">
        <v>431</v>
      </c>
      <c r="BP129" s="19">
        <v>58.38</v>
      </c>
      <c r="BQ129" s="19" t="s">
        <v>431</v>
      </c>
      <c r="BR129" s="42">
        <v>43783.200000000004</v>
      </c>
      <c r="BS129" s="6">
        <f>BX129+BZ129</f>
        <v>73.099999999999994</v>
      </c>
      <c r="BT129" s="4">
        <v>82.2</v>
      </c>
      <c r="BU129" s="42" t="s">
        <v>431</v>
      </c>
      <c r="BV129" s="6">
        <f>100-BT129</f>
        <v>17.799999999999997</v>
      </c>
      <c r="BW129" s="6">
        <f>BY129+CA129+CC129</f>
        <v>58.713999999999999</v>
      </c>
      <c r="BX129" s="22">
        <v>48.4</v>
      </c>
      <c r="BY129" s="22">
        <f>BX129*AP129/100</f>
        <v>30.007999999999996</v>
      </c>
      <c r="BZ129" s="6">
        <v>24.7</v>
      </c>
      <c r="CA129" s="22">
        <f>BZ129*AP129/100</f>
        <v>15.313999999999998</v>
      </c>
      <c r="CB129" s="6">
        <v>21.6</v>
      </c>
      <c r="CC129" s="22">
        <f>CB129*AP129/100</f>
        <v>13.392000000000001</v>
      </c>
      <c r="CD129" s="22">
        <v>0.24</v>
      </c>
      <c r="CE129" s="123">
        <v>96</v>
      </c>
      <c r="CF129" s="124">
        <v>9858</v>
      </c>
      <c r="CG129" s="123">
        <v>83.5</v>
      </c>
      <c r="CH129" s="124">
        <v>5493</v>
      </c>
      <c r="CI129" s="123">
        <v>58.9</v>
      </c>
      <c r="CJ129" s="123">
        <v>84.7</v>
      </c>
      <c r="CK129" s="124">
        <v>7773</v>
      </c>
      <c r="CL129" s="19">
        <f>BX129/BZ129</f>
        <v>1.9595141700404859</v>
      </c>
      <c r="CM129" s="19"/>
      <c r="CN129" s="19"/>
      <c r="CO129" s="19"/>
      <c r="CP129" s="6"/>
      <c r="CQ129" s="19"/>
      <c r="CR129" s="19"/>
      <c r="CS129" s="20"/>
      <c r="CT129" s="25"/>
      <c r="CU129" s="125"/>
      <c r="CV129" s="125"/>
      <c r="CW129" s="1"/>
      <c r="CX129" s="1"/>
      <c r="CY129" s="1"/>
      <c r="CZ129" s="22"/>
      <c r="DA129" s="16"/>
      <c r="DB129" s="126" t="s">
        <v>256</v>
      </c>
      <c r="DC129" s="127"/>
      <c r="DD129" s="128" t="s">
        <v>1775</v>
      </c>
      <c r="DE129" s="1"/>
      <c r="DF129" s="1"/>
      <c r="DG129" s="1"/>
      <c r="DH129" s="1"/>
      <c r="DI129" s="1" t="s">
        <v>435</v>
      </c>
      <c r="DJ129" s="205" t="s">
        <v>482</v>
      </c>
      <c r="DK129" s="4">
        <v>2</v>
      </c>
      <c r="DL129" s="4"/>
      <c r="DM129" s="4"/>
      <c r="DN129" s="16">
        <v>0</v>
      </c>
      <c r="DO129" s="4"/>
      <c r="DP129" s="4"/>
      <c r="DQ129" s="4"/>
      <c r="DR129" s="22" t="s">
        <v>430</v>
      </c>
      <c r="DS129" s="22" t="s">
        <v>430</v>
      </c>
      <c r="DT129" s="22">
        <v>45</v>
      </c>
      <c r="DU129" s="22">
        <v>55.5</v>
      </c>
      <c r="DV129" s="22">
        <v>44.5</v>
      </c>
      <c r="DW129" s="39" t="s">
        <v>430</v>
      </c>
      <c r="DX129" s="39" t="s">
        <v>430</v>
      </c>
      <c r="DY129" s="39" t="s">
        <v>430</v>
      </c>
      <c r="DZ129" s="39" t="s">
        <v>430</v>
      </c>
      <c r="EA129" s="2">
        <v>0</v>
      </c>
      <c r="EB129" s="2"/>
      <c r="EC129" s="36"/>
      <c r="ED129" s="36"/>
      <c r="EE129" s="4">
        <f>L129</f>
        <v>7</v>
      </c>
      <c r="EF129" s="4">
        <v>15</v>
      </c>
      <c r="EG129" s="4"/>
      <c r="EH129" s="4">
        <v>1</v>
      </c>
      <c r="EI129" s="4" t="s">
        <v>3160</v>
      </c>
      <c r="EJ129" s="4">
        <v>172</v>
      </c>
      <c r="EK129" s="4">
        <v>93</v>
      </c>
      <c r="EL129" s="6">
        <f t="shared" si="213"/>
        <v>31.435911303407241</v>
      </c>
      <c r="EM129" s="4"/>
      <c r="EN129" s="4">
        <v>1</v>
      </c>
      <c r="EO129" s="4">
        <v>3</v>
      </c>
      <c r="EP129" s="4">
        <v>2</v>
      </c>
      <c r="EQ129" s="31" t="s">
        <v>513</v>
      </c>
      <c r="ER129" s="14" t="s">
        <v>513</v>
      </c>
      <c r="ES129" s="129">
        <f>C129</f>
        <v>16059</v>
      </c>
      <c r="ET129" s="130">
        <v>75</v>
      </c>
      <c r="EU129" s="130">
        <v>6011</v>
      </c>
      <c r="EV129" s="130">
        <v>8000</v>
      </c>
      <c r="EW129" s="130">
        <v>37440</v>
      </c>
      <c r="EX129" s="130">
        <v>2149</v>
      </c>
      <c r="EY129" s="131">
        <f>EX129/EV129*EW129/ET129</f>
        <v>134.0976</v>
      </c>
      <c r="EZ129" s="38">
        <f>L129*EY129</f>
        <v>938.68319999999994</v>
      </c>
      <c r="FA129" s="9"/>
      <c r="FB129" s="9"/>
      <c r="FC129" s="9"/>
      <c r="FD129" s="9"/>
      <c r="FE129" s="132"/>
      <c r="FF129" s="132"/>
      <c r="FG129" s="132"/>
      <c r="FH129" s="133"/>
      <c r="FI129" s="134"/>
      <c r="FJ129" s="133"/>
      <c r="FK129" s="135"/>
      <c r="FL129" s="136"/>
      <c r="FM129" s="9"/>
      <c r="FN129" s="1"/>
      <c r="FO129" s="40">
        <f>AC129/1000</f>
        <v>0.155</v>
      </c>
      <c r="FP129" s="9"/>
      <c r="FQ129" s="118">
        <f>EX129*100/EU129</f>
        <v>35.751122941274332</v>
      </c>
      <c r="FR129" s="137">
        <f>EY129/1000</f>
        <v>0.13409760000000001</v>
      </c>
      <c r="FS129" s="9"/>
      <c r="FT129" s="1"/>
      <c r="FU129" s="336">
        <v>43160</v>
      </c>
      <c r="FV129" s="343"/>
      <c r="FW129" s="237" t="s">
        <v>2672</v>
      </c>
      <c r="FX129" s="208"/>
      <c r="FY129" s="243" t="s">
        <v>2429</v>
      </c>
      <c r="FZ129" s="1"/>
      <c r="GA129" s="1">
        <v>1</v>
      </c>
      <c r="GB129" s="9"/>
      <c r="GC129" s="9"/>
      <c r="GD129" s="1"/>
      <c r="GE129" s="245" t="s">
        <v>513</v>
      </c>
      <c r="GF129" s="237" t="s">
        <v>513</v>
      </c>
      <c r="GG129" s="1"/>
      <c r="GH129" s="244" t="s">
        <v>3161</v>
      </c>
      <c r="GI129" s="351">
        <v>1</v>
      </c>
      <c r="GJ129" s="244" t="s">
        <v>3129</v>
      </c>
      <c r="GK129" s="1"/>
      <c r="GL129" s="8">
        <v>0</v>
      </c>
      <c r="GM129" s="9"/>
      <c r="GN129" s="1"/>
      <c r="GO129" s="10"/>
      <c r="GP129" s="10"/>
      <c r="GQ129" s="20"/>
      <c r="GR129" s="138"/>
      <c r="GS129" s="1"/>
      <c r="GT129" s="1"/>
      <c r="GU129" s="1"/>
      <c r="GV129" s="1"/>
      <c r="GW129" s="1"/>
      <c r="GX129" s="1"/>
      <c r="GY129" s="9"/>
      <c r="GZ129" s="9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9"/>
      <c r="KC129" s="9"/>
      <c r="KD129" s="9"/>
      <c r="KE129" s="20">
        <f>FR129*AO129/100*1000</f>
        <v>31.915228800000001</v>
      </c>
      <c r="KF129" s="20">
        <f>FR129*AP129/100*1000</f>
        <v>83.140512000000015</v>
      </c>
      <c r="KG129" s="20">
        <f>FR129*AQ129/100*1000</f>
        <v>17.700883200000003</v>
      </c>
      <c r="KH129" s="20">
        <f>FR129*AX129/100*1000</f>
        <v>2.45398608</v>
      </c>
      <c r="KI129" s="20">
        <f>FR129*BM129/100*1000</f>
        <v>0.65707823999999992</v>
      </c>
      <c r="KJ129" s="20">
        <f>FR129*BY129/100*1000</f>
        <v>40.240007807999994</v>
      </c>
      <c r="KK129" s="20">
        <f>FR129*CA129/100*1000</f>
        <v>20.535706464</v>
      </c>
      <c r="KL129" s="20">
        <f>FR129*CC129/100*1000</f>
        <v>17.958350592000002</v>
      </c>
      <c r="KM129" s="9"/>
      <c r="KN129" s="9"/>
      <c r="KO129" s="9"/>
      <c r="KP129" s="1"/>
      <c r="KQ129" s="9"/>
      <c r="KR129" s="9"/>
      <c r="KS129" s="23">
        <v>44463</v>
      </c>
      <c r="KT129" s="20">
        <v>1</v>
      </c>
      <c r="KU129" s="9">
        <v>0</v>
      </c>
      <c r="KV129" s="9">
        <v>2</v>
      </c>
      <c r="KW129" s="464">
        <v>44966</v>
      </c>
      <c r="KX129" s="9">
        <v>1</v>
      </c>
      <c r="KY129" s="9">
        <v>3</v>
      </c>
      <c r="KZ129" s="9">
        <v>4</v>
      </c>
      <c r="LA129" s="11" t="s">
        <v>3151</v>
      </c>
      <c r="LB129" s="11"/>
      <c r="LC129" s="11"/>
    </row>
    <row r="130" spans="1:315">
      <c r="A130" s="1">
        <v>119</v>
      </c>
      <c r="B130" s="416">
        <f>COUNTIFS($D$3:D130,D130,$F$3:F130,F130)</f>
        <v>1</v>
      </c>
      <c r="C130" s="418">
        <v>12730</v>
      </c>
      <c r="D130" s="418" t="s">
        <v>2362</v>
      </c>
      <c r="E130" s="1" t="s">
        <v>495</v>
      </c>
      <c r="F130" s="12">
        <v>9404265728</v>
      </c>
      <c r="G130" s="1">
        <v>26</v>
      </c>
      <c r="H130" s="441">
        <v>43963</v>
      </c>
      <c r="I130" s="162"/>
      <c r="J130" s="24"/>
      <c r="K130" s="9"/>
      <c r="L130" s="1"/>
      <c r="M130" s="1"/>
      <c r="N130" s="1"/>
      <c r="O130" s="1"/>
      <c r="P130" s="25"/>
      <c r="Q130" s="25"/>
      <c r="R130" s="25"/>
      <c r="S130" s="27"/>
      <c r="T130" s="27"/>
      <c r="U130" s="27"/>
      <c r="V130" s="27"/>
      <c r="W130" s="27"/>
      <c r="X130" s="27"/>
      <c r="Y130" s="26"/>
      <c r="Z130" s="8"/>
      <c r="AA130" s="1"/>
      <c r="AB130" s="1"/>
      <c r="AC130" s="1"/>
      <c r="AD130" s="1"/>
      <c r="AE130" s="1"/>
      <c r="AF130" s="1"/>
      <c r="AG130" s="136"/>
      <c r="AH130" s="9"/>
      <c r="AI130" s="1"/>
      <c r="AJ130" s="1"/>
      <c r="AK130" s="112"/>
      <c r="AL130" s="1"/>
      <c r="AM130" s="1"/>
      <c r="AN130" s="1"/>
      <c r="AO130" s="163"/>
      <c r="AP130" s="164"/>
      <c r="AQ130" s="165"/>
      <c r="AR130" s="166"/>
      <c r="AS130" s="135"/>
      <c r="AT130" s="21"/>
      <c r="AU130" s="167"/>
      <c r="AV130" s="1"/>
      <c r="AW130" s="1"/>
      <c r="AX130" s="168"/>
      <c r="AY130" s="1"/>
      <c r="AZ130" s="1"/>
      <c r="BA130" s="142"/>
      <c r="BB130" s="1"/>
      <c r="BC130" s="169"/>
      <c r="BD130" s="4"/>
      <c r="BE130" s="1"/>
      <c r="BF130" s="1"/>
      <c r="BG130" s="1"/>
      <c r="BH130" s="1"/>
      <c r="BI130" s="1"/>
      <c r="BJ130" s="1"/>
      <c r="BK130" s="1"/>
      <c r="BL130" s="170"/>
      <c r="BM130" s="123"/>
      <c r="BN130" s="4"/>
      <c r="BO130" s="1"/>
      <c r="BP130" s="1"/>
      <c r="BQ130" s="1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25"/>
      <c r="CP130" s="4"/>
      <c r="CQ130" s="1"/>
      <c r="CR130" s="1"/>
      <c r="CS130" s="1"/>
      <c r="CT130" s="25"/>
      <c r="CU130" s="125"/>
      <c r="CV130" s="125"/>
      <c r="CW130" s="1"/>
      <c r="CX130" s="1"/>
      <c r="CY130" s="1"/>
      <c r="CZ130" s="1"/>
      <c r="DA130" s="1"/>
      <c r="DB130" s="126"/>
      <c r="DC130" s="8"/>
      <c r="DD130" s="8"/>
      <c r="DE130" s="1"/>
      <c r="DF130" s="1"/>
      <c r="DG130" s="1"/>
      <c r="DH130" s="1"/>
      <c r="DI130" s="2"/>
      <c r="DJ130" s="205" t="s">
        <v>482</v>
      </c>
      <c r="DK130" s="4"/>
      <c r="DL130" s="4"/>
      <c r="DM130" s="4"/>
      <c r="DN130" s="4"/>
      <c r="DO130" s="4"/>
      <c r="DP130" s="4"/>
      <c r="DQ130" s="4"/>
      <c r="DR130" s="1"/>
      <c r="DS130" s="1"/>
      <c r="DT130" s="2"/>
      <c r="DU130" s="2"/>
      <c r="DV130" s="2"/>
      <c r="DW130" s="2"/>
      <c r="DX130" s="2"/>
      <c r="DY130" s="2"/>
      <c r="DZ130" s="2"/>
      <c r="EA130" s="2"/>
      <c r="EB130" s="1"/>
      <c r="EC130" s="9"/>
      <c r="ED130" s="9"/>
      <c r="EE130" s="9"/>
      <c r="EF130" s="1">
        <v>30</v>
      </c>
      <c r="EG130" s="1"/>
      <c r="EH130" s="1">
        <v>1</v>
      </c>
      <c r="EI130" s="237" t="s">
        <v>2493</v>
      </c>
      <c r="EJ130" s="1">
        <v>180</v>
      </c>
      <c r="EK130" s="1">
        <v>80</v>
      </c>
      <c r="EL130" s="6">
        <f t="shared" si="213"/>
        <v>24.691358024691358</v>
      </c>
      <c r="EM130" s="1"/>
      <c r="EN130" s="1">
        <v>1</v>
      </c>
      <c r="EO130" s="1">
        <v>0</v>
      </c>
      <c r="EP130" s="1">
        <v>0</v>
      </c>
      <c r="EQ130" s="468">
        <v>0</v>
      </c>
      <c r="ER130" s="10">
        <v>43966</v>
      </c>
      <c r="ES130" s="129"/>
      <c r="ET130" s="9"/>
      <c r="EU130" s="9"/>
      <c r="EV130" s="9"/>
      <c r="EW130" s="9"/>
      <c r="EX130" s="9"/>
      <c r="EY130" s="132"/>
      <c r="EZ130" s="132"/>
      <c r="FA130" s="11"/>
      <c r="FB130" s="9"/>
      <c r="FC130" s="9"/>
      <c r="FD130" s="9"/>
      <c r="FE130" s="9"/>
      <c r="FF130" s="9"/>
      <c r="FG130" s="132"/>
      <c r="FH130" s="132"/>
      <c r="FI130" s="134"/>
      <c r="FJ130" s="133"/>
      <c r="FK130" s="171"/>
      <c r="FL130" s="21"/>
      <c r="FM130" s="136"/>
      <c r="FN130" s="9"/>
      <c r="FO130" s="36"/>
      <c r="FP130" s="9"/>
      <c r="FQ130" s="132"/>
      <c r="FR130" s="132"/>
      <c r="FS130" s="1"/>
      <c r="FT130" s="1"/>
      <c r="FU130" s="334" t="s">
        <v>513</v>
      </c>
      <c r="FV130" s="343" t="s">
        <v>772</v>
      </c>
      <c r="FW130" s="237" t="s">
        <v>2460</v>
      </c>
      <c r="FX130" s="208" t="s">
        <v>772</v>
      </c>
      <c r="FY130" s="243" t="s">
        <v>2429</v>
      </c>
      <c r="FZ130" s="1"/>
      <c r="GA130" s="1">
        <v>3</v>
      </c>
      <c r="GB130" s="9"/>
      <c r="GC130" s="9"/>
      <c r="GD130" s="1"/>
      <c r="GE130" s="245" t="s">
        <v>3097</v>
      </c>
      <c r="GF130" s="237" t="s">
        <v>2453</v>
      </c>
      <c r="GG130" s="1"/>
      <c r="GH130" s="244" t="s">
        <v>3162</v>
      </c>
      <c r="GI130" s="351">
        <v>0</v>
      </c>
      <c r="GJ130" s="244" t="s">
        <v>3163</v>
      </c>
      <c r="GK130" s="1"/>
      <c r="GL130" s="244" t="s">
        <v>3164</v>
      </c>
      <c r="GM130" s="9"/>
      <c r="GN130" s="1"/>
      <c r="GO130" s="1"/>
      <c r="GP130" s="4"/>
      <c r="GQ130" s="1"/>
      <c r="GR130" s="138"/>
      <c r="GS130" s="1"/>
      <c r="GT130" s="1"/>
      <c r="GU130" s="1"/>
      <c r="GV130" s="1"/>
      <c r="GW130" s="1"/>
      <c r="GX130" s="1"/>
      <c r="GY130" s="9"/>
      <c r="GZ130" s="9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1"/>
      <c r="KQ130" s="9"/>
      <c r="KR130" s="9"/>
      <c r="KS130" s="23">
        <v>43965</v>
      </c>
      <c r="KT130" s="20">
        <v>2</v>
      </c>
      <c r="KU130" s="9">
        <v>2</v>
      </c>
      <c r="KV130" s="9">
        <v>1</v>
      </c>
      <c r="KW130" s="464">
        <v>44035</v>
      </c>
      <c r="KX130" s="9">
        <v>1</v>
      </c>
      <c r="KY130" s="9">
        <v>0</v>
      </c>
      <c r="KZ130" s="9">
        <v>3</v>
      </c>
      <c r="LA130" s="11" t="s">
        <v>2531</v>
      </c>
      <c r="LB130" s="11"/>
      <c r="LC130" s="11"/>
    </row>
    <row r="131" spans="1:315">
      <c r="A131" s="1">
        <v>109</v>
      </c>
      <c r="B131" s="416">
        <f>COUNTIFS($D$3:D131,D131,$F$3:F131,F131)</f>
        <v>1</v>
      </c>
      <c r="C131" s="417">
        <v>15108</v>
      </c>
      <c r="D131" s="418" t="s">
        <v>1575</v>
      </c>
      <c r="E131" s="73" t="s">
        <v>605</v>
      </c>
      <c r="F131" s="75">
        <v>7610309047</v>
      </c>
      <c r="G131" s="74">
        <v>45</v>
      </c>
      <c r="H131" s="442">
        <v>44308</v>
      </c>
      <c r="I131" s="29" t="s">
        <v>441</v>
      </c>
      <c r="J131" s="24" t="s">
        <v>486</v>
      </c>
      <c r="K131" s="2" t="s">
        <v>429</v>
      </c>
      <c r="L131" s="2">
        <v>7</v>
      </c>
      <c r="M131" s="2">
        <v>1</v>
      </c>
      <c r="N131" s="2" t="s">
        <v>430</v>
      </c>
      <c r="O131" s="11"/>
      <c r="P131" s="2" t="s">
        <v>1574</v>
      </c>
      <c r="Q131" s="11"/>
      <c r="R131" s="11"/>
      <c r="S131" s="11"/>
      <c r="T131" s="41"/>
      <c r="U131" s="41"/>
      <c r="V131" s="61" t="s">
        <v>1358</v>
      </c>
      <c r="W131" s="41"/>
      <c r="X131" s="43" t="s">
        <v>1544</v>
      </c>
      <c r="Y131" s="68"/>
      <c r="Z131" s="11"/>
      <c r="AA131" s="1" t="s">
        <v>793</v>
      </c>
      <c r="AB131" s="1"/>
      <c r="AC131" s="112">
        <v>109</v>
      </c>
      <c r="AD131" s="112">
        <v>700</v>
      </c>
      <c r="AE131" s="11"/>
      <c r="AF131" s="11"/>
      <c r="AG131" s="11" t="s">
        <v>482</v>
      </c>
      <c r="AH131" s="112">
        <v>50</v>
      </c>
      <c r="AI131" s="11"/>
      <c r="AJ131" s="11"/>
      <c r="AK131" s="112"/>
      <c r="AL131" s="1"/>
      <c r="AM131" s="11"/>
      <c r="AN131" s="1"/>
      <c r="AO131" s="113">
        <v>33.1</v>
      </c>
      <c r="AP131" s="114">
        <v>63</v>
      </c>
      <c r="AQ131" s="115">
        <v>1.46</v>
      </c>
      <c r="AR131" s="116">
        <f>AO131+AP131+AQ131</f>
        <v>97.559999999999988</v>
      </c>
      <c r="AS131" s="117">
        <f>AO131/AP131</f>
        <v>0.52539682539682542</v>
      </c>
      <c r="AT131" s="118">
        <f>AO131/AP131*AQ131</f>
        <v>0.76707936507936514</v>
      </c>
      <c r="AU131" s="119">
        <f>AO131/(AP131+AQ131)</f>
        <v>0.51349674216568419</v>
      </c>
      <c r="AV131" s="19">
        <f>AW131*AO131/100</f>
        <v>28.078000000000003</v>
      </c>
      <c r="AW131" s="19">
        <f>98-AY131-(CD131*100/AO131)</f>
        <v>84.82779456193353</v>
      </c>
      <c r="AX131" s="120">
        <v>4.12</v>
      </c>
      <c r="AY131" s="19">
        <f>AX131*100/AO131</f>
        <v>12.447129909365559</v>
      </c>
      <c r="AZ131" s="1" t="s">
        <v>431</v>
      </c>
      <c r="BA131" s="55">
        <v>55.6</v>
      </c>
      <c r="BB131" s="1" t="s">
        <v>431</v>
      </c>
      <c r="BC131" s="6">
        <v>0</v>
      </c>
      <c r="BD131" s="6"/>
      <c r="BE131" s="19"/>
      <c r="BF131" s="19"/>
      <c r="BG131" s="64">
        <v>4374.5614035087729</v>
      </c>
      <c r="BH131" s="64">
        <v>567.27272727272725</v>
      </c>
      <c r="BI131" s="19">
        <v>11.3</v>
      </c>
      <c r="BJ131" s="19">
        <v>33.4</v>
      </c>
      <c r="BK131" s="19">
        <f>100-BJ131</f>
        <v>66.599999999999994</v>
      </c>
      <c r="BL131" s="121">
        <f>BJ131/BK131</f>
        <v>0.50150150150150152</v>
      </c>
      <c r="BM131" s="122">
        <v>0.33</v>
      </c>
      <c r="BN131" s="6">
        <f>BM131*100/AO131</f>
        <v>0.99697885196374614</v>
      </c>
      <c r="BO131" s="1" t="s">
        <v>431</v>
      </c>
      <c r="BP131" s="19">
        <v>14.231000000000002</v>
      </c>
      <c r="BQ131" s="19">
        <v>11.4</v>
      </c>
      <c r="BR131" s="42">
        <v>46412</v>
      </c>
      <c r="BS131" s="6">
        <f>BX131+BZ131</f>
        <v>65.599999999999994</v>
      </c>
      <c r="BT131" s="4">
        <v>97.2</v>
      </c>
      <c r="BU131" s="42">
        <v>7289.3600000000006</v>
      </c>
      <c r="BV131" s="6">
        <f>100-BT131</f>
        <v>2.7999999999999972</v>
      </c>
      <c r="BW131" s="6">
        <f>BY131+CA131+CC131</f>
        <v>61.551000000000002</v>
      </c>
      <c r="BX131" s="22">
        <v>42.5</v>
      </c>
      <c r="BY131" s="22">
        <f>BX131*AP131/100</f>
        <v>26.774999999999999</v>
      </c>
      <c r="BZ131" s="6">
        <v>23.1</v>
      </c>
      <c r="CA131" s="22">
        <f>BZ131*AP131/100</f>
        <v>14.553000000000003</v>
      </c>
      <c r="CB131" s="6">
        <v>32.1</v>
      </c>
      <c r="CC131" s="22">
        <f>CB131*AP131/100</f>
        <v>20.223000000000003</v>
      </c>
      <c r="CD131" s="22">
        <v>0.24</v>
      </c>
      <c r="CE131" s="123">
        <v>42.8</v>
      </c>
      <c r="CF131" s="124">
        <v>2899</v>
      </c>
      <c r="CG131" s="123">
        <v>25.1</v>
      </c>
      <c r="CH131" s="124">
        <v>2614</v>
      </c>
      <c r="CI131" s="123">
        <v>7.8</v>
      </c>
      <c r="CJ131" s="123">
        <v>24.2</v>
      </c>
      <c r="CK131" s="124">
        <v>2799</v>
      </c>
      <c r="CL131" s="19">
        <f>BX131/BZ131</f>
        <v>1.8398268398268398</v>
      </c>
      <c r="CM131" s="19">
        <v>13</v>
      </c>
      <c r="CN131" s="19">
        <v>8.33</v>
      </c>
      <c r="CO131" s="19">
        <v>1.49</v>
      </c>
      <c r="CP131" s="6"/>
      <c r="CQ131" s="19"/>
      <c r="CR131" s="19"/>
      <c r="CS131" s="20"/>
      <c r="CT131" s="25"/>
      <c r="CU131" s="125"/>
      <c r="CV131" s="125"/>
      <c r="CW131" s="1"/>
      <c r="CX131" s="1"/>
      <c r="CY131" s="1"/>
      <c r="CZ131" s="22"/>
      <c r="DA131" s="16"/>
      <c r="DB131" s="126" t="s">
        <v>440</v>
      </c>
      <c r="DC131" s="127"/>
      <c r="DD131" s="128" t="s">
        <v>1576</v>
      </c>
      <c r="DE131" s="1"/>
      <c r="DF131" s="1"/>
      <c r="DG131" s="1"/>
      <c r="DH131" s="1"/>
      <c r="DI131" s="1" t="s">
        <v>433</v>
      </c>
      <c r="DJ131" s="205" t="s">
        <v>482</v>
      </c>
      <c r="DK131" s="4">
        <v>2</v>
      </c>
      <c r="DL131" s="4"/>
      <c r="DM131" s="4"/>
      <c r="DN131" s="16">
        <v>0</v>
      </c>
      <c r="DO131" s="4"/>
      <c r="DP131" s="4"/>
      <c r="DQ131" s="4"/>
      <c r="DR131" s="22" t="s">
        <v>430</v>
      </c>
      <c r="DS131" s="22" t="s">
        <v>430</v>
      </c>
      <c r="DT131" s="64">
        <v>54</v>
      </c>
      <c r="DU131" s="22">
        <v>31.5</v>
      </c>
      <c r="DV131" s="22">
        <v>68.5</v>
      </c>
      <c r="DW131" s="22" t="s">
        <v>430</v>
      </c>
      <c r="DX131" s="22" t="s">
        <v>430</v>
      </c>
      <c r="DY131" s="22" t="s">
        <v>430</v>
      </c>
      <c r="DZ131" s="22" t="s">
        <v>430</v>
      </c>
      <c r="EA131" s="2">
        <v>0</v>
      </c>
      <c r="EB131" s="65"/>
      <c r="EC131" s="36"/>
      <c r="ED131" s="36"/>
      <c r="EE131" s="4">
        <f>L131</f>
        <v>7</v>
      </c>
      <c r="EF131" s="4">
        <v>10</v>
      </c>
      <c r="EG131" s="4"/>
      <c r="EH131" s="4">
        <v>1</v>
      </c>
      <c r="EI131" s="4" t="s">
        <v>2437</v>
      </c>
      <c r="EJ131" s="4" t="s">
        <v>1346</v>
      </c>
      <c r="EK131" s="4" t="s">
        <v>1346</v>
      </c>
      <c r="EL131" s="6" t="e">
        <f t="shared" si="213"/>
        <v>#VALUE!</v>
      </c>
      <c r="EM131" s="4"/>
      <c r="EN131" s="4">
        <v>1</v>
      </c>
      <c r="EO131" s="4">
        <v>3</v>
      </c>
      <c r="EP131" s="4">
        <v>2</v>
      </c>
      <c r="EQ131" s="466" t="s">
        <v>431</v>
      </c>
      <c r="ER131" s="14" t="s">
        <v>431</v>
      </c>
      <c r="ES131" s="129">
        <v>15108</v>
      </c>
      <c r="ET131" s="130">
        <v>75</v>
      </c>
      <c r="EU131" s="130">
        <v>7193</v>
      </c>
      <c r="EV131" s="130">
        <v>12000</v>
      </c>
      <c r="EW131" s="130">
        <v>39780</v>
      </c>
      <c r="EX131" s="130">
        <v>2487</v>
      </c>
      <c r="EY131" s="131">
        <f>EX131/EV131*EW131/ET131</f>
        <v>109.92539999999998</v>
      </c>
      <c r="EZ131" s="38">
        <f>L131*EY131</f>
        <v>769.47779999999989</v>
      </c>
      <c r="FA131" s="9"/>
      <c r="FB131" s="9"/>
      <c r="FC131" s="9"/>
      <c r="FD131" s="9"/>
      <c r="FE131" s="132"/>
      <c r="FF131" s="132"/>
      <c r="FG131" s="132"/>
      <c r="FH131" s="133"/>
      <c r="FI131" s="134"/>
      <c r="FJ131" s="133"/>
      <c r="FK131" s="135"/>
      <c r="FL131" s="136"/>
      <c r="FM131" s="9"/>
      <c r="FN131" s="1"/>
      <c r="FO131" s="40">
        <f>AC131/1000</f>
        <v>0.109</v>
      </c>
      <c r="FP131" s="9"/>
      <c r="FQ131" s="118">
        <f>EX131*100/EU131</f>
        <v>34.575281523703602</v>
      </c>
      <c r="FR131" s="137">
        <f>EY131/1000</f>
        <v>0.10992539999999998</v>
      </c>
      <c r="FS131" s="9"/>
      <c r="FT131" s="1"/>
      <c r="FU131" s="336">
        <v>43132</v>
      </c>
      <c r="FV131" s="343"/>
      <c r="FW131" s="237" t="s">
        <v>557</v>
      </c>
      <c r="FX131" s="208"/>
      <c r="FY131" s="243" t="s">
        <v>3165</v>
      </c>
      <c r="FZ131" s="1"/>
      <c r="GA131" s="1">
        <v>1</v>
      </c>
      <c r="GB131" s="9"/>
      <c r="GC131" s="9"/>
      <c r="GD131" s="1"/>
      <c r="GE131" s="245" t="s">
        <v>513</v>
      </c>
      <c r="GF131" s="237" t="s">
        <v>513</v>
      </c>
      <c r="GG131" s="1"/>
      <c r="GH131" s="244" t="s">
        <v>3166</v>
      </c>
      <c r="GI131" s="351">
        <v>1</v>
      </c>
      <c r="GJ131" s="244" t="s">
        <v>3167</v>
      </c>
      <c r="GK131" s="1"/>
      <c r="GL131" s="8">
        <v>0</v>
      </c>
      <c r="GM131" s="9"/>
      <c r="GN131" s="1"/>
      <c r="GO131" s="10">
        <v>44308</v>
      </c>
      <c r="GP131" s="10"/>
      <c r="GQ131" s="20"/>
      <c r="GR131" s="138"/>
      <c r="GS131" s="1"/>
      <c r="GT131" s="1"/>
      <c r="GU131" s="1"/>
      <c r="GV131" s="1"/>
      <c r="GW131" s="1"/>
      <c r="GX131" s="1"/>
      <c r="GY131" s="9"/>
      <c r="GZ131" s="9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9"/>
      <c r="KC131" s="9"/>
      <c r="KD131" s="9"/>
      <c r="KE131" s="20">
        <f>FR131*AO131/100*1000</f>
        <v>36.385307399999988</v>
      </c>
      <c r="KF131" s="20">
        <f>FR131*AP131/100*1000</f>
        <v>69.253001999999995</v>
      </c>
      <c r="KG131" s="20">
        <f>FR131*AQ131/100*1000</f>
        <v>1.6049108399999998</v>
      </c>
      <c r="KH131" s="20">
        <f>FR131*AX131/100*1000</f>
        <v>4.5289264799999991</v>
      </c>
      <c r="KI131" s="20">
        <f>FR131*BM131/100*1000</f>
        <v>0.36275381999999995</v>
      </c>
      <c r="KJ131" s="20">
        <f>FR131*BY131/100*1000</f>
        <v>29.43252584999999</v>
      </c>
      <c r="KK131" s="20">
        <f>FR131*CA131/100*1000</f>
        <v>15.997443462000001</v>
      </c>
      <c r="KL131" s="20">
        <f>FR131*CC131/100*1000</f>
        <v>22.230213641999995</v>
      </c>
      <c r="KM131" s="9"/>
      <c r="KN131" s="9"/>
      <c r="KO131" s="9"/>
      <c r="KP131" s="1"/>
      <c r="KQ131" s="9"/>
      <c r="KR131" s="9"/>
      <c r="KS131" s="23">
        <v>44350</v>
      </c>
      <c r="KT131" s="20">
        <v>2</v>
      </c>
      <c r="KU131" s="9">
        <v>2</v>
      </c>
      <c r="KV131" s="9">
        <v>2</v>
      </c>
      <c r="KW131" s="464">
        <v>44350</v>
      </c>
      <c r="KX131" s="9">
        <v>2</v>
      </c>
      <c r="KY131" s="9">
        <v>0</v>
      </c>
      <c r="KZ131" s="9">
        <v>2</v>
      </c>
      <c r="LA131" s="11" t="s">
        <v>2459</v>
      </c>
      <c r="LB131" s="11"/>
      <c r="LC131" s="11"/>
    </row>
    <row r="132" spans="1:315">
      <c r="A132" s="1">
        <v>149</v>
      </c>
      <c r="B132" s="416">
        <f>COUNTIFS($D$3:D132,D132,$F$3:F132,F132)</f>
        <v>2</v>
      </c>
      <c r="C132" s="417">
        <v>15393</v>
      </c>
      <c r="D132" s="418" t="s">
        <v>1575</v>
      </c>
      <c r="E132" s="73" t="s">
        <v>605</v>
      </c>
      <c r="F132" s="75">
        <v>7610309047</v>
      </c>
      <c r="G132" s="74">
        <v>45</v>
      </c>
      <c r="H132" s="442">
        <v>44350</v>
      </c>
      <c r="I132" s="29" t="s">
        <v>762</v>
      </c>
      <c r="J132" s="24" t="s">
        <v>486</v>
      </c>
      <c r="K132" s="2" t="s">
        <v>429</v>
      </c>
      <c r="L132" s="2">
        <v>17</v>
      </c>
      <c r="M132" s="2" t="s">
        <v>597</v>
      </c>
      <c r="N132" s="2" t="s">
        <v>644</v>
      </c>
      <c r="O132" s="11"/>
      <c r="P132" s="2" t="s">
        <v>1607</v>
      </c>
      <c r="Q132" s="11"/>
      <c r="R132" s="11"/>
      <c r="S132" s="11"/>
      <c r="T132" s="41"/>
      <c r="U132" s="41"/>
      <c r="V132" s="61" t="s">
        <v>1358</v>
      </c>
      <c r="W132" s="59" t="s">
        <v>1305</v>
      </c>
      <c r="X132" s="60"/>
      <c r="Y132" s="60"/>
      <c r="Z132" s="11"/>
      <c r="AA132" s="1" t="s">
        <v>793</v>
      </c>
      <c r="AB132" s="1"/>
      <c r="AC132" s="112">
        <v>87</v>
      </c>
      <c r="AD132" s="112">
        <v>1400</v>
      </c>
      <c r="AE132" s="11"/>
      <c r="AF132" s="11"/>
      <c r="AG132" s="11" t="s">
        <v>482</v>
      </c>
      <c r="AH132" s="112">
        <v>150</v>
      </c>
      <c r="AI132" s="11"/>
      <c r="AJ132" s="11"/>
      <c r="AK132" s="112"/>
      <c r="AL132" s="1"/>
      <c r="AM132" s="11"/>
      <c r="AN132" s="1"/>
      <c r="AO132" s="113">
        <v>23.6</v>
      </c>
      <c r="AP132" s="114">
        <v>25.9</v>
      </c>
      <c r="AQ132" s="115">
        <v>48.2</v>
      </c>
      <c r="AR132" s="116">
        <f>AO132+AP132+AQ132</f>
        <v>97.7</v>
      </c>
      <c r="AS132" s="117">
        <f>AO132/AP132</f>
        <v>0.91119691119691126</v>
      </c>
      <c r="AT132" s="118">
        <f>AO132/AP132*AQ132</f>
        <v>43.919691119691123</v>
      </c>
      <c r="AU132" s="119">
        <f>AO132/(AP132+AQ132)</f>
        <v>0.31848852901484487</v>
      </c>
      <c r="AV132" s="19">
        <f>AW132*AO132/100</f>
        <v>21.918000000000003</v>
      </c>
      <c r="AW132" s="19">
        <f>98-AY132-(CD132*100/AO132)</f>
        <v>92.872881355932208</v>
      </c>
      <c r="AX132" s="120">
        <v>0.68</v>
      </c>
      <c r="AY132" s="19">
        <f>AX132*100/AO132</f>
        <v>2.8813559322033897</v>
      </c>
      <c r="AZ132" s="1" t="s">
        <v>431</v>
      </c>
      <c r="BA132" s="55">
        <v>25.9</v>
      </c>
      <c r="BB132" s="1" t="s">
        <v>431</v>
      </c>
      <c r="BC132" s="6">
        <v>2.5000000000000001E-2</v>
      </c>
      <c r="BD132" s="6"/>
      <c r="BE132" s="19"/>
      <c r="BF132" s="19"/>
      <c r="BG132" s="64">
        <v>8204.9012933968697</v>
      </c>
      <c r="BH132" s="64">
        <v>233.68</v>
      </c>
      <c r="BI132" s="19">
        <v>3.48</v>
      </c>
      <c r="BJ132" s="19">
        <v>28.9</v>
      </c>
      <c r="BK132" s="19">
        <f>100-BJ132</f>
        <v>71.099999999999994</v>
      </c>
      <c r="BL132" s="121">
        <f>BJ132/BK132</f>
        <v>0.40646976090014064</v>
      </c>
      <c r="BM132" s="122">
        <v>5.0999999999999997E-2</v>
      </c>
      <c r="BN132" s="6">
        <f>BM132*100/AO132</f>
        <v>0.21610169491525422</v>
      </c>
      <c r="BO132" s="1" t="s">
        <v>431</v>
      </c>
      <c r="BP132" s="19">
        <v>56.389000000000003</v>
      </c>
      <c r="BQ132" s="19">
        <v>26.52</v>
      </c>
      <c r="BR132" s="42">
        <v>70879</v>
      </c>
      <c r="BS132" s="6">
        <f>BX132+BZ132</f>
        <v>35.5</v>
      </c>
      <c r="BT132" s="4">
        <v>91.9</v>
      </c>
      <c r="BU132" s="42">
        <v>10513.776</v>
      </c>
      <c r="BV132" s="6">
        <f>100-BT132</f>
        <v>8.0999999999999943</v>
      </c>
      <c r="BW132" s="6">
        <f>BY132+CA132+CC132</f>
        <v>25.122999999999998</v>
      </c>
      <c r="BX132" s="22">
        <v>15.6</v>
      </c>
      <c r="BY132" s="22">
        <f>BX132*AP132/100</f>
        <v>4.0404</v>
      </c>
      <c r="BZ132" s="6">
        <v>19.899999999999999</v>
      </c>
      <c r="CA132" s="22">
        <f>BZ132*AP132/100</f>
        <v>5.1540999999999997</v>
      </c>
      <c r="CB132" s="6">
        <v>61.5</v>
      </c>
      <c r="CC132" s="22">
        <f>CB132*AP132/100</f>
        <v>15.9285</v>
      </c>
      <c r="CD132" s="22">
        <v>0.53</v>
      </c>
      <c r="CE132" s="123">
        <v>97.3</v>
      </c>
      <c r="CF132" s="124">
        <v>11907</v>
      </c>
      <c r="CG132" s="123">
        <v>88.8</v>
      </c>
      <c r="CH132" s="124">
        <v>6300</v>
      </c>
      <c r="CI132" s="123">
        <v>62.6</v>
      </c>
      <c r="CJ132" s="123">
        <v>74</v>
      </c>
      <c r="CK132" s="124">
        <v>6819</v>
      </c>
      <c r="CL132" s="19">
        <f>BX132/BZ132</f>
        <v>0.78391959798994981</v>
      </c>
      <c r="CM132" s="19">
        <v>3.7</v>
      </c>
      <c r="CN132" s="19">
        <v>0</v>
      </c>
      <c r="CO132" s="19">
        <v>0</v>
      </c>
      <c r="CP132" s="6"/>
      <c r="CQ132" s="19"/>
      <c r="CR132" s="19"/>
      <c r="CS132" s="20"/>
      <c r="CT132" s="25"/>
      <c r="CU132" s="125"/>
      <c r="CV132" s="125"/>
      <c r="CW132" s="1"/>
      <c r="CX132" s="1"/>
      <c r="CY132" s="1"/>
      <c r="CZ132" s="22"/>
      <c r="DA132" s="16"/>
      <c r="DB132" s="126" t="s">
        <v>546</v>
      </c>
      <c r="DC132" s="127"/>
      <c r="DD132" s="128" t="s">
        <v>1619</v>
      </c>
      <c r="DE132" s="1"/>
      <c r="DF132" s="1"/>
      <c r="DG132" s="1"/>
      <c r="DH132" s="1"/>
      <c r="DI132" s="1" t="s">
        <v>433</v>
      </c>
      <c r="DJ132" s="205" t="s">
        <v>482</v>
      </c>
      <c r="DK132" s="4">
        <v>2</v>
      </c>
      <c r="DL132" s="4"/>
      <c r="DM132" s="4"/>
      <c r="DN132" s="16">
        <v>0</v>
      </c>
      <c r="DO132" s="4"/>
      <c r="DP132" s="4"/>
      <c r="DQ132" s="4"/>
      <c r="DR132" s="22" t="s">
        <v>430</v>
      </c>
      <c r="DS132" s="22" t="s">
        <v>430</v>
      </c>
      <c r="DT132" s="64">
        <v>96</v>
      </c>
      <c r="DU132" s="22">
        <v>17.7</v>
      </c>
      <c r="DV132" s="22">
        <v>82.3</v>
      </c>
      <c r="DW132" s="22" t="s">
        <v>430</v>
      </c>
      <c r="DX132" s="22" t="s">
        <v>430</v>
      </c>
      <c r="DY132" s="22" t="s">
        <v>430</v>
      </c>
      <c r="DZ132" s="22" t="s">
        <v>430</v>
      </c>
      <c r="EA132" s="2">
        <v>0</v>
      </c>
      <c r="EB132" s="65"/>
      <c r="EC132" s="36"/>
      <c r="ED132" s="36"/>
      <c r="EE132" s="4">
        <f>L132</f>
        <v>17</v>
      </c>
      <c r="EF132" s="4">
        <v>20</v>
      </c>
      <c r="EG132" s="4"/>
      <c r="EH132" s="4">
        <v>1</v>
      </c>
      <c r="EI132" s="4" t="s">
        <v>2437</v>
      </c>
      <c r="EJ132" s="4" t="s">
        <v>1346</v>
      </c>
      <c r="EK132" s="4" t="s">
        <v>1346</v>
      </c>
      <c r="EL132" s="6" t="e">
        <f t="shared" si="213"/>
        <v>#VALUE!</v>
      </c>
      <c r="EM132" s="4"/>
      <c r="EN132" s="4">
        <v>1</v>
      </c>
      <c r="EO132" s="4">
        <v>3</v>
      </c>
      <c r="EP132" s="4">
        <v>2</v>
      </c>
      <c r="EQ132" s="466" t="s">
        <v>431</v>
      </c>
      <c r="ER132" s="14" t="s">
        <v>431</v>
      </c>
      <c r="ES132" s="129">
        <f>C132</f>
        <v>15393</v>
      </c>
      <c r="ET132" s="130">
        <v>75</v>
      </c>
      <c r="EU132" s="130">
        <v>31704</v>
      </c>
      <c r="EV132" s="130">
        <v>11646</v>
      </c>
      <c r="EW132" s="130">
        <v>39780</v>
      </c>
      <c r="EX132" s="130">
        <v>1986</v>
      </c>
      <c r="EY132" s="131">
        <f>EX132/EV132*EW132/ET132</f>
        <v>90.44945904173106</v>
      </c>
      <c r="EZ132" s="38">
        <f>L132*EY132</f>
        <v>1537.6408037094279</v>
      </c>
      <c r="FA132" s="9"/>
      <c r="FB132" s="9"/>
      <c r="FC132" s="9"/>
      <c r="FD132" s="9"/>
      <c r="FE132" s="132"/>
      <c r="FF132" s="132"/>
      <c r="FG132" s="132"/>
      <c r="FH132" s="133"/>
      <c r="FI132" s="134"/>
      <c r="FJ132" s="133"/>
      <c r="FK132" s="135"/>
      <c r="FL132" s="136"/>
      <c r="FM132" s="9"/>
      <c r="FN132" s="1"/>
      <c r="FO132" s="40">
        <f>AC132/1000</f>
        <v>8.6999999999999994E-2</v>
      </c>
      <c r="FP132" s="9"/>
      <c r="FQ132" s="118">
        <f>EX132*100/EU132</f>
        <v>6.264193792581378</v>
      </c>
      <c r="FR132" s="137">
        <f>EY132/1000</f>
        <v>9.0449459041731059E-2</v>
      </c>
      <c r="FS132" s="9"/>
      <c r="FT132" s="1"/>
      <c r="FU132" s="336">
        <v>43132</v>
      </c>
      <c r="FV132" s="343"/>
      <c r="FW132" s="237" t="s">
        <v>557</v>
      </c>
      <c r="FX132" s="208"/>
      <c r="FY132" s="243" t="s">
        <v>3165</v>
      </c>
      <c r="FZ132" s="1"/>
      <c r="GA132" s="1">
        <v>1</v>
      </c>
      <c r="GB132" s="9"/>
      <c r="GC132" s="9"/>
      <c r="GD132" s="1"/>
      <c r="GE132" s="245" t="s">
        <v>513</v>
      </c>
      <c r="GF132" s="237" t="s">
        <v>513</v>
      </c>
      <c r="GG132" s="1"/>
      <c r="GH132" s="244" t="s">
        <v>431</v>
      </c>
      <c r="GI132" s="351">
        <v>0</v>
      </c>
      <c r="GJ132" s="244" t="s">
        <v>431</v>
      </c>
      <c r="GK132" s="1"/>
      <c r="GL132" s="8">
        <v>0</v>
      </c>
      <c r="GM132" s="9"/>
      <c r="GN132" s="1"/>
      <c r="GO132" s="10"/>
      <c r="GP132" s="10"/>
      <c r="GQ132" s="20"/>
      <c r="GR132" s="138"/>
      <c r="GS132" s="1"/>
      <c r="GT132" s="1"/>
      <c r="GU132" s="1"/>
      <c r="GV132" s="1"/>
      <c r="GW132" s="1"/>
      <c r="GX132" s="1"/>
      <c r="GY132" s="9"/>
      <c r="GZ132" s="9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9"/>
      <c r="KC132" s="9"/>
      <c r="KD132" s="9"/>
      <c r="KE132" s="20">
        <f>FR132*AO132/100*1000</f>
        <v>21.346072333848532</v>
      </c>
      <c r="KF132" s="20">
        <f>FR132*AP132/100*1000</f>
        <v>23.426409891808344</v>
      </c>
      <c r="KG132" s="20">
        <f>FR132*AQ132/100*1000</f>
        <v>43.596639258114379</v>
      </c>
      <c r="KH132" s="20">
        <f>FR132*AX132/100*1000</f>
        <v>0.61505632148377121</v>
      </c>
      <c r="KI132" s="20">
        <f>FR132*BM132/100*1000</f>
        <v>4.6129224111282834E-2</v>
      </c>
      <c r="KJ132" s="20">
        <f>FR132*BY132/100*1000</f>
        <v>3.6545199431221014</v>
      </c>
      <c r="KK132" s="20">
        <f>FR132*CA132/100*1000</f>
        <v>4.6618555684698597</v>
      </c>
      <c r="KL132" s="20">
        <f>FR132*CC132/100*1000</f>
        <v>14.40724208346213</v>
      </c>
      <c r="KM132" s="9"/>
      <c r="KN132" s="9"/>
      <c r="KO132" s="9"/>
      <c r="KP132" s="1"/>
      <c r="KQ132" s="9"/>
      <c r="KR132" s="9"/>
      <c r="KS132" s="245" t="s">
        <v>431</v>
      </c>
      <c r="KT132" s="459" t="s">
        <v>1346</v>
      </c>
      <c r="KU132" s="246" t="s">
        <v>1346</v>
      </c>
      <c r="KV132" s="246" t="s">
        <v>1346</v>
      </c>
      <c r="KW132" s="246" t="s">
        <v>1346</v>
      </c>
      <c r="KX132" s="246" t="s">
        <v>1346</v>
      </c>
      <c r="KY132" s="246" t="s">
        <v>1346</v>
      </c>
      <c r="KZ132" s="246" t="s">
        <v>1346</v>
      </c>
      <c r="LA132" s="11" t="s">
        <v>2459</v>
      </c>
      <c r="LB132" s="11"/>
      <c r="LC132" s="11"/>
    </row>
    <row r="133" spans="1:315">
      <c r="A133" s="1">
        <v>150</v>
      </c>
      <c r="B133" s="416">
        <f>COUNTIFS($D$3:D133,D133,$F$3:F133,F133)</f>
        <v>1</v>
      </c>
      <c r="C133" s="417">
        <v>15394</v>
      </c>
      <c r="D133" s="418" t="s">
        <v>1620</v>
      </c>
      <c r="E133" s="2" t="s">
        <v>1621</v>
      </c>
      <c r="F133" s="12">
        <v>516228322</v>
      </c>
      <c r="G133" s="1">
        <v>70</v>
      </c>
      <c r="H133" s="441">
        <v>44350</v>
      </c>
      <c r="I133" s="29" t="s">
        <v>646</v>
      </c>
      <c r="J133" s="24" t="s">
        <v>486</v>
      </c>
      <c r="K133" s="2" t="s">
        <v>429</v>
      </c>
      <c r="L133" s="2">
        <v>4</v>
      </c>
      <c r="M133" s="2" t="s">
        <v>661</v>
      </c>
      <c r="N133" s="2" t="s">
        <v>644</v>
      </c>
      <c r="O133" s="11"/>
      <c r="P133" s="2" t="s">
        <v>1607</v>
      </c>
      <c r="Q133" s="11"/>
      <c r="R133" s="11"/>
      <c r="S133" s="11"/>
      <c r="T133" s="41"/>
      <c r="U133" s="41"/>
      <c r="V133" s="61" t="s">
        <v>1358</v>
      </c>
      <c r="W133" s="41"/>
      <c r="X133" s="41"/>
      <c r="Y133" s="63"/>
      <c r="Z133" s="11"/>
      <c r="AA133" s="1" t="s">
        <v>793</v>
      </c>
      <c r="AB133" s="1"/>
      <c r="AC133" s="112">
        <v>90</v>
      </c>
      <c r="AD133" s="112">
        <v>300</v>
      </c>
      <c r="AE133" s="11"/>
      <c r="AF133" s="11"/>
      <c r="AG133" s="11" t="s">
        <v>482</v>
      </c>
      <c r="AH133" s="112">
        <v>50</v>
      </c>
      <c r="AI133" s="11"/>
      <c r="AJ133" s="11"/>
      <c r="AK133" s="112"/>
      <c r="AL133" s="1"/>
      <c r="AM133" s="11"/>
      <c r="AN133" s="1"/>
      <c r="AO133" s="113">
        <v>56.3</v>
      </c>
      <c r="AP133" s="114">
        <v>39.700000000000003</v>
      </c>
      <c r="AQ133" s="115">
        <v>3.77</v>
      </c>
      <c r="AR133" s="116">
        <f>AO133+AP133+AQ133</f>
        <v>99.77</v>
      </c>
      <c r="AS133" s="117">
        <f>AO133/AP133</f>
        <v>1.4181360201511333</v>
      </c>
      <c r="AT133" s="118">
        <f>AO133/AP133*AQ133</f>
        <v>5.3463727959697724</v>
      </c>
      <c r="AU133" s="119">
        <f>AO133/(AP133+AQ133)</f>
        <v>1.2951460777547732</v>
      </c>
      <c r="AV133" s="19">
        <f>AW133*AO133/100</f>
        <v>53.123999999999995</v>
      </c>
      <c r="AW133" s="19">
        <f>98-AY133-(CD133*100/AO133)</f>
        <v>94.358792184724692</v>
      </c>
      <c r="AX133" s="120">
        <v>1.68</v>
      </c>
      <c r="AY133" s="19">
        <f>AX133*100/AO133</f>
        <v>2.9840142095914746</v>
      </c>
      <c r="AZ133" s="1" t="s">
        <v>431</v>
      </c>
      <c r="BA133" s="55">
        <v>40.1</v>
      </c>
      <c r="BB133" s="1" t="s">
        <v>431</v>
      </c>
      <c r="BC133" s="6">
        <v>2.3E-3</v>
      </c>
      <c r="BD133" s="6"/>
      <c r="BE133" s="19"/>
      <c r="BF133" s="19"/>
      <c r="BG133" s="64">
        <v>5040.1633764465623</v>
      </c>
      <c r="BH133" s="64">
        <v>196.85</v>
      </c>
      <c r="BI133" s="19">
        <v>1.55</v>
      </c>
      <c r="BJ133" s="19">
        <v>37</v>
      </c>
      <c r="BK133" s="19">
        <f>100-BJ133</f>
        <v>63</v>
      </c>
      <c r="BL133" s="121">
        <f>BJ133/BK133</f>
        <v>0.58730158730158732</v>
      </c>
      <c r="BM133" s="122">
        <v>0.16</v>
      </c>
      <c r="BN133" s="6">
        <f>BM133*100/AO133</f>
        <v>0.28419182948490235</v>
      </c>
      <c r="BO133" s="1" t="s">
        <v>431</v>
      </c>
      <c r="BP133" s="19">
        <v>6.9657</v>
      </c>
      <c r="BQ133" s="19">
        <v>11.850000000000001</v>
      </c>
      <c r="BR133" s="42">
        <v>19211</v>
      </c>
      <c r="BS133" s="6">
        <f>BX133+BZ133</f>
        <v>63.6</v>
      </c>
      <c r="BT133" s="4">
        <v>25.9</v>
      </c>
      <c r="BU133" s="42">
        <v>6990.2560000000003</v>
      </c>
      <c r="BV133" s="6">
        <f>100-BT133</f>
        <v>74.099999999999994</v>
      </c>
      <c r="BW133" s="6">
        <f>BY133+CA133+CC133</f>
        <v>39.104500000000002</v>
      </c>
      <c r="BX133" s="22">
        <v>19.899999999999999</v>
      </c>
      <c r="BY133" s="22">
        <f>BX133*AP133/100</f>
        <v>7.9002999999999997</v>
      </c>
      <c r="BZ133" s="6">
        <v>43.7</v>
      </c>
      <c r="CA133" s="22">
        <f>BZ133*AP133/100</f>
        <v>17.348900000000004</v>
      </c>
      <c r="CB133" s="6">
        <v>34.9</v>
      </c>
      <c r="CC133" s="22">
        <f>CB133*AP133/100</f>
        <v>13.8553</v>
      </c>
      <c r="CD133" s="22">
        <v>0.37</v>
      </c>
      <c r="CE133" s="123">
        <v>81.099999999999994</v>
      </c>
      <c r="CF133" s="124">
        <v>6205</v>
      </c>
      <c r="CG133" s="123">
        <v>63.6</v>
      </c>
      <c r="CH133" s="124">
        <v>4819</v>
      </c>
      <c r="CI133" s="123">
        <v>14.5</v>
      </c>
      <c r="CJ133" s="123">
        <v>49.6</v>
      </c>
      <c r="CK133" s="124">
        <v>5028</v>
      </c>
      <c r="CL133" s="19">
        <f>BX133/BZ133</f>
        <v>0.4553775743707093</v>
      </c>
      <c r="CM133" s="19">
        <v>7.26</v>
      </c>
      <c r="CN133" s="19">
        <v>16.2</v>
      </c>
      <c r="CO133" s="19">
        <v>15.1</v>
      </c>
      <c r="CP133" s="6"/>
      <c r="CQ133" s="19"/>
      <c r="CR133" s="19"/>
      <c r="CS133" s="20"/>
      <c r="CT133" s="25"/>
      <c r="CU133" s="125"/>
      <c r="CV133" s="125"/>
      <c r="CW133" s="1"/>
      <c r="CX133" s="1"/>
      <c r="CY133" s="1"/>
      <c r="CZ133" s="22"/>
      <c r="DA133" s="16"/>
      <c r="DB133" s="126" t="s">
        <v>257</v>
      </c>
      <c r="DC133" s="127"/>
      <c r="DD133" s="128" t="s">
        <v>1622</v>
      </c>
      <c r="DE133" s="1"/>
      <c r="DF133" s="1"/>
      <c r="DG133" s="1"/>
      <c r="DH133" s="1"/>
      <c r="DI133" s="1" t="s">
        <v>435</v>
      </c>
      <c r="DJ133" s="205" t="s">
        <v>482</v>
      </c>
      <c r="DK133" s="4">
        <v>2</v>
      </c>
      <c r="DL133" s="4"/>
      <c r="DM133" s="4"/>
      <c r="DN133" s="16">
        <v>0</v>
      </c>
      <c r="DO133" s="4"/>
      <c r="DP133" s="4"/>
      <c r="DQ133" s="4"/>
      <c r="DR133" s="22" t="s">
        <v>430</v>
      </c>
      <c r="DS133" s="22" t="s">
        <v>430</v>
      </c>
      <c r="DT133" s="64">
        <v>192</v>
      </c>
      <c r="DU133" s="22">
        <v>6.2</v>
      </c>
      <c r="DV133" s="22">
        <v>93.8</v>
      </c>
      <c r="DW133" s="22" t="s">
        <v>430</v>
      </c>
      <c r="DX133" s="22" t="s">
        <v>430</v>
      </c>
      <c r="DY133" s="22" t="s">
        <v>430</v>
      </c>
      <c r="DZ133" s="22" t="s">
        <v>430</v>
      </c>
      <c r="EA133" s="2">
        <v>0</v>
      </c>
      <c r="EB133" s="65"/>
      <c r="EC133" s="36"/>
      <c r="ED133" s="36"/>
      <c r="EE133" s="4">
        <f>L133</f>
        <v>4</v>
      </c>
      <c r="EF133" s="4">
        <v>10</v>
      </c>
      <c r="EG133" s="4"/>
      <c r="EH133" s="4">
        <v>0</v>
      </c>
      <c r="EI133" s="4">
        <v>0</v>
      </c>
      <c r="EJ133" s="4" t="s">
        <v>1346</v>
      </c>
      <c r="EK133" s="4" t="s">
        <v>1346</v>
      </c>
      <c r="EL133" s="6" t="e">
        <f t="shared" si="213"/>
        <v>#VALUE!</v>
      </c>
      <c r="EM133" s="4"/>
      <c r="EN133" s="4">
        <v>1</v>
      </c>
      <c r="EO133" s="4">
        <v>2</v>
      </c>
      <c r="EP133" s="4">
        <v>2</v>
      </c>
      <c r="EQ133" s="31" t="s">
        <v>2612</v>
      </c>
      <c r="ER133" s="14">
        <v>44105</v>
      </c>
      <c r="ES133" s="129">
        <f>C133</f>
        <v>15394</v>
      </c>
      <c r="ET133" s="130">
        <v>75</v>
      </c>
      <c r="EU133" s="130">
        <v>11822</v>
      </c>
      <c r="EV133" s="130">
        <v>12000</v>
      </c>
      <c r="EW133" s="130">
        <v>39780</v>
      </c>
      <c r="EX133" s="130">
        <v>2202</v>
      </c>
      <c r="EY133" s="131">
        <f>EX133/EV133*EW133/ET133</f>
        <v>97.328400000000002</v>
      </c>
      <c r="EZ133" s="38">
        <f>L133*EY133</f>
        <v>389.31360000000001</v>
      </c>
      <c r="FA133" s="9"/>
      <c r="FB133" s="9"/>
      <c r="FC133" s="9"/>
      <c r="FD133" s="9"/>
      <c r="FE133" s="132"/>
      <c r="FF133" s="132"/>
      <c r="FG133" s="132"/>
      <c r="FH133" s="133"/>
      <c r="FI133" s="134"/>
      <c r="FJ133" s="133"/>
      <c r="FK133" s="135"/>
      <c r="FL133" s="136"/>
      <c r="FM133" s="9"/>
      <c r="FN133" s="1"/>
      <c r="FO133" s="40">
        <f>AC133/1000</f>
        <v>0.09</v>
      </c>
      <c r="FP133" s="9"/>
      <c r="FQ133" s="118">
        <f>EX133*100/EU133</f>
        <v>18.62628996785654</v>
      </c>
      <c r="FR133" s="137">
        <f>EY133/1000</f>
        <v>9.7328399999999995E-2</v>
      </c>
      <c r="FS133" s="9"/>
      <c r="FT133" s="1"/>
      <c r="FU133" s="336">
        <v>44348</v>
      </c>
      <c r="FV133" s="343"/>
      <c r="FW133" s="237" t="s">
        <v>557</v>
      </c>
      <c r="FX133" s="208"/>
      <c r="FY133" s="243" t="s">
        <v>2432</v>
      </c>
      <c r="FZ133" s="1"/>
      <c r="GA133" s="1">
        <v>1</v>
      </c>
      <c r="GB133" s="9"/>
      <c r="GC133" s="9"/>
      <c r="GD133" s="1"/>
      <c r="GE133" s="245" t="s">
        <v>513</v>
      </c>
      <c r="GF133" s="237" t="s">
        <v>513</v>
      </c>
      <c r="GG133" s="1"/>
      <c r="GH133" s="244" t="s">
        <v>3168</v>
      </c>
      <c r="GI133" s="351">
        <v>1</v>
      </c>
      <c r="GJ133" s="244" t="s">
        <v>1016</v>
      </c>
      <c r="GK133" s="1"/>
      <c r="GL133" s="8">
        <v>0</v>
      </c>
      <c r="GM133" s="9"/>
      <c r="GN133" s="1"/>
      <c r="GO133" s="10"/>
      <c r="GP133" s="10"/>
      <c r="GQ133" s="20"/>
      <c r="GR133" s="138"/>
      <c r="GS133" s="1"/>
      <c r="GT133" s="1"/>
      <c r="GU133" s="1"/>
      <c r="GV133" s="1"/>
      <c r="GW133" s="1"/>
      <c r="GX133" s="1"/>
      <c r="GY133" s="9"/>
      <c r="GZ133" s="9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9"/>
      <c r="KC133" s="9"/>
      <c r="KD133" s="9"/>
      <c r="KE133" s="20">
        <f>FR133*AO133/100*1000</f>
        <v>54.795889199999998</v>
      </c>
      <c r="KF133" s="20">
        <f>FR133*AP133/100*1000</f>
        <v>38.639374799999999</v>
      </c>
      <c r="KG133" s="20">
        <f>FR133*AQ133/100*1000</f>
        <v>3.66928068</v>
      </c>
      <c r="KH133" s="20">
        <f>FR133*AX133/100*1000</f>
        <v>1.6351171199999996</v>
      </c>
      <c r="KI133" s="20">
        <f>FR133*BM133/100*1000</f>
        <v>0.15572543999999999</v>
      </c>
      <c r="KJ133" s="20">
        <f>FR133*BY133/100*1000</f>
        <v>7.6892355851999996</v>
      </c>
      <c r="KK133" s="20">
        <f>FR133*CA133/100*1000</f>
        <v>16.885406787600004</v>
      </c>
      <c r="KL133" s="20">
        <f>FR133*CC133/100*1000</f>
        <v>13.485141805199998</v>
      </c>
      <c r="KM133" s="9"/>
      <c r="KN133" s="9"/>
      <c r="KO133" s="9"/>
      <c r="KP133" s="1"/>
      <c r="KQ133" s="9"/>
      <c r="KR133" s="9"/>
      <c r="KS133" s="23">
        <v>44434</v>
      </c>
      <c r="KT133" s="20">
        <v>2</v>
      </c>
      <c r="KU133" s="9">
        <v>1</v>
      </c>
      <c r="KV133" s="9">
        <v>2</v>
      </c>
      <c r="KW133" s="464">
        <v>44434</v>
      </c>
      <c r="KX133" s="9">
        <v>2</v>
      </c>
      <c r="KY133" s="9">
        <v>0</v>
      </c>
      <c r="KZ133" s="9">
        <v>2</v>
      </c>
      <c r="LA133" s="11" t="s">
        <v>2463</v>
      </c>
      <c r="LB133" s="11"/>
      <c r="LC133" s="11"/>
    </row>
    <row r="134" spans="1:315">
      <c r="A134" s="1">
        <v>312</v>
      </c>
      <c r="B134" s="416">
        <f>COUNTIFS($D$3:D134,D134,$F$3:F134,F134)</f>
        <v>1</v>
      </c>
      <c r="C134" s="418">
        <v>9875</v>
      </c>
      <c r="D134" s="418" t="s">
        <v>715</v>
      </c>
      <c r="E134" s="1" t="s">
        <v>716</v>
      </c>
      <c r="F134" s="12">
        <v>7903264501</v>
      </c>
      <c r="G134" s="1">
        <v>39</v>
      </c>
      <c r="H134" s="441">
        <v>43433</v>
      </c>
      <c r="I134" s="162"/>
      <c r="J134" s="24"/>
      <c r="K134" s="9"/>
      <c r="L134" s="1"/>
      <c r="M134" s="1"/>
      <c r="N134" s="1"/>
      <c r="O134" s="1"/>
      <c r="P134" s="25"/>
      <c r="Q134" s="25"/>
      <c r="R134" s="25"/>
      <c r="S134" s="27"/>
      <c r="T134" s="27"/>
      <c r="U134" s="27"/>
      <c r="V134" s="27"/>
      <c r="W134" s="27"/>
      <c r="X134" s="27"/>
      <c r="Y134" s="26"/>
      <c r="Z134" s="8"/>
      <c r="AA134" s="1"/>
      <c r="AB134" s="1"/>
      <c r="AC134" s="1"/>
      <c r="AD134" s="1"/>
      <c r="AE134" s="1"/>
      <c r="AF134" s="1"/>
      <c r="AG134" s="136"/>
      <c r="AH134" s="9"/>
      <c r="AI134" s="1"/>
      <c r="AJ134" s="1"/>
      <c r="AK134" s="112"/>
      <c r="AL134" s="1"/>
      <c r="AM134" s="1"/>
      <c r="AN134" s="1"/>
      <c r="AO134" s="163"/>
      <c r="AP134" s="164"/>
      <c r="AQ134" s="165"/>
      <c r="AR134" s="166"/>
      <c r="AS134" s="135"/>
      <c r="AT134" s="21"/>
      <c r="AU134" s="167"/>
      <c r="AV134" s="1"/>
      <c r="AW134" s="1"/>
      <c r="AX134" s="168"/>
      <c r="AY134" s="1"/>
      <c r="AZ134" s="1"/>
      <c r="BA134" s="142"/>
      <c r="BB134" s="1"/>
      <c r="BC134" s="169"/>
      <c r="BD134" s="4"/>
      <c r="BE134" s="1"/>
      <c r="BF134" s="1"/>
      <c r="BG134" s="1"/>
      <c r="BH134" s="1"/>
      <c r="BI134" s="1"/>
      <c r="BJ134" s="1"/>
      <c r="BK134" s="1"/>
      <c r="BL134" s="170"/>
      <c r="BM134" s="123"/>
      <c r="BN134" s="4"/>
      <c r="BO134" s="1"/>
      <c r="BP134" s="1"/>
      <c r="BQ134" s="1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25"/>
      <c r="CP134" s="4"/>
      <c r="CQ134" s="1"/>
      <c r="CR134" s="1"/>
      <c r="CS134" s="1"/>
      <c r="CT134" s="25"/>
      <c r="CU134" s="125"/>
      <c r="CV134" s="125"/>
      <c r="CW134" s="1"/>
      <c r="CX134" s="1"/>
      <c r="CY134" s="1"/>
      <c r="CZ134" s="1"/>
      <c r="DA134" s="1"/>
      <c r="DB134" s="126"/>
      <c r="DC134" s="8"/>
      <c r="DD134" s="8"/>
      <c r="DE134" s="1"/>
      <c r="DF134" s="1"/>
      <c r="DG134" s="1"/>
      <c r="DH134" s="1"/>
      <c r="DI134" s="2"/>
      <c r="DJ134" s="205" t="s">
        <v>482</v>
      </c>
      <c r="DK134" s="4"/>
      <c r="DL134" s="4"/>
      <c r="DM134" s="4"/>
      <c r="DN134" s="4"/>
      <c r="DO134" s="4"/>
      <c r="DP134" s="4"/>
      <c r="DQ134" s="4"/>
      <c r="DR134" s="1"/>
      <c r="DS134" s="1"/>
      <c r="DT134" s="2"/>
      <c r="DU134" s="2"/>
      <c r="DV134" s="2"/>
      <c r="DW134" s="2"/>
      <c r="DX134" s="2"/>
      <c r="DY134" s="2"/>
      <c r="DZ134" s="2"/>
      <c r="EA134" s="2"/>
      <c r="EB134" s="1"/>
      <c r="EC134" s="9"/>
      <c r="ED134" s="9"/>
      <c r="EE134" s="9"/>
      <c r="EF134" s="1">
        <v>50</v>
      </c>
      <c r="EG134" s="1"/>
      <c r="EH134" s="1">
        <v>1</v>
      </c>
      <c r="EI134" s="4" t="s">
        <v>3169</v>
      </c>
      <c r="EJ134" s="237">
        <v>186</v>
      </c>
      <c r="EK134" s="237">
        <v>98</v>
      </c>
      <c r="EL134" s="6">
        <f>EK134/((EJ134/100)*(EJ134/100))</f>
        <v>28.326974216672443</v>
      </c>
      <c r="EM134" s="1"/>
      <c r="EN134" s="1">
        <v>1</v>
      </c>
      <c r="EO134" s="1">
        <v>1</v>
      </c>
      <c r="EP134" s="1">
        <v>0</v>
      </c>
      <c r="EQ134" s="244">
        <v>6</v>
      </c>
      <c r="ER134" s="10">
        <v>43437</v>
      </c>
      <c r="ES134" s="129"/>
      <c r="ET134" s="9"/>
      <c r="EU134" s="9"/>
      <c r="EV134" s="9"/>
      <c r="EW134" s="9"/>
      <c r="EX134" s="9"/>
      <c r="EY134" s="132"/>
      <c r="EZ134" s="132"/>
      <c r="FA134" s="11"/>
      <c r="FB134" s="9"/>
      <c r="FC134" s="9"/>
      <c r="FD134" s="9"/>
      <c r="FE134" s="9"/>
      <c r="FF134" s="9"/>
      <c r="FG134" s="132"/>
      <c r="FH134" s="132"/>
      <c r="FI134" s="134"/>
      <c r="FJ134" s="133"/>
      <c r="FK134" s="171"/>
      <c r="FL134" s="21"/>
      <c r="FM134" s="136"/>
      <c r="FN134" s="9"/>
      <c r="FO134" s="36"/>
      <c r="FP134" s="9"/>
      <c r="FQ134" s="132"/>
      <c r="FR134" s="132"/>
      <c r="FS134" s="1"/>
      <c r="FT134" s="1"/>
      <c r="FU134" s="336">
        <v>43405</v>
      </c>
      <c r="FV134" s="343" t="s">
        <v>772</v>
      </c>
      <c r="FW134" s="237" t="s">
        <v>2672</v>
      </c>
      <c r="FX134" s="208" t="s">
        <v>772</v>
      </c>
      <c r="FY134" s="243" t="s">
        <v>513</v>
      </c>
      <c r="FZ134" s="1"/>
      <c r="GA134" s="1">
        <v>3</v>
      </c>
      <c r="GB134" s="9"/>
      <c r="GC134" s="9"/>
      <c r="GD134" s="1"/>
      <c r="GE134" s="245" t="s">
        <v>513</v>
      </c>
      <c r="GF134" s="237" t="s">
        <v>513</v>
      </c>
      <c r="GG134" s="1"/>
      <c r="GH134" s="244" t="s">
        <v>3170</v>
      </c>
      <c r="GI134" s="351">
        <v>0</v>
      </c>
      <c r="GJ134" s="244" t="s">
        <v>1016</v>
      </c>
      <c r="GK134" s="1"/>
      <c r="GL134" s="244" t="s">
        <v>3171</v>
      </c>
      <c r="GM134" s="9"/>
      <c r="GN134" s="1"/>
      <c r="GO134" s="1"/>
      <c r="GP134" s="4"/>
      <c r="GQ134" s="1"/>
      <c r="GR134" s="138"/>
      <c r="GS134" s="1"/>
      <c r="GT134" s="1"/>
      <c r="GU134" s="1"/>
      <c r="GV134" s="1"/>
      <c r="GW134" s="1"/>
      <c r="GX134" s="1"/>
      <c r="GY134" s="9"/>
      <c r="GZ134" s="9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1"/>
      <c r="KQ134" s="9"/>
      <c r="KR134" s="9"/>
      <c r="KS134" s="23">
        <v>43434</v>
      </c>
      <c r="KT134" s="20">
        <v>2</v>
      </c>
      <c r="KU134" s="9">
        <v>2</v>
      </c>
      <c r="KV134" s="9">
        <v>1</v>
      </c>
      <c r="KW134" s="464">
        <v>44663</v>
      </c>
      <c r="KX134" s="9">
        <v>1</v>
      </c>
      <c r="KY134" s="9">
        <v>0</v>
      </c>
      <c r="KZ134" s="9">
        <v>3</v>
      </c>
      <c r="LA134" s="11" t="s">
        <v>2459</v>
      </c>
      <c r="LB134" s="11"/>
      <c r="LC134" s="11"/>
    </row>
    <row r="135" spans="1:315">
      <c r="A135" s="1">
        <v>136</v>
      </c>
      <c r="B135" s="416">
        <f>COUNTIFS($D$3:D135,D135,$F$3:F135,F135)</f>
        <v>2</v>
      </c>
      <c r="C135" s="417">
        <v>15298</v>
      </c>
      <c r="D135" s="418" t="s">
        <v>715</v>
      </c>
      <c r="E135" s="2" t="s">
        <v>716</v>
      </c>
      <c r="F135" s="12">
        <v>7903264501</v>
      </c>
      <c r="G135" s="1">
        <v>42</v>
      </c>
      <c r="H135" s="441">
        <v>44335</v>
      </c>
      <c r="I135" s="29" t="s">
        <v>762</v>
      </c>
      <c r="J135" s="24" t="s">
        <v>486</v>
      </c>
      <c r="K135" s="2" t="s">
        <v>429</v>
      </c>
      <c r="L135" s="2">
        <v>8</v>
      </c>
      <c r="M135" s="2">
        <v>1</v>
      </c>
      <c r="N135" s="2" t="s">
        <v>430</v>
      </c>
      <c r="O135" s="11"/>
      <c r="P135" s="2" t="s">
        <v>1607</v>
      </c>
      <c r="Q135" s="11"/>
      <c r="R135" s="11"/>
      <c r="S135" s="11"/>
      <c r="T135" s="41"/>
      <c r="U135" s="41"/>
      <c r="V135" s="61" t="s">
        <v>1358</v>
      </c>
      <c r="W135" s="41"/>
      <c r="X135" s="41"/>
      <c r="Y135" s="63"/>
      <c r="Z135" s="11"/>
      <c r="AA135" s="1" t="s">
        <v>793</v>
      </c>
      <c r="AB135" s="1"/>
      <c r="AC135" s="112">
        <v>216</v>
      </c>
      <c r="AD135" s="112">
        <v>1700</v>
      </c>
      <c r="AE135" s="11"/>
      <c r="AF135" s="11"/>
      <c r="AG135" s="11" t="s">
        <v>482</v>
      </c>
      <c r="AH135" s="112">
        <v>150</v>
      </c>
      <c r="AI135" s="11"/>
      <c r="AJ135" s="11"/>
      <c r="AK135" s="112"/>
      <c r="AL135" s="1"/>
      <c r="AM135" s="11"/>
      <c r="AN135" s="1"/>
      <c r="AO135" s="113">
        <v>20</v>
      </c>
      <c r="AP135" s="114">
        <v>19.3</v>
      </c>
      <c r="AQ135" s="115">
        <v>59.1</v>
      </c>
      <c r="AR135" s="116">
        <f>AO135+AP135+AQ135</f>
        <v>98.4</v>
      </c>
      <c r="AS135" s="117">
        <f>AO135/AP135</f>
        <v>1.0362694300518134</v>
      </c>
      <c r="AT135" s="118">
        <f>AO135/AP135*AQ135</f>
        <v>61.243523316062173</v>
      </c>
      <c r="AU135" s="119">
        <f>AO135/(AP135+AQ135)</f>
        <v>0.25510204081632654</v>
      </c>
      <c r="AV135" s="19">
        <f>AW135*AO135/100</f>
        <v>17.3</v>
      </c>
      <c r="AW135" s="19">
        <f>98-AY135-(CD135*100/AO135)</f>
        <v>86.5</v>
      </c>
      <c r="AX135" s="120">
        <v>1.71</v>
      </c>
      <c r="AY135" s="19">
        <f>AX135*100/AO135</f>
        <v>8.5500000000000007</v>
      </c>
      <c r="AZ135" s="1" t="s">
        <v>431</v>
      </c>
      <c r="BA135" s="55">
        <v>24.7</v>
      </c>
      <c r="BB135" s="1" t="s">
        <v>431</v>
      </c>
      <c r="BC135" s="6">
        <v>0.45</v>
      </c>
      <c r="BD135" s="6"/>
      <c r="BE135" s="19"/>
      <c r="BF135" s="19"/>
      <c r="BG135" s="64">
        <v>8084.0707964601779</v>
      </c>
      <c r="BH135" s="64">
        <v>263.63636363636363</v>
      </c>
      <c r="BI135" s="19">
        <v>0.95</v>
      </c>
      <c r="BJ135" s="19">
        <v>46.5</v>
      </c>
      <c r="BK135" s="19">
        <f>100-BJ135</f>
        <v>53.5</v>
      </c>
      <c r="BL135" s="121">
        <f>BJ135/BK135</f>
        <v>0.86915887850467288</v>
      </c>
      <c r="BM135" s="122">
        <v>0.38</v>
      </c>
      <c r="BN135" s="6">
        <f>BM135*100/AO135</f>
        <v>1.9</v>
      </c>
      <c r="BO135" s="1" t="s">
        <v>431</v>
      </c>
      <c r="BP135" s="19">
        <v>36.594000000000008</v>
      </c>
      <c r="BQ135" s="19">
        <v>23.402999999999999</v>
      </c>
      <c r="BR135" s="42">
        <v>25824</v>
      </c>
      <c r="BS135" s="6">
        <f>BX135+BZ135</f>
        <v>45.8</v>
      </c>
      <c r="BT135" s="4">
        <v>91.8</v>
      </c>
      <c r="BU135" s="42">
        <v>18232.240000000002</v>
      </c>
      <c r="BV135" s="6">
        <f>100-BT135</f>
        <v>8.2000000000000028</v>
      </c>
      <c r="BW135" s="6">
        <f>BY135+CA135+CC135</f>
        <v>19.145600000000002</v>
      </c>
      <c r="BX135" s="22">
        <v>16.399999999999999</v>
      </c>
      <c r="BY135" s="22">
        <f>BX135*AP135/100</f>
        <v>3.1652</v>
      </c>
      <c r="BZ135" s="6">
        <v>29.4</v>
      </c>
      <c r="CA135" s="22">
        <f>BZ135*AP135/100</f>
        <v>5.6741999999999999</v>
      </c>
      <c r="CB135" s="6">
        <v>53.4</v>
      </c>
      <c r="CC135" s="22">
        <f>CB135*AP135/100</f>
        <v>10.3062</v>
      </c>
      <c r="CD135" s="22">
        <v>0.59</v>
      </c>
      <c r="CE135" s="123">
        <v>90.7</v>
      </c>
      <c r="CF135" s="124">
        <v>8014</v>
      </c>
      <c r="CG135" s="123">
        <v>84.9</v>
      </c>
      <c r="CH135" s="124">
        <v>5543</v>
      </c>
      <c r="CI135" s="123">
        <v>47.1</v>
      </c>
      <c r="CJ135" s="123">
        <v>65.2</v>
      </c>
      <c r="CK135" s="124">
        <v>5028</v>
      </c>
      <c r="CL135" s="19">
        <f>BX135/BZ135</f>
        <v>0.55782312925170063</v>
      </c>
      <c r="CM135" s="19">
        <v>0.67</v>
      </c>
      <c r="CN135" s="19">
        <v>4.92</v>
      </c>
      <c r="CO135" s="19">
        <v>17.2</v>
      </c>
      <c r="CP135" s="6"/>
      <c r="CQ135" s="19"/>
      <c r="CR135" s="19"/>
      <c r="CS135" s="20"/>
      <c r="CT135" s="25"/>
      <c r="CU135" s="125"/>
      <c r="CV135" s="125"/>
      <c r="CW135" s="1"/>
      <c r="CX135" s="1"/>
      <c r="CY135" s="1"/>
      <c r="CZ135" s="22"/>
      <c r="DA135" s="16"/>
      <c r="DB135" s="126" t="s">
        <v>546</v>
      </c>
      <c r="DC135" s="127"/>
      <c r="DD135" s="128" t="s">
        <v>1608</v>
      </c>
      <c r="DE135" s="1"/>
      <c r="DF135" s="1"/>
      <c r="DG135" s="1"/>
      <c r="DH135" s="1"/>
      <c r="DI135" s="1" t="s">
        <v>433</v>
      </c>
      <c r="DJ135" s="205" t="s">
        <v>482</v>
      </c>
      <c r="DK135" s="4">
        <v>2</v>
      </c>
      <c r="DL135" s="4"/>
      <c r="DM135" s="4"/>
      <c r="DN135" s="16" t="s">
        <v>466</v>
      </c>
      <c r="DO135" s="4"/>
      <c r="DP135" s="4"/>
      <c r="DQ135" s="4"/>
      <c r="DR135" s="55" t="s">
        <v>1414</v>
      </c>
      <c r="DS135" s="22" t="s">
        <v>430</v>
      </c>
      <c r="DT135" s="64">
        <v>500</v>
      </c>
      <c r="DU135" s="22">
        <v>34.6</v>
      </c>
      <c r="DV135" s="22">
        <v>65.400000000000006</v>
      </c>
      <c r="DW135" s="22" t="s">
        <v>430</v>
      </c>
      <c r="DX135" s="22" t="s">
        <v>430</v>
      </c>
      <c r="DY135" s="22" t="s">
        <v>430</v>
      </c>
      <c r="DZ135" s="22" t="s">
        <v>430</v>
      </c>
      <c r="EA135" s="2">
        <v>0</v>
      </c>
      <c r="EB135" s="65"/>
      <c r="EC135" s="36"/>
      <c r="ED135" s="36"/>
      <c r="EE135" s="4">
        <f>L135</f>
        <v>8</v>
      </c>
      <c r="EF135" s="4">
        <v>20</v>
      </c>
      <c r="EG135" s="4"/>
      <c r="EH135" s="4">
        <v>1</v>
      </c>
      <c r="EI135" s="4" t="s">
        <v>3169</v>
      </c>
      <c r="EJ135" s="4">
        <v>186</v>
      </c>
      <c r="EK135" s="4">
        <v>98</v>
      </c>
      <c r="EL135" s="6">
        <f>EK135/(EJ135*EJ135*0.01*0.01)</f>
        <v>28.326974216672447</v>
      </c>
      <c r="EM135" s="4"/>
      <c r="EN135" s="4">
        <v>1</v>
      </c>
      <c r="EO135" s="4">
        <v>2</v>
      </c>
      <c r="EP135" s="4">
        <v>1</v>
      </c>
      <c r="EQ135" s="31" t="s">
        <v>2455</v>
      </c>
      <c r="ER135" s="14">
        <v>44529</v>
      </c>
      <c r="ES135" s="129">
        <v>15298</v>
      </c>
      <c r="ET135" s="130">
        <v>75</v>
      </c>
      <c r="EU135" s="130">
        <v>20109</v>
      </c>
      <c r="EV135" s="130">
        <v>10000</v>
      </c>
      <c r="EW135" s="130">
        <v>39780</v>
      </c>
      <c r="EX135" s="130">
        <v>3983</v>
      </c>
      <c r="EY135" s="131">
        <f>EX135/EV135*EW135/ET135</f>
        <v>211.25832</v>
      </c>
      <c r="EZ135" s="38">
        <f>L135*EY135</f>
        <v>1690.06656</v>
      </c>
      <c r="FA135" s="9"/>
      <c r="FB135" s="9"/>
      <c r="FC135" s="9"/>
      <c r="FD135" s="9"/>
      <c r="FE135" s="132"/>
      <c r="FF135" s="132"/>
      <c r="FG135" s="132"/>
      <c r="FH135" s="133"/>
      <c r="FI135" s="134"/>
      <c r="FJ135" s="133"/>
      <c r="FK135" s="135"/>
      <c r="FL135" s="136"/>
      <c r="FM135" s="9"/>
      <c r="FN135" s="1"/>
      <c r="FO135" s="40">
        <f>AC135/1000</f>
        <v>0.216</v>
      </c>
      <c r="FP135" s="9"/>
      <c r="FQ135" s="118">
        <f>EX135*100/EU135</f>
        <v>19.807051568949227</v>
      </c>
      <c r="FR135" s="137">
        <f>EY135/1000</f>
        <v>0.21125832</v>
      </c>
      <c r="FS135" s="9"/>
      <c r="FT135" s="1"/>
      <c r="FU135" s="336">
        <v>43405</v>
      </c>
      <c r="FV135" s="343"/>
      <c r="FW135" s="237" t="s">
        <v>557</v>
      </c>
      <c r="FX135" s="208"/>
      <c r="FY135" s="243" t="s">
        <v>2625</v>
      </c>
      <c r="FZ135" s="1"/>
      <c r="GA135" s="1">
        <v>1</v>
      </c>
      <c r="GB135" s="9"/>
      <c r="GC135" s="9"/>
      <c r="GD135" s="1"/>
      <c r="GE135" s="245" t="s">
        <v>513</v>
      </c>
      <c r="GF135" s="237" t="s">
        <v>513</v>
      </c>
      <c r="GG135" s="1"/>
      <c r="GH135" s="244" t="s">
        <v>3172</v>
      </c>
      <c r="GI135" s="351">
        <v>1</v>
      </c>
      <c r="GJ135" s="244" t="s">
        <v>1016</v>
      </c>
      <c r="GK135" s="1"/>
      <c r="GL135" s="244" t="s">
        <v>3171</v>
      </c>
      <c r="GM135" s="9"/>
      <c r="GN135" s="1"/>
      <c r="GO135" s="10"/>
      <c r="GP135" s="10"/>
      <c r="GQ135" s="20"/>
      <c r="GR135" s="138"/>
      <c r="GS135" s="1"/>
      <c r="GT135" s="1"/>
      <c r="GU135" s="1"/>
      <c r="GV135" s="1"/>
      <c r="GW135" s="1"/>
      <c r="GX135" s="1"/>
      <c r="GY135" s="9"/>
      <c r="GZ135" s="9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9"/>
      <c r="KC135" s="9"/>
      <c r="KD135" s="9"/>
      <c r="KE135" s="20">
        <f>FR135*AO135/100*1000</f>
        <v>42.251663999999998</v>
      </c>
      <c r="KF135" s="20">
        <f>FR135*AP135/100*1000</f>
        <v>40.772855760000006</v>
      </c>
      <c r="KG135" s="20">
        <f>FR135*AQ135/100*1000</f>
        <v>124.85366712000001</v>
      </c>
      <c r="KH135" s="20">
        <f>FR135*AX135/100*1000</f>
        <v>3.6125172719999998</v>
      </c>
      <c r="KI135" s="20">
        <f>FR135*BM135/100*1000</f>
        <v>0.80278161599999998</v>
      </c>
      <c r="KJ135" s="20">
        <f>FR135*BY135/100*1000</f>
        <v>6.6867483446399998</v>
      </c>
      <c r="KK135" s="20">
        <f>FR135*CA135/100*1000</f>
        <v>11.987219593439999</v>
      </c>
      <c r="KL135" s="20">
        <f>FR135*CC135/100*1000</f>
        <v>21.772704975840004</v>
      </c>
      <c r="KM135" s="9"/>
      <c r="KN135" s="9"/>
      <c r="KO135" s="9"/>
      <c r="KP135" s="1"/>
      <c r="KQ135" s="9"/>
      <c r="KR135" s="9"/>
      <c r="KS135" s="23">
        <v>44355</v>
      </c>
      <c r="KT135" s="20">
        <v>2</v>
      </c>
      <c r="KU135" s="9">
        <v>2</v>
      </c>
      <c r="KV135" s="9">
        <v>2</v>
      </c>
      <c r="KW135" s="464">
        <v>44663</v>
      </c>
      <c r="KX135" s="9">
        <v>1</v>
      </c>
      <c r="KY135" s="9">
        <v>0</v>
      </c>
      <c r="KZ135" s="9">
        <v>3</v>
      </c>
      <c r="LA135" s="11" t="s">
        <v>2459</v>
      </c>
      <c r="LB135" s="11"/>
      <c r="LC135" s="11"/>
    </row>
    <row r="136" spans="1:315">
      <c r="A136" s="1">
        <v>236</v>
      </c>
      <c r="B136" s="416">
        <f>COUNTIFS($D$3:D136,D136,$F$3:F136,F136)</f>
        <v>1</v>
      </c>
      <c r="C136" s="417">
        <v>15984</v>
      </c>
      <c r="D136" s="418" t="s">
        <v>1744</v>
      </c>
      <c r="E136" s="2" t="s">
        <v>579</v>
      </c>
      <c r="F136" s="12">
        <v>515902070</v>
      </c>
      <c r="G136" s="1">
        <v>70</v>
      </c>
      <c r="H136" s="441">
        <v>44431</v>
      </c>
      <c r="I136" s="29" t="s">
        <v>441</v>
      </c>
      <c r="J136" s="24" t="s">
        <v>486</v>
      </c>
      <c r="K136" s="2" t="s">
        <v>429</v>
      </c>
      <c r="L136" s="2">
        <v>12</v>
      </c>
      <c r="M136" s="2">
        <v>2</v>
      </c>
      <c r="N136" s="2" t="s">
        <v>430</v>
      </c>
      <c r="O136" s="11"/>
      <c r="P136" s="2" t="s">
        <v>1727</v>
      </c>
      <c r="Q136" s="11"/>
      <c r="R136" s="11"/>
      <c r="S136" s="11"/>
      <c r="T136" s="41"/>
      <c r="U136" s="41"/>
      <c r="V136" s="61" t="s">
        <v>1358</v>
      </c>
      <c r="W136" s="41"/>
      <c r="X136" s="41"/>
      <c r="Y136" s="63"/>
      <c r="Z136" s="11"/>
      <c r="AA136" s="1" t="s">
        <v>760</v>
      </c>
      <c r="AB136" s="1"/>
      <c r="AC136" s="112">
        <v>434</v>
      </c>
      <c r="AD136" s="112">
        <v>5200</v>
      </c>
      <c r="AE136" s="11"/>
      <c r="AF136" s="11"/>
      <c r="AG136" s="11" t="s">
        <v>490</v>
      </c>
      <c r="AH136" s="112">
        <v>350</v>
      </c>
      <c r="AI136" s="11"/>
      <c r="AJ136" s="11"/>
      <c r="AK136" s="112"/>
      <c r="AL136" s="1"/>
      <c r="AM136" s="11"/>
      <c r="AN136" s="1"/>
      <c r="AO136" s="113">
        <v>26.7</v>
      </c>
      <c r="AP136" s="114">
        <v>46.4</v>
      </c>
      <c r="AQ136" s="115">
        <v>26.9</v>
      </c>
      <c r="AR136" s="116">
        <f>AO136+AP136+AQ136</f>
        <v>100</v>
      </c>
      <c r="AS136" s="117">
        <f>AO136/AP136</f>
        <v>0.57543103448275867</v>
      </c>
      <c r="AT136" s="118">
        <f>AO136/AP136*AQ136</f>
        <v>15.479094827586207</v>
      </c>
      <c r="AU136" s="119">
        <f>AO136/(AP136+AQ136)</f>
        <v>0.36425648021828105</v>
      </c>
      <c r="AV136" s="19">
        <f>AW136*AO136/100</f>
        <v>23.625999999999998</v>
      </c>
      <c r="AW136" s="19">
        <f>98-AY136-(CD136*100/AO136)</f>
        <v>88.486891385767791</v>
      </c>
      <c r="AX136" s="120">
        <v>1.76</v>
      </c>
      <c r="AY136" s="19">
        <f>AX136*100/AO136</f>
        <v>6.5917602996254683</v>
      </c>
      <c r="AZ136" s="1" t="s">
        <v>431</v>
      </c>
      <c r="BA136" s="55">
        <v>34.32</v>
      </c>
      <c r="BB136" s="1" t="s">
        <v>431</v>
      </c>
      <c r="BC136" s="6">
        <v>0.49</v>
      </c>
      <c r="BD136" s="6"/>
      <c r="BE136" s="19"/>
      <c r="BF136" s="19"/>
      <c r="BG136" s="64">
        <v>5998.2300884955757</v>
      </c>
      <c r="BH136" s="64">
        <v>417.45</v>
      </c>
      <c r="BI136" s="19">
        <v>0.87</v>
      </c>
      <c r="BJ136" s="19">
        <v>23.7</v>
      </c>
      <c r="BK136" s="19">
        <f>100-BJ136</f>
        <v>76.3</v>
      </c>
      <c r="BL136" s="121">
        <f>BJ136/BK136</f>
        <v>0.31061598951507208</v>
      </c>
      <c r="BM136" s="122">
        <v>0.21</v>
      </c>
      <c r="BN136" s="6">
        <f>BM136*100/AO136</f>
        <v>0.7865168539325843</v>
      </c>
      <c r="BO136" s="1" t="s">
        <v>431</v>
      </c>
      <c r="BP136" s="19">
        <v>32.024999999999999</v>
      </c>
      <c r="BQ136" s="19">
        <v>62.639999999999993</v>
      </c>
      <c r="BR136" s="42">
        <v>72893.52</v>
      </c>
      <c r="BS136" s="6">
        <f>BX136+BZ136</f>
        <v>72.400000000000006</v>
      </c>
      <c r="BT136" s="4">
        <v>87.3</v>
      </c>
      <c r="BU136" s="42">
        <v>11930.6</v>
      </c>
      <c r="BV136" s="6">
        <f>100-BT136</f>
        <v>12.700000000000003</v>
      </c>
      <c r="BW136" s="6">
        <f>BY136+CA136+CC136</f>
        <v>45.564799999999991</v>
      </c>
      <c r="BX136" s="22">
        <v>24</v>
      </c>
      <c r="BY136" s="22">
        <f>BX136*AP136/100</f>
        <v>11.135999999999999</v>
      </c>
      <c r="BZ136" s="6">
        <v>48.4</v>
      </c>
      <c r="CA136" s="22">
        <f>BZ136*AP136/100</f>
        <v>22.457599999999999</v>
      </c>
      <c r="CB136" s="6">
        <v>25.8</v>
      </c>
      <c r="CC136" s="22">
        <f>CB136*AP136/100</f>
        <v>11.9712</v>
      </c>
      <c r="CD136" s="22">
        <v>0.78</v>
      </c>
      <c r="CE136" s="123">
        <v>97.1</v>
      </c>
      <c r="CF136" s="124">
        <v>9361</v>
      </c>
      <c r="CG136" s="123">
        <v>91</v>
      </c>
      <c r="CH136" s="124">
        <v>5785</v>
      </c>
      <c r="CI136" s="123">
        <v>60.5</v>
      </c>
      <c r="CJ136" s="123">
        <v>83.3</v>
      </c>
      <c r="CK136" s="124">
        <v>6074</v>
      </c>
      <c r="CL136" s="19">
        <f>BX136/BZ136</f>
        <v>0.49586776859504134</v>
      </c>
      <c r="CM136" s="19"/>
      <c r="CN136" s="19"/>
      <c r="CO136" s="19"/>
      <c r="CP136" s="6"/>
      <c r="CQ136" s="19"/>
      <c r="CR136" s="19"/>
      <c r="CS136" s="20"/>
      <c r="CT136" s="25"/>
      <c r="CU136" s="125"/>
      <c r="CV136" s="125"/>
      <c r="CW136" s="1"/>
      <c r="CX136" s="1"/>
      <c r="CY136" s="1"/>
      <c r="CZ136" s="22"/>
      <c r="DA136" s="16"/>
      <c r="DB136" s="126" t="s">
        <v>256</v>
      </c>
      <c r="DC136" s="127"/>
      <c r="DD136" s="128" t="s">
        <v>1745</v>
      </c>
      <c r="DE136" s="1"/>
      <c r="DF136" s="1"/>
      <c r="DG136" s="1"/>
      <c r="DH136" s="1"/>
      <c r="DI136" s="1" t="s">
        <v>435</v>
      </c>
      <c r="DJ136" s="206" t="s">
        <v>490</v>
      </c>
      <c r="DK136" s="4">
        <v>2</v>
      </c>
      <c r="DL136" s="4"/>
      <c r="DM136" s="4"/>
      <c r="DN136" s="16">
        <v>0</v>
      </c>
      <c r="DO136" s="4"/>
      <c r="DP136" s="4"/>
      <c r="DQ136" s="4"/>
      <c r="DR136" s="22" t="s">
        <v>430</v>
      </c>
      <c r="DS136" s="22" t="s">
        <v>430</v>
      </c>
      <c r="DT136" s="22">
        <v>377</v>
      </c>
      <c r="DU136" s="22">
        <v>22</v>
      </c>
      <c r="DV136" s="22">
        <v>78</v>
      </c>
      <c r="DW136" s="39" t="s">
        <v>430</v>
      </c>
      <c r="DX136" s="39" t="s">
        <v>430</v>
      </c>
      <c r="DY136" s="39" t="s">
        <v>430</v>
      </c>
      <c r="DZ136" s="39" t="s">
        <v>430</v>
      </c>
      <c r="EA136" s="2">
        <v>0</v>
      </c>
      <c r="EB136" s="2"/>
      <c r="EC136" s="36"/>
      <c r="ED136" s="36"/>
      <c r="EE136" s="4">
        <f>L136</f>
        <v>12</v>
      </c>
      <c r="EF136" s="4">
        <v>25</v>
      </c>
      <c r="EG136" s="4"/>
      <c r="EH136" s="4">
        <v>1</v>
      </c>
      <c r="EI136" s="4" t="s">
        <v>2545</v>
      </c>
      <c r="EJ136" s="4">
        <v>158</v>
      </c>
      <c r="EK136" s="4">
        <v>72</v>
      </c>
      <c r="EL136" s="6">
        <f>EK136/(EJ136*EJ136*0.01*0.01)</f>
        <v>28.841531805800347</v>
      </c>
      <c r="EM136" s="4"/>
      <c r="EN136" s="4">
        <v>1</v>
      </c>
      <c r="EO136" s="4">
        <v>3</v>
      </c>
      <c r="EP136" s="4">
        <v>1</v>
      </c>
      <c r="EQ136" s="31">
        <v>8</v>
      </c>
      <c r="ER136" s="14">
        <v>44875</v>
      </c>
      <c r="ES136" s="129">
        <v>15984</v>
      </c>
      <c r="ET136" s="130">
        <v>75</v>
      </c>
      <c r="EU136" s="130">
        <v>20390</v>
      </c>
      <c r="EV136" s="130">
        <v>8000</v>
      </c>
      <c r="EW136" s="130">
        <v>37440</v>
      </c>
      <c r="EX136" s="130">
        <v>6809</v>
      </c>
      <c r="EY136" s="131">
        <f>EX136/EV136*EW136/ET136</f>
        <v>424.88159999999999</v>
      </c>
      <c r="EZ136" s="38">
        <f>L136*EY136</f>
        <v>5098.5792000000001</v>
      </c>
      <c r="FA136" s="9"/>
      <c r="FB136" s="9"/>
      <c r="FC136" s="9"/>
      <c r="FD136" s="9"/>
      <c r="FE136" s="132"/>
      <c r="FF136" s="132"/>
      <c r="FG136" s="132"/>
      <c r="FH136" s="133"/>
      <c r="FI136" s="134"/>
      <c r="FJ136" s="133"/>
      <c r="FK136" s="135"/>
      <c r="FL136" s="136"/>
      <c r="FM136" s="9"/>
      <c r="FN136" s="1"/>
      <c r="FO136" s="40">
        <f>AC136/1000</f>
        <v>0.434</v>
      </c>
      <c r="FP136" s="9"/>
      <c r="FQ136" s="118">
        <f>EX136*100/EU136</f>
        <v>33.393820500245219</v>
      </c>
      <c r="FR136" s="137">
        <f>EY136/1000</f>
        <v>0.42488159999999997</v>
      </c>
      <c r="FS136" s="9"/>
      <c r="FT136" s="1"/>
      <c r="FU136" s="335"/>
      <c r="FV136" s="344">
        <v>44409</v>
      </c>
      <c r="FW136" s="210"/>
      <c r="FX136" s="244" t="s">
        <v>1062</v>
      </c>
      <c r="FY136" s="243" t="s">
        <v>3017</v>
      </c>
      <c r="FZ136" s="1"/>
      <c r="GA136" s="1">
        <v>2</v>
      </c>
      <c r="GB136" s="9"/>
      <c r="GC136" s="9"/>
      <c r="GD136" s="1"/>
      <c r="GE136" s="245" t="s">
        <v>513</v>
      </c>
      <c r="GF136" s="237" t="s">
        <v>513</v>
      </c>
      <c r="GG136" s="1"/>
      <c r="GH136" s="244" t="s">
        <v>3173</v>
      </c>
      <c r="GI136" s="351">
        <v>1</v>
      </c>
      <c r="GJ136" s="244" t="s">
        <v>3174</v>
      </c>
      <c r="GK136" s="1"/>
      <c r="GL136" s="8">
        <v>0</v>
      </c>
      <c r="GM136" s="9"/>
      <c r="GN136" s="1"/>
      <c r="GO136" s="10"/>
      <c r="GP136" s="10"/>
      <c r="GQ136" s="20"/>
      <c r="GR136" s="138"/>
      <c r="GS136" s="1"/>
      <c r="GT136" s="1"/>
      <c r="GU136" s="1"/>
      <c r="GV136" s="1"/>
      <c r="GW136" s="1"/>
      <c r="GX136" s="1"/>
      <c r="GY136" s="9"/>
      <c r="GZ136" s="9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9"/>
      <c r="KC136" s="9"/>
      <c r="KD136" s="9"/>
      <c r="KE136" s="20">
        <f>FR136*AO136/100*1000</f>
        <v>113.44338719999999</v>
      </c>
      <c r="KF136" s="20">
        <f>FR136*AP136/100*1000</f>
        <v>197.1450624</v>
      </c>
      <c r="KG136" s="20">
        <f>FR136*AQ136/100*1000</f>
        <v>114.29315039999999</v>
      </c>
      <c r="KH136" s="20">
        <f>FR136*AX136/100*1000</f>
        <v>7.4779161599999995</v>
      </c>
      <c r="KI136" s="20">
        <f>FR136*BM136/100*1000</f>
        <v>0.89225136000000005</v>
      </c>
      <c r="KJ136" s="20">
        <f>FR136*BY136/100*1000</f>
        <v>47.314814975999994</v>
      </c>
      <c r="KK136" s="20">
        <f>FR136*CA136/100*1000</f>
        <v>95.41821020159999</v>
      </c>
      <c r="KL136" s="20">
        <f>FR136*CC136/100*1000</f>
        <v>50.863426099199991</v>
      </c>
      <c r="KM136" s="9"/>
      <c r="KN136" s="9"/>
      <c r="KO136" s="9"/>
      <c r="KP136" s="1"/>
      <c r="KQ136" s="9"/>
      <c r="KR136" s="9"/>
      <c r="KS136" s="23">
        <v>44515</v>
      </c>
      <c r="KT136" s="20">
        <v>2</v>
      </c>
      <c r="KU136" s="9">
        <v>2</v>
      </c>
      <c r="KV136" s="9">
        <v>2</v>
      </c>
      <c r="KW136" s="464">
        <v>44965</v>
      </c>
      <c r="KX136" s="9">
        <v>1</v>
      </c>
      <c r="KY136" s="9">
        <v>4</v>
      </c>
      <c r="KZ136" s="9">
        <v>4</v>
      </c>
      <c r="LA136" s="11" t="s">
        <v>3151</v>
      </c>
      <c r="LB136" s="11"/>
      <c r="LC136" s="11"/>
    </row>
    <row r="137" spans="1:315">
      <c r="A137" s="1">
        <v>259</v>
      </c>
      <c r="B137" s="416">
        <f>COUNTIFS($D$3:D137,D137,$F$3:F137,F137)</f>
        <v>1</v>
      </c>
      <c r="C137" s="417">
        <v>16080</v>
      </c>
      <c r="D137" s="418" t="s">
        <v>1781</v>
      </c>
      <c r="E137" s="2" t="s">
        <v>525</v>
      </c>
      <c r="F137" s="12">
        <v>465612080</v>
      </c>
      <c r="G137" s="1">
        <v>75</v>
      </c>
      <c r="H137" s="441">
        <v>44452</v>
      </c>
      <c r="I137" s="29" t="s">
        <v>1782</v>
      </c>
      <c r="J137" s="24" t="s">
        <v>486</v>
      </c>
      <c r="K137" s="2" t="s">
        <v>429</v>
      </c>
      <c r="L137" s="2">
        <v>5</v>
      </c>
      <c r="M137" s="2" t="s">
        <v>661</v>
      </c>
      <c r="N137" s="2" t="s">
        <v>644</v>
      </c>
      <c r="O137" s="11"/>
      <c r="P137" s="2" t="s">
        <v>1762</v>
      </c>
      <c r="Q137" s="11"/>
      <c r="R137" s="11"/>
      <c r="S137" s="11"/>
      <c r="T137" s="41"/>
      <c r="U137" s="41"/>
      <c r="V137" s="61" t="s">
        <v>1358</v>
      </c>
      <c r="W137" s="41"/>
      <c r="X137" s="41"/>
      <c r="Y137" s="63"/>
      <c r="Z137" s="11"/>
      <c r="AA137" s="1" t="s">
        <v>793</v>
      </c>
      <c r="AB137" s="1"/>
      <c r="AC137" s="112">
        <v>374</v>
      </c>
      <c r="AD137" s="112">
        <v>1800</v>
      </c>
      <c r="AE137" s="11"/>
      <c r="AF137" s="11"/>
      <c r="AG137" s="11" t="s">
        <v>482</v>
      </c>
      <c r="AH137" s="112">
        <v>150</v>
      </c>
      <c r="AI137" s="11"/>
      <c r="AJ137" s="11"/>
      <c r="AK137" s="112"/>
      <c r="AL137" s="1"/>
      <c r="AM137" s="11"/>
      <c r="AN137" s="1"/>
      <c r="AO137" s="113">
        <v>62.7</v>
      </c>
      <c r="AP137" s="114">
        <v>29.9</v>
      </c>
      <c r="AQ137" s="115">
        <v>6.44</v>
      </c>
      <c r="AR137" s="116">
        <f>AO137+AP137+AQ137</f>
        <v>99.039999999999992</v>
      </c>
      <c r="AS137" s="117">
        <f>AO137/AP137</f>
        <v>2.0969899665551841</v>
      </c>
      <c r="AT137" s="118">
        <f>AO137/AP137*AQ137</f>
        <v>13.504615384615386</v>
      </c>
      <c r="AU137" s="119">
        <f>AO137/(AP137+AQ137)</f>
        <v>1.7253714914694553</v>
      </c>
      <c r="AV137" s="19">
        <f>AW137*AO137/100</f>
        <v>53.936000000000014</v>
      </c>
      <c r="AW137" s="19">
        <f>98-AY137-(CD137*100/AO137)</f>
        <v>86.022328548644353</v>
      </c>
      <c r="AX137" s="120">
        <v>6.09</v>
      </c>
      <c r="AY137" s="19">
        <f>AX137*100/AO137</f>
        <v>9.7129186602870803</v>
      </c>
      <c r="AZ137" s="1" t="s">
        <v>431</v>
      </c>
      <c r="BA137" s="55">
        <v>19.5</v>
      </c>
      <c r="BB137" s="1" t="s">
        <v>431</v>
      </c>
      <c r="BC137" s="6">
        <v>4.1000000000000002E-2</v>
      </c>
      <c r="BD137" s="6"/>
      <c r="BE137" s="19"/>
      <c r="BF137" s="19"/>
      <c r="BG137" s="64">
        <v>5889.3805309734516</v>
      </c>
      <c r="BH137" s="64">
        <v>323.07</v>
      </c>
      <c r="BI137" s="19">
        <v>0.66</v>
      </c>
      <c r="BJ137" s="19">
        <v>40.9</v>
      </c>
      <c r="BK137" s="19">
        <f>100-BJ137</f>
        <v>59.1</v>
      </c>
      <c r="BL137" s="121">
        <f>BJ137/BK137</f>
        <v>0.69204737732656507</v>
      </c>
      <c r="BM137" s="122">
        <v>1.79</v>
      </c>
      <c r="BN137" s="6">
        <f>BM137*100/AO137</f>
        <v>2.8548644338118021</v>
      </c>
      <c r="BO137" s="1" t="s">
        <v>431</v>
      </c>
      <c r="BP137" s="19">
        <v>39.024999999999999</v>
      </c>
      <c r="BQ137" s="19">
        <v>42.63</v>
      </c>
      <c r="BR137" s="42">
        <v>28023.84</v>
      </c>
      <c r="BS137" s="6">
        <f>BX137+BZ137</f>
        <v>54.3</v>
      </c>
      <c r="BT137" s="4">
        <v>80.3</v>
      </c>
      <c r="BU137" s="42">
        <v>10059.75</v>
      </c>
      <c r="BV137" s="6">
        <f>100-BT137</f>
        <v>19.700000000000003</v>
      </c>
      <c r="BW137" s="6">
        <f>BY137+CA137+CC137</f>
        <v>29.272099999999995</v>
      </c>
      <c r="BX137" s="22">
        <v>26.7</v>
      </c>
      <c r="BY137" s="22">
        <f>BX137*AP137/100</f>
        <v>7.983299999999999</v>
      </c>
      <c r="BZ137" s="6">
        <v>27.6</v>
      </c>
      <c r="CA137" s="22">
        <f>BZ137*AP137/100</f>
        <v>8.2523999999999997</v>
      </c>
      <c r="CB137" s="6">
        <v>43.6</v>
      </c>
      <c r="CC137" s="22">
        <f>CB137*AP137/100</f>
        <v>13.036399999999999</v>
      </c>
      <c r="CD137" s="22">
        <v>1.42</v>
      </c>
      <c r="CE137" s="123">
        <v>97.9</v>
      </c>
      <c r="CF137" s="124">
        <v>9591</v>
      </c>
      <c r="CG137" s="123">
        <v>94.7</v>
      </c>
      <c r="CH137" s="124">
        <v>6455</v>
      </c>
      <c r="CI137" s="123">
        <v>69.2</v>
      </c>
      <c r="CJ137" s="123">
        <v>84.3</v>
      </c>
      <c r="CK137" s="124">
        <v>6129</v>
      </c>
      <c r="CL137" s="19">
        <f>BX137/BZ137</f>
        <v>0.96739130434782605</v>
      </c>
      <c r="CM137" s="19"/>
      <c r="CN137" s="19"/>
      <c r="CO137" s="19"/>
      <c r="CP137" s="6"/>
      <c r="CQ137" s="19"/>
      <c r="CR137" s="19"/>
      <c r="CS137" s="20"/>
      <c r="CT137" s="25"/>
      <c r="CU137" s="125"/>
      <c r="CV137" s="125"/>
      <c r="CW137" s="1"/>
      <c r="CX137" s="1"/>
      <c r="CY137" s="1"/>
      <c r="CZ137" s="22"/>
      <c r="DA137" s="16"/>
      <c r="DB137" s="126" t="s">
        <v>257</v>
      </c>
      <c r="DC137" s="127"/>
      <c r="DD137" s="128" t="s">
        <v>1783</v>
      </c>
      <c r="DE137" s="1"/>
      <c r="DF137" s="1"/>
      <c r="DG137" s="1"/>
      <c r="DH137" s="1"/>
      <c r="DI137" s="1" t="s">
        <v>435</v>
      </c>
      <c r="DJ137" s="205" t="s">
        <v>482</v>
      </c>
      <c r="DK137" s="4">
        <v>2</v>
      </c>
      <c r="DL137" s="4"/>
      <c r="DM137" s="4"/>
      <c r="DN137" s="16">
        <v>0</v>
      </c>
      <c r="DO137" s="4"/>
      <c r="DP137" s="4"/>
      <c r="DQ137" s="4"/>
      <c r="DR137" s="22" t="s">
        <v>430</v>
      </c>
      <c r="DS137" s="22" t="s">
        <v>430</v>
      </c>
      <c r="DT137" s="22">
        <v>421</v>
      </c>
      <c r="DU137" s="22">
        <v>12.6</v>
      </c>
      <c r="DV137" s="22">
        <v>87.4</v>
      </c>
      <c r="DW137" s="39" t="s">
        <v>430</v>
      </c>
      <c r="DX137" s="39" t="s">
        <v>430</v>
      </c>
      <c r="DY137" s="39" t="s">
        <v>430</v>
      </c>
      <c r="DZ137" s="39" t="s">
        <v>430</v>
      </c>
      <c r="EA137" s="65" t="s">
        <v>1514</v>
      </c>
      <c r="EB137" s="2" t="s">
        <v>1709</v>
      </c>
      <c r="EC137" s="36"/>
      <c r="ED137" s="36"/>
      <c r="EE137" s="4">
        <f>L137</f>
        <v>5</v>
      </c>
      <c r="EF137" s="4">
        <v>40</v>
      </c>
      <c r="EG137" s="4"/>
      <c r="EH137" s="4">
        <v>1</v>
      </c>
      <c r="EI137" s="4" t="s">
        <v>2456</v>
      </c>
      <c r="EJ137" s="4">
        <v>154</v>
      </c>
      <c r="EK137" s="4">
        <v>85</v>
      </c>
      <c r="EL137" s="6">
        <f>EK137/(EJ137*EJ137*0.01*0.01)</f>
        <v>35.840782594029349</v>
      </c>
      <c r="EM137" s="4"/>
      <c r="EN137" s="4">
        <v>1</v>
      </c>
      <c r="EO137" s="4">
        <v>4</v>
      </c>
      <c r="EP137" s="4">
        <v>1</v>
      </c>
      <c r="EQ137" s="31">
        <v>8</v>
      </c>
      <c r="ER137" s="14">
        <v>44585</v>
      </c>
      <c r="ES137" s="129">
        <v>16080</v>
      </c>
      <c r="ET137" s="130">
        <v>75</v>
      </c>
      <c r="EU137" s="130">
        <v>10751</v>
      </c>
      <c r="EV137" s="130">
        <v>4000</v>
      </c>
      <c r="EW137" s="130">
        <v>37440</v>
      </c>
      <c r="EX137" s="130">
        <v>2948</v>
      </c>
      <c r="EY137" s="131">
        <f>EX137/EV137*EW137/ET137</f>
        <v>367.91039999999998</v>
      </c>
      <c r="EZ137" s="38">
        <f>L137*EY137</f>
        <v>1839.5519999999999</v>
      </c>
      <c r="FA137" s="9"/>
      <c r="FB137" s="9"/>
      <c r="FC137" s="9"/>
      <c r="FD137" s="9"/>
      <c r="FE137" s="132"/>
      <c r="FF137" s="132"/>
      <c r="FG137" s="132"/>
      <c r="FH137" s="133"/>
      <c r="FI137" s="134"/>
      <c r="FJ137" s="133"/>
      <c r="FK137" s="135"/>
      <c r="FL137" s="136"/>
      <c r="FM137" s="9"/>
      <c r="FN137" s="1"/>
      <c r="FO137" s="40">
        <f>AC137/1000</f>
        <v>0.374</v>
      </c>
      <c r="FP137" s="9"/>
      <c r="FQ137" s="118">
        <f>EX137*100/EU137</f>
        <v>27.420705050692959</v>
      </c>
      <c r="FR137" s="137">
        <f>EY137/1000</f>
        <v>0.36791039999999997</v>
      </c>
      <c r="FS137" s="9"/>
      <c r="FT137" s="1"/>
      <c r="FU137" s="336">
        <v>44440</v>
      </c>
      <c r="FV137" s="343"/>
      <c r="FW137" s="237" t="s">
        <v>1025</v>
      </c>
      <c r="FX137" s="208"/>
      <c r="FY137" s="243" t="s">
        <v>2897</v>
      </c>
      <c r="FZ137" s="1"/>
      <c r="GA137" s="1">
        <v>2</v>
      </c>
      <c r="GB137" s="9"/>
      <c r="GC137" s="9"/>
      <c r="GD137" s="1"/>
      <c r="GE137" s="245" t="s">
        <v>513</v>
      </c>
      <c r="GF137" s="237" t="s">
        <v>513</v>
      </c>
      <c r="GG137" s="1"/>
      <c r="GH137" s="244" t="s">
        <v>3175</v>
      </c>
      <c r="GI137" s="351">
        <v>1</v>
      </c>
      <c r="GJ137" s="244" t="s">
        <v>1016</v>
      </c>
      <c r="GK137" s="1"/>
      <c r="GL137" s="8"/>
      <c r="GM137" s="9"/>
      <c r="GN137" s="1"/>
      <c r="GO137" s="10"/>
      <c r="GP137" s="10"/>
      <c r="GQ137" s="20"/>
      <c r="GR137" s="138"/>
      <c r="GS137" s="1"/>
      <c r="GT137" s="1"/>
      <c r="GU137" s="1"/>
      <c r="GV137" s="1"/>
      <c r="GW137" s="1"/>
      <c r="GX137" s="1"/>
      <c r="GY137" s="9"/>
      <c r="GZ137" s="9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22">
        <v>71.5</v>
      </c>
      <c r="KC137" s="22">
        <v>9.3800000000000008</v>
      </c>
      <c r="KD137" s="22">
        <v>6.32</v>
      </c>
      <c r="KE137" s="20">
        <f>FR137*AO137/100*1000</f>
        <v>230.67982079999999</v>
      </c>
      <c r="KF137" s="20">
        <f>FR137*AP137/100*1000</f>
        <v>110.00520959999999</v>
      </c>
      <c r="KG137" s="20">
        <f>FR137*AQ137/100*1000</f>
        <v>23.693429759999997</v>
      </c>
      <c r="KH137" s="20">
        <f>FR137*AX137/100*1000</f>
        <v>22.405743359999999</v>
      </c>
      <c r="KI137" s="20">
        <f>FR137*BM137/100*1000</f>
        <v>6.5855961600000006</v>
      </c>
      <c r="KJ137" s="20">
        <f>FR137*BY137/100*1000</f>
        <v>29.371390963199993</v>
      </c>
      <c r="KK137" s="20">
        <f>FR137*CA137/100*1000</f>
        <v>30.361437849599994</v>
      </c>
      <c r="KL137" s="20">
        <f>FR137*CC137/100*1000</f>
        <v>47.96227138559999</v>
      </c>
      <c r="KM137" s="9"/>
      <c r="KN137" s="9"/>
      <c r="KO137" s="9"/>
      <c r="KP137" s="1"/>
      <c r="KQ137" s="9"/>
      <c r="KR137" s="9"/>
      <c r="KS137" s="23">
        <v>44529</v>
      </c>
      <c r="KT137" s="20">
        <v>3</v>
      </c>
      <c r="KU137" s="9">
        <v>4</v>
      </c>
      <c r="KV137" s="9">
        <v>1</v>
      </c>
      <c r="KW137" s="464">
        <v>44963</v>
      </c>
      <c r="KX137" s="9">
        <v>1</v>
      </c>
      <c r="KY137" s="9">
        <v>0</v>
      </c>
      <c r="KZ137" s="9">
        <v>4</v>
      </c>
      <c r="LA137" s="11" t="s">
        <v>3151</v>
      </c>
      <c r="LB137" s="11">
        <v>0</v>
      </c>
      <c r="LC137" s="11"/>
    </row>
    <row r="138" spans="1:315">
      <c r="A138" s="1">
        <v>270</v>
      </c>
      <c r="B138" s="416">
        <f>COUNTIFS($D$3:D138,D138,$F$3:F138,F138)</f>
        <v>1</v>
      </c>
      <c r="C138" s="418">
        <v>9561</v>
      </c>
      <c r="D138" s="418" t="s">
        <v>707</v>
      </c>
      <c r="E138" s="1" t="s">
        <v>503</v>
      </c>
      <c r="F138" s="12">
        <v>500826097</v>
      </c>
      <c r="G138" s="1">
        <v>68</v>
      </c>
      <c r="H138" s="441">
        <v>43384</v>
      </c>
      <c r="I138" s="162"/>
      <c r="J138" s="24"/>
      <c r="K138" s="9"/>
      <c r="L138" s="1"/>
      <c r="M138" s="1"/>
      <c r="N138" s="1"/>
      <c r="O138" s="1"/>
      <c r="P138" s="25"/>
      <c r="Q138" s="25"/>
      <c r="R138" s="25"/>
      <c r="S138" s="27"/>
      <c r="T138" s="27"/>
      <c r="U138" s="27"/>
      <c r="V138" s="27"/>
      <c r="W138" s="27"/>
      <c r="X138" s="27"/>
      <c r="Y138" s="26"/>
      <c r="Z138" s="8"/>
      <c r="AA138" s="1"/>
      <c r="AB138" s="1"/>
      <c r="AC138" s="1"/>
      <c r="AD138" s="1"/>
      <c r="AE138" s="1"/>
      <c r="AF138" s="1"/>
      <c r="AG138" s="136"/>
      <c r="AH138" s="9"/>
      <c r="AI138" s="1"/>
      <c r="AJ138" s="1"/>
      <c r="AK138" s="112"/>
      <c r="AL138" s="1"/>
      <c r="AM138" s="1"/>
      <c r="AN138" s="1"/>
      <c r="AO138" s="163"/>
      <c r="AP138" s="164"/>
      <c r="AQ138" s="165"/>
      <c r="AR138" s="166"/>
      <c r="AS138" s="135"/>
      <c r="AT138" s="21"/>
      <c r="AU138" s="167"/>
      <c r="AV138" s="1"/>
      <c r="AW138" s="1"/>
      <c r="AX138" s="168"/>
      <c r="AY138" s="1"/>
      <c r="AZ138" s="1"/>
      <c r="BA138" s="142"/>
      <c r="BB138" s="1"/>
      <c r="BC138" s="169"/>
      <c r="BD138" s="4"/>
      <c r="BE138" s="1"/>
      <c r="BF138" s="1"/>
      <c r="BG138" s="1"/>
      <c r="BH138" s="1"/>
      <c r="BI138" s="1"/>
      <c r="BJ138" s="1"/>
      <c r="BK138" s="1"/>
      <c r="BL138" s="170"/>
      <c r="BM138" s="123"/>
      <c r="BN138" s="4"/>
      <c r="BO138" s="1"/>
      <c r="BP138" s="1"/>
      <c r="BQ138" s="1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25"/>
      <c r="CP138" s="4"/>
      <c r="CQ138" s="1"/>
      <c r="CR138" s="1"/>
      <c r="CS138" s="1"/>
      <c r="CT138" s="25"/>
      <c r="CU138" s="125"/>
      <c r="CV138" s="125"/>
      <c r="CW138" s="1"/>
      <c r="CX138" s="1"/>
      <c r="CY138" s="1"/>
      <c r="CZ138" s="1"/>
      <c r="DA138" s="1"/>
      <c r="DB138" s="126"/>
      <c r="DC138" s="8"/>
      <c r="DD138" s="8"/>
      <c r="DE138" s="1"/>
      <c r="DF138" s="1"/>
      <c r="DG138" s="1"/>
      <c r="DH138" s="1"/>
      <c r="DI138" s="2"/>
      <c r="DJ138" s="206" t="s">
        <v>490</v>
      </c>
      <c r="DK138" s="4"/>
      <c r="DL138" s="4"/>
      <c r="DM138" s="4"/>
      <c r="DN138" s="4"/>
      <c r="DO138" s="4"/>
      <c r="DP138" s="4"/>
      <c r="DQ138" s="4"/>
      <c r="DR138" s="1"/>
      <c r="DS138" s="1"/>
      <c r="DT138" s="2"/>
      <c r="DU138" s="2"/>
      <c r="DV138" s="2"/>
      <c r="DW138" s="2"/>
      <c r="DX138" s="2"/>
      <c r="DY138" s="2"/>
      <c r="DZ138" s="2"/>
      <c r="EA138" s="2"/>
      <c r="EB138" s="1"/>
      <c r="EC138" s="9"/>
      <c r="ED138" s="9"/>
      <c r="EE138" s="9"/>
      <c r="EF138" s="1">
        <v>18</v>
      </c>
      <c r="EG138" s="1"/>
      <c r="EH138" s="1">
        <v>0</v>
      </c>
      <c r="EI138" s="4">
        <v>0</v>
      </c>
      <c r="EJ138" s="237" t="s">
        <v>1346</v>
      </c>
      <c r="EK138" s="237" t="s">
        <v>1346</v>
      </c>
      <c r="EL138" s="6" t="e">
        <f>EK138/((EJ138/100)*(EJ138/100))</f>
        <v>#VALUE!</v>
      </c>
      <c r="EM138" s="1"/>
      <c r="EN138" s="1">
        <v>1</v>
      </c>
      <c r="EO138" s="1">
        <v>2</v>
      </c>
      <c r="EP138" s="1">
        <v>1</v>
      </c>
      <c r="EQ138" s="244" t="s">
        <v>513</v>
      </c>
      <c r="ER138" s="10" t="s">
        <v>513</v>
      </c>
      <c r="ES138" s="129"/>
      <c r="ET138" s="9"/>
      <c r="EU138" s="9"/>
      <c r="EV138" s="9"/>
      <c r="EW138" s="9"/>
      <c r="EX138" s="9"/>
      <c r="EY138" s="132"/>
      <c r="EZ138" s="132"/>
      <c r="FA138" s="11"/>
      <c r="FB138" s="9"/>
      <c r="FC138" s="9"/>
      <c r="FD138" s="9"/>
      <c r="FE138" s="9"/>
      <c r="FF138" s="9"/>
      <c r="FG138" s="132"/>
      <c r="FH138" s="132"/>
      <c r="FI138" s="134"/>
      <c r="FJ138" s="133"/>
      <c r="FK138" s="171"/>
      <c r="FL138" s="21"/>
      <c r="FM138" s="136"/>
      <c r="FN138" s="9"/>
      <c r="FO138" s="36"/>
      <c r="FP138" s="9"/>
      <c r="FQ138" s="132"/>
      <c r="FR138" s="132"/>
      <c r="FS138" s="1"/>
      <c r="FT138" s="1"/>
      <c r="FU138" s="335" t="s">
        <v>772</v>
      </c>
      <c r="FV138" s="344">
        <v>43374</v>
      </c>
      <c r="FW138" s="210" t="s">
        <v>772</v>
      </c>
      <c r="FX138" s="244" t="s">
        <v>2672</v>
      </c>
      <c r="FY138" s="243" t="s">
        <v>513</v>
      </c>
      <c r="FZ138" s="1"/>
      <c r="GA138" s="1">
        <v>2</v>
      </c>
      <c r="GB138" s="9"/>
      <c r="GC138" s="9"/>
      <c r="GD138" s="1"/>
      <c r="GE138" s="245" t="s">
        <v>513</v>
      </c>
      <c r="GF138" s="237" t="s">
        <v>513</v>
      </c>
      <c r="GG138" s="1"/>
      <c r="GH138" s="244" t="s">
        <v>3176</v>
      </c>
      <c r="GI138" s="351">
        <v>1</v>
      </c>
      <c r="GJ138" s="244" t="s">
        <v>1016</v>
      </c>
      <c r="GK138" s="1"/>
      <c r="GL138" s="8">
        <v>0</v>
      </c>
      <c r="GM138" s="9"/>
      <c r="GN138" s="1"/>
      <c r="GO138" s="1"/>
      <c r="GP138" s="4"/>
      <c r="GQ138" s="1"/>
      <c r="GR138" s="138"/>
      <c r="GS138" s="1"/>
      <c r="GT138" s="1"/>
      <c r="GU138" s="1"/>
      <c r="GV138" s="1"/>
      <c r="GW138" s="1"/>
      <c r="GX138" s="1"/>
      <c r="GY138" s="9"/>
      <c r="GZ138" s="9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1"/>
      <c r="KQ138" s="9"/>
      <c r="KR138" s="9"/>
      <c r="KS138" s="23">
        <v>43404</v>
      </c>
      <c r="KT138" s="20">
        <v>1</v>
      </c>
      <c r="KU138" s="9">
        <v>0</v>
      </c>
      <c r="KV138" s="9">
        <v>1</v>
      </c>
      <c r="KW138" s="246" t="s">
        <v>3177</v>
      </c>
      <c r="KX138" s="9">
        <v>1</v>
      </c>
      <c r="KY138" s="9">
        <v>3</v>
      </c>
      <c r="KZ138" s="9">
        <v>0</v>
      </c>
      <c r="LA138" s="11" t="s">
        <v>2463</v>
      </c>
      <c r="LB138" s="11"/>
      <c r="LC138" s="11"/>
    </row>
    <row r="139" spans="1:315">
      <c r="A139" s="1">
        <v>203</v>
      </c>
      <c r="B139" s="416">
        <f>COUNTIFS($D$3:D139,D139,$F$3:F139,F139)</f>
        <v>1</v>
      </c>
      <c r="C139" s="417">
        <v>15830</v>
      </c>
      <c r="D139" s="418" t="s">
        <v>707</v>
      </c>
      <c r="E139" s="2" t="s">
        <v>651</v>
      </c>
      <c r="F139" s="12">
        <v>8212074200</v>
      </c>
      <c r="G139" s="1">
        <v>39</v>
      </c>
      <c r="H139" s="441">
        <v>44400</v>
      </c>
      <c r="I139" s="29" t="s">
        <v>456</v>
      </c>
      <c r="J139" s="24" t="s">
        <v>486</v>
      </c>
      <c r="K139" s="2" t="s">
        <v>429</v>
      </c>
      <c r="L139" s="2">
        <v>11</v>
      </c>
      <c r="M139" s="2" t="s">
        <v>621</v>
      </c>
      <c r="N139" s="2" t="s">
        <v>430</v>
      </c>
      <c r="O139" s="11"/>
      <c r="P139" s="2" t="s">
        <v>1683</v>
      </c>
      <c r="Q139" s="11"/>
      <c r="R139" s="11"/>
      <c r="S139" s="11"/>
      <c r="T139" s="41"/>
      <c r="U139" s="41"/>
      <c r="V139" s="61" t="s">
        <v>1358</v>
      </c>
      <c r="W139" s="11"/>
      <c r="X139" s="69" t="s">
        <v>1650</v>
      </c>
      <c r="Y139" s="63"/>
      <c r="Z139" s="11"/>
      <c r="AA139" s="1" t="s">
        <v>793</v>
      </c>
      <c r="AB139" s="1"/>
      <c r="AC139" s="112">
        <v>422</v>
      </c>
      <c r="AD139" s="112">
        <v>4600</v>
      </c>
      <c r="AE139" s="11"/>
      <c r="AF139" s="11"/>
      <c r="AG139" s="11" t="s">
        <v>482</v>
      </c>
      <c r="AH139" s="112">
        <v>350</v>
      </c>
      <c r="AI139" s="11"/>
      <c r="AJ139" s="11"/>
      <c r="AK139" s="112"/>
      <c r="AL139" s="1"/>
      <c r="AM139" s="11"/>
      <c r="AN139" s="1"/>
      <c r="AO139" s="113">
        <v>40.6</v>
      </c>
      <c r="AP139" s="114">
        <v>47.5</v>
      </c>
      <c r="AQ139" s="115">
        <v>10.8</v>
      </c>
      <c r="AR139" s="116">
        <f>AO139+AP139+AQ139</f>
        <v>98.899999999999991</v>
      </c>
      <c r="AS139" s="117">
        <f>AO139/AP139</f>
        <v>0.85473684210526324</v>
      </c>
      <c r="AT139" s="118">
        <f>AO139/AP139*AQ139</f>
        <v>9.2311578947368442</v>
      </c>
      <c r="AU139" s="119">
        <f>AO139/(AP139+AQ139)</f>
        <v>0.69639794168096059</v>
      </c>
      <c r="AV139" s="19">
        <f>AW139*AO139/100</f>
        <v>36.828000000000003</v>
      </c>
      <c r="AW139" s="19">
        <f>98-AY139-(CD139*100/AO139)</f>
        <v>90.709359605911331</v>
      </c>
      <c r="AX139" s="120">
        <v>1.95</v>
      </c>
      <c r="AY139" s="19">
        <f>AX139*100/AO139</f>
        <v>4.8029556650246308</v>
      </c>
      <c r="AZ139" s="1" t="s">
        <v>431</v>
      </c>
      <c r="BA139" s="55">
        <v>18.720000000000002</v>
      </c>
      <c r="BB139" s="1" t="s">
        <v>431</v>
      </c>
      <c r="BC139" s="6">
        <v>0.88</v>
      </c>
      <c r="BD139" s="6"/>
      <c r="BE139" s="19"/>
      <c r="BF139" s="19"/>
      <c r="BG139" s="64">
        <v>5134.5132743362838</v>
      </c>
      <c r="BH139" s="64">
        <v>459.00000000000006</v>
      </c>
      <c r="BI139" s="19">
        <v>0.05</v>
      </c>
      <c r="BJ139" s="19">
        <v>35.200000000000003</v>
      </c>
      <c r="BK139" s="19">
        <f>100-BJ139</f>
        <v>64.8</v>
      </c>
      <c r="BL139" s="121">
        <f>BJ139/BK139</f>
        <v>0.54320987654320996</v>
      </c>
      <c r="BM139" s="122">
        <v>0.19</v>
      </c>
      <c r="BN139" s="6">
        <f>BM139*100/AO139</f>
        <v>0.46798029556650245</v>
      </c>
      <c r="BO139" s="1" t="s">
        <v>431</v>
      </c>
      <c r="BP139" s="19">
        <v>31.849999999999998</v>
      </c>
      <c r="BQ139" s="19">
        <v>10.199999999999999</v>
      </c>
      <c r="BR139" s="42">
        <v>37840</v>
      </c>
      <c r="BS139" s="6">
        <f>BX139+BZ139</f>
        <v>29.4</v>
      </c>
      <c r="BT139" s="4">
        <v>91.4</v>
      </c>
      <c r="BU139" s="42">
        <v>7065.2</v>
      </c>
      <c r="BV139" s="6">
        <f>100-BT139</f>
        <v>8.5999999999999943</v>
      </c>
      <c r="BW139" s="6">
        <f>BY139+CA139+CC139</f>
        <v>47.405000000000001</v>
      </c>
      <c r="BX139" s="22">
        <v>16.899999999999999</v>
      </c>
      <c r="BY139" s="22">
        <f>BX139*AP139/100</f>
        <v>8.0274999999999981</v>
      </c>
      <c r="BZ139" s="6">
        <v>12.5</v>
      </c>
      <c r="CA139" s="22">
        <f>BZ139*AP139/100</f>
        <v>5.9375</v>
      </c>
      <c r="CB139" s="6">
        <v>70.400000000000006</v>
      </c>
      <c r="CC139" s="22">
        <f>CB139*AP139/100</f>
        <v>33.440000000000005</v>
      </c>
      <c r="CD139" s="22">
        <v>1.01</v>
      </c>
      <c r="CE139" s="123">
        <v>97.9</v>
      </c>
      <c r="CF139" s="124">
        <v>7703</v>
      </c>
      <c r="CG139" s="123">
        <v>93.5</v>
      </c>
      <c r="CH139" s="124">
        <v>6436</v>
      </c>
      <c r="CI139" s="123">
        <v>44.8</v>
      </c>
      <c r="CJ139" s="123">
        <v>59.9</v>
      </c>
      <c r="CK139" s="124">
        <v>5152</v>
      </c>
      <c r="CL139" s="19">
        <f>BX139/BZ139</f>
        <v>1.3519999999999999</v>
      </c>
      <c r="CM139" s="19"/>
      <c r="CN139" s="19"/>
      <c r="CO139" s="19"/>
      <c r="CP139" s="6">
        <v>0.39</v>
      </c>
      <c r="CQ139" s="19"/>
      <c r="CR139" s="19"/>
      <c r="CS139" s="20"/>
      <c r="CT139" s="25"/>
      <c r="CU139" s="125"/>
      <c r="CV139" s="125"/>
      <c r="CW139" s="1"/>
      <c r="CX139" s="1"/>
      <c r="CY139" s="1"/>
      <c r="CZ139" s="22"/>
      <c r="DA139" s="16"/>
      <c r="DB139" s="126" t="s">
        <v>440</v>
      </c>
      <c r="DC139" s="127"/>
      <c r="DD139" s="128" t="s">
        <v>1708</v>
      </c>
      <c r="DE139" s="1"/>
      <c r="DF139" s="1"/>
      <c r="DG139" s="1"/>
      <c r="DH139" s="1"/>
      <c r="DI139" s="1" t="s">
        <v>433</v>
      </c>
      <c r="DJ139" s="205" t="s">
        <v>482</v>
      </c>
      <c r="DK139" s="4">
        <v>2</v>
      </c>
      <c r="DL139" s="4"/>
      <c r="DM139" s="4"/>
      <c r="DN139" s="16">
        <v>0</v>
      </c>
      <c r="DO139" s="4"/>
      <c r="DP139" s="4"/>
      <c r="DQ139" s="4"/>
      <c r="DR139" s="22" t="s">
        <v>430</v>
      </c>
      <c r="DS139" s="22" t="s">
        <v>430</v>
      </c>
      <c r="DT139" s="64">
        <v>344</v>
      </c>
      <c r="DU139" s="22">
        <v>8.6999999999999993</v>
      </c>
      <c r="DV139" s="22">
        <v>91.3</v>
      </c>
      <c r="DW139" s="22" t="s">
        <v>430</v>
      </c>
      <c r="DX139" s="22" t="s">
        <v>430</v>
      </c>
      <c r="DY139" s="22" t="s">
        <v>430</v>
      </c>
      <c r="DZ139" s="22" t="s">
        <v>430</v>
      </c>
      <c r="EA139" s="65" t="s">
        <v>1514</v>
      </c>
      <c r="EB139" s="65" t="s">
        <v>1709</v>
      </c>
      <c r="EC139" s="36"/>
      <c r="ED139" s="36"/>
      <c r="EE139" s="4">
        <f>L139</f>
        <v>11</v>
      </c>
      <c r="EF139" s="4">
        <v>30</v>
      </c>
      <c r="EG139" s="4"/>
      <c r="EH139" s="4">
        <v>1</v>
      </c>
      <c r="EI139" s="4" t="s">
        <v>3178</v>
      </c>
      <c r="EJ139" s="4" t="s">
        <v>1346</v>
      </c>
      <c r="EK139" s="4" t="s">
        <v>1346</v>
      </c>
      <c r="EL139" s="6" t="e">
        <f t="shared" ref="EL139:EL141" si="214">EK139/(EJ139*EJ139*0.01*0.01)</f>
        <v>#VALUE!</v>
      </c>
      <c r="EM139" s="4"/>
      <c r="EN139" s="4">
        <v>1</v>
      </c>
      <c r="EO139" s="4">
        <v>0</v>
      </c>
      <c r="EP139" s="4">
        <v>0</v>
      </c>
      <c r="EQ139" s="31">
        <v>5</v>
      </c>
      <c r="ER139" s="14">
        <v>44268</v>
      </c>
      <c r="ES139" s="129">
        <f>C139</f>
        <v>15830</v>
      </c>
      <c r="ET139" s="130">
        <v>75</v>
      </c>
      <c r="EU139" s="130">
        <v>32399</v>
      </c>
      <c r="EV139" s="130">
        <v>4000</v>
      </c>
      <c r="EW139" s="130">
        <v>39780</v>
      </c>
      <c r="EX139" s="130">
        <v>3074</v>
      </c>
      <c r="EY139" s="131">
        <f t="shared" ref="EY139:EY141" si="215">EX139/EV139*EW139/ET139</f>
        <v>407.61239999999998</v>
      </c>
      <c r="EZ139" s="38">
        <f t="shared" ref="EZ139:EZ141" si="216">L139*EY139</f>
        <v>4483.7363999999998</v>
      </c>
      <c r="FA139" s="9"/>
      <c r="FB139" s="9"/>
      <c r="FC139" s="9"/>
      <c r="FD139" s="9"/>
      <c r="FE139" s="132"/>
      <c r="FF139" s="132"/>
      <c r="FG139" s="132"/>
      <c r="FH139" s="133"/>
      <c r="FI139" s="134"/>
      <c r="FJ139" s="133"/>
      <c r="FK139" s="135"/>
      <c r="FL139" s="136"/>
      <c r="FM139" s="9"/>
      <c r="FN139" s="1"/>
      <c r="FO139" s="40">
        <f t="shared" ref="FO139:FO141" si="217">AC139/1000</f>
        <v>0.42199999999999999</v>
      </c>
      <c r="FP139" s="9"/>
      <c r="FQ139" s="118">
        <f t="shared" ref="FQ139:FQ141" si="218">EX139*100/EU139</f>
        <v>9.4879471588629283</v>
      </c>
      <c r="FR139" s="137">
        <f t="shared" ref="FR139:FR141" si="219">EY139/1000</f>
        <v>0.40761239999999999</v>
      </c>
      <c r="FS139" s="9"/>
      <c r="FT139" s="1"/>
      <c r="FU139" s="334" t="s">
        <v>513</v>
      </c>
      <c r="FV139" s="343"/>
      <c r="FW139" s="237" t="s">
        <v>641</v>
      </c>
      <c r="FX139" s="208"/>
      <c r="FY139" s="243" t="s">
        <v>2432</v>
      </c>
      <c r="FZ139" s="1"/>
      <c r="GA139" s="1">
        <v>1</v>
      </c>
      <c r="GB139" s="9"/>
      <c r="GC139" s="9"/>
      <c r="GD139" s="1"/>
      <c r="GE139" s="245" t="s">
        <v>3097</v>
      </c>
      <c r="GF139" s="237" t="s">
        <v>522</v>
      </c>
      <c r="GG139" s="1"/>
      <c r="GH139" s="244" t="s">
        <v>3179</v>
      </c>
      <c r="GI139" s="351">
        <v>0</v>
      </c>
      <c r="GJ139" s="244" t="s">
        <v>3067</v>
      </c>
      <c r="GK139" s="1"/>
      <c r="GL139" s="8"/>
      <c r="GM139" s="9"/>
      <c r="GN139" s="1"/>
      <c r="GO139" s="10"/>
      <c r="GP139" s="10"/>
      <c r="GQ139" s="20"/>
      <c r="GR139" s="138"/>
      <c r="GS139" s="1"/>
      <c r="GT139" s="1"/>
      <c r="GU139" s="1"/>
      <c r="GV139" s="1"/>
      <c r="GW139" s="1"/>
      <c r="GX139" s="1"/>
      <c r="GY139" s="9"/>
      <c r="GZ139" s="9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9"/>
      <c r="KC139" s="9"/>
      <c r="KD139" s="9"/>
      <c r="KE139" s="20">
        <f t="shared" ref="KE139:KE141" si="220">FR139*AO139/100*1000</f>
        <v>165.4906344</v>
      </c>
      <c r="KF139" s="20">
        <f t="shared" ref="KF139:KF141" si="221">FR139*AP139/100*1000</f>
        <v>193.61588999999998</v>
      </c>
      <c r="KG139" s="20">
        <f t="shared" ref="KG139:KG141" si="222">FR139*AQ139/100*1000</f>
        <v>44.022139200000005</v>
      </c>
      <c r="KH139" s="20">
        <f t="shared" ref="KH139:KH141" si="223">FR139*AX139/100*1000</f>
        <v>7.9484417999999994</v>
      </c>
      <c r="KI139" s="20">
        <f t="shared" ref="KI139:KI141" si="224">FR139*BM139/100*1000</f>
        <v>0.77446355999999994</v>
      </c>
      <c r="KJ139" s="20">
        <f t="shared" ref="KJ139:KJ141" si="225">FR139*BY139/100*1000</f>
        <v>32.721085409999986</v>
      </c>
      <c r="KK139" s="20">
        <f t="shared" ref="KK139:KK141" si="226">FR139*CA139/100*1000</f>
        <v>24.201986249999997</v>
      </c>
      <c r="KL139" s="20">
        <f t="shared" ref="KL139:KL141" si="227">FR139*CC139/100*1000</f>
        <v>136.30558656000002</v>
      </c>
      <c r="KM139" s="9"/>
      <c r="KN139" s="9"/>
      <c r="KO139" s="9"/>
      <c r="KP139" s="1"/>
      <c r="KQ139" s="9"/>
      <c r="KR139" s="9"/>
      <c r="KS139" s="245" t="s">
        <v>3180</v>
      </c>
      <c r="KT139" s="20">
        <v>2</v>
      </c>
      <c r="KU139" s="9">
        <v>1</v>
      </c>
      <c r="KV139" s="9">
        <v>2</v>
      </c>
      <c r="KW139" s="464">
        <v>44433</v>
      </c>
      <c r="KX139" s="246" t="s">
        <v>1346</v>
      </c>
      <c r="KY139" s="246" t="s">
        <v>1346</v>
      </c>
      <c r="KZ139" s="9">
        <v>0</v>
      </c>
      <c r="LA139" s="11" t="s">
        <v>2531</v>
      </c>
      <c r="LB139" s="11"/>
      <c r="LC139" s="11"/>
    </row>
    <row r="140" spans="1:315">
      <c r="A140" s="1">
        <v>176</v>
      </c>
      <c r="B140" s="416">
        <f>COUNTIFS($D$3:D140,D140,$F$3:F140,F140)</f>
        <v>1</v>
      </c>
      <c r="C140" s="417">
        <v>15658</v>
      </c>
      <c r="D140" s="418" t="s">
        <v>1655</v>
      </c>
      <c r="E140" s="2" t="s">
        <v>491</v>
      </c>
      <c r="F140" s="12">
        <v>6404302311</v>
      </c>
      <c r="G140" s="1">
        <v>57</v>
      </c>
      <c r="H140" s="441">
        <v>44376</v>
      </c>
      <c r="I140" s="29" t="s">
        <v>1656</v>
      </c>
      <c r="J140" s="24" t="s">
        <v>486</v>
      </c>
      <c r="K140" s="2" t="s">
        <v>429</v>
      </c>
      <c r="L140" s="2">
        <v>4</v>
      </c>
      <c r="M140" s="2">
        <v>1</v>
      </c>
      <c r="N140" s="2" t="s">
        <v>643</v>
      </c>
      <c r="O140" s="11"/>
      <c r="P140" s="2" t="s">
        <v>1638</v>
      </c>
      <c r="Q140" s="11"/>
      <c r="R140" s="11"/>
      <c r="S140" s="11"/>
      <c r="T140" s="41"/>
      <c r="U140" s="41"/>
      <c r="V140" s="61" t="s">
        <v>1358</v>
      </c>
      <c r="W140" s="11"/>
      <c r="X140" s="11"/>
      <c r="Y140" s="63"/>
      <c r="Z140" s="11"/>
      <c r="AA140" s="1" t="s">
        <v>760</v>
      </c>
      <c r="AB140" s="1"/>
      <c r="AC140" s="112">
        <v>212</v>
      </c>
      <c r="AD140" s="112">
        <v>800</v>
      </c>
      <c r="AE140" s="11"/>
      <c r="AF140" s="11"/>
      <c r="AG140" s="11" t="s">
        <v>482</v>
      </c>
      <c r="AH140" s="112">
        <v>50</v>
      </c>
      <c r="AI140" s="11"/>
      <c r="AJ140" s="11"/>
      <c r="AK140" s="112"/>
      <c r="AL140" s="1"/>
      <c r="AM140" s="11"/>
      <c r="AN140" s="1"/>
      <c r="AO140" s="113">
        <v>33.5</v>
      </c>
      <c r="AP140" s="114">
        <v>52.2</v>
      </c>
      <c r="AQ140" s="115">
        <v>13.3</v>
      </c>
      <c r="AR140" s="116">
        <f>AO140+AP140+AQ140</f>
        <v>99</v>
      </c>
      <c r="AS140" s="117">
        <f>AO140/AP140</f>
        <v>0.64176245210727967</v>
      </c>
      <c r="AT140" s="118">
        <f>AO140/AP140*AQ140</f>
        <v>8.5354406130268199</v>
      </c>
      <c r="AU140" s="119">
        <f>AO140/(AP140+AQ140)</f>
        <v>0.51145038167938928</v>
      </c>
      <c r="AV140" s="19">
        <f>AW140*AO140/100</f>
        <v>24.519999999999996</v>
      </c>
      <c r="AW140" s="19">
        <f>98-AY140-(CD140*100/AO140)</f>
        <v>73.194029850746261</v>
      </c>
      <c r="AX140" s="120">
        <v>6.67</v>
      </c>
      <c r="AY140" s="19">
        <f>AX140*100/AO140</f>
        <v>19.910447761194028</v>
      </c>
      <c r="AZ140" s="1" t="s">
        <v>431</v>
      </c>
      <c r="BA140" s="55">
        <v>17.03</v>
      </c>
      <c r="BB140" s="1" t="s">
        <v>431</v>
      </c>
      <c r="BC140" s="6">
        <v>0.34</v>
      </c>
      <c r="BD140" s="6"/>
      <c r="BE140" s="19"/>
      <c r="BF140" s="19"/>
      <c r="BG140" s="64">
        <v>7017.6991150442491</v>
      </c>
      <c r="BH140" s="64">
        <v>309.88</v>
      </c>
      <c r="BI140" s="19">
        <v>6.4000000000000001E-2</v>
      </c>
      <c r="BJ140" s="19">
        <v>45.1</v>
      </c>
      <c r="BK140" s="19">
        <f>100-BJ140</f>
        <v>54.9</v>
      </c>
      <c r="BL140" s="121">
        <f>BJ140/BK140</f>
        <v>0.82149362477231336</v>
      </c>
      <c r="BM140" s="122">
        <v>0.64</v>
      </c>
      <c r="BN140" s="6">
        <f>BM140*100/AO140</f>
        <v>1.9104477611940298</v>
      </c>
      <c r="BO140" s="1" t="s">
        <v>431</v>
      </c>
      <c r="BP140" s="19">
        <v>30.923000000000002</v>
      </c>
      <c r="BQ140" s="19">
        <v>29.900000000000002</v>
      </c>
      <c r="BR140" s="42">
        <v>80092</v>
      </c>
      <c r="BS140" s="6">
        <f>BX140+BZ140</f>
        <v>58.2</v>
      </c>
      <c r="BT140" s="4">
        <v>87</v>
      </c>
      <c r="BU140" s="42">
        <v>6265.1071428571431</v>
      </c>
      <c r="BV140" s="6">
        <f>100-BT140</f>
        <v>13</v>
      </c>
      <c r="BW140" s="6">
        <f>BY140+CA140+CC140</f>
        <v>51.312600000000003</v>
      </c>
      <c r="BX140" s="22">
        <v>18</v>
      </c>
      <c r="BY140" s="22">
        <f>BX140*AP140/100</f>
        <v>9.3960000000000008</v>
      </c>
      <c r="BZ140" s="6">
        <v>40.200000000000003</v>
      </c>
      <c r="CA140" s="22">
        <f>BZ140*AP140/100</f>
        <v>20.984400000000001</v>
      </c>
      <c r="CB140" s="6">
        <v>40.1</v>
      </c>
      <c r="CC140" s="22">
        <f>CB140*AP140/100</f>
        <v>20.932200000000002</v>
      </c>
      <c r="CD140" s="22">
        <v>1.64</v>
      </c>
      <c r="CE140" s="123">
        <v>81.599999999999994</v>
      </c>
      <c r="CF140" s="124">
        <v>7009</v>
      </c>
      <c r="CG140" s="123">
        <v>64.7</v>
      </c>
      <c r="CH140" s="124">
        <v>5526</v>
      </c>
      <c r="CI140" s="123">
        <v>10.9</v>
      </c>
      <c r="CJ140" s="123">
        <v>45.8</v>
      </c>
      <c r="CK140" s="124">
        <v>5732</v>
      </c>
      <c r="CL140" s="19">
        <f>BX140/BZ140</f>
        <v>0.44776119402985071</v>
      </c>
      <c r="CM140" s="19"/>
      <c r="CN140" s="19"/>
      <c r="CO140" s="19"/>
      <c r="CP140" s="6">
        <v>0.39</v>
      </c>
      <c r="CQ140" s="19"/>
      <c r="CR140" s="19"/>
      <c r="CS140" s="20"/>
      <c r="CT140" s="25"/>
      <c r="CU140" s="125"/>
      <c r="CV140" s="125"/>
      <c r="CW140" s="1"/>
      <c r="CX140" s="1"/>
      <c r="CY140" s="1"/>
      <c r="CZ140" s="22"/>
      <c r="DA140" s="16"/>
      <c r="DB140" s="126" t="s">
        <v>440</v>
      </c>
      <c r="DC140" s="127"/>
      <c r="DD140" s="128" t="s">
        <v>1657</v>
      </c>
      <c r="DE140" s="1"/>
      <c r="DF140" s="1"/>
      <c r="DG140" s="1"/>
      <c r="DH140" s="1"/>
      <c r="DI140" s="1" t="s">
        <v>433</v>
      </c>
      <c r="DJ140" s="205" t="s">
        <v>482</v>
      </c>
      <c r="DK140" s="4">
        <v>2</v>
      </c>
      <c r="DL140" s="4"/>
      <c r="DM140" s="4"/>
      <c r="DN140" s="16">
        <v>0</v>
      </c>
      <c r="DO140" s="4"/>
      <c r="DP140" s="4"/>
      <c r="DQ140" s="4"/>
      <c r="DR140" s="22" t="s">
        <v>430</v>
      </c>
      <c r="DS140" s="22" t="s">
        <v>430</v>
      </c>
      <c r="DT140" s="64">
        <v>88</v>
      </c>
      <c r="DU140" s="22">
        <v>20.399999999999999</v>
      </c>
      <c r="DV140" s="22">
        <v>79.599999999999994</v>
      </c>
      <c r="DW140" s="22"/>
      <c r="DX140" s="22" t="s">
        <v>430</v>
      </c>
      <c r="DY140" s="22" t="s">
        <v>430</v>
      </c>
      <c r="DZ140" s="22" t="s">
        <v>430</v>
      </c>
      <c r="EA140" s="2">
        <v>0</v>
      </c>
      <c r="EB140" s="65"/>
      <c r="EC140" s="36"/>
      <c r="ED140" s="36"/>
      <c r="EE140" s="4">
        <f>L140</f>
        <v>4</v>
      </c>
      <c r="EF140" s="4">
        <v>10</v>
      </c>
      <c r="EG140" s="4"/>
      <c r="EH140" s="4">
        <v>1</v>
      </c>
      <c r="EI140" s="4" t="s">
        <v>3181</v>
      </c>
      <c r="EJ140" s="4">
        <v>179</v>
      </c>
      <c r="EK140" s="4">
        <v>86</v>
      </c>
      <c r="EL140" s="6">
        <f t="shared" si="214"/>
        <v>26.840610467838079</v>
      </c>
      <c r="EM140" s="4"/>
      <c r="EN140" s="4">
        <v>1</v>
      </c>
      <c r="EO140" s="4">
        <v>1</v>
      </c>
      <c r="EP140" s="4">
        <v>0</v>
      </c>
      <c r="EQ140" s="31" t="s">
        <v>2532</v>
      </c>
      <c r="ER140" s="14" t="s">
        <v>3182</v>
      </c>
      <c r="ES140" s="129">
        <f>C140</f>
        <v>15658</v>
      </c>
      <c r="ET140" s="130">
        <v>75</v>
      </c>
      <c r="EU140" s="130">
        <v>12644</v>
      </c>
      <c r="EV140" s="130">
        <v>8000</v>
      </c>
      <c r="EW140" s="130">
        <v>39780</v>
      </c>
      <c r="EX140" s="130">
        <v>3008</v>
      </c>
      <c r="EY140" s="131">
        <f t="shared" si="215"/>
        <v>199.43040000000002</v>
      </c>
      <c r="EZ140" s="38">
        <f t="shared" si="216"/>
        <v>797.72160000000008</v>
      </c>
      <c r="FA140" s="9"/>
      <c r="FB140" s="9"/>
      <c r="FC140" s="9"/>
      <c r="FD140" s="9"/>
      <c r="FE140" s="132"/>
      <c r="FF140" s="132"/>
      <c r="FG140" s="132"/>
      <c r="FH140" s="133"/>
      <c r="FI140" s="134"/>
      <c r="FJ140" s="133"/>
      <c r="FK140" s="135"/>
      <c r="FL140" s="136"/>
      <c r="FM140" s="9"/>
      <c r="FN140" s="1"/>
      <c r="FO140" s="40">
        <f t="shared" si="217"/>
        <v>0.21199999999999999</v>
      </c>
      <c r="FP140" s="9"/>
      <c r="FQ140" s="118">
        <f t="shared" si="218"/>
        <v>23.789939892439101</v>
      </c>
      <c r="FR140" s="137">
        <f t="shared" si="219"/>
        <v>0.19943040000000001</v>
      </c>
      <c r="FS140" s="9"/>
      <c r="FT140" s="1"/>
      <c r="FU140" s="336">
        <v>44348</v>
      </c>
      <c r="FV140" s="343"/>
      <c r="FW140" s="237" t="s">
        <v>3111</v>
      </c>
      <c r="FX140" s="208"/>
      <c r="FY140" s="243" t="s">
        <v>2769</v>
      </c>
      <c r="FZ140" s="1"/>
      <c r="GA140" s="1">
        <v>4</v>
      </c>
      <c r="GB140" s="9"/>
      <c r="GC140" s="9"/>
      <c r="GD140" s="1"/>
      <c r="GE140" s="245" t="s">
        <v>513</v>
      </c>
      <c r="GF140" s="237" t="s">
        <v>513</v>
      </c>
      <c r="GG140" s="1"/>
      <c r="GH140" s="244" t="s">
        <v>3183</v>
      </c>
      <c r="GI140" s="351">
        <v>1</v>
      </c>
      <c r="GJ140" s="244" t="s">
        <v>1016</v>
      </c>
      <c r="GK140" s="1"/>
      <c r="GL140" s="8">
        <v>0</v>
      </c>
      <c r="GM140" s="9"/>
      <c r="GN140" s="1"/>
      <c r="GO140" s="10"/>
      <c r="GP140" s="10"/>
      <c r="GQ140" s="20"/>
      <c r="GR140" s="138"/>
      <c r="GS140" s="1"/>
      <c r="GT140" s="1"/>
      <c r="GU140" s="1"/>
      <c r="GV140" s="1"/>
      <c r="GW140" s="1"/>
      <c r="GX140" s="1"/>
      <c r="GY140" s="9"/>
      <c r="GZ140" s="9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9"/>
      <c r="KC140" s="9"/>
      <c r="KD140" s="9"/>
      <c r="KE140" s="20">
        <f t="shared" si="220"/>
        <v>66.809184000000002</v>
      </c>
      <c r="KF140" s="20">
        <f t="shared" si="221"/>
        <v>104.10266880000002</v>
      </c>
      <c r="KG140" s="20">
        <f t="shared" si="222"/>
        <v>26.524243200000001</v>
      </c>
      <c r="KH140" s="20">
        <f t="shared" si="223"/>
        <v>13.302007680000001</v>
      </c>
      <c r="KI140" s="20">
        <f t="shared" si="224"/>
        <v>1.2763545600000001</v>
      </c>
      <c r="KJ140" s="20">
        <f t="shared" si="225"/>
        <v>18.738480384000002</v>
      </c>
      <c r="KK140" s="20">
        <f t="shared" si="226"/>
        <v>41.849272857600006</v>
      </c>
      <c r="KL140" s="20">
        <f t="shared" si="227"/>
        <v>41.745170188800003</v>
      </c>
      <c r="KM140" s="9"/>
      <c r="KN140" s="9"/>
      <c r="KO140" s="9"/>
      <c r="KP140" s="1"/>
      <c r="KQ140" s="9"/>
      <c r="KR140" s="9"/>
      <c r="KS140" s="23">
        <v>44404</v>
      </c>
      <c r="KT140" s="20">
        <v>1</v>
      </c>
      <c r="KU140" s="9">
        <v>0</v>
      </c>
      <c r="KV140" s="9">
        <v>1</v>
      </c>
      <c r="KW140" s="464">
        <v>44404</v>
      </c>
      <c r="KX140" s="9">
        <v>1</v>
      </c>
      <c r="KY140" s="9">
        <v>3</v>
      </c>
      <c r="KZ140" s="9">
        <v>0</v>
      </c>
      <c r="LA140" s="11" t="s">
        <v>2677</v>
      </c>
      <c r="LB140" s="11"/>
      <c r="LC140" s="11"/>
    </row>
    <row r="141" spans="1:315">
      <c r="A141" s="1">
        <v>285</v>
      </c>
      <c r="B141" s="416">
        <f>COUNTIFS($D$3:D141,D141,$F$3:F141,F141)</f>
        <v>1</v>
      </c>
      <c r="C141" s="417">
        <v>16212</v>
      </c>
      <c r="D141" s="418" t="s">
        <v>1831</v>
      </c>
      <c r="E141" s="2" t="s">
        <v>451</v>
      </c>
      <c r="F141" s="12">
        <v>5612231317</v>
      </c>
      <c r="G141" s="1">
        <v>65</v>
      </c>
      <c r="H141" s="441">
        <v>44480</v>
      </c>
      <c r="I141" s="29" t="s">
        <v>456</v>
      </c>
      <c r="J141" s="24" t="s">
        <v>486</v>
      </c>
      <c r="K141" s="2" t="s">
        <v>429</v>
      </c>
      <c r="L141" s="2">
        <v>24</v>
      </c>
      <c r="M141" s="2">
        <v>1</v>
      </c>
      <c r="N141" s="2" t="s">
        <v>644</v>
      </c>
      <c r="O141" s="11"/>
      <c r="P141" s="2" t="s">
        <v>1808</v>
      </c>
      <c r="Q141" s="11"/>
      <c r="R141" s="11"/>
      <c r="S141" s="11"/>
      <c r="T141" s="41"/>
      <c r="U141" s="41"/>
      <c r="V141" s="61" t="s">
        <v>1358</v>
      </c>
      <c r="W141" s="41"/>
      <c r="X141" s="41"/>
      <c r="Y141" s="63"/>
      <c r="Z141" s="11"/>
      <c r="AA141" s="2" t="s">
        <v>1784</v>
      </c>
      <c r="AB141" s="11"/>
      <c r="AC141" s="112">
        <v>98</v>
      </c>
      <c r="AD141" s="112">
        <v>2300</v>
      </c>
      <c r="AE141" s="11"/>
      <c r="AF141" s="11"/>
      <c r="AG141" s="11" t="s">
        <v>490</v>
      </c>
      <c r="AH141" s="112">
        <v>150</v>
      </c>
      <c r="AI141" s="11"/>
      <c r="AJ141" s="11"/>
      <c r="AK141" s="112"/>
      <c r="AL141" s="1"/>
      <c r="AM141" s="11"/>
      <c r="AN141" s="1"/>
      <c r="AO141" s="113">
        <v>24.2</v>
      </c>
      <c r="AP141" s="114">
        <v>62.5</v>
      </c>
      <c r="AQ141" s="115">
        <v>12.5</v>
      </c>
      <c r="AR141" s="116">
        <f>AO141+AP141+AQ141</f>
        <v>99.2</v>
      </c>
      <c r="AS141" s="117">
        <f>AO141/AP141</f>
        <v>0.38719999999999999</v>
      </c>
      <c r="AT141" s="118">
        <f>AO141/AP141*AQ141</f>
        <v>4.84</v>
      </c>
      <c r="AU141" s="119">
        <f>AO141/(AP141+AQ141)</f>
        <v>0.32266666666666666</v>
      </c>
      <c r="AV141" s="19">
        <f>AW141*AO141/100</f>
        <v>20.835999999999999</v>
      </c>
      <c r="AW141" s="19">
        <f>98-AY141-(CD141*100/AO141)</f>
        <v>86.099173553718998</v>
      </c>
      <c r="AX141" s="120">
        <v>2.11</v>
      </c>
      <c r="AY141" s="19">
        <f>AX141*100/AO141</f>
        <v>8.7190082644628095</v>
      </c>
      <c r="AZ141" s="1" t="s">
        <v>431</v>
      </c>
      <c r="BA141" s="55">
        <v>18.720000000000002</v>
      </c>
      <c r="BB141" s="1" t="s">
        <v>431</v>
      </c>
      <c r="BC141" s="6">
        <v>0.22</v>
      </c>
      <c r="BD141" s="6"/>
      <c r="BE141" s="19"/>
      <c r="BF141" s="19"/>
      <c r="BG141" s="64">
        <v>6207.5</v>
      </c>
      <c r="BH141" s="64">
        <v>278.3</v>
      </c>
      <c r="BI141" s="19">
        <v>0.18</v>
      </c>
      <c r="BJ141" s="19">
        <v>48</v>
      </c>
      <c r="BK141" s="19">
        <f>100-BJ141</f>
        <v>52</v>
      </c>
      <c r="BL141" s="121">
        <f>BJ141/BK141</f>
        <v>0.92307692307692313</v>
      </c>
      <c r="BM141" s="122">
        <v>0.54</v>
      </c>
      <c r="BN141" s="6">
        <f>BM141*100/AO141</f>
        <v>2.2314049586776861</v>
      </c>
      <c r="BO141" s="1" t="s">
        <v>431</v>
      </c>
      <c r="BP141" s="19">
        <v>39.9</v>
      </c>
      <c r="BQ141" s="19">
        <v>36.96</v>
      </c>
      <c r="BR141" s="42">
        <v>42533.64</v>
      </c>
      <c r="BS141" s="6">
        <f>BX141+BZ141</f>
        <v>43.9</v>
      </c>
      <c r="BT141" s="4">
        <v>90.8</v>
      </c>
      <c r="BU141" s="42">
        <v>7153.82</v>
      </c>
      <c r="BV141" s="6">
        <f>100-BT141</f>
        <v>9.2000000000000028</v>
      </c>
      <c r="BW141" s="6">
        <f>BY141+CA141+CC141</f>
        <v>62.25</v>
      </c>
      <c r="BX141" s="22">
        <v>13.4</v>
      </c>
      <c r="BY141" s="22">
        <f>BX141*AP141/100</f>
        <v>8.375</v>
      </c>
      <c r="BZ141" s="6">
        <v>30.5</v>
      </c>
      <c r="CA141" s="22">
        <f>BZ141*AP141/100</f>
        <v>19.0625</v>
      </c>
      <c r="CB141" s="6">
        <v>55.7</v>
      </c>
      <c r="CC141" s="22">
        <f>CB141*AP141/100</f>
        <v>34.8125</v>
      </c>
      <c r="CD141" s="22">
        <v>0.77</v>
      </c>
      <c r="CE141" s="123">
        <v>97.4</v>
      </c>
      <c r="CF141" s="124">
        <v>8970</v>
      </c>
      <c r="CG141" s="123">
        <v>83.4</v>
      </c>
      <c r="CH141" s="124">
        <v>5697</v>
      </c>
      <c r="CI141" s="123">
        <v>51.4</v>
      </c>
      <c r="CJ141" s="123">
        <v>67.5</v>
      </c>
      <c r="CK141" s="124">
        <v>4952</v>
      </c>
      <c r="CL141" s="19">
        <f>BX141/BZ141</f>
        <v>0.439344262295082</v>
      </c>
      <c r="CM141" s="19"/>
      <c r="CN141" s="19"/>
      <c r="CO141" s="19"/>
      <c r="CP141" s="6"/>
      <c r="CQ141" s="19"/>
      <c r="CR141" s="19"/>
      <c r="CS141" s="20"/>
      <c r="CT141" s="25"/>
      <c r="CU141" s="125"/>
      <c r="CV141" s="125"/>
      <c r="CW141" s="1"/>
      <c r="CX141" s="1"/>
      <c r="CY141" s="1"/>
      <c r="CZ141" s="22"/>
      <c r="DA141" s="16"/>
      <c r="DB141" s="126" t="s">
        <v>440</v>
      </c>
      <c r="DC141" s="127"/>
      <c r="DD141" s="128" t="s">
        <v>1832</v>
      </c>
      <c r="DE141" s="1"/>
      <c r="DF141" s="1"/>
      <c r="DG141" s="1"/>
      <c r="DH141" s="1"/>
      <c r="DI141" s="1" t="s">
        <v>433</v>
      </c>
      <c r="DJ141" s="206" t="s">
        <v>490</v>
      </c>
      <c r="DK141" s="4">
        <v>2</v>
      </c>
      <c r="DL141" s="4"/>
      <c r="DM141" s="4"/>
      <c r="DN141" s="16">
        <v>0</v>
      </c>
      <c r="DO141" s="4"/>
      <c r="DP141" s="4"/>
      <c r="DQ141" s="4"/>
      <c r="DR141" s="2" t="s">
        <v>430</v>
      </c>
      <c r="DS141" s="2" t="s">
        <v>430</v>
      </c>
      <c r="DT141" s="2" t="s">
        <v>430</v>
      </c>
      <c r="DU141" s="2" t="s">
        <v>430</v>
      </c>
      <c r="DV141" s="2" t="s">
        <v>430</v>
      </c>
      <c r="DW141" s="2" t="s">
        <v>430</v>
      </c>
      <c r="DX141" s="2" t="s">
        <v>430</v>
      </c>
      <c r="DY141" s="2" t="s">
        <v>430</v>
      </c>
      <c r="DZ141" s="2" t="s">
        <v>430</v>
      </c>
      <c r="EA141" s="2" t="s">
        <v>513</v>
      </c>
      <c r="EB141" s="2"/>
      <c r="EC141" s="36"/>
      <c r="ED141" s="36"/>
      <c r="EE141" s="4">
        <f>L141</f>
        <v>24</v>
      </c>
      <c r="EF141" s="4" t="s">
        <v>557</v>
      </c>
      <c r="EG141" s="4">
        <v>3</v>
      </c>
      <c r="EH141" s="4">
        <v>1</v>
      </c>
      <c r="EI141" s="4" t="s">
        <v>3184</v>
      </c>
      <c r="EJ141" s="4" t="s">
        <v>1346</v>
      </c>
      <c r="EK141" s="4" t="s">
        <v>1346</v>
      </c>
      <c r="EL141" s="6" t="e">
        <f t="shared" si="214"/>
        <v>#VALUE!</v>
      </c>
      <c r="EM141" s="4"/>
      <c r="EN141" s="4" t="s">
        <v>557</v>
      </c>
      <c r="EO141" s="4">
        <v>3</v>
      </c>
      <c r="EP141" s="4">
        <v>1</v>
      </c>
      <c r="EQ141" s="31" t="s">
        <v>2517</v>
      </c>
      <c r="ER141" s="14">
        <v>42320</v>
      </c>
      <c r="ES141" s="129">
        <v>16212</v>
      </c>
      <c r="ET141" s="130">
        <v>75</v>
      </c>
      <c r="EU141" s="130">
        <v>4365</v>
      </c>
      <c r="EV141" s="130">
        <v>4000</v>
      </c>
      <c r="EW141" s="130">
        <v>37440</v>
      </c>
      <c r="EX141" s="130">
        <v>782</v>
      </c>
      <c r="EY141" s="131">
        <f t="shared" si="215"/>
        <v>97.593600000000009</v>
      </c>
      <c r="EZ141" s="38">
        <f t="shared" si="216"/>
        <v>2342.2464</v>
      </c>
      <c r="FA141" s="9"/>
      <c r="FB141" s="9"/>
      <c r="FC141" s="9"/>
      <c r="FD141" s="9"/>
      <c r="FE141" s="132"/>
      <c r="FF141" s="132"/>
      <c r="FG141" s="132"/>
      <c r="FH141" s="133"/>
      <c r="FI141" s="134"/>
      <c r="FJ141" s="133"/>
      <c r="FK141" s="135"/>
      <c r="FL141" s="136"/>
      <c r="FM141" s="9"/>
      <c r="FN141" s="1"/>
      <c r="FO141" s="40">
        <f t="shared" si="217"/>
        <v>9.8000000000000004E-2</v>
      </c>
      <c r="FP141" s="9"/>
      <c r="FQ141" s="118">
        <f t="shared" si="218"/>
        <v>17.915234822451318</v>
      </c>
      <c r="FR141" s="137">
        <f t="shared" si="219"/>
        <v>9.7593600000000003E-2</v>
      </c>
      <c r="FS141" s="9"/>
      <c r="FT141" s="1"/>
      <c r="FU141" s="335"/>
      <c r="FV141" s="348">
        <v>42309</v>
      </c>
      <c r="FW141" s="210"/>
      <c r="FX141" s="244" t="s">
        <v>513</v>
      </c>
      <c r="FY141" s="243" t="s">
        <v>2693</v>
      </c>
      <c r="FZ141" s="1"/>
      <c r="GA141" s="1">
        <v>0</v>
      </c>
      <c r="GB141" s="9"/>
      <c r="GC141" s="9"/>
      <c r="GD141" s="1"/>
      <c r="GE141" s="245" t="s">
        <v>513</v>
      </c>
      <c r="GF141" s="237" t="s">
        <v>513</v>
      </c>
      <c r="GG141" s="1"/>
      <c r="GH141" s="244" t="s">
        <v>3185</v>
      </c>
      <c r="GI141" s="351">
        <v>1</v>
      </c>
      <c r="GJ141" s="244" t="s">
        <v>3085</v>
      </c>
      <c r="GK141" s="1"/>
      <c r="GL141" s="8">
        <v>0</v>
      </c>
      <c r="GM141" s="9"/>
      <c r="GN141" s="1"/>
      <c r="GO141" s="10"/>
      <c r="GP141" s="10"/>
      <c r="GQ141" s="20"/>
      <c r="GR141" s="138"/>
      <c r="GS141" s="1"/>
      <c r="GT141" s="1"/>
      <c r="GU141" s="1"/>
      <c r="GV141" s="1"/>
      <c r="GW141" s="1"/>
      <c r="GX141" s="1"/>
      <c r="GY141" s="9"/>
      <c r="GZ141" s="9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22">
        <v>66.599999999999994</v>
      </c>
      <c r="KC141" s="22">
        <v>24.3</v>
      </c>
      <c r="KD141" s="22">
        <v>29.9</v>
      </c>
      <c r="KE141" s="20">
        <f t="shared" si="220"/>
        <v>23.617651199999997</v>
      </c>
      <c r="KF141" s="20">
        <f t="shared" si="221"/>
        <v>60.996000000000009</v>
      </c>
      <c r="KG141" s="20">
        <f t="shared" si="222"/>
        <v>12.199200000000001</v>
      </c>
      <c r="KH141" s="20">
        <f t="shared" si="223"/>
        <v>2.0592249599999999</v>
      </c>
      <c r="KI141" s="20">
        <f t="shared" si="224"/>
        <v>0.52700544000000005</v>
      </c>
      <c r="KJ141" s="20">
        <f t="shared" si="225"/>
        <v>8.173464000000001</v>
      </c>
      <c r="KK141" s="20">
        <f t="shared" si="226"/>
        <v>18.60378</v>
      </c>
      <c r="KL141" s="20">
        <f t="shared" si="227"/>
        <v>33.974772000000002</v>
      </c>
      <c r="KM141" s="9"/>
      <c r="KN141" s="9"/>
      <c r="KO141" s="9"/>
      <c r="KP141" s="1"/>
      <c r="KQ141" s="9"/>
      <c r="KR141" s="9"/>
      <c r="KS141" s="245">
        <v>44487</v>
      </c>
      <c r="KT141" s="20">
        <v>2</v>
      </c>
      <c r="KU141" s="9">
        <v>0</v>
      </c>
      <c r="KV141" s="9">
        <v>3</v>
      </c>
      <c r="KW141" s="464">
        <v>44511</v>
      </c>
      <c r="KX141" s="9">
        <v>3</v>
      </c>
      <c r="KY141" s="9">
        <v>1</v>
      </c>
      <c r="KZ141" s="9">
        <v>2</v>
      </c>
      <c r="LA141" s="11" t="s">
        <v>2459</v>
      </c>
      <c r="LB141" s="11"/>
      <c r="LC141" s="11"/>
    </row>
    <row r="142" spans="1:315">
      <c r="A142" s="1">
        <v>143</v>
      </c>
      <c r="B142" s="416">
        <f>COUNTIFS($D$3:D142,D142,$F$3:F142,F142)</f>
        <v>1</v>
      </c>
      <c r="C142" s="418">
        <v>8800</v>
      </c>
      <c r="D142" s="418" t="s">
        <v>2291</v>
      </c>
      <c r="E142" s="1" t="s">
        <v>2072</v>
      </c>
      <c r="F142" s="12">
        <v>8311075333</v>
      </c>
      <c r="G142" s="1">
        <v>35</v>
      </c>
      <c r="H142" s="441">
        <v>43273</v>
      </c>
      <c r="I142" s="162"/>
      <c r="J142" s="24"/>
      <c r="K142" s="9"/>
      <c r="L142" s="1"/>
      <c r="M142" s="1"/>
      <c r="N142" s="1"/>
      <c r="O142" s="1"/>
      <c r="P142" s="25"/>
      <c r="Q142" s="25"/>
      <c r="R142" s="25"/>
      <c r="S142" s="27"/>
      <c r="T142" s="27"/>
      <c r="U142" s="27"/>
      <c r="V142" s="27"/>
      <c r="W142" s="27"/>
      <c r="X142" s="27"/>
      <c r="Y142" s="26"/>
      <c r="Z142" s="8"/>
      <c r="AA142" s="1"/>
      <c r="AB142" s="1"/>
      <c r="AC142" s="1"/>
      <c r="AD142" s="1"/>
      <c r="AE142" s="1"/>
      <c r="AF142" s="1"/>
      <c r="AG142" s="136"/>
      <c r="AH142" s="9"/>
      <c r="AI142" s="1"/>
      <c r="AJ142" s="1"/>
      <c r="AK142" s="112"/>
      <c r="AL142" s="1"/>
      <c r="AM142" s="1"/>
      <c r="AN142" s="1"/>
      <c r="AO142" s="163"/>
      <c r="AP142" s="164"/>
      <c r="AQ142" s="165"/>
      <c r="AR142" s="166"/>
      <c r="AS142" s="135"/>
      <c r="AT142" s="21"/>
      <c r="AU142" s="167"/>
      <c r="AV142" s="1"/>
      <c r="AW142" s="1"/>
      <c r="AX142" s="168"/>
      <c r="AY142" s="1"/>
      <c r="AZ142" s="1"/>
      <c r="BA142" s="142"/>
      <c r="BB142" s="1"/>
      <c r="BC142" s="169"/>
      <c r="BD142" s="4"/>
      <c r="BE142" s="1"/>
      <c r="BF142" s="1"/>
      <c r="BG142" s="1"/>
      <c r="BH142" s="1"/>
      <c r="BI142" s="1"/>
      <c r="BJ142" s="1"/>
      <c r="BK142" s="1"/>
      <c r="BL142" s="170"/>
      <c r="BM142" s="123"/>
      <c r="BN142" s="4"/>
      <c r="BO142" s="1"/>
      <c r="BP142" s="1"/>
      <c r="BQ142" s="1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25"/>
      <c r="CP142" s="4"/>
      <c r="CQ142" s="1"/>
      <c r="CR142" s="1"/>
      <c r="CS142" s="1"/>
      <c r="CT142" s="25"/>
      <c r="CU142" s="125"/>
      <c r="CV142" s="125"/>
      <c r="CW142" s="1"/>
      <c r="CX142" s="1"/>
      <c r="CY142" s="1"/>
      <c r="CZ142" s="1"/>
      <c r="DA142" s="1"/>
      <c r="DB142" s="126"/>
      <c r="DC142" s="8"/>
      <c r="DD142" s="8"/>
      <c r="DE142" s="1"/>
      <c r="DF142" s="1"/>
      <c r="DG142" s="1"/>
      <c r="DH142" s="1"/>
      <c r="DI142" s="2"/>
      <c r="DJ142" s="205" t="s">
        <v>482</v>
      </c>
      <c r="DK142" s="4"/>
      <c r="DL142" s="4"/>
      <c r="DM142" s="4"/>
      <c r="DN142" s="4"/>
      <c r="DO142" s="4"/>
      <c r="DP142" s="4"/>
      <c r="DQ142" s="4"/>
      <c r="DR142" s="1"/>
      <c r="DS142" s="1"/>
      <c r="DT142" s="2"/>
      <c r="DU142" s="2"/>
      <c r="DV142" s="2"/>
      <c r="DW142" s="2"/>
      <c r="DX142" s="2"/>
      <c r="DY142" s="2"/>
      <c r="DZ142" s="2"/>
      <c r="EA142" s="2"/>
      <c r="EB142" s="1"/>
      <c r="EC142" s="9"/>
      <c r="ED142" s="9"/>
      <c r="EE142" s="9"/>
      <c r="EF142" s="1">
        <v>48</v>
      </c>
      <c r="EG142" s="1"/>
      <c r="EH142" s="1">
        <v>1</v>
      </c>
      <c r="EI142" s="4" t="s">
        <v>3186</v>
      </c>
      <c r="EJ142" s="237" t="s">
        <v>1346</v>
      </c>
      <c r="EK142" s="237" t="s">
        <v>1346</v>
      </c>
      <c r="EL142" s="6" t="e">
        <f>EK142/((EJ142/100)*(EJ142/100))</f>
        <v>#VALUE!</v>
      </c>
      <c r="EM142" s="1"/>
      <c r="EN142" s="1">
        <v>1</v>
      </c>
      <c r="EO142" s="1">
        <v>0</v>
      </c>
      <c r="EP142" s="1">
        <v>0</v>
      </c>
      <c r="EQ142" s="244" t="s">
        <v>513</v>
      </c>
      <c r="ER142" s="10" t="s">
        <v>513</v>
      </c>
      <c r="ES142" s="129"/>
      <c r="ET142" s="9"/>
      <c r="EU142" s="9"/>
      <c r="EV142" s="9"/>
      <c r="EW142" s="9"/>
      <c r="EX142" s="9"/>
      <c r="EY142" s="132"/>
      <c r="EZ142" s="132"/>
      <c r="FA142" s="11"/>
      <c r="FB142" s="9"/>
      <c r="FC142" s="9"/>
      <c r="FD142" s="9"/>
      <c r="FE142" s="9"/>
      <c r="FF142" s="9"/>
      <c r="FG142" s="132"/>
      <c r="FH142" s="132"/>
      <c r="FI142" s="134"/>
      <c r="FJ142" s="133"/>
      <c r="FK142" s="171"/>
      <c r="FL142" s="21"/>
      <c r="FM142" s="136"/>
      <c r="FN142" s="9"/>
      <c r="FO142" s="36"/>
      <c r="FP142" s="9"/>
      <c r="FQ142" s="132"/>
      <c r="FR142" s="132"/>
      <c r="FS142" s="1"/>
      <c r="FT142" s="1"/>
      <c r="FU142" s="334" t="s">
        <v>513</v>
      </c>
      <c r="FV142" s="343" t="s">
        <v>772</v>
      </c>
      <c r="FW142" s="237" t="s">
        <v>566</v>
      </c>
      <c r="FX142" s="208" t="s">
        <v>772</v>
      </c>
      <c r="FY142" s="243" t="s">
        <v>2517</v>
      </c>
      <c r="FZ142" s="1"/>
      <c r="GA142" s="1">
        <v>1</v>
      </c>
      <c r="GB142" s="9"/>
      <c r="GC142" s="9"/>
      <c r="GD142" s="1"/>
      <c r="GE142" s="245" t="s">
        <v>513</v>
      </c>
      <c r="GF142" s="237" t="s">
        <v>513</v>
      </c>
      <c r="GG142" s="1"/>
      <c r="GH142" s="244" t="s">
        <v>3187</v>
      </c>
      <c r="GI142" s="351">
        <v>1</v>
      </c>
      <c r="GJ142" s="244" t="s">
        <v>3188</v>
      </c>
      <c r="GK142" s="1"/>
      <c r="GL142" s="244" t="s">
        <v>3189</v>
      </c>
      <c r="GM142" s="9"/>
      <c r="GN142" s="1"/>
      <c r="GO142" s="1"/>
      <c r="GP142" s="4"/>
      <c r="GQ142" s="1"/>
      <c r="GR142" s="138"/>
      <c r="GS142" s="1"/>
      <c r="GT142" s="1"/>
      <c r="GU142" s="1"/>
      <c r="GV142" s="1"/>
      <c r="GW142" s="1"/>
      <c r="GX142" s="1"/>
      <c r="GY142" s="9"/>
      <c r="GZ142" s="9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1"/>
      <c r="KQ142" s="9"/>
      <c r="KR142" s="9"/>
      <c r="KS142" s="23">
        <v>43530</v>
      </c>
      <c r="KT142" s="20">
        <v>2</v>
      </c>
      <c r="KU142" s="9">
        <v>1</v>
      </c>
      <c r="KV142" s="9">
        <v>1</v>
      </c>
      <c r="KW142" s="464">
        <v>43565</v>
      </c>
      <c r="KX142" s="9">
        <v>1</v>
      </c>
      <c r="KY142" s="9">
        <v>0</v>
      </c>
      <c r="KZ142" s="9">
        <v>0</v>
      </c>
      <c r="LA142" s="11" t="s">
        <v>2531</v>
      </c>
      <c r="LB142" s="11"/>
      <c r="LC142" s="11"/>
    </row>
    <row r="143" spans="1:315">
      <c r="A143" s="1">
        <v>90</v>
      </c>
      <c r="B143" s="416">
        <f>COUNTIFS($D$3:D143,D143,$F$3:F143,F143)</f>
        <v>1</v>
      </c>
      <c r="C143" s="417">
        <v>14945</v>
      </c>
      <c r="D143" s="418" t="s">
        <v>1547</v>
      </c>
      <c r="E143" s="2" t="s">
        <v>1301</v>
      </c>
      <c r="F143" s="12">
        <v>440604423</v>
      </c>
      <c r="G143" s="1">
        <v>77</v>
      </c>
      <c r="H143" s="441">
        <v>44286</v>
      </c>
      <c r="I143" s="29" t="s">
        <v>615</v>
      </c>
      <c r="J143" s="24" t="s">
        <v>486</v>
      </c>
      <c r="K143" s="2" t="s">
        <v>429</v>
      </c>
      <c r="L143" s="2">
        <v>26</v>
      </c>
      <c r="M143" s="2" t="s">
        <v>597</v>
      </c>
      <c r="N143" s="2" t="s">
        <v>430</v>
      </c>
      <c r="O143" s="11"/>
      <c r="P143" s="2" t="s">
        <v>1528</v>
      </c>
      <c r="Q143" s="11"/>
      <c r="R143" s="11"/>
      <c r="S143" s="11"/>
      <c r="T143" s="41"/>
      <c r="U143" s="41"/>
      <c r="V143" s="61" t="s">
        <v>1358</v>
      </c>
      <c r="W143" s="41"/>
      <c r="X143" s="43" t="s">
        <v>1544</v>
      </c>
      <c r="Y143" s="68"/>
      <c r="Z143" s="11"/>
      <c r="AA143" s="1" t="s">
        <v>793</v>
      </c>
      <c r="AB143" s="1"/>
      <c r="AC143" s="112">
        <v>152</v>
      </c>
      <c r="AD143" s="112">
        <v>3900</v>
      </c>
      <c r="AE143" s="11"/>
      <c r="AF143" s="11"/>
      <c r="AG143" s="11" t="s">
        <v>482</v>
      </c>
      <c r="AH143" s="112">
        <v>250</v>
      </c>
      <c r="AI143" s="11"/>
      <c r="AJ143" s="11"/>
      <c r="AK143" s="112"/>
      <c r="AL143" s="1"/>
      <c r="AM143" s="11"/>
      <c r="AN143" s="1"/>
      <c r="AO143" s="113">
        <v>77.400000000000006</v>
      </c>
      <c r="AP143" s="114">
        <v>17.8</v>
      </c>
      <c r="AQ143" s="115">
        <v>1.04</v>
      </c>
      <c r="AR143" s="116">
        <f t="shared" ref="AR143:AR150" si="228">AO143+AP143+AQ143</f>
        <v>96.240000000000009</v>
      </c>
      <c r="AS143" s="117">
        <f t="shared" ref="AS143:AS150" si="229">AO143/AP143</f>
        <v>4.3483146067415728</v>
      </c>
      <c r="AT143" s="118">
        <f t="shared" ref="AT143:AT150" si="230">AO143/AP143*AQ143</f>
        <v>4.5222471910112354</v>
      </c>
      <c r="AU143" s="119">
        <f t="shared" ref="AU143:AU150" si="231">AO143/(AP143+AQ143)</f>
        <v>4.1082802547770703</v>
      </c>
      <c r="AV143" s="19">
        <f>AW143*AO143/100</f>
        <v>74.415999999999997</v>
      </c>
      <c r="AW143" s="19">
        <f>98-AY143-(CD143*100/AO143)</f>
        <v>96.144702842377257</v>
      </c>
      <c r="AX143" s="120">
        <v>3.5999999999999997E-2</v>
      </c>
      <c r="AY143" s="19">
        <f>AX143*100/AO143</f>
        <v>4.6511627906976737E-2</v>
      </c>
      <c r="AZ143" s="1" t="s">
        <v>431</v>
      </c>
      <c r="BA143" s="55">
        <v>60.3</v>
      </c>
      <c r="BB143" s="1" t="s">
        <v>431</v>
      </c>
      <c r="BC143" s="6">
        <v>6.7000000000000004E-2</v>
      </c>
      <c r="BD143" s="6"/>
      <c r="BE143" s="19"/>
      <c r="BF143" s="19"/>
      <c r="BG143" s="64">
        <v>8476.7295597484281</v>
      </c>
      <c r="BH143" s="64">
        <v>919.72555746140642</v>
      </c>
      <c r="BI143" s="19">
        <v>0</v>
      </c>
      <c r="BJ143" s="19">
        <v>26</v>
      </c>
      <c r="BK143" s="19">
        <v>74</v>
      </c>
      <c r="BL143" s="121">
        <f t="shared" ref="BL143:BL150" si="232">BJ143/BK143</f>
        <v>0.35135135135135137</v>
      </c>
      <c r="BM143" s="122">
        <v>1.18</v>
      </c>
      <c r="BN143" s="6">
        <f t="shared" ref="BN143:BN150" si="233">BM143*100/AO143</f>
        <v>1.524547803617571</v>
      </c>
      <c r="BO143" s="1" t="s">
        <v>431</v>
      </c>
      <c r="BP143" s="19">
        <v>94.710000000000008</v>
      </c>
      <c r="BQ143" s="19">
        <v>86.1</v>
      </c>
      <c r="BR143" s="4">
        <v>40054</v>
      </c>
      <c r="BS143" s="6">
        <f t="shared" ref="BS143:BS150" si="234">BX143+BZ143</f>
        <v>32.299999999999997</v>
      </c>
      <c r="BT143" s="4">
        <v>92.2</v>
      </c>
      <c r="BU143" s="42">
        <v>6721.4</v>
      </c>
      <c r="BV143" s="6">
        <f t="shared" ref="BV143:BV150" si="235">100-BT143</f>
        <v>7.7999999999999972</v>
      </c>
      <c r="BW143" s="6">
        <f t="shared" ref="BW143:BW150" si="236">BY143+CA143+CC143</f>
        <v>17.550800000000002</v>
      </c>
      <c r="BX143" s="22">
        <v>20.399999999999999</v>
      </c>
      <c r="BY143" s="22">
        <f t="shared" ref="BY143:BY150" si="237">BX143*AP143/100</f>
        <v>3.6312000000000002</v>
      </c>
      <c r="BZ143" s="6">
        <v>11.9</v>
      </c>
      <c r="CA143" s="22">
        <f t="shared" ref="CA143:CA150" si="238">BZ143*AP143/100</f>
        <v>2.1182000000000003</v>
      </c>
      <c r="CB143" s="6">
        <v>66.3</v>
      </c>
      <c r="CC143" s="22">
        <f t="shared" ref="CC143:CC150" si="239">CB143*AP143/100</f>
        <v>11.801400000000001</v>
      </c>
      <c r="CD143" s="22">
        <v>1.4</v>
      </c>
      <c r="CE143" s="123">
        <v>100</v>
      </c>
      <c r="CF143" s="124">
        <v>9889.5999999999985</v>
      </c>
      <c r="CG143" s="123" t="s">
        <v>431</v>
      </c>
      <c r="CH143" s="124" t="s">
        <v>431</v>
      </c>
      <c r="CI143" s="123">
        <v>79.900000000000006</v>
      </c>
      <c r="CJ143" s="123">
        <v>72.599999999999994</v>
      </c>
      <c r="CK143" s="124">
        <v>5906.5999999999995</v>
      </c>
      <c r="CL143" s="19">
        <f t="shared" ref="CL143:CL150" si="240">BX143/BZ143</f>
        <v>1.7142857142857142</v>
      </c>
      <c r="CM143" s="19">
        <v>3.07</v>
      </c>
      <c r="CN143" s="19" t="s">
        <v>431</v>
      </c>
      <c r="CO143" s="19" t="s">
        <v>431</v>
      </c>
      <c r="CP143" s="6"/>
      <c r="CQ143" s="19"/>
      <c r="CR143" s="19"/>
      <c r="CS143" s="20"/>
      <c r="CT143" s="25"/>
      <c r="CU143" s="125"/>
      <c r="CV143" s="125"/>
      <c r="CW143" s="1"/>
      <c r="CX143" s="1"/>
      <c r="CY143" s="1"/>
      <c r="CZ143" s="22"/>
      <c r="DA143" s="16"/>
      <c r="DB143" s="126" t="s">
        <v>446</v>
      </c>
      <c r="DC143" s="127"/>
      <c r="DD143" s="128" t="s">
        <v>1548</v>
      </c>
      <c r="DE143" s="1"/>
      <c r="DF143" s="1"/>
      <c r="DG143" s="1"/>
      <c r="DH143" s="1"/>
      <c r="DI143" s="1" t="s">
        <v>433</v>
      </c>
      <c r="DJ143" s="205" t="s">
        <v>482</v>
      </c>
      <c r="DK143" s="4">
        <v>2</v>
      </c>
      <c r="DL143" s="4"/>
      <c r="DM143" s="4"/>
      <c r="DN143" s="16">
        <v>0</v>
      </c>
      <c r="DO143" s="4"/>
      <c r="DP143" s="4"/>
      <c r="DQ143" s="4"/>
      <c r="DR143" s="22" t="s">
        <v>430</v>
      </c>
      <c r="DS143" s="22" t="s">
        <v>430</v>
      </c>
      <c r="DT143" s="64">
        <v>132</v>
      </c>
      <c r="DU143" s="22">
        <v>43.9</v>
      </c>
      <c r="DV143" s="22">
        <v>56.1</v>
      </c>
      <c r="DW143" s="22" t="s">
        <v>430</v>
      </c>
      <c r="DX143" s="22" t="s">
        <v>430</v>
      </c>
      <c r="DY143" s="22" t="s">
        <v>430</v>
      </c>
      <c r="DZ143" s="22" t="s">
        <v>430</v>
      </c>
      <c r="EA143" s="65" t="s">
        <v>1514</v>
      </c>
      <c r="EB143" s="65" t="s">
        <v>1516</v>
      </c>
      <c r="EC143" s="36"/>
      <c r="ED143" s="36"/>
      <c r="EE143" s="4">
        <f>L143</f>
        <v>26</v>
      </c>
      <c r="EF143" s="4">
        <v>35</v>
      </c>
      <c r="EG143" s="4">
        <v>3</v>
      </c>
      <c r="EH143" s="4">
        <v>0</v>
      </c>
      <c r="EI143" s="4" t="s">
        <v>2437</v>
      </c>
      <c r="EJ143" s="4" t="s">
        <v>1346</v>
      </c>
      <c r="EK143" s="4" t="s">
        <v>1346</v>
      </c>
      <c r="EL143" s="6" t="e">
        <f>EK143/(EJ143*EJ143*0.01*0.01)</f>
        <v>#VALUE!</v>
      </c>
      <c r="EM143" s="4"/>
      <c r="EN143" s="4">
        <v>1</v>
      </c>
      <c r="EO143" s="4">
        <v>4</v>
      </c>
      <c r="EP143" s="4">
        <v>2</v>
      </c>
      <c r="EQ143" s="31" t="s">
        <v>513</v>
      </c>
      <c r="ER143" s="14" t="s">
        <v>513</v>
      </c>
      <c r="ES143" s="129">
        <v>14945</v>
      </c>
      <c r="ET143" s="130">
        <v>75</v>
      </c>
      <c r="EU143" s="130">
        <v>29599</v>
      </c>
      <c r="EV143" s="130">
        <v>8000</v>
      </c>
      <c r="EW143" s="130">
        <v>39780</v>
      </c>
      <c r="EX143" s="130">
        <v>2029</v>
      </c>
      <c r="EY143" s="131">
        <f t="shared" ref="EY143:EY145" si="241">EX143/EV143*EW143/ET143</f>
        <v>134.52269999999999</v>
      </c>
      <c r="EZ143" s="38">
        <f t="shared" ref="EZ143:EZ145" si="242">L143*EY143</f>
        <v>3497.5901999999996</v>
      </c>
      <c r="FA143" s="9"/>
      <c r="FB143" s="9"/>
      <c r="FC143" s="9"/>
      <c r="FD143" s="9"/>
      <c r="FE143" s="132"/>
      <c r="FF143" s="132"/>
      <c r="FG143" s="132"/>
      <c r="FH143" s="133"/>
      <c r="FI143" s="134"/>
      <c r="FJ143" s="133"/>
      <c r="FK143" s="135"/>
      <c r="FL143" s="136"/>
      <c r="FM143" s="9"/>
      <c r="FN143" s="1"/>
      <c r="FO143" s="40">
        <f t="shared" ref="FO143:FO145" si="243">AC143/1000</f>
        <v>0.152</v>
      </c>
      <c r="FP143" s="9"/>
      <c r="FQ143" s="118">
        <f t="shared" ref="FQ143:FQ145" si="244">EX143*100/EU143</f>
        <v>6.8549613162606846</v>
      </c>
      <c r="FR143" s="137">
        <f t="shared" ref="FR143:FR145" si="245">EY143/1000</f>
        <v>0.1345227</v>
      </c>
      <c r="FS143" s="9"/>
      <c r="FT143" s="1"/>
      <c r="FU143" s="336">
        <v>44256</v>
      </c>
      <c r="FV143" s="343"/>
      <c r="FW143" s="237" t="s">
        <v>3190</v>
      </c>
      <c r="FX143" s="208"/>
      <c r="FY143" s="243" t="s">
        <v>513</v>
      </c>
      <c r="FZ143" s="1"/>
      <c r="GA143" s="1">
        <v>1</v>
      </c>
      <c r="GB143" s="9"/>
      <c r="GC143" s="9"/>
      <c r="GD143" s="1"/>
      <c r="GE143" s="245" t="s">
        <v>3097</v>
      </c>
      <c r="GF143" s="237" t="s">
        <v>2453</v>
      </c>
      <c r="GG143" s="1"/>
      <c r="GH143" s="28">
        <v>44286</v>
      </c>
      <c r="GI143" s="351">
        <v>1</v>
      </c>
      <c r="GJ143" s="244" t="s">
        <v>2646</v>
      </c>
      <c r="GK143" s="1"/>
      <c r="GL143" s="8">
        <v>0</v>
      </c>
      <c r="GM143" s="9"/>
      <c r="GN143" s="1"/>
      <c r="GO143" s="10">
        <v>44286</v>
      </c>
      <c r="GP143" s="10"/>
      <c r="GQ143" s="20"/>
      <c r="GR143" s="138"/>
      <c r="GS143" s="1"/>
      <c r="GT143" s="1"/>
      <c r="GU143" s="1"/>
      <c r="GV143" s="1"/>
      <c r="GW143" s="1"/>
      <c r="GX143" s="1"/>
      <c r="GY143" s="9"/>
      <c r="GZ143" s="9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9"/>
      <c r="KC143" s="9"/>
      <c r="KD143" s="9"/>
      <c r="KE143" s="20">
        <f t="shared" ref="KE143:KE145" si="246">FR143*AO143/100*1000</f>
        <v>104.12056980000001</v>
      </c>
      <c r="KF143" s="20">
        <f t="shared" ref="KF143:KF145" si="247">FR143*AP143/100*1000</f>
        <v>23.945040600000002</v>
      </c>
      <c r="KG143" s="20">
        <f t="shared" ref="KG143:KG145" si="248">FR143*AQ143/100*1000</f>
        <v>1.3990360800000001</v>
      </c>
      <c r="KH143" s="20">
        <f t="shared" ref="KH143:KH145" si="249">FR143*AX143/100*1000</f>
        <v>4.8428171999999992E-2</v>
      </c>
      <c r="KI143" s="20">
        <f t="shared" ref="KI143:KI145" si="250">FR143*BM143/100*1000</f>
        <v>1.5873678599999999</v>
      </c>
      <c r="KJ143" s="20">
        <f t="shared" ref="KJ143:KJ145" si="251">FR143*BY143/100*1000</f>
        <v>4.8847882824000006</v>
      </c>
      <c r="KK143" s="20">
        <f t="shared" ref="KK143:KK145" si="252">FR143*CA143/100*1000</f>
        <v>2.8494598314000004</v>
      </c>
      <c r="KL143" s="20">
        <f t="shared" ref="KL143:KL145" si="253">FR143*CC143/100*1000</f>
        <v>15.875561917799999</v>
      </c>
      <c r="KM143" s="9"/>
      <c r="KN143" s="9"/>
      <c r="KO143" s="9"/>
      <c r="KP143" s="1"/>
      <c r="KQ143" s="9"/>
      <c r="KR143" s="9"/>
      <c r="KS143" s="245" t="s">
        <v>513</v>
      </c>
      <c r="KT143" s="459" t="s">
        <v>513</v>
      </c>
      <c r="KU143" s="246" t="s">
        <v>513</v>
      </c>
      <c r="KV143" s="246" t="s">
        <v>513</v>
      </c>
      <c r="KW143" s="246" t="s">
        <v>513</v>
      </c>
      <c r="KX143" s="246" t="s">
        <v>513</v>
      </c>
      <c r="KY143" s="246" t="s">
        <v>513</v>
      </c>
      <c r="KZ143" s="246" t="s">
        <v>513</v>
      </c>
      <c r="LA143" s="11" t="s">
        <v>513</v>
      </c>
      <c r="LB143" s="11"/>
      <c r="LC143" s="11"/>
    </row>
    <row r="144" spans="1:315">
      <c r="A144" s="1">
        <v>39</v>
      </c>
      <c r="B144" s="416">
        <f>COUNTIFS($D$3:D144,D144,$F$3:F144,F144)</f>
        <v>1</v>
      </c>
      <c r="C144" s="417">
        <v>14594</v>
      </c>
      <c r="D144" s="418" t="s">
        <v>1463</v>
      </c>
      <c r="E144" s="2" t="s">
        <v>516</v>
      </c>
      <c r="F144" s="12">
        <v>6903124118</v>
      </c>
      <c r="G144" s="1">
        <v>52</v>
      </c>
      <c r="H144" s="441">
        <v>44249</v>
      </c>
      <c r="I144" s="29" t="s">
        <v>450</v>
      </c>
      <c r="J144" s="24" t="s">
        <v>486</v>
      </c>
      <c r="K144" s="2" t="s">
        <v>429</v>
      </c>
      <c r="L144" s="2">
        <v>12</v>
      </c>
      <c r="M144" s="2">
        <v>3</v>
      </c>
      <c r="N144" s="2" t="s">
        <v>430</v>
      </c>
      <c r="O144" s="11"/>
      <c r="P144" s="2" t="s">
        <v>1437</v>
      </c>
      <c r="Q144" s="11"/>
      <c r="R144" s="11"/>
      <c r="S144" s="11"/>
      <c r="T144" s="41"/>
      <c r="U144" s="41"/>
      <c r="V144" s="61" t="s">
        <v>1358</v>
      </c>
      <c r="W144" s="59" t="s">
        <v>1305</v>
      </c>
      <c r="X144" s="60"/>
      <c r="Y144" s="60"/>
      <c r="Z144" s="11"/>
      <c r="AA144" s="1" t="s">
        <v>760</v>
      </c>
      <c r="AB144" s="1"/>
      <c r="AC144" s="112">
        <v>481</v>
      </c>
      <c r="AD144" s="112">
        <v>5700</v>
      </c>
      <c r="AE144" s="11"/>
      <c r="AF144" s="11"/>
      <c r="AG144" s="11" t="s">
        <v>482</v>
      </c>
      <c r="AH144" s="112">
        <v>450</v>
      </c>
      <c r="AI144" s="11"/>
      <c r="AJ144" s="11"/>
      <c r="AK144" s="112"/>
      <c r="AL144" s="1"/>
      <c r="AM144" s="11"/>
      <c r="AN144" s="1"/>
      <c r="AO144" s="113">
        <v>35.4</v>
      </c>
      <c r="AP144" s="114">
        <v>55.7</v>
      </c>
      <c r="AQ144" s="115">
        <v>6.77</v>
      </c>
      <c r="AR144" s="116">
        <f t="shared" si="228"/>
        <v>97.86999999999999</v>
      </c>
      <c r="AS144" s="117">
        <f t="shared" si="229"/>
        <v>0.63554757630161574</v>
      </c>
      <c r="AT144" s="118">
        <f t="shared" si="230"/>
        <v>4.3026570915619384</v>
      </c>
      <c r="AU144" s="119">
        <f t="shared" si="231"/>
        <v>0.5666720025612294</v>
      </c>
      <c r="AV144" s="19">
        <f>AW144*AO144/100</f>
        <v>28.802</v>
      </c>
      <c r="AW144" s="19">
        <f>98-AY144-(CD144*100/AO144)</f>
        <v>81.361581920903959</v>
      </c>
      <c r="AX144" s="120">
        <v>4.4400000000000004</v>
      </c>
      <c r="AY144" s="19">
        <f>AX144*100/AO144</f>
        <v>12.542372881355934</v>
      </c>
      <c r="AZ144" s="1" t="s">
        <v>431</v>
      </c>
      <c r="BA144" s="55">
        <v>54.7</v>
      </c>
      <c r="BB144" s="1" t="s">
        <v>431</v>
      </c>
      <c r="BC144" s="6">
        <v>0.13</v>
      </c>
      <c r="BD144" s="6"/>
      <c r="BE144" s="19"/>
      <c r="BF144" s="19"/>
      <c r="BG144" s="2">
        <v>6594</v>
      </c>
      <c r="BH144" s="2">
        <v>289</v>
      </c>
      <c r="BI144" s="19">
        <v>0.92</v>
      </c>
      <c r="BJ144" s="19">
        <v>26.1</v>
      </c>
      <c r="BK144" s="1">
        <v>73.900000000000006</v>
      </c>
      <c r="BL144" s="121">
        <f t="shared" si="232"/>
        <v>0.35317997293640052</v>
      </c>
      <c r="BM144" s="122">
        <v>0.43</v>
      </c>
      <c r="BN144" s="6">
        <f t="shared" si="233"/>
        <v>1.2146892655367232</v>
      </c>
      <c r="BO144" s="1" t="s">
        <v>431</v>
      </c>
      <c r="BP144" s="19">
        <v>12.6</v>
      </c>
      <c r="BQ144" s="19">
        <v>32.700000000000003</v>
      </c>
      <c r="BR144" s="6">
        <v>34192.200000000004</v>
      </c>
      <c r="BS144" s="6">
        <f t="shared" si="234"/>
        <v>52.5</v>
      </c>
      <c r="BT144" s="4">
        <v>76</v>
      </c>
      <c r="BU144" s="42">
        <v>5509.5238095238092</v>
      </c>
      <c r="BV144" s="6">
        <f t="shared" si="235"/>
        <v>24</v>
      </c>
      <c r="BW144" s="6">
        <f t="shared" si="236"/>
        <v>55.365800000000007</v>
      </c>
      <c r="BX144" s="22">
        <v>22.1</v>
      </c>
      <c r="BY144" s="22">
        <f t="shared" si="237"/>
        <v>12.309700000000003</v>
      </c>
      <c r="BZ144" s="4">
        <v>30.4</v>
      </c>
      <c r="CA144" s="22">
        <f t="shared" si="238"/>
        <v>16.9328</v>
      </c>
      <c r="CB144" s="4">
        <v>46.9</v>
      </c>
      <c r="CC144" s="22">
        <f t="shared" si="239"/>
        <v>26.1233</v>
      </c>
      <c r="CD144" s="22">
        <v>1.45</v>
      </c>
      <c r="CE144" s="123">
        <v>76.7</v>
      </c>
      <c r="CF144" s="123">
        <v>5296</v>
      </c>
      <c r="CG144" s="123">
        <v>56.8</v>
      </c>
      <c r="CH144" s="123">
        <v>4617</v>
      </c>
      <c r="CI144" s="123">
        <v>23.8</v>
      </c>
      <c r="CJ144" s="123">
        <v>45.8</v>
      </c>
      <c r="CK144" s="123">
        <v>4452</v>
      </c>
      <c r="CL144" s="19">
        <f t="shared" si="240"/>
        <v>0.72697368421052644</v>
      </c>
      <c r="CM144" s="22">
        <v>4.57</v>
      </c>
      <c r="CN144" s="22">
        <v>10.5</v>
      </c>
      <c r="CO144" s="22">
        <v>12.3</v>
      </c>
      <c r="CP144" s="6"/>
      <c r="CQ144" s="19"/>
      <c r="CR144" s="19"/>
      <c r="CS144" s="20"/>
      <c r="CT144" s="22"/>
      <c r="CU144" s="139"/>
      <c r="CV144" s="139"/>
      <c r="CW144" s="22"/>
      <c r="CX144" s="22"/>
      <c r="CY144" s="1"/>
      <c r="CZ144" s="22"/>
      <c r="DA144" s="16"/>
      <c r="DB144" s="126" t="s">
        <v>440</v>
      </c>
      <c r="DC144" s="127"/>
      <c r="DD144" s="128" t="s">
        <v>1464</v>
      </c>
      <c r="DE144" s="1"/>
      <c r="DF144" s="1"/>
      <c r="DG144" s="1"/>
      <c r="DH144" s="1"/>
      <c r="DI144" s="1" t="s">
        <v>433</v>
      </c>
      <c r="DJ144" s="205" t="s">
        <v>482</v>
      </c>
      <c r="DK144" s="4">
        <v>2</v>
      </c>
      <c r="DL144" s="4" t="s">
        <v>450</v>
      </c>
      <c r="DM144" s="4" t="s">
        <v>450</v>
      </c>
      <c r="DN144" s="16">
        <v>0</v>
      </c>
      <c r="DO144" s="4">
        <v>0</v>
      </c>
      <c r="DP144" s="4">
        <v>0</v>
      </c>
      <c r="DQ144" s="4" t="s">
        <v>430</v>
      </c>
      <c r="DR144" s="1" t="s">
        <v>430</v>
      </c>
      <c r="DS144" s="1" t="s">
        <v>430</v>
      </c>
      <c r="DT144" s="1">
        <v>204</v>
      </c>
      <c r="DU144" s="1">
        <v>18.600000000000001</v>
      </c>
      <c r="DV144" s="1">
        <v>81.400000000000006</v>
      </c>
      <c r="DW144" s="1" t="s">
        <v>430</v>
      </c>
      <c r="DX144" s="1" t="s">
        <v>430</v>
      </c>
      <c r="DY144" s="1" t="s">
        <v>430</v>
      </c>
      <c r="DZ144" s="1" t="s">
        <v>430</v>
      </c>
      <c r="EA144" s="1">
        <v>0</v>
      </c>
      <c r="EB144" s="1"/>
      <c r="EC144" s="36"/>
      <c r="ED144" s="36"/>
      <c r="EE144" s="4">
        <v>12</v>
      </c>
      <c r="EF144" s="4">
        <v>35</v>
      </c>
      <c r="EG144" s="4">
        <v>3</v>
      </c>
      <c r="EH144" s="4">
        <v>1</v>
      </c>
      <c r="EI144" s="4" t="s">
        <v>2439</v>
      </c>
      <c r="EJ144" s="4" t="s">
        <v>1346</v>
      </c>
      <c r="EK144" s="4" t="s">
        <v>1346</v>
      </c>
      <c r="EL144" s="6" t="e">
        <f>EK144/(EJ144*EJ144*0.01*0.01)</f>
        <v>#VALUE!</v>
      </c>
      <c r="EM144" s="4">
        <v>2</v>
      </c>
      <c r="EN144" s="1">
        <v>0</v>
      </c>
      <c r="EO144" s="4">
        <v>2</v>
      </c>
      <c r="EP144" s="4">
        <v>1</v>
      </c>
      <c r="EQ144" s="31" t="s">
        <v>3094</v>
      </c>
      <c r="ER144" s="14">
        <v>43844</v>
      </c>
      <c r="ES144" s="129">
        <v>14594</v>
      </c>
      <c r="ET144" s="130">
        <v>75</v>
      </c>
      <c r="EU144" s="130">
        <v>25483</v>
      </c>
      <c r="EV144" s="130">
        <v>4000</v>
      </c>
      <c r="EW144" s="130">
        <v>39780</v>
      </c>
      <c r="EX144" s="130">
        <v>3541</v>
      </c>
      <c r="EY144" s="131">
        <f t="shared" si="241"/>
        <v>469.53660000000002</v>
      </c>
      <c r="EZ144" s="38">
        <f t="shared" si="242"/>
        <v>5634.4392000000007</v>
      </c>
      <c r="FA144" s="9"/>
      <c r="FB144" s="9"/>
      <c r="FC144" s="9"/>
      <c r="FD144" s="9"/>
      <c r="FE144" s="132"/>
      <c r="FF144" s="132"/>
      <c r="FG144" s="132"/>
      <c r="FH144" s="133"/>
      <c r="FI144" s="134"/>
      <c r="FJ144" s="133"/>
      <c r="FK144" s="135"/>
      <c r="FL144" s="136"/>
      <c r="FM144" s="9"/>
      <c r="FN144" s="1"/>
      <c r="FO144" s="40">
        <f t="shared" si="243"/>
        <v>0.48099999999999998</v>
      </c>
      <c r="FP144" s="9"/>
      <c r="FQ144" s="118">
        <f t="shared" si="244"/>
        <v>13.895538201938548</v>
      </c>
      <c r="FR144" s="137">
        <f t="shared" si="245"/>
        <v>0.46953660000000003</v>
      </c>
      <c r="FS144" s="9"/>
      <c r="FT144" s="1">
        <v>3</v>
      </c>
      <c r="FU144" s="337">
        <v>44228</v>
      </c>
      <c r="FV144" s="343"/>
      <c r="FW144" s="237" t="s">
        <v>566</v>
      </c>
      <c r="FX144" s="208"/>
      <c r="FY144" s="243" t="s">
        <v>2775</v>
      </c>
      <c r="FZ144" s="1">
        <v>0</v>
      </c>
      <c r="GA144" s="1">
        <v>2</v>
      </c>
      <c r="GB144" s="9" t="s">
        <v>701</v>
      </c>
      <c r="GC144" s="9"/>
      <c r="GD144" s="1">
        <v>1</v>
      </c>
      <c r="GE144" s="245" t="s">
        <v>513</v>
      </c>
      <c r="GF144" s="237" t="s">
        <v>513</v>
      </c>
      <c r="GG144" s="1">
        <v>1</v>
      </c>
      <c r="GH144" s="244" t="s">
        <v>3191</v>
      </c>
      <c r="GI144" s="351">
        <v>1</v>
      </c>
      <c r="GJ144" s="244" t="s">
        <v>2646</v>
      </c>
      <c r="GK144" s="1">
        <v>0</v>
      </c>
      <c r="GL144" s="8">
        <v>0</v>
      </c>
      <c r="GM144" s="9" t="s">
        <v>1337</v>
      </c>
      <c r="GN144" s="1"/>
      <c r="GO144" s="10">
        <v>44249</v>
      </c>
      <c r="GP144" s="10"/>
      <c r="GQ144" s="20"/>
      <c r="GR144" s="138"/>
      <c r="GS144" s="1"/>
      <c r="GT144" s="1"/>
      <c r="GU144" s="1"/>
      <c r="GV144" s="1"/>
      <c r="GW144" s="1"/>
      <c r="GX144" s="1"/>
      <c r="GY144" s="9"/>
      <c r="GZ144" s="1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9"/>
      <c r="KC144" s="9"/>
      <c r="KD144" s="9"/>
      <c r="KE144" s="20">
        <f t="shared" si="246"/>
        <v>166.21595639999998</v>
      </c>
      <c r="KF144" s="20">
        <f t="shared" si="247"/>
        <v>261.53188620000003</v>
      </c>
      <c r="KG144" s="20">
        <f t="shared" si="248"/>
        <v>31.787627820000004</v>
      </c>
      <c r="KH144" s="20">
        <f t="shared" si="249"/>
        <v>20.847425040000001</v>
      </c>
      <c r="KI144" s="20">
        <f t="shared" si="250"/>
        <v>2.0190073800000001</v>
      </c>
      <c r="KJ144" s="20">
        <f t="shared" si="251"/>
        <v>57.798546850200019</v>
      </c>
      <c r="KK144" s="20">
        <f t="shared" si="252"/>
        <v>79.505693404799999</v>
      </c>
      <c r="KL144" s="20">
        <f t="shared" si="253"/>
        <v>122.65845462780003</v>
      </c>
      <c r="KM144" s="9"/>
      <c r="KN144" s="9"/>
      <c r="KO144" s="9"/>
      <c r="KP144" s="1"/>
      <c r="KQ144" s="9"/>
      <c r="KR144" s="9"/>
      <c r="KS144" s="23">
        <v>44278</v>
      </c>
      <c r="KT144" s="20">
        <v>3</v>
      </c>
      <c r="KU144" s="9">
        <v>4</v>
      </c>
      <c r="KV144" s="9">
        <v>2</v>
      </c>
      <c r="KW144" s="464">
        <v>44949</v>
      </c>
      <c r="KX144" s="9">
        <v>2</v>
      </c>
      <c r="KY144" s="9">
        <v>0</v>
      </c>
      <c r="KZ144" s="9">
        <v>0</v>
      </c>
      <c r="LA144" s="11" t="s">
        <v>2463</v>
      </c>
      <c r="LB144" s="11"/>
      <c r="LC144" s="11"/>
    </row>
    <row r="145" spans="1:315">
      <c r="A145" s="1">
        <v>322</v>
      </c>
      <c r="B145" s="416">
        <f>COUNTIFS($D$3:D145,D145,$F$3:F145,F145)</f>
        <v>1</v>
      </c>
      <c r="C145" s="417">
        <v>11834</v>
      </c>
      <c r="D145" s="418" t="s">
        <v>862</v>
      </c>
      <c r="E145" s="2" t="s">
        <v>529</v>
      </c>
      <c r="F145" s="12">
        <v>5454173901</v>
      </c>
      <c r="G145" s="1">
        <v>65</v>
      </c>
      <c r="H145" s="441">
        <v>43775</v>
      </c>
      <c r="I145" s="29" t="s">
        <v>441</v>
      </c>
      <c r="J145" s="24" t="s">
        <v>486</v>
      </c>
      <c r="K145" s="2" t="s">
        <v>429</v>
      </c>
      <c r="L145" s="1">
        <v>6</v>
      </c>
      <c r="M145" s="2">
        <v>2</v>
      </c>
      <c r="N145" s="2" t="s">
        <v>430</v>
      </c>
      <c r="O145" s="1"/>
      <c r="P145" s="1" t="s">
        <v>848</v>
      </c>
      <c r="Q145" s="25"/>
      <c r="R145" s="25"/>
      <c r="S145" s="2"/>
      <c r="T145" s="45" t="s">
        <v>782</v>
      </c>
      <c r="U145" s="45"/>
      <c r="V145" s="47" t="s">
        <v>858</v>
      </c>
      <c r="W145" s="27"/>
      <c r="X145" s="56"/>
      <c r="Y145" s="56"/>
      <c r="Z145" s="29"/>
      <c r="AA145" s="1" t="s">
        <v>797</v>
      </c>
      <c r="AB145" s="1"/>
      <c r="AC145" s="112">
        <v>135</v>
      </c>
      <c r="AD145" s="112">
        <v>800</v>
      </c>
      <c r="AE145" s="11"/>
      <c r="AF145" s="11"/>
      <c r="AG145" s="11" t="s">
        <v>482</v>
      </c>
      <c r="AH145" s="112">
        <v>50</v>
      </c>
      <c r="AI145" s="1"/>
      <c r="AJ145" s="1"/>
      <c r="AK145" s="112"/>
      <c r="AL145" s="1"/>
      <c r="AM145" s="1"/>
      <c r="AN145" s="1"/>
      <c r="AO145" s="113">
        <v>76.8</v>
      </c>
      <c r="AP145" s="114">
        <v>19.100000000000001</v>
      </c>
      <c r="AQ145" s="115">
        <v>3.5</v>
      </c>
      <c r="AR145" s="116">
        <f t="shared" si="228"/>
        <v>99.4</v>
      </c>
      <c r="AS145" s="117">
        <f t="shared" si="229"/>
        <v>4.0209424083769632</v>
      </c>
      <c r="AT145" s="118">
        <f t="shared" si="230"/>
        <v>14.073298429319371</v>
      </c>
      <c r="AU145" s="119">
        <f t="shared" si="231"/>
        <v>3.3982300884955747</v>
      </c>
      <c r="AV145" s="19">
        <v>71.654399999999995</v>
      </c>
      <c r="AW145" s="19">
        <f>95-AY145</f>
        <v>93.3</v>
      </c>
      <c r="AX145" s="120">
        <v>1.3056000000000001</v>
      </c>
      <c r="AY145" s="19">
        <v>1.7</v>
      </c>
      <c r="AZ145" s="1" t="s">
        <v>431</v>
      </c>
      <c r="BA145" s="142">
        <v>26.650000000000002</v>
      </c>
      <c r="BB145" s="1" t="s">
        <v>431</v>
      </c>
      <c r="BC145" s="6">
        <v>0.1</v>
      </c>
      <c r="BD145" s="6">
        <v>77.400000000000006</v>
      </c>
      <c r="BE145" s="19">
        <v>25</v>
      </c>
      <c r="BF145" s="19">
        <v>29.2</v>
      </c>
      <c r="BG145" s="2">
        <v>5838</v>
      </c>
      <c r="BH145" s="20">
        <v>574.4</v>
      </c>
      <c r="BI145" s="22">
        <v>1.05</v>
      </c>
      <c r="BJ145" s="19">
        <v>43.9</v>
      </c>
      <c r="BK145" s="1">
        <v>56.1</v>
      </c>
      <c r="BL145" s="121">
        <f t="shared" si="232"/>
        <v>0.78253119429590012</v>
      </c>
      <c r="BM145" s="122">
        <v>0.7</v>
      </c>
      <c r="BN145" s="6">
        <f t="shared" si="233"/>
        <v>0.91145833333333337</v>
      </c>
      <c r="BO145" s="1" t="s">
        <v>431</v>
      </c>
      <c r="BP145" s="1">
        <v>48.7</v>
      </c>
      <c r="BQ145" s="19">
        <v>60.875999999999991</v>
      </c>
      <c r="BR145" s="42">
        <v>49841.07142857142</v>
      </c>
      <c r="BS145" s="6">
        <f t="shared" si="234"/>
        <v>49.7</v>
      </c>
      <c r="BT145" s="4">
        <v>82.6</v>
      </c>
      <c r="BU145" s="42">
        <v>8920.8000000000011</v>
      </c>
      <c r="BV145" s="6">
        <f t="shared" si="235"/>
        <v>17.400000000000006</v>
      </c>
      <c r="BW145" s="6">
        <f t="shared" si="236"/>
        <v>19.0045</v>
      </c>
      <c r="BX145" s="4">
        <v>20.399999999999999</v>
      </c>
      <c r="BY145" s="22">
        <f t="shared" si="237"/>
        <v>3.8963999999999999</v>
      </c>
      <c r="BZ145" s="4">
        <v>29.3</v>
      </c>
      <c r="CA145" s="22">
        <f t="shared" si="238"/>
        <v>5.5963000000000012</v>
      </c>
      <c r="CB145" s="4">
        <v>49.8</v>
      </c>
      <c r="CC145" s="22">
        <f t="shared" si="239"/>
        <v>9.5118000000000009</v>
      </c>
      <c r="CD145" s="6">
        <v>0.2</v>
      </c>
      <c r="CE145" s="123">
        <v>99.8</v>
      </c>
      <c r="CF145" s="124">
        <v>8830.8499999999985</v>
      </c>
      <c r="CG145" s="123">
        <v>97.7</v>
      </c>
      <c r="CH145" s="123">
        <v>5168</v>
      </c>
      <c r="CI145" s="123">
        <v>76.400000000000006</v>
      </c>
      <c r="CJ145" s="123">
        <v>87.4</v>
      </c>
      <c r="CK145" s="124">
        <v>5407.2</v>
      </c>
      <c r="CL145" s="19">
        <f t="shared" si="240"/>
        <v>0.69624573378839583</v>
      </c>
      <c r="CM145" s="22"/>
      <c r="CN145" s="22"/>
      <c r="CO145" s="22"/>
      <c r="CP145" s="6"/>
      <c r="CQ145" s="19"/>
      <c r="CR145" s="19"/>
      <c r="CS145" s="19"/>
      <c r="CT145" s="6">
        <v>44.3</v>
      </c>
      <c r="CU145" s="6">
        <v>8.5500000000000007</v>
      </c>
      <c r="CV145" s="6">
        <v>64.2</v>
      </c>
      <c r="CW145" s="22">
        <v>59.1</v>
      </c>
      <c r="CX145" s="22">
        <v>66.5</v>
      </c>
      <c r="CY145" s="2">
        <v>53.7</v>
      </c>
      <c r="CZ145" s="22">
        <v>0.14000000000000001</v>
      </c>
      <c r="DA145" s="16">
        <v>3</v>
      </c>
      <c r="DB145" s="126" t="s">
        <v>257</v>
      </c>
      <c r="DC145" s="127"/>
      <c r="DD145" s="128" t="s">
        <v>771</v>
      </c>
      <c r="DE145" s="1"/>
      <c r="DF145" s="1"/>
      <c r="DG145" s="1"/>
      <c r="DH145" s="1"/>
      <c r="DI145" s="1" t="s">
        <v>435</v>
      </c>
      <c r="DJ145" s="205" t="s">
        <v>482</v>
      </c>
      <c r="DK145" s="4">
        <v>2</v>
      </c>
      <c r="DL145" s="4"/>
      <c r="DM145" s="4"/>
      <c r="DN145" s="16">
        <v>0</v>
      </c>
      <c r="DO145" s="4"/>
      <c r="DP145" s="4"/>
      <c r="DQ145" s="4"/>
      <c r="DR145" s="1" t="s">
        <v>430</v>
      </c>
      <c r="DS145" s="1" t="s">
        <v>430</v>
      </c>
      <c r="DT145" s="1">
        <v>272</v>
      </c>
      <c r="DU145" s="1">
        <v>12.9</v>
      </c>
      <c r="DV145" s="1">
        <v>87.1</v>
      </c>
      <c r="DW145" s="1" t="s">
        <v>430</v>
      </c>
      <c r="DX145" s="1" t="s">
        <v>430</v>
      </c>
      <c r="DY145" s="1" t="s">
        <v>430</v>
      </c>
      <c r="DZ145" s="1" t="s">
        <v>430</v>
      </c>
      <c r="EA145" s="1">
        <v>0</v>
      </c>
      <c r="EB145" s="1"/>
      <c r="EC145" s="36"/>
      <c r="ED145" s="36"/>
      <c r="EE145" s="4">
        <v>6</v>
      </c>
      <c r="EF145" s="4">
        <v>18</v>
      </c>
      <c r="EG145" s="4">
        <v>2</v>
      </c>
      <c r="EH145" s="4">
        <v>1</v>
      </c>
      <c r="EI145" s="4" t="s">
        <v>2435</v>
      </c>
      <c r="EJ145" s="4">
        <v>176</v>
      </c>
      <c r="EK145" s="4">
        <v>73</v>
      </c>
      <c r="EL145" s="6">
        <f t="shared" ref="EL145" si="254">EK145/(EJ145*EJ145*0.01*0.01)</f>
        <v>23.566632231404959</v>
      </c>
      <c r="EM145" s="4"/>
      <c r="EN145" s="4">
        <v>1</v>
      </c>
      <c r="EO145" s="4">
        <v>2</v>
      </c>
      <c r="EP145" s="4">
        <v>1</v>
      </c>
      <c r="EQ145" s="31" t="s">
        <v>2455</v>
      </c>
      <c r="ER145" s="14">
        <v>43588</v>
      </c>
      <c r="ES145" s="129">
        <v>11834</v>
      </c>
      <c r="ET145" s="130">
        <v>75</v>
      </c>
      <c r="EU145" s="130">
        <v>7463</v>
      </c>
      <c r="EV145" s="130">
        <v>8000</v>
      </c>
      <c r="EW145" s="130">
        <v>42120</v>
      </c>
      <c r="EX145" s="130">
        <v>1668</v>
      </c>
      <c r="EY145" s="131">
        <f t="shared" si="241"/>
        <v>117.09360000000001</v>
      </c>
      <c r="EZ145" s="38">
        <f t="shared" si="242"/>
        <v>702.5616</v>
      </c>
      <c r="FA145" s="9"/>
      <c r="FB145" s="9"/>
      <c r="FC145" s="9"/>
      <c r="FD145" s="9"/>
      <c r="FE145" s="132"/>
      <c r="FF145" s="132"/>
      <c r="FG145" s="132"/>
      <c r="FH145" s="133"/>
      <c r="FI145" s="134"/>
      <c r="FJ145" s="133"/>
      <c r="FK145" s="135"/>
      <c r="FL145" s="136"/>
      <c r="FM145" s="9"/>
      <c r="FN145" s="1"/>
      <c r="FO145" s="40">
        <f t="shared" si="243"/>
        <v>0.13500000000000001</v>
      </c>
      <c r="FP145" s="9"/>
      <c r="FQ145" s="118">
        <f t="shared" si="244"/>
        <v>22.350261289025863</v>
      </c>
      <c r="FR145" s="137">
        <f t="shared" si="245"/>
        <v>0.11709360000000001</v>
      </c>
      <c r="FS145" s="9"/>
      <c r="FT145" s="1"/>
      <c r="FU145" s="336">
        <v>43466</v>
      </c>
      <c r="FV145" s="343"/>
      <c r="FW145" s="237" t="s">
        <v>3192</v>
      </c>
      <c r="FX145" s="208"/>
      <c r="FY145" s="243" t="s">
        <v>2740</v>
      </c>
      <c r="FZ145" s="1"/>
      <c r="GA145" s="1">
        <v>1</v>
      </c>
      <c r="GB145" s="9"/>
      <c r="GC145" s="9"/>
      <c r="GD145" s="1"/>
      <c r="GE145" s="245" t="s">
        <v>3097</v>
      </c>
      <c r="GF145" s="237" t="s">
        <v>2453</v>
      </c>
      <c r="GG145" s="1"/>
      <c r="GH145" s="28">
        <v>43775</v>
      </c>
      <c r="GI145" s="351">
        <v>1</v>
      </c>
      <c r="GJ145" s="244" t="s">
        <v>3193</v>
      </c>
      <c r="GK145" s="1"/>
      <c r="GL145" s="8">
        <v>0</v>
      </c>
      <c r="GM145" s="9"/>
      <c r="GN145" s="1"/>
      <c r="GO145" s="10">
        <v>43775</v>
      </c>
      <c r="GP145" s="10"/>
      <c r="GQ145" s="20"/>
      <c r="GR145" s="138"/>
      <c r="GS145" s="1"/>
      <c r="GT145" s="1"/>
      <c r="GU145" s="1"/>
      <c r="GV145" s="1"/>
      <c r="GW145" s="1"/>
      <c r="GX145" s="1"/>
      <c r="GY145" s="9"/>
      <c r="GZ145" s="9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9"/>
      <c r="KC145" s="9"/>
      <c r="KD145" s="9"/>
      <c r="KE145" s="20">
        <f t="shared" si="246"/>
        <v>89.927884800000001</v>
      </c>
      <c r="KF145" s="20">
        <f t="shared" si="247"/>
        <v>22.364877600000003</v>
      </c>
      <c r="KG145" s="20">
        <f t="shared" si="248"/>
        <v>4.0982760000000003</v>
      </c>
      <c r="KH145" s="20">
        <f t="shared" si="249"/>
        <v>1.5287740416</v>
      </c>
      <c r="KI145" s="20">
        <f t="shared" si="250"/>
        <v>0.81965520000000003</v>
      </c>
      <c r="KJ145" s="20">
        <f t="shared" si="251"/>
        <v>4.5624350304000005</v>
      </c>
      <c r="KK145" s="20">
        <f t="shared" si="252"/>
        <v>6.5529091368000012</v>
      </c>
      <c r="KL145" s="20">
        <f t="shared" si="253"/>
        <v>11.137709044800001</v>
      </c>
      <c r="KM145" s="9"/>
      <c r="KN145" s="9"/>
      <c r="KO145" s="9"/>
      <c r="KP145" s="1"/>
      <c r="KQ145" s="9"/>
      <c r="KR145" s="9"/>
      <c r="KS145" s="245" t="s">
        <v>513</v>
      </c>
      <c r="KT145" s="459" t="s">
        <v>513</v>
      </c>
      <c r="KU145" s="246" t="s">
        <v>513</v>
      </c>
      <c r="KV145" s="246" t="s">
        <v>513</v>
      </c>
      <c r="KW145" s="246" t="s">
        <v>513</v>
      </c>
      <c r="KX145" s="246" t="s">
        <v>513</v>
      </c>
      <c r="KY145" s="246" t="s">
        <v>513</v>
      </c>
      <c r="KZ145" s="246" t="s">
        <v>513</v>
      </c>
      <c r="LA145" s="11" t="s">
        <v>2463</v>
      </c>
      <c r="LB145" s="11"/>
      <c r="LC145" s="11"/>
    </row>
    <row r="146" spans="1:315">
      <c r="A146" s="1">
        <v>125</v>
      </c>
      <c r="B146" s="416">
        <f>COUNTIFS($D$3:D146,D146,$F$3:F146,F146)</f>
        <v>1</v>
      </c>
      <c r="C146" s="417">
        <v>12751</v>
      </c>
      <c r="D146" s="418" t="s">
        <v>1138</v>
      </c>
      <c r="E146" s="2" t="s">
        <v>538</v>
      </c>
      <c r="F146" s="12">
        <v>5556102530</v>
      </c>
      <c r="G146" s="1">
        <v>65</v>
      </c>
      <c r="H146" s="441">
        <v>43966</v>
      </c>
      <c r="I146" s="29" t="s">
        <v>441</v>
      </c>
      <c r="J146" s="24" t="s">
        <v>486</v>
      </c>
      <c r="K146" s="2" t="s">
        <v>429</v>
      </c>
      <c r="L146" s="1">
        <v>20</v>
      </c>
      <c r="M146" s="2">
        <v>1</v>
      </c>
      <c r="N146" s="2" t="s">
        <v>644</v>
      </c>
      <c r="O146" s="1"/>
      <c r="P146" s="1" t="s">
        <v>1117</v>
      </c>
      <c r="Q146" s="25"/>
      <c r="R146" s="25"/>
      <c r="S146" s="2"/>
      <c r="T146" s="41"/>
      <c r="U146" s="41"/>
      <c r="V146" s="54" t="s">
        <v>1107</v>
      </c>
      <c r="W146" s="27"/>
      <c r="X146" s="56"/>
      <c r="Y146" s="56"/>
      <c r="Z146" s="29"/>
      <c r="AA146" s="1" t="s">
        <v>793</v>
      </c>
      <c r="AB146" s="1"/>
      <c r="AC146" s="112">
        <v>34</v>
      </c>
      <c r="AD146" s="112">
        <v>700</v>
      </c>
      <c r="AE146" s="11"/>
      <c r="AF146" s="11"/>
      <c r="AG146" s="11" t="s">
        <v>490</v>
      </c>
      <c r="AH146" s="112">
        <v>50</v>
      </c>
      <c r="AI146" s="11"/>
      <c r="AJ146" s="11"/>
      <c r="AK146" s="112"/>
      <c r="AL146" s="1"/>
      <c r="AM146" s="11"/>
      <c r="AN146" s="1"/>
      <c r="AO146" s="113">
        <v>49.1</v>
      </c>
      <c r="AP146" s="114">
        <v>42.1</v>
      </c>
      <c r="AQ146" s="115">
        <v>8.58</v>
      </c>
      <c r="AR146" s="116">
        <f t="shared" si="228"/>
        <v>99.78</v>
      </c>
      <c r="AS146" s="117">
        <f t="shared" si="229"/>
        <v>1.1662707838479809</v>
      </c>
      <c r="AT146" s="118">
        <f t="shared" si="230"/>
        <v>10.006603325415677</v>
      </c>
      <c r="AU146" s="119">
        <f t="shared" si="231"/>
        <v>0.96882399368587213</v>
      </c>
      <c r="AV146" s="19">
        <f>AW146*AO146/100</f>
        <v>43.398000000000003</v>
      </c>
      <c r="AW146" s="19">
        <f>98-AY146-(CD146*100/AO146)</f>
        <v>88.386965376782072</v>
      </c>
      <c r="AX146" s="120">
        <v>4.12</v>
      </c>
      <c r="AY146" s="19">
        <f>AX146*100/AO146</f>
        <v>8.3910386965376773</v>
      </c>
      <c r="AZ146" s="1" t="s">
        <v>431</v>
      </c>
      <c r="BA146" s="55">
        <v>47.4</v>
      </c>
      <c r="BB146" s="1" t="s">
        <v>431</v>
      </c>
      <c r="BC146" s="6">
        <v>6.6000000000000003E-2</v>
      </c>
      <c r="BD146" s="6"/>
      <c r="BE146" s="19"/>
      <c r="BF146" s="19"/>
      <c r="BG146" s="2">
        <v>3905</v>
      </c>
      <c r="BH146" s="64">
        <v>244.20000000000002</v>
      </c>
      <c r="BI146" s="19">
        <v>0.47</v>
      </c>
      <c r="BJ146" s="19">
        <v>35.299999999999997</v>
      </c>
      <c r="BK146" s="1">
        <v>64.7</v>
      </c>
      <c r="BL146" s="144">
        <f t="shared" si="232"/>
        <v>0.54559505409582687</v>
      </c>
      <c r="BM146" s="122">
        <v>0.22</v>
      </c>
      <c r="BN146" s="6">
        <f t="shared" si="233"/>
        <v>0.44806517311608962</v>
      </c>
      <c r="BO146" s="1" t="s">
        <v>431</v>
      </c>
      <c r="BP146" s="1">
        <v>35</v>
      </c>
      <c r="BQ146" s="19">
        <v>50.623999999999995</v>
      </c>
      <c r="BR146" s="4">
        <v>37710</v>
      </c>
      <c r="BS146" s="6">
        <f t="shared" si="234"/>
        <v>52.7</v>
      </c>
      <c r="BT146" s="4">
        <v>85.5</v>
      </c>
      <c r="BU146" s="42">
        <v>7003.3149999999996</v>
      </c>
      <c r="BV146" s="6">
        <f t="shared" si="235"/>
        <v>14.5</v>
      </c>
      <c r="BW146" s="6">
        <f t="shared" si="236"/>
        <v>41.931600000000003</v>
      </c>
      <c r="BX146" s="2">
        <v>14.7</v>
      </c>
      <c r="BY146" s="22">
        <f t="shared" si="237"/>
        <v>6.1886999999999999</v>
      </c>
      <c r="BZ146" s="4">
        <v>38</v>
      </c>
      <c r="CA146" s="22">
        <f t="shared" si="238"/>
        <v>15.997999999999999</v>
      </c>
      <c r="CB146" s="4">
        <v>46.9</v>
      </c>
      <c r="CC146" s="22">
        <f t="shared" si="239"/>
        <v>19.744900000000001</v>
      </c>
      <c r="CD146" s="22">
        <v>0.6</v>
      </c>
      <c r="CE146" s="123">
        <v>92.6</v>
      </c>
      <c r="CF146" s="124">
        <v>6133.5999999999995</v>
      </c>
      <c r="CG146" s="123">
        <v>87.4</v>
      </c>
      <c r="CH146" s="124">
        <v>4374.4000000000005</v>
      </c>
      <c r="CI146" s="123">
        <v>53.7</v>
      </c>
      <c r="CJ146" s="123">
        <v>72.2</v>
      </c>
      <c r="CK146" s="124">
        <v>3825</v>
      </c>
      <c r="CL146" s="19">
        <f t="shared" si="240"/>
        <v>0.38684210526315788</v>
      </c>
      <c r="CM146" s="22"/>
      <c r="CN146" s="22"/>
      <c r="CO146" s="22"/>
      <c r="CP146" s="6">
        <v>11.1</v>
      </c>
      <c r="CQ146" s="19"/>
      <c r="CR146" s="19"/>
      <c r="CS146" s="19"/>
      <c r="CT146" s="22"/>
      <c r="CU146" s="139"/>
      <c r="CV146" s="139"/>
      <c r="CW146" s="22"/>
      <c r="CX146" s="22"/>
      <c r="CY146" s="1"/>
      <c r="CZ146" s="22"/>
      <c r="DA146" s="16">
        <v>3</v>
      </c>
      <c r="DB146" s="126" t="s">
        <v>257</v>
      </c>
      <c r="DC146" s="127"/>
      <c r="DD146" s="128" t="s">
        <v>1139</v>
      </c>
      <c r="DE146" s="1"/>
      <c r="DF146" s="1"/>
      <c r="DG146" s="1"/>
      <c r="DH146" s="1"/>
      <c r="DI146" s="1" t="s">
        <v>435</v>
      </c>
      <c r="DJ146" s="206" t="s">
        <v>490</v>
      </c>
      <c r="DK146" s="4">
        <v>2</v>
      </c>
      <c r="DL146" s="4"/>
      <c r="DM146" s="4"/>
      <c r="DN146" s="16">
        <v>0</v>
      </c>
      <c r="DO146" s="4"/>
      <c r="DP146" s="4"/>
      <c r="DQ146" s="4"/>
      <c r="DR146" s="1" t="s">
        <v>430</v>
      </c>
      <c r="DS146" s="1" t="s">
        <v>430</v>
      </c>
      <c r="DT146" s="22">
        <v>91</v>
      </c>
      <c r="DU146" s="22">
        <v>49.5</v>
      </c>
      <c r="DV146" s="22">
        <v>50.5</v>
      </c>
      <c r="DW146" s="1" t="s">
        <v>430</v>
      </c>
      <c r="DX146" s="1" t="s">
        <v>430</v>
      </c>
      <c r="DY146" s="1" t="s">
        <v>430</v>
      </c>
      <c r="DZ146" s="1" t="s">
        <v>430</v>
      </c>
      <c r="EA146" s="1">
        <v>0</v>
      </c>
      <c r="EB146" s="2"/>
      <c r="EC146" s="36"/>
      <c r="ED146" s="36"/>
      <c r="EE146" s="4">
        <v>20</v>
      </c>
      <c r="EF146" s="4">
        <v>30</v>
      </c>
      <c r="EG146" s="4"/>
      <c r="EH146" s="4">
        <v>1</v>
      </c>
      <c r="EI146" s="4" t="s">
        <v>2824</v>
      </c>
      <c r="EJ146" s="4">
        <v>171</v>
      </c>
      <c r="EK146" s="4">
        <v>80</v>
      </c>
      <c r="EL146" s="6">
        <f t="shared" ref="EL146:EL154" si="255">EK146/(EJ146*EJ146*0.01*0.01)</f>
        <v>27.358845456721724</v>
      </c>
      <c r="EM146" s="4"/>
      <c r="EN146" s="4">
        <v>1</v>
      </c>
      <c r="EO146" s="4">
        <v>2</v>
      </c>
      <c r="EP146" s="4">
        <v>2</v>
      </c>
      <c r="EQ146" s="31" t="s">
        <v>2612</v>
      </c>
      <c r="ER146" s="14">
        <v>44312</v>
      </c>
      <c r="ES146" s="129">
        <v>12751</v>
      </c>
      <c r="ET146" s="130">
        <v>75</v>
      </c>
      <c r="EU146" s="130">
        <v>11788</v>
      </c>
      <c r="EV146" s="130">
        <v>19174</v>
      </c>
      <c r="EW146" s="130">
        <v>40560</v>
      </c>
      <c r="EX146" s="130">
        <v>1124</v>
      </c>
      <c r="EY146" s="131">
        <f t="shared" ref="EY146:EY150" si="256">EX146/EV146*EW146/ET146</f>
        <v>31.702263481798266</v>
      </c>
      <c r="EZ146" s="38">
        <f t="shared" ref="EZ146:EZ150" si="257">L146*EY146</f>
        <v>634.04526963596527</v>
      </c>
      <c r="FA146" s="9"/>
      <c r="FB146" s="9"/>
      <c r="FC146" s="9"/>
      <c r="FD146" s="9"/>
      <c r="FE146" s="132"/>
      <c r="FF146" s="132"/>
      <c r="FG146" s="132"/>
      <c r="FH146" s="133"/>
      <c r="FI146" s="11"/>
      <c r="FJ146" s="133"/>
      <c r="FK146" s="135"/>
      <c r="FL146" s="136"/>
      <c r="FM146" s="9"/>
      <c r="FN146" s="1"/>
      <c r="FO146" s="40">
        <f t="shared" ref="FO146:FO150" si="258">AC146/1000</f>
        <v>3.4000000000000002E-2</v>
      </c>
      <c r="FP146" s="9"/>
      <c r="FQ146" s="118">
        <f t="shared" ref="FQ146:FQ150" si="259">EX146*100/EU146</f>
        <v>9.5351204614862564</v>
      </c>
      <c r="FR146" s="137">
        <f t="shared" ref="FR146:FR150" si="260">EY146/1000</f>
        <v>3.1702263481798262E-2</v>
      </c>
      <c r="FS146" s="140">
        <f>DT146/EY146</f>
        <v>2.8704575006843691</v>
      </c>
      <c r="FT146" s="140"/>
      <c r="FU146" s="335"/>
      <c r="FV146" s="348">
        <v>43800</v>
      </c>
      <c r="FW146" s="210"/>
      <c r="FX146" s="244" t="s">
        <v>566</v>
      </c>
      <c r="FY146" s="243" t="s">
        <v>2476</v>
      </c>
      <c r="FZ146" s="1"/>
      <c r="GA146" s="237" t="s">
        <v>430</v>
      </c>
      <c r="GB146" s="9"/>
      <c r="GC146" s="9"/>
      <c r="GD146" s="1"/>
      <c r="GE146" s="459" t="s">
        <v>513</v>
      </c>
      <c r="GF146" s="237" t="s">
        <v>513</v>
      </c>
      <c r="GG146" s="1"/>
      <c r="GH146" s="249" t="s">
        <v>3228</v>
      </c>
      <c r="GI146" s="351">
        <v>1</v>
      </c>
      <c r="GJ146" s="244" t="s">
        <v>2682</v>
      </c>
      <c r="GK146" s="1"/>
      <c r="GL146" s="8">
        <v>0</v>
      </c>
      <c r="GM146" s="9"/>
      <c r="GN146" s="1"/>
      <c r="GO146" s="10">
        <v>43966</v>
      </c>
      <c r="GP146" s="10"/>
      <c r="GQ146" s="20"/>
      <c r="GR146" s="138"/>
      <c r="GS146" s="1"/>
      <c r="GT146" s="1"/>
      <c r="GU146" s="1"/>
      <c r="GV146" s="1"/>
      <c r="GW146" s="1"/>
      <c r="GX146" s="1"/>
      <c r="GY146" s="9"/>
      <c r="GZ146" s="9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9"/>
      <c r="KC146" s="9"/>
      <c r="KD146" s="9"/>
      <c r="KE146" s="20">
        <f t="shared" ref="KE146:KE150" si="261">FR146*AO146/100*1000</f>
        <v>15.565811369562947</v>
      </c>
      <c r="KF146" s="20">
        <f t="shared" ref="KF146:KF150" si="262">FR146*AP146/100*1000</f>
        <v>13.346652925837068</v>
      </c>
      <c r="KG146" s="20">
        <f t="shared" ref="KG146:KG150" si="263">FR146*AQ146/100*1000</f>
        <v>2.7200542067382911</v>
      </c>
      <c r="KH146" s="20">
        <f t="shared" ref="KH146:KH150" si="264">FR146*AX146/100*1000</f>
        <v>1.3061332554500884</v>
      </c>
      <c r="KI146" s="20">
        <f t="shared" ref="KI146:KI150" si="265">FR146*BM146/100*1000</f>
        <v>6.9744979659956172E-2</v>
      </c>
      <c r="KJ146" s="20">
        <f t="shared" ref="KJ146:KJ150" si="266">FR146*BY146/100*1000</f>
        <v>1.9619579800980491</v>
      </c>
      <c r="KK146" s="20">
        <f t="shared" ref="KK146:KK150" si="267">FR146*CA146/100*1000</f>
        <v>5.0717281118180857</v>
      </c>
      <c r="KL146" s="20">
        <f t="shared" ref="KL146:KL150" si="268">FR146*CC146/100*1000</f>
        <v>6.2595802222175854</v>
      </c>
      <c r="KM146" s="9"/>
      <c r="KN146" s="9"/>
      <c r="KO146" s="9"/>
      <c r="KP146" s="1"/>
      <c r="KQ146" s="9"/>
      <c r="KR146" s="9"/>
      <c r="KS146" s="23">
        <v>44001</v>
      </c>
      <c r="KT146" s="20">
        <v>2</v>
      </c>
      <c r="KU146" s="237" t="s">
        <v>513</v>
      </c>
      <c r="KV146" s="1">
        <v>2</v>
      </c>
      <c r="KW146" s="23">
        <v>44932</v>
      </c>
      <c r="KX146" s="1">
        <v>2</v>
      </c>
      <c r="KY146" s="1">
        <v>0</v>
      </c>
      <c r="KZ146" s="1">
        <v>1</v>
      </c>
      <c r="LA146" s="11" t="s">
        <v>2463</v>
      </c>
      <c r="LB146" s="11"/>
      <c r="LC146" s="11"/>
    </row>
    <row r="147" spans="1:315">
      <c r="A147" s="1">
        <v>332</v>
      </c>
      <c r="B147" s="416">
        <f>COUNTIFS($D$3:D147,D147,$F$3:F147,F147)</f>
        <v>3</v>
      </c>
      <c r="C147" s="417">
        <v>16631</v>
      </c>
      <c r="D147" s="418" t="s">
        <v>747</v>
      </c>
      <c r="E147" s="73" t="s">
        <v>523</v>
      </c>
      <c r="F147" s="75">
        <v>455102410</v>
      </c>
      <c r="G147" s="74">
        <v>76</v>
      </c>
      <c r="H147" s="442">
        <v>44538</v>
      </c>
      <c r="I147" s="29" t="s">
        <v>526</v>
      </c>
      <c r="J147" s="24" t="s">
        <v>486</v>
      </c>
      <c r="K147" s="2" t="s">
        <v>429</v>
      </c>
      <c r="L147" s="2">
        <v>17</v>
      </c>
      <c r="M147" s="2">
        <v>1</v>
      </c>
      <c r="N147" s="2" t="s">
        <v>430</v>
      </c>
      <c r="O147" s="11"/>
      <c r="P147" s="2" t="s">
        <v>1879</v>
      </c>
      <c r="Q147" s="11"/>
      <c r="R147" s="11"/>
      <c r="S147" s="11"/>
      <c r="T147" s="41"/>
      <c r="U147" s="41"/>
      <c r="V147" s="61" t="s">
        <v>1358</v>
      </c>
      <c r="W147" s="60" t="s">
        <v>1305</v>
      </c>
      <c r="X147" s="41"/>
      <c r="Y147" s="63"/>
      <c r="Z147" s="11"/>
      <c r="AA147" s="1" t="s">
        <v>793</v>
      </c>
      <c r="AB147" s="1"/>
      <c r="AC147" s="112">
        <v>133</v>
      </c>
      <c r="AD147" s="112">
        <v>2200</v>
      </c>
      <c r="AE147" s="11"/>
      <c r="AF147" s="11"/>
      <c r="AG147" s="11" t="s">
        <v>490</v>
      </c>
      <c r="AH147" s="112">
        <v>150</v>
      </c>
      <c r="AI147" s="11"/>
      <c r="AJ147" s="11"/>
      <c r="AK147" s="112"/>
      <c r="AL147" s="1"/>
      <c r="AM147" s="11"/>
      <c r="AN147" s="1"/>
      <c r="AO147" s="113">
        <v>19.3</v>
      </c>
      <c r="AP147" s="114">
        <v>55.9</v>
      </c>
      <c r="AQ147" s="115">
        <v>24.3</v>
      </c>
      <c r="AR147" s="116">
        <f t="shared" si="228"/>
        <v>99.5</v>
      </c>
      <c r="AS147" s="117">
        <f t="shared" si="229"/>
        <v>0.34525939177101972</v>
      </c>
      <c r="AT147" s="118">
        <f t="shared" si="230"/>
        <v>8.3898032200357786</v>
      </c>
      <c r="AU147" s="119">
        <f t="shared" si="231"/>
        <v>0.24064837905236908</v>
      </c>
      <c r="AV147" s="19">
        <f>AW147*AO147/100</f>
        <v>14.424000000000003</v>
      </c>
      <c r="AW147" s="19">
        <f>98-AY147-(CD147*100/AO147)</f>
        <v>74.735751295336797</v>
      </c>
      <c r="AX147" s="120">
        <v>1.77</v>
      </c>
      <c r="AY147" s="19">
        <f>AX147*100/AO147</f>
        <v>9.1709844559585481</v>
      </c>
      <c r="AZ147" s="1" t="s">
        <v>431</v>
      </c>
      <c r="BA147" s="55">
        <v>19.89</v>
      </c>
      <c r="BB147" s="1" t="s">
        <v>431</v>
      </c>
      <c r="BC147" s="6">
        <v>0.42</v>
      </c>
      <c r="BD147" s="6"/>
      <c r="BE147" s="19"/>
      <c r="BF147" s="19"/>
      <c r="BG147" s="64">
        <v>5858.3333333333339</v>
      </c>
      <c r="BH147" s="64">
        <v>297.65999999999997</v>
      </c>
      <c r="BI147" s="19">
        <v>0.65</v>
      </c>
      <c r="BJ147" s="19">
        <v>62.5</v>
      </c>
      <c r="BK147" s="19">
        <f>100-BJ147</f>
        <v>37.5</v>
      </c>
      <c r="BL147" s="121">
        <f t="shared" si="232"/>
        <v>1.6666666666666667</v>
      </c>
      <c r="BM147" s="122">
        <v>0.67</v>
      </c>
      <c r="BN147" s="6">
        <f t="shared" si="233"/>
        <v>3.471502590673575</v>
      </c>
      <c r="BO147" s="1" t="s">
        <v>431</v>
      </c>
      <c r="BP147" s="19">
        <v>5.32</v>
      </c>
      <c r="BQ147" s="19">
        <v>11.399999999999999</v>
      </c>
      <c r="BR147" s="42">
        <v>34600.86</v>
      </c>
      <c r="BS147" s="6">
        <f t="shared" si="234"/>
        <v>60.49</v>
      </c>
      <c r="BT147" s="4">
        <v>87.1</v>
      </c>
      <c r="BU147" s="42">
        <v>7307.79</v>
      </c>
      <c r="BV147" s="6">
        <f t="shared" si="235"/>
        <v>12.900000000000006</v>
      </c>
      <c r="BW147" s="6">
        <f t="shared" si="236"/>
        <v>55.894409999999993</v>
      </c>
      <c r="BX147" s="22">
        <v>8.7899999999999991</v>
      </c>
      <c r="BY147" s="22">
        <f t="shared" si="237"/>
        <v>4.9136099999999994</v>
      </c>
      <c r="BZ147" s="6">
        <v>51.7</v>
      </c>
      <c r="CA147" s="22">
        <f t="shared" si="238"/>
        <v>28.900300000000001</v>
      </c>
      <c r="CB147" s="6">
        <v>39.5</v>
      </c>
      <c r="CC147" s="22">
        <f t="shared" si="239"/>
        <v>22.080499999999997</v>
      </c>
      <c r="CD147" s="22">
        <v>2.72</v>
      </c>
      <c r="CE147" s="123">
        <v>90.7</v>
      </c>
      <c r="CF147" s="124">
        <v>7750</v>
      </c>
      <c r="CG147" s="123">
        <v>83.2</v>
      </c>
      <c r="CH147" s="124">
        <v>6111</v>
      </c>
      <c r="CI147" s="123">
        <v>37.700000000000003</v>
      </c>
      <c r="CJ147" s="123">
        <v>65.8</v>
      </c>
      <c r="CK147" s="124">
        <v>5510</v>
      </c>
      <c r="CL147" s="19">
        <f t="shared" si="240"/>
        <v>0.17001934235976787</v>
      </c>
      <c r="CM147" s="19"/>
      <c r="CN147" s="19"/>
      <c r="CO147" s="19"/>
      <c r="CP147" s="6"/>
      <c r="CQ147" s="19"/>
      <c r="CR147" s="19"/>
      <c r="CS147" s="20"/>
      <c r="CT147" s="25"/>
      <c r="CU147" s="125"/>
      <c r="CV147" s="125"/>
      <c r="CW147" s="1"/>
      <c r="CX147" s="1"/>
      <c r="CY147" s="1"/>
      <c r="CZ147" s="22"/>
      <c r="DA147" s="16"/>
      <c r="DB147" s="126" t="s">
        <v>256</v>
      </c>
      <c r="DC147" s="127"/>
      <c r="DD147" s="128" t="s">
        <v>1886</v>
      </c>
      <c r="DE147" s="1"/>
      <c r="DF147" s="1"/>
      <c r="DG147" s="1"/>
      <c r="DH147" s="1"/>
      <c r="DI147" s="1" t="s">
        <v>435</v>
      </c>
      <c r="DJ147" s="206" t="s">
        <v>490</v>
      </c>
      <c r="DK147" s="4">
        <v>2</v>
      </c>
      <c r="DL147" s="4"/>
      <c r="DM147" s="4"/>
      <c r="DN147" s="16">
        <v>0</v>
      </c>
      <c r="DO147" s="4"/>
      <c r="DP147" s="4"/>
      <c r="DQ147" s="4"/>
      <c r="DR147" s="22" t="s">
        <v>430</v>
      </c>
      <c r="DS147" s="22" t="s">
        <v>430</v>
      </c>
      <c r="DT147" s="22">
        <v>87</v>
      </c>
      <c r="DU147" s="22">
        <v>29.9</v>
      </c>
      <c r="DV147" s="22">
        <v>70.099999999999994</v>
      </c>
      <c r="DW147" s="22" t="s">
        <v>430</v>
      </c>
      <c r="DX147" s="22" t="s">
        <v>430</v>
      </c>
      <c r="DY147" s="22" t="s">
        <v>430</v>
      </c>
      <c r="DZ147" s="39" t="s">
        <v>430</v>
      </c>
      <c r="EA147" s="2">
        <v>0</v>
      </c>
      <c r="EB147" s="2"/>
      <c r="EC147" s="36"/>
      <c r="ED147" s="36"/>
      <c r="EE147" s="4">
        <f>L147</f>
        <v>17</v>
      </c>
      <c r="EF147" s="4">
        <v>80</v>
      </c>
      <c r="EG147" s="4"/>
      <c r="EH147" s="4">
        <v>1</v>
      </c>
      <c r="EI147" s="4" t="s">
        <v>3229</v>
      </c>
      <c r="EJ147" s="4">
        <v>165</v>
      </c>
      <c r="EK147" s="4">
        <v>90</v>
      </c>
      <c r="EL147" s="6">
        <f t="shared" si="255"/>
        <v>33.057851239669418</v>
      </c>
      <c r="EM147" s="4"/>
      <c r="EN147" s="4">
        <v>1</v>
      </c>
      <c r="EO147" s="4">
        <v>3</v>
      </c>
      <c r="EP147" s="4">
        <v>2</v>
      </c>
      <c r="EQ147" s="31" t="s">
        <v>513</v>
      </c>
      <c r="ER147" s="14" t="s">
        <v>513</v>
      </c>
      <c r="ES147" s="129">
        <f>C147</f>
        <v>16631</v>
      </c>
      <c r="ET147" s="130">
        <v>75</v>
      </c>
      <c r="EU147" s="130">
        <v>9281</v>
      </c>
      <c r="EV147" s="130">
        <v>8341</v>
      </c>
      <c r="EW147" s="130">
        <v>38064</v>
      </c>
      <c r="EX147" s="130">
        <v>2218</v>
      </c>
      <c r="EY147" s="131">
        <f t="shared" si="256"/>
        <v>134.95736242656756</v>
      </c>
      <c r="EZ147" s="38">
        <f t="shared" si="257"/>
        <v>2294.2751612516486</v>
      </c>
      <c r="FA147" s="9"/>
      <c r="FB147" s="9"/>
      <c r="FC147" s="9"/>
      <c r="FD147" s="9"/>
      <c r="FE147" s="132"/>
      <c r="FF147" s="132"/>
      <c r="FG147" s="132"/>
      <c r="FH147" s="133"/>
      <c r="FI147" s="134"/>
      <c r="FJ147" s="133"/>
      <c r="FK147" s="135"/>
      <c r="FL147" s="136"/>
      <c r="FM147" s="9"/>
      <c r="FN147" s="1"/>
      <c r="FO147" s="40">
        <f t="shared" si="258"/>
        <v>0.13300000000000001</v>
      </c>
      <c r="FP147" s="9"/>
      <c r="FQ147" s="118">
        <f t="shared" si="259"/>
        <v>23.898286822540676</v>
      </c>
      <c r="FR147" s="137">
        <f t="shared" si="260"/>
        <v>0.13495736242656756</v>
      </c>
      <c r="FS147" s="9"/>
      <c r="FT147" s="1"/>
      <c r="FU147" s="335"/>
      <c r="FV147" s="344">
        <v>43497</v>
      </c>
      <c r="FW147" s="210"/>
      <c r="FX147" s="244" t="s">
        <v>557</v>
      </c>
      <c r="FY147" s="243" t="s">
        <v>2539</v>
      </c>
      <c r="FZ147" s="1"/>
      <c r="GA147" s="237" t="s">
        <v>1346</v>
      </c>
      <c r="GB147" s="9"/>
      <c r="GC147" s="9"/>
      <c r="GD147" s="1"/>
      <c r="GE147" s="459" t="s">
        <v>513</v>
      </c>
      <c r="GF147" s="237" t="s">
        <v>513</v>
      </c>
      <c r="GG147" s="1"/>
      <c r="GH147" s="244" t="s">
        <v>3230</v>
      </c>
      <c r="GI147" s="351">
        <v>0</v>
      </c>
      <c r="GJ147" s="473" t="s">
        <v>3232</v>
      </c>
      <c r="GK147" s="1"/>
      <c r="GL147" s="8">
        <v>0</v>
      </c>
      <c r="GM147" s="9"/>
      <c r="GN147" s="1"/>
      <c r="GO147" s="10"/>
      <c r="GP147" s="10"/>
      <c r="GQ147" s="20"/>
      <c r="GR147" s="138"/>
      <c r="GS147" s="1"/>
      <c r="GT147" s="1"/>
      <c r="GU147" s="1"/>
      <c r="GV147" s="1"/>
      <c r="GW147" s="1"/>
      <c r="GX147" s="1"/>
      <c r="GY147" s="9"/>
      <c r="GZ147" s="9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22">
        <v>67.2</v>
      </c>
      <c r="KC147" s="22">
        <v>19.3</v>
      </c>
      <c r="KD147" s="22">
        <v>9.11</v>
      </c>
      <c r="KE147" s="20">
        <f t="shared" si="261"/>
        <v>26.046770948327538</v>
      </c>
      <c r="KF147" s="20">
        <f t="shared" si="262"/>
        <v>75.44116559645127</v>
      </c>
      <c r="KG147" s="20">
        <f t="shared" si="263"/>
        <v>32.794639069655922</v>
      </c>
      <c r="KH147" s="20">
        <f t="shared" si="264"/>
        <v>2.388745314950246</v>
      </c>
      <c r="KI147" s="20">
        <f t="shared" si="265"/>
        <v>0.90421432825800263</v>
      </c>
      <c r="KJ147" s="20">
        <f t="shared" si="266"/>
        <v>6.631278455928066</v>
      </c>
      <c r="KK147" s="20">
        <f t="shared" si="267"/>
        <v>39.003082613365308</v>
      </c>
      <c r="KL147" s="20">
        <f t="shared" si="268"/>
        <v>29.799260410598247</v>
      </c>
      <c r="KM147" s="9"/>
      <c r="KN147" s="9"/>
      <c r="KO147" s="9"/>
      <c r="KP147" s="1"/>
      <c r="KQ147" s="9"/>
      <c r="KR147" s="9"/>
      <c r="KS147" s="23">
        <v>44573</v>
      </c>
      <c r="KT147" s="20">
        <v>2</v>
      </c>
      <c r="KU147" s="237" t="s">
        <v>513</v>
      </c>
      <c r="KV147" s="1">
        <v>3</v>
      </c>
      <c r="KW147" s="23">
        <v>44965</v>
      </c>
      <c r="KX147" s="1">
        <v>1</v>
      </c>
      <c r="KY147" s="1">
        <v>3</v>
      </c>
      <c r="KZ147" s="1">
        <v>4</v>
      </c>
      <c r="LA147" s="11" t="s">
        <v>3151</v>
      </c>
      <c r="LB147" s="11"/>
      <c r="LC147" s="11"/>
    </row>
    <row r="148" spans="1:315">
      <c r="A148" s="1">
        <v>9</v>
      </c>
      <c r="B148" s="416">
        <f>COUNTIFS($D$3:D148,D148,$F$3:F148,F148)</f>
        <v>4</v>
      </c>
      <c r="C148" s="417">
        <v>16791</v>
      </c>
      <c r="D148" s="418" t="s">
        <v>747</v>
      </c>
      <c r="E148" s="73" t="s">
        <v>523</v>
      </c>
      <c r="F148" s="75">
        <v>455102410</v>
      </c>
      <c r="G148" s="74">
        <v>77</v>
      </c>
      <c r="H148" s="442">
        <v>44573</v>
      </c>
      <c r="I148" s="29" t="s">
        <v>526</v>
      </c>
      <c r="J148" s="24" t="s">
        <v>486</v>
      </c>
      <c r="K148" s="2" t="s">
        <v>429</v>
      </c>
      <c r="L148" s="2">
        <v>16</v>
      </c>
      <c r="M148" s="2">
        <v>2</v>
      </c>
      <c r="N148" s="2" t="s">
        <v>430</v>
      </c>
      <c r="O148" s="11"/>
      <c r="P148" s="2" t="s">
        <v>1398</v>
      </c>
      <c r="Q148" s="11"/>
      <c r="R148" s="11"/>
      <c r="S148" s="11"/>
      <c r="T148" s="41"/>
      <c r="U148" s="41"/>
      <c r="V148" s="61" t="s">
        <v>1358</v>
      </c>
      <c r="W148" s="41"/>
      <c r="X148" s="41"/>
      <c r="Y148" s="63"/>
      <c r="Z148" s="11"/>
      <c r="AA148" s="1" t="s">
        <v>1780</v>
      </c>
      <c r="AB148" s="1"/>
      <c r="AC148" s="112">
        <v>105</v>
      </c>
      <c r="AD148" s="112">
        <v>1600</v>
      </c>
      <c r="AE148" s="11"/>
      <c r="AF148" s="11"/>
      <c r="AG148" s="11" t="s">
        <v>490</v>
      </c>
      <c r="AH148" s="112">
        <v>150</v>
      </c>
      <c r="AI148" s="11"/>
      <c r="AJ148" s="11"/>
      <c r="AK148" s="112"/>
      <c r="AL148" s="1"/>
      <c r="AM148" s="11"/>
      <c r="AN148" s="1"/>
      <c r="AO148" s="113">
        <v>20.2</v>
      </c>
      <c r="AP148" s="114">
        <v>63.6</v>
      </c>
      <c r="AQ148" s="115">
        <v>15.4</v>
      </c>
      <c r="AR148" s="116">
        <f t="shared" si="228"/>
        <v>99.2</v>
      </c>
      <c r="AS148" s="117">
        <f t="shared" si="229"/>
        <v>0.31761006289308175</v>
      </c>
      <c r="AT148" s="118">
        <f t="shared" si="230"/>
        <v>4.8911949685534593</v>
      </c>
      <c r="AU148" s="119">
        <f t="shared" si="231"/>
        <v>0.25569620253164554</v>
      </c>
      <c r="AV148" s="19">
        <f>AW148*AO148/100</f>
        <v>16.156000000000002</v>
      </c>
      <c r="AW148" s="19">
        <f>98-AY148-(CD148*100/AO148)</f>
        <v>79.980198019801989</v>
      </c>
      <c r="AX148" s="120">
        <v>1.72</v>
      </c>
      <c r="AY148" s="19">
        <f>AX148*100/AO148</f>
        <v>8.5148514851485153</v>
      </c>
      <c r="AZ148" s="1" t="s">
        <v>431</v>
      </c>
      <c r="BA148" s="55">
        <v>45.63</v>
      </c>
      <c r="BB148" s="1" t="s">
        <v>431</v>
      </c>
      <c r="BC148" s="6">
        <v>0.16</v>
      </c>
      <c r="BD148" s="6"/>
      <c r="BE148" s="19"/>
      <c r="BF148" s="19"/>
      <c r="BG148" s="64">
        <v>7429.166666666667</v>
      </c>
      <c r="BH148" s="64">
        <v>223.85</v>
      </c>
      <c r="BI148" s="19">
        <v>0.81</v>
      </c>
      <c r="BJ148" s="19">
        <v>59.9</v>
      </c>
      <c r="BK148" s="19">
        <f>100-BJ148</f>
        <v>40.1</v>
      </c>
      <c r="BL148" s="121">
        <f t="shared" si="232"/>
        <v>1.4937655860349126</v>
      </c>
      <c r="BM148" s="122">
        <v>0.46</v>
      </c>
      <c r="BN148" s="6">
        <f t="shared" si="233"/>
        <v>2.2772277227722775</v>
      </c>
      <c r="BO148" s="1" t="s">
        <v>431</v>
      </c>
      <c r="BP148" s="19">
        <v>8.84</v>
      </c>
      <c r="BQ148" s="19">
        <v>11.7</v>
      </c>
      <c r="BR148" s="42">
        <v>39720.870000000003</v>
      </c>
      <c r="BS148" s="6">
        <f t="shared" si="234"/>
        <v>63.3</v>
      </c>
      <c r="BT148" s="4">
        <v>91.7</v>
      </c>
      <c r="BU148" s="42">
        <v>10437.030000000001</v>
      </c>
      <c r="BV148" s="6">
        <f t="shared" si="235"/>
        <v>8.2999999999999972</v>
      </c>
      <c r="BW148" s="6">
        <f t="shared" si="236"/>
        <v>63.472800000000007</v>
      </c>
      <c r="BX148" s="22">
        <v>36.1</v>
      </c>
      <c r="BY148" s="22">
        <f t="shared" si="237"/>
        <v>22.959600000000002</v>
      </c>
      <c r="BZ148" s="6">
        <v>27.2</v>
      </c>
      <c r="CA148" s="22">
        <f t="shared" si="238"/>
        <v>17.299199999999999</v>
      </c>
      <c r="CB148" s="6">
        <v>36.5</v>
      </c>
      <c r="CC148" s="22">
        <f t="shared" si="239"/>
        <v>23.214000000000002</v>
      </c>
      <c r="CD148" s="22">
        <v>1.92</v>
      </c>
      <c r="CE148" s="123">
        <v>94.5</v>
      </c>
      <c r="CF148" s="124">
        <v>8388</v>
      </c>
      <c r="CG148" s="123">
        <v>87.4</v>
      </c>
      <c r="CH148" s="124">
        <v>6055</v>
      </c>
      <c r="CI148" s="123">
        <v>44.9</v>
      </c>
      <c r="CJ148" s="123">
        <v>74.3</v>
      </c>
      <c r="CK148" s="124">
        <v>6319</v>
      </c>
      <c r="CL148" s="19">
        <f t="shared" si="240"/>
        <v>1.3272058823529413</v>
      </c>
      <c r="CM148" s="19"/>
      <c r="CN148" s="19"/>
      <c r="CO148" s="19"/>
      <c r="CP148" s="6"/>
      <c r="CQ148" s="19"/>
      <c r="CR148" s="19"/>
      <c r="CS148" s="20"/>
      <c r="CT148" s="25"/>
      <c r="CU148" s="125"/>
      <c r="CV148" s="125"/>
      <c r="CW148" s="1"/>
      <c r="CX148" s="1"/>
      <c r="CY148" s="1"/>
      <c r="CZ148" s="22"/>
      <c r="DA148" s="16"/>
      <c r="DB148" s="126" t="s">
        <v>256</v>
      </c>
      <c r="DC148" s="127"/>
      <c r="DD148" s="128" t="s">
        <v>1914</v>
      </c>
      <c r="DE148" s="1"/>
      <c r="DF148" s="1"/>
      <c r="DG148" s="1"/>
      <c r="DH148" s="1"/>
      <c r="DI148" s="1" t="s">
        <v>435</v>
      </c>
      <c r="DJ148" s="206" t="s">
        <v>490</v>
      </c>
      <c r="DK148" s="4">
        <v>2</v>
      </c>
      <c r="DL148" s="4"/>
      <c r="DM148" s="4"/>
      <c r="DN148" s="16">
        <v>0</v>
      </c>
      <c r="DO148" s="4"/>
      <c r="DP148" s="4"/>
      <c r="DQ148" s="4"/>
      <c r="DR148" s="22">
        <v>15.3</v>
      </c>
      <c r="DS148" s="22" t="s">
        <v>430</v>
      </c>
      <c r="DT148" s="22">
        <v>85</v>
      </c>
      <c r="DU148" s="22">
        <v>35.299999999999997</v>
      </c>
      <c r="DV148" s="22">
        <v>64.7</v>
      </c>
      <c r="DW148" s="22" t="s">
        <v>430</v>
      </c>
      <c r="DX148" s="22" t="s">
        <v>430</v>
      </c>
      <c r="DY148" s="22" t="s">
        <v>430</v>
      </c>
      <c r="DZ148" s="39" t="s">
        <v>430</v>
      </c>
      <c r="EA148" s="2">
        <v>0</v>
      </c>
      <c r="EB148" s="2"/>
      <c r="EC148" s="36"/>
      <c r="ED148" s="36"/>
      <c r="EE148" s="4">
        <f>L148</f>
        <v>16</v>
      </c>
      <c r="EF148" s="4">
        <v>50</v>
      </c>
      <c r="EG148" s="4"/>
      <c r="EH148" s="4"/>
      <c r="EI148" s="4" t="s">
        <v>3229</v>
      </c>
      <c r="EJ148" s="4">
        <v>165</v>
      </c>
      <c r="EK148" s="4">
        <v>90</v>
      </c>
      <c r="EL148" s="6">
        <f t="shared" si="255"/>
        <v>33.057851239669418</v>
      </c>
      <c r="EM148" s="4"/>
      <c r="EN148" s="4">
        <v>1</v>
      </c>
      <c r="EO148" s="4">
        <v>3</v>
      </c>
      <c r="EP148" s="4">
        <v>2</v>
      </c>
      <c r="EQ148" s="31" t="s">
        <v>513</v>
      </c>
      <c r="ER148" s="14" t="s">
        <v>513</v>
      </c>
      <c r="ES148" s="129">
        <f>C148</f>
        <v>16791</v>
      </c>
      <c r="ET148" s="130">
        <v>75</v>
      </c>
      <c r="EU148" s="130">
        <v>10433</v>
      </c>
      <c r="EV148" s="130">
        <v>9732</v>
      </c>
      <c r="EW148" s="130">
        <v>37400</v>
      </c>
      <c r="EX148" s="130">
        <v>2027</v>
      </c>
      <c r="EY148" s="131">
        <f t="shared" si="256"/>
        <v>103.86326894095082</v>
      </c>
      <c r="EZ148" s="38">
        <f t="shared" si="257"/>
        <v>1661.8123030552131</v>
      </c>
      <c r="FA148" s="9"/>
      <c r="FB148" s="9"/>
      <c r="FC148" s="9"/>
      <c r="FD148" s="9"/>
      <c r="FE148" s="132"/>
      <c r="FF148" s="132"/>
      <c r="FG148" s="132"/>
      <c r="FH148" s="133"/>
      <c r="FI148" s="134"/>
      <c r="FJ148" s="133"/>
      <c r="FK148" s="135"/>
      <c r="FL148" s="136"/>
      <c r="FM148" s="9"/>
      <c r="FN148" s="1"/>
      <c r="FO148" s="40">
        <f t="shared" si="258"/>
        <v>0.105</v>
      </c>
      <c r="FP148" s="9"/>
      <c r="FQ148" s="118">
        <f t="shared" si="259"/>
        <v>19.428735742355986</v>
      </c>
      <c r="FR148" s="137">
        <f t="shared" si="260"/>
        <v>0.10386326894095081</v>
      </c>
      <c r="FS148" s="9"/>
      <c r="FT148" s="1"/>
      <c r="FU148" s="335"/>
      <c r="FV148" s="344">
        <v>43497</v>
      </c>
      <c r="FW148" s="210"/>
      <c r="FX148" s="244" t="s">
        <v>557</v>
      </c>
      <c r="FY148" s="243" t="s">
        <v>2539</v>
      </c>
      <c r="FZ148" s="1"/>
      <c r="GA148" s="237" t="s">
        <v>1346</v>
      </c>
      <c r="GB148" s="9"/>
      <c r="GC148" s="9"/>
      <c r="GD148" s="1"/>
      <c r="GE148" s="459" t="s">
        <v>3097</v>
      </c>
      <c r="GF148" s="237" t="s">
        <v>2453</v>
      </c>
      <c r="GG148" s="1"/>
      <c r="GH148" s="244" t="s">
        <v>3231</v>
      </c>
      <c r="GI148" s="351">
        <v>1</v>
      </c>
      <c r="GJ148" s="244" t="s">
        <v>3232</v>
      </c>
      <c r="GK148" s="1"/>
      <c r="GL148" s="8">
        <v>0</v>
      </c>
      <c r="GM148" s="9"/>
      <c r="GN148" s="1"/>
      <c r="GO148" s="10"/>
      <c r="GP148" s="10"/>
      <c r="GQ148" s="20"/>
      <c r="GR148" s="138"/>
      <c r="GS148" s="1"/>
      <c r="GT148" s="1"/>
      <c r="GU148" s="1"/>
      <c r="GV148" s="1"/>
      <c r="GW148" s="1"/>
      <c r="GX148" s="1"/>
      <c r="GY148" s="9"/>
      <c r="GZ148" s="9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22">
        <v>76.2</v>
      </c>
      <c r="KC148" s="22">
        <v>29.2</v>
      </c>
      <c r="KD148" s="22">
        <v>20.7</v>
      </c>
      <c r="KE148" s="20">
        <f t="shared" si="261"/>
        <v>20.980380326072062</v>
      </c>
      <c r="KF148" s="20">
        <f t="shared" si="262"/>
        <v>66.057039046444714</v>
      </c>
      <c r="KG148" s="20">
        <f t="shared" si="263"/>
        <v>15.994943416906427</v>
      </c>
      <c r="KH148" s="20">
        <f t="shared" si="264"/>
        <v>1.7864482257843539</v>
      </c>
      <c r="KI148" s="20">
        <f t="shared" si="265"/>
        <v>0.47777103712837371</v>
      </c>
      <c r="KJ148" s="20">
        <f t="shared" si="266"/>
        <v>23.846591095766545</v>
      </c>
      <c r="KK148" s="20">
        <f t="shared" si="267"/>
        <v>17.967514620632961</v>
      </c>
      <c r="KL148" s="20">
        <f t="shared" si="268"/>
        <v>24.110819251952321</v>
      </c>
      <c r="KM148" s="9"/>
      <c r="KN148" s="9"/>
      <c r="KO148" s="9"/>
      <c r="KP148" s="1"/>
      <c r="KQ148" s="9"/>
      <c r="KR148" s="9"/>
      <c r="KS148" s="23">
        <v>44664</v>
      </c>
      <c r="KT148" s="20">
        <v>3</v>
      </c>
      <c r="KU148" s="237" t="s">
        <v>513</v>
      </c>
      <c r="KV148" s="1">
        <v>3</v>
      </c>
      <c r="KW148" s="23">
        <v>44965</v>
      </c>
      <c r="KX148" s="1">
        <v>1</v>
      </c>
      <c r="KY148" s="1">
        <v>3</v>
      </c>
      <c r="KZ148" s="1">
        <v>4</v>
      </c>
      <c r="LA148" s="11" t="s">
        <v>3151</v>
      </c>
      <c r="LB148" s="11"/>
      <c r="LC148" s="11"/>
    </row>
    <row r="149" spans="1:315">
      <c r="A149" s="1">
        <v>278</v>
      </c>
      <c r="B149" s="416">
        <f>COUNTIFS($D$3:D149,D149,$F$3:F149,F149)</f>
        <v>1</v>
      </c>
      <c r="C149" s="417">
        <v>16179</v>
      </c>
      <c r="D149" s="418" t="s">
        <v>1820</v>
      </c>
      <c r="E149" s="73" t="s">
        <v>538</v>
      </c>
      <c r="F149" s="75">
        <v>6161201057</v>
      </c>
      <c r="G149" s="74">
        <v>60</v>
      </c>
      <c r="H149" s="442">
        <v>44473</v>
      </c>
      <c r="I149" s="29" t="s">
        <v>1772</v>
      </c>
      <c r="J149" s="24" t="s">
        <v>486</v>
      </c>
      <c r="K149" s="2" t="s">
        <v>429</v>
      </c>
      <c r="L149" s="2">
        <v>29</v>
      </c>
      <c r="M149" s="2">
        <v>2</v>
      </c>
      <c r="N149" s="2" t="s">
        <v>430</v>
      </c>
      <c r="O149" s="11"/>
      <c r="P149" s="2" t="s">
        <v>1808</v>
      </c>
      <c r="Q149" s="11"/>
      <c r="R149" s="11"/>
      <c r="S149" s="11"/>
      <c r="T149" s="41"/>
      <c r="U149" s="41"/>
      <c r="V149" s="61" t="s">
        <v>1358</v>
      </c>
      <c r="W149" s="41"/>
      <c r="X149" s="41"/>
      <c r="Y149" s="63"/>
      <c r="Z149" s="11"/>
      <c r="AA149" s="1" t="s">
        <v>1780</v>
      </c>
      <c r="AB149" s="1"/>
      <c r="AC149" s="112">
        <v>288</v>
      </c>
      <c r="AD149" s="112">
        <v>83000</v>
      </c>
      <c r="AE149" s="11"/>
      <c r="AF149" s="11"/>
      <c r="AG149" s="11" t="s">
        <v>490</v>
      </c>
      <c r="AH149" s="112">
        <v>450</v>
      </c>
      <c r="AI149" s="11"/>
      <c r="AJ149" s="11"/>
      <c r="AK149" s="112"/>
      <c r="AL149" s="1"/>
      <c r="AM149" s="11"/>
      <c r="AN149" s="1"/>
      <c r="AO149" s="113">
        <v>19.399999999999999</v>
      </c>
      <c r="AP149" s="114">
        <v>66.5</v>
      </c>
      <c r="AQ149" s="115">
        <v>13.2</v>
      </c>
      <c r="AR149" s="116">
        <f t="shared" si="228"/>
        <v>99.100000000000009</v>
      </c>
      <c r="AS149" s="117">
        <f t="shared" si="229"/>
        <v>0.29172932330827067</v>
      </c>
      <c r="AT149" s="118">
        <f t="shared" si="230"/>
        <v>3.8508270676691727</v>
      </c>
      <c r="AU149" s="119">
        <f t="shared" si="231"/>
        <v>0.24341279799247173</v>
      </c>
      <c r="AV149" s="19">
        <f>AW149*AO149/100</f>
        <v>16.091999999999999</v>
      </c>
      <c r="AW149" s="19">
        <f>98-AY149-(CD149*100/AO149)</f>
        <v>82.948453608247419</v>
      </c>
      <c r="AX149" s="120">
        <v>1.27</v>
      </c>
      <c r="AY149" s="19">
        <f>AX149*100/AO149</f>
        <v>6.5463917525773203</v>
      </c>
      <c r="AZ149" s="1" t="s">
        <v>431</v>
      </c>
      <c r="BA149" s="55">
        <v>38.35</v>
      </c>
      <c r="BB149" s="1" t="s">
        <v>431</v>
      </c>
      <c r="BC149" s="6">
        <v>0.12</v>
      </c>
      <c r="BD149" s="6"/>
      <c r="BE149" s="19"/>
      <c r="BF149" s="19"/>
      <c r="BG149" s="64">
        <v>6264.166666666667</v>
      </c>
      <c r="BH149" s="64">
        <v>502.15</v>
      </c>
      <c r="BI149" s="19">
        <v>0.85</v>
      </c>
      <c r="BJ149" s="19">
        <v>51.2</v>
      </c>
      <c r="BK149" s="19">
        <f>100-BJ149</f>
        <v>48.8</v>
      </c>
      <c r="BL149" s="121">
        <f t="shared" si="232"/>
        <v>1.0491803278688525</v>
      </c>
      <c r="BM149" s="122">
        <v>0.2</v>
      </c>
      <c r="BN149" s="6">
        <f t="shared" si="233"/>
        <v>1.0309278350515465</v>
      </c>
      <c r="BO149" s="1" t="s">
        <v>431</v>
      </c>
      <c r="BP149" s="19">
        <v>50.925000000000004</v>
      </c>
      <c r="BQ149" s="19">
        <v>55.099999999999994</v>
      </c>
      <c r="BR149" s="42">
        <v>22690.800000000003</v>
      </c>
      <c r="BS149" s="6">
        <f t="shared" si="234"/>
        <v>52.5</v>
      </c>
      <c r="BT149" s="4">
        <v>91.3</v>
      </c>
      <c r="BU149" s="42">
        <v>11089.949999999999</v>
      </c>
      <c r="BV149" s="6">
        <f t="shared" si="235"/>
        <v>8.7000000000000028</v>
      </c>
      <c r="BW149" s="6">
        <f t="shared" si="236"/>
        <v>65.901499999999999</v>
      </c>
      <c r="BX149" s="22">
        <v>29.2</v>
      </c>
      <c r="BY149" s="22">
        <f t="shared" si="237"/>
        <v>19.417999999999999</v>
      </c>
      <c r="BZ149" s="6">
        <v>23.3</v>
      </c>
      <c r="CA149" s="22">
        <f t="shared" si="238"/>
        <v>15.4945</v>
      </c>
      <c r="CB149" s="6">
        <v>46.6</v>
      </c>
      <c r="CC149" s="22">
        <f t="shared" si="239"/>
        <v>30.989000000000001</v>
      </c>
      <c r="CD149" s="22">
        <v>1.65</v>
      </c>
      <c r="CE149" s="123">
        <v>99.5</v>
      </c>
      <c r="CF149" s="124">
        <v>9562</v>
      </c>
      <c r="CG149" s="123">
        <v>96.9</v>
      </c>
      <c r="CH149" s="124">
        <v>7586</v>
      </c>
      <c r="CI149" s="123">
        <v>76.599999999999994</v>
      </c>
      <c r="CJ149" s="123">
        <v>88</v>
      </c>
      <c r="CK149" s="124">
        <v>6757</v>
      </c>
      <c r="CL149" s="19">
        <f t="shared" si="240"/>
        <v>1.2532188841201717</v>
      </c>
      <c r="CM149" s="19"/>
      <c r="CN149" s="19"/>
      <c r="CO149" s="19"/>
      <c r="CP149" s="6"/>
      <c r="CQ149" s="19"/>
      <c r="CR149" s="19"/>
      <c r="CS149" s="20"/>
      <c r="CT149" s="25"/>
      <c r="CU149" s="125"/>
      <c r="CV149" s="125"/>
      <c r="CW149" s="1"/>
      <c r="CX149" s="1"/>
      <c r="CY149" s="1"/>
      <c r="CZ149" s="22"/>
      <c r="DA149" s="16"/>
      <c r="DB149" s="126" t="s">
        <v>256</v>
      </c>
      <c r="DC149" s="127"/>
      <c r="DD149" s="128" t="s">
        <v>1821</v>
      </c>
      <c r="DE149" s="1"/>
      <c r="DF149" s="1"/>
      <c r="DG149" s="1"/>
      <c r="DH149" s="1"/>
      <c r="DI149" s="1" t="s">
        <v>435</v>
      </c>
      <c r="DJ149" s="206" t="s">
        <v>490</v>
      </c>
      <c r="DK149" s="4">
        <v>2</v>
      </c>
      <c r="DL149" s="4"/>
      <c r="DM149" s="4"/>
      <c r="DN149" s="16">
        <v>0</v>
      </c>
      <c r="DO149" s="4"/>
      <c r="DP149" s="4"/>
      <c r="DQ149" s="4"/>
      <c r="DR149" s="55" t="s">
        <v>1746</v>
      </c>
      <c r="DS149" s="39" t="s">
        <v>430</v>
      </c>
      <c r="DT149" s="22">
        <v>271</v>
      </c>
      <c r="DU149" s="22">
        <v>10.7</v>
      </c>
      <c r="DV149" s="22">
        <v>89.3</v>
      </c>
      <c r="DW149" s="39" t="s">
        <v>430</v>
      </c>
      <c r="DX149" s="39" t="s">
        <v>430</v>
      </c>
      <c r="DY149" s="39" t="s">
        <v>430</v>
      </c>
      <c r="DZ149" s="39" t="s">
        <v>430</v>
      </c>
      <c r="EA149" s="2">
        <v>0</v>
      </c>
      <c r="EB149" s="2"/>
      <c r="EC149" s="36"/>
      <c r="ED149" s="36"/>
      <c r="EE149" s="4">
        <f>L149</f>
        <v>29</v>
      </c>
      <c r="EF149" s="4">
        <v>30</v>
      </c>
      <c r="EG149" s="4">
        <v>3</v>
      </c>
      <c r="EH149" s="4">
        <v>1</v>
      </c>
      <c r="EI149" s="4" t="s">
        <v>2588</v>
      </c>
      <c r="EJ149" s="4">
        <v>178</v>
      </c>
      <c r="EK149" s="4">
        <v>78</v>
      </c>
      <c r="EL149" s="6">
        <f t="shared" si="255"/>
        <v>24.618103774775907</v>
      </c>
      <c r="EM149" s="4"/>
      <c r="EN149" s="4">
        <v>1</v>
      </c>
      <c r="EO149" s="4">
        <v>2</v>
      </c>
      <c r="EP149" s="4">
        <v>1</v>
      </c>
      <c r="EQ149" s="31" t="s">
        <v>2455</v>
      </c>
      <c r="ER149" s="14">
        <v>44427</v>
      </c>
      <c r="ES149" s="129">
        <f>C149</f>
        <v>16179</v>
      </c>
      <c r="ET149" s="130">
        <v>75</v>
      </c>
      <c r="EU149" s="130">
        <v>5608</v>
      </c>
      <c r="EV149" s="130">
        <v>4000</v>
      </c>
      <c r="EW149" s="130">
        <v>37440</v>
      </c>
      <c r="EX149" s="130">
        <v>2394</v>
      </c>
      <c r="EY149" s="131">
        <f t="shared" si="256"/>
        <v>298.77120000000002</v>
      </c>
      <c r="EZ149" s="38">
        <f t="shared" si="257"/>
        <v>8664.3648000000012</v>
      </c>
      <c r="FA149" s="9"/>
      <c r="FB149" s="9"/>
      <c r="FC149" s="9"/>
      <c r="FD149" s="9"/>
      <c r="FE149" s="132"/>
      <c r="FF149" s="132"/>
      <c r="FG149" s="132"/>
      <c r="FH149" s="133"/>
      <c r="FI149" s="134"/>
      <c r="FJ149" s="133"/>
      <c r="FK149" s="135"/>
      <c r="FL149" s="136"/>
      <c r="FM149" s="9"/>
      <c r="FN149" s="1"/>
      <c r="FO149" s="40">
        <f t="shared" si="258"/>
        <v>0.28799999999999998</v>
      </c>
      <c r="FP149" s="9"/>
      <c r="FQ149" s="118">
        <f t="shared" si="259"/>
        <v>42.689015691868761</v>
      </c>
      <c r="FR149" s="137">
        <f t="shared" si="260"/>
        <v>0.29877120000000001</v>
      </c>
      <c r="FS149" s="9"/>
      <c r="FT149" s="1"/>
      <c r="FU149" s="335"/>
      <c r="FV149" s="344">
        <v>44348</v>
      </c>
      <c r="FW149" s="210">
        <v>6</v>
      </c>
      <c r="FX149" s="244" t="s">
        <v>557</v>
      </c>
      <c r="FY149" s="243" t="s">
        <v>2740</v>
      </c>
      <c r="FZ149" s="1"/>
      <c r="GA149" s="237" t="s">
        <v>1346</v>
      </c>
      <c r="GB149" s="9"/>
      <c r="GC149" s="9"/>
      <c r="GD149" s="1"/>
      <c r="GE149" s="459" t="s">
        <v>513</v>
      </c>
      <c r="GF149" s="237" t="s">
        <v>513</v>
      </c>
      <c r="GG149" s="1"/>
      <c r="GH149" s="244" t="s">
        <v>3236</v>
      </c>
      <c r="GI149" s="351">
        <v>1</v>
      </c>
      <c r="GJ149" s="244" t="s">
        <v>1016</v>
      </c>
      <c r="GK149" s="1"/>
      <c r="GL149" s="8">
        <v>30</v>
      </c>
      <c r="GM149" s="9"/>
      <c r="GN149" s="1"/>
      <c r="GO149" s="10"/>
      <c r="GP149" s="10"/>
      <c r="GQ149" s="20"/>
      <c r="GR149" s="138"/>
      <c r="GS149" s="1"/>
      <c r="GT149" s="1"/>
      <c r="GU149" s="1"/>
      <c r="GV149" s="1"/>
      <c r="GW149" s="1"/>
      <c r="GX149" s="1"/>
      <c r="GY149" s="9"/>
      <c r="GZ149" s="9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22">
        <v>87</v>
      </c>
      <c r="KC149" s="22">
        <v>22.3</v>
      </c>
      <c r="KD149" s="22">
        <v>5.86</v>
      </c>
      <c r="KE149" s="20">
        <f t="shared" si="261"/>
        <v>57.961612799999997</v>
      </c>
      <c r="KF149" s="20">
        <f t="shared" si="262"/>
        <v>198.68284800000004</v>
      </c>
      <c r="KG149" s="20">
        <f t="shared" si="263"/>
        <v>39.437798399999998</v>
      </c>
      <c r="KH149" s="20">
        <f t="shared" si="264"/>
        <v>3.7943942400000004</v>
      </c>
      <c r="KI149" s="20">
        <f t="shared" si="265"/>
        <v>0.59754240000000014</v>
      </c>
      <c r="KJ149" s="20">
        <f t="shared" si="266"/>
        <v>58.015391616000002</v>
      </c>
      <c r="KK149" s="20">
        <f t="shared" si="267"/>
        <v>46.293103584000001</v>
      </c>
      <c r="KL149" s="20">
        <f t="shared" si="268"/>
        <v>92.586207168000001</v>
      </c>
      <c r="KM149" s="9"/>
      <c r="KN149" s="9"/>
      <c r="KO149" s="9"/>
      <c r="KP149" s="1"/>
      <c r="KQ149" s="9"/>
      <c r="KR149" s="9"/>
      <c r="KS149" s="23">
        <v>44501</v>
      </c>
      <c r="KT149" s="20">
        <v>2</v>
      </c>
      <c r="KU149" s="237" t="s">
        <v>513</v>
      </c>
      <c r="KV149" s="1">
        <v>2</v>
      </c>
      <c r="KW149" s="23">
        <v>44592</v>
      </c>
      <c r="KX149" s="1">
        <v>2</v>
      </c>
      <c r="KY149" s="1">
        <v>3</v>
      </c>
      <c r="KZ149" s="1">
        <v>1</v>
      </c>
      <c r="LA149" s="11" t="s">
        <v>2447</v>
      </c>
      <c r="LB149" s="11"/>
      <c r="LC149" s="11"/>
    </row>
    <row r="150" spans="1:315">
      <c r="A150" s="1">
        <v>326</v>
      </c>
      <c r="B150" s="416">
        <f>COUNTIFS($D$3:D150,D150,$F$3:F150,F150)</f>
        <v>2</v>
      </c>
      <c r="C150" s="417">
        <v>16573</v>
      </c>
      <c r="D150" s="418" t="s">
        <v>1820</v>
      </c>
      <c r="E150" s="73" t="s">
        <v>538</v>
      </c>
      <c r="F150" s="75">
        <v>6161201057</v>
      </c>
      <c r="G150" s="74">
        <v>60</v>
      </c>
      <c r="H150" s="442">
        <v>44529</v>
      </c>
      <c r="I150" s="29" t="s">
        <v>526</v>
      </c>
      <c r="J150" s="24" t="s">
        <v>486</v>
      </c>
      <c r="K150" s="2" t="s">
        <v>429</v>
      </c>
      <c r="L150" s="2">
        <v>18</v>
      </c>
      <c r="M150" s="2">
        <v>2</v>
      </c>
      <c r="N150" s="2" t="s">
        <v>430</v>
      </c>
      <c r="O150" s="11"/>
      <c r="P150" s="2" t="s">
        <v>1852</v>
      </c>
      <c r="Q150" s="11"/>
      <c r="R150" s="11"/>
      <c r="S150" s="11"/>
      <c r="T150" s="41"/>
      <c r="U150" s="41"/>
      <c r="V150" s="61" t="s">
        <v>1358</v>
      </c>
      <c r="W150" s="41"/>
      <c r="X150" s="41"/>
      <c r="Y150" s="63"/>
      <c r="Z150" s="11"/>
      <c r="AA150" s="1" t="s">
        <v>1780</v>
      </c>
      <c r="AB150" s="1"/>
      <c r="AC150" s="112">
        <v>291</v>
      </c>
      <c r="AD150" s="112">
        <v>5300</v>
      </c>
      <c r="AE150" s="11"/>
      <c r="AF150" s="11"/>
      <c r="AG150" s="11" t="s">
        <v>490</v>
      </c>
      <c r="AH150" s="112">
        <v>350</v>
      </c>
      <c r="AI150" s="11"/>
      <c r="AJ150" s="11"/>
      <c r="AK150" s="112"/>
      <c r="AL150" s="1"/>
      <c r="AM150" s="11"/>
      <c r="AN150" s="1"/>
      <c r="AO150" s="113">
        <v>21.8</v>
      </c>
      <c r="AP150" s="114">
        <v>70.599999999999994</v>
      </c>
      <c r="AQ150" s="115">
        <v>7.21</v>
      </c>
      <c r="AR150" s="116">
        <f t="shared" si="228"/>
        <v>99.609999999999985</v>
      </c>
      <c r="AS150" s="117">
        <f t="shared" si="229"/>
        <v>0.30878186968838528</v>
      </c>
      <c r="AT150" s="118">
        <f t="shared" si="230"/>
        <v>2.2263172804532578</v>
      </c>
      <c r="AU150" s="119">
        <f t="shared" si="231"/>
        <v>0.28016964400462668</v>
      </c>
      <c r="AV150" s="19">
        <f>AW150*AO150/100</f>
        <v>17.853999999999999</v>
      </c>
      <c r="AW150" s="19">
        <f>98-AY150-(CD150*100/AO150)</f>
        <v>81.899082568807344</v>
      </c>
      <c r="AX150" s="120">
        <v>2.16</v>
      </c>
      <c r="AY150" s="19">
        <f>AX150*100/AO150</f>
        <v>9.9082568807339442</v>
      </c>
      <c r="AZ150" s="1" t="s">
        <v>431</v>
      </c>
      <c r="BA150" s="55">
        <v>28.21</v>
      </c>
      <c r="BB150" s="1" t="s">
        <v>431</v>
      </c>
      <c r="BC150" s="6">
        <v>7.0000000000000007E-2</v>
      </c>
      <c r="BD150" s="6"/>
      <c r="BE150" s="19"/>
      <c r="BF150" s="19"/>
      <c r="BG150" s="64">
        <v>4835</v>
      </c>
      <c r="BH150" s="64">
        <v>529.98</v>
      </c>
      <c r="BI150" s="19">
        <v>1.36</v>
      </c>
      <c r="BJ150" s="19">
        <v>52.4</v>
      </c>
      <c r="BK150" s="19">
        <f>100-BJ150</f>
        <v>47.6</v>
      </c>
      <c r="BL150" s="121">
        <f t="shared" si="232"/>
        <v>1.1008403361344536</v>
      </c>
      <c r="BM150" s="122">
        <v>0.3</v>
      </c>
      <c r="BN150" s="6">
        <f t="shared" si="233"/>
        <v>1.3761467889908257</v>
      </c>
      <c r="BO150" s="1" t="s">
        <v>431</v>
      </c>
      <c r="BP150" s="19">
        <v>56</v>
      </c>
      <c r="BQ150" s="19">
        <v>54.91</v>
      </c>
      <c r="BR150" s="42">
        <v>46622.52</v>
      </c>
      <c r="BS150" s="6">
        <f t="shared" si="234"/>
        <v>49.8</v>
      </c>
      <c r="BT150" s="4">
        <v>93</v>
      </c>
      <c r="BU150" s="42">
        <v>12191.22</v>
      </c>
      <c r="BV150" s="6">
        <f t="shared" si="235"/>
        <v>7</v>
      </c>
      <c r="BW150" s="6">
        <f t="shared" si="236"/>
        <v>70.458799999999997</v>
      </c>
      <c r="BX150" s="22">
        <v>33.9</v>
      </c>
      <c r="BY150" s="22">
        <f t="shared" si="237"/>
        <v>23.933399999999995</v>
      </c>
      <c r="BZ150" s="6">
        <v>15.9</v>
      </c>
      <c r="CA150" s="22">
        <f t="shared" si="238"/>
        <v>11.2254</v>
      </c>
      <c r="CB150" s="6">
        <v>50</v>
      </c>
      <c r="CC150" s="22">
        <f t="shared" si="239"/>
        <v>35.299999999999997</v>
      </c>
      <c r="CD150" s="22">
        <v>1.35</v>
      </c>
      <c r="CE150" s="123">
        <v>99.8</v>
      </c>
      <c r="CF150" s="124">
        <v>10867</v>
      </c>
      <c r="CG150" s="123">
        <v>97.4</v>
      </c>
      <c r="CH150" s="124">
        <v>8337</v>
      </c>
      <c r="CI150" s="123">
        <v>89.8</v>
      </c>
      <c r="CJ150" s="123">
        <v>94.3</v>
      </c>
      <c r="CK150" s="124">
        <v>7314</v>
      </c>
      <c r="CL150" s="19">
        <f t="shared" si="240"/>
        <v>2.132075471698113</v>
      </c>
      <c r="CM150" s="19"/>
      <c r="CN150" s="19"/>
      <c r="CO150" s="19"/>
      <c r="CP150" s="6"/>
      <c r="CQ150" s="19"/>
      <c r="CR150" s="19"/>
      <c r="CS150" s="20"/>
      <c r="CT150" s="25"/>
      <c r="CU150" s="125"/>
      <c r="CV150" s="125"/>
      <c r="CW150" s="1"/>
      <c r="CX150" s="1"/>
      <c r="CY150" s="1"/>
      <c r="CZ150" s="22"/>
      <c r="DA150" s="16"/>
      <c r="DB150" s="126" t="s">
        <v>256</v>
      </c>
      <c r="DC150" s="127"/>
      <c r="DD150" s="128" t="s">
        <v>1662</v>
      </c>
      <c r="DE150" s="1"/>
      <c r="DF150" s="1"/>
      <c r="DG150" s="1"/>
      <c r="DH150" s="1"/>
      <c r="DI150" s="1" t="s">
        <v>435</v>
      </c>
      <c r="DJ150" s="206" t="s">
        <v>490</v>
      </c>
      <c r="DK150" s="4">
        <v>2</v>
      </c>
      <c r="DL150" s="4"/>
      <c r="DM150" s="4"/>
      <c r="DN150" s="16">
        <v>0</v>
      </c>
      <c r="DO150" s="4"/>
      <c r="DP150" s="4"/>
      <c r="DQ150" s="4"/>
      <c r="DR150" s="22" t="s">
        <v>1746</v>
      </c>
      <c r="DS150" s="22" t="s">
        <v>430</v>
      </c>
      <c r="DT150" s="22">
        <v>257</v>
      </c>
      <c r="DU150" s="22">
        <v>8.6</v>
      </c>
      <c r="DV150" s="22">
        <v>91.4</v>
      </c>
      <c r="DW150" s="22" t="s">
        <v>430</v>
      </c>
      <c r="DX150" s="22" t="s">
        <v>430</v>
      </c>
      <c r="DY150" s="22" t="s">
        <v>430</v>
      </c>
      <c r="DZ150" s="39" t="s">
        <v>430</v>
      </c>
      <c r="EA150" s="2">
        <v>0</v>
      </c>
      <c r="EB150" s="2"/>
      <c r="EC150" s="36"/>
      <c r="ED150" s="36"/>
      <c r="EE150" s="4">
        <f>L150</f>
        <v>18</v>
      </c>
      <c r="EF150" s="4">
        <v>25</v>
      </c>
      <c r="EG150" s="4"/>
      <c r="EH150" s="4">
        <v>1</v>
      </c>
      <c r="EI150" s="4" t="s">
        <v>2588</v>
      </c>
      <c r="EJ150" s="4">
        <v>178</v>
      </c>
      <c r="EK150" s="4">
        <v>78</v>
      </c>
      <c r="EL150" s="6">
        <f t="shared" si="255"/>
        <v>24.618103774775907</v>
      </c>
      <c r="EM150" s="4"/>
      <c r="EN150" s="4">
        <v>1</v>
      </c>
      <c r="EO150" s="4">
        <v>2</v>
      </c>
      <c r="EP150" s="4">
        <v>1</v>
      </c>
      <c r="EQ150" s="31" t="s">
        <v>2455</v>
      </c>
      <c r="ER150" s="14">
        <v>44427</v>
      </c>
      <c r="ES150" s="129">
        <f>C150</f>
        <v>16573</v>
      </c>
      <c r="ET150" s="130">
        <v>75</v>
      </c>
      <c r="EU150" s="130">
        <v>16576</v>
      </c>
      <c r="EV150" s="130">
        <v>4000</v>
      </c>
      <c r="EW150" s="130">
        <v>38064</v>
      </c>
      <c r="EX150" s="130">
        <v>2321</v>
      </c>
      <c r="EY150" s="131">
        <f t="shared" si="256"/>
        <v>294.48848000000004</v>
      </c>
      <c r="EZ150" s="38">
        <f t="shared" si="257"/>
        <v>5300.7926400000006</v>
      </c>
      <c r="FA150" s="9"/>
      <c r="FB150" s="9"/>
      <c r="FC150" s="9"/>
      <c r="FD150" s="9"/>
      <c r="FE150" s="132"/>
      <c r="FF150" s="132"/>
      <c r="FG150" s="132"/>
      <c r="FH150" s="133"/>
      <c r="FI150" s="134"/>
      <c r="FJ150" s="133"/>
      <c r="FK150" s="135"/>
      <c r="FL150" s="136"/>
      <c r="FM150" s="9"/>
      <c r="FN150" s="1"/>
      <c r="FO150" s="40">
        <f t="shared" si="258"/>
        <v>0.29099999999999998</v>
      </c>
      <c r="FP150" s="9"/>
      <c r="FQ150" s="118">
        <f t="shared" si="259"/>
        <v>14.002171814671815</v>
      </c>
      <c r="FR150" s="137">
        <f t="shared" si="260"/>
        <v>0.29448848000000005</v>
      </c>
      <c r="FS150" s="9"/>
      <c r="FT150" s="1"/>
      <c r="FU150" s="335"/>
      <c r="FV150" s="344">
        <v>44348</v>
      </c>
      <c r="FW150" s="210"/>
      <c r="FX150" s="244" t="s">
        <v>557</v>
      </c>
      <c r="FY150" s="243" t="s">
        <v>2740</v>
      </c>
      <c r="FZ150" s="1"/>
      <c r="GA150" s="237" t="s">
        <v>1346</v>
      </c>
      <c r="GB150" s="9"/>
      <c r="GC150" s="9"/>
      <c r="GD150" s="1"/>
      <c r="GE150" s="459" t="s">
        <v>513</v>
      </c>
      <c r="GF150" s="237" t="s">
        <v>513</v>
      </c>
      <c r="GG150" s="1"/>
      <c r="GH150" s="244" t="s">
        <v>3238</v>
      </c>
      <c r="GI150" s="351">
        <v>1</v>
      </c>
      <c r="GJ150" s="244" t="s">
        <v>2495</v>
      </c>
      <c r="GK150" s="1"/>
      <c r="GL150" s="244" t="s">
        <v>3237</v>
      </c>
      <c r="GM150" s="9"/>
      <c r="GN150" s="1"/>
      <c r="GO150" s="10"/>
      <c r="GP150" s="10"/>
      <c r="GQ150" s="20"/>
      <c r="GR150" s="138"/>
      <c r="GS150" s="1"/>
      <c r="GT150" s="1"/>
      <c r="GU150" s="1"/>
      <c r="GV150" s="1"/>
      <c r="GW150" s="1"/>
      <c r="GX150" s="1"/>
      <c r="GY150" s="9"/>
      <c r="GZ150" s="9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22">
        <v>86.3</v>
      </c>
      <c r="KC150" s="22">
        <v>28.5</v>
      </c>
      <c r="KD150" s="22">
        <v>7.63</v>
      </c>
      <c r="KE150" s="20">
        <f t="shared" si="261"/>
        <v>64.198488640000008</v>
      </c>
      <c r="KF150" s="20">
        <f t="shared" si="262"/>
        <v>207.90886688000001</v>
      </c>
      <c r="KG150" s="20">
        <f t="shared" si="263"/>
        <v>21.232619408000001</v>
      </c>
      <c r="KH150" s="20">
        <f t="shared" si="264"/>
        <v>6.3609511680000024</v>
      </c>
      <c r="KI150" s="20">
        <f t="shared" si="265"/>
        <v>0.88346544000000016</v>
      </c>
      <c r="KJ150" s="20">
        <f t="shared" si="266"/>
        <v>70.481105872320001</v>
      </c>
      <c r="KK150" s="20">
        <f t="shared" si="267"/>
        <v>33.057509833920008</v>
      </c>
      <c r="KL150" s="20">
        <f t="shared" si="268"/>
        <v>103.95443344</v>
      </c>
      <c r="KM150" s="9"/>
      <c r="KN150" s="9"/>
      <c r="KO150" s="9"/>
      <c r="KP150" s="1"/>
      <c r="KQ150" s="9"/>
      <c r="KR150" s="9"/>
      <c r="KS150" s="23">
        <v>44557</v>
      </c>
      <c r="KT150" s="20">
        <v>1</v>
      </c>
      <c r="KU150" s="237" t="s">
        <v>513</v>
      </c>
      <c r="KV150" s="1">
        <v>2</v>
      </c>
      <c r="KW150" s="23">
        <v>44592</v>
      </c>
      <c r="KX150" s="1">
        <v>2</v>
      </c>
      <c r="KY150" s="1">
        <v>3</v>
      </c>
      <c r="KZ150" s="1">
        <v>1</v>
      </c>
      <c r="LA150" s="11" t="s">
        <v>2463</v>
      </c>
      <c r="LB150" s="11"/>
      <c r="LC150" s="11"/>
    </row>
    <row r="151" spans="1:315">
      <c r="A151" s="1">
        <v>42</v>
      </c>
      <c r="B151" s="416">
        <f>COUNTIFS($D$3:D151,D151,$F$3:F151,F151)</f>
        <v>1</v>
      </c>
      <c r="C151" s="418">
        <v>12333</v>
      </c>
      <c r="D151" s="418" t="s">
        <v>2353</v>
      </c>
      <c r="E151" s="1" t="s">
        <v>495</v>
      </c>
      <c r="F151" s="12">
        <v>8103065355</v>
      </c>
      <c r="G151" s="1">
        <v>39</v>
      </c>
      <c r="H151" s="441">
        <v>43868</v>
      </c>
      <c r="I151" s="162"/>
      <c r="J151" s="24"/>
      <c r="K151" s="9"/>
      <c r="L151" s="1"/>
      <c r="M151" s="1"/>
      <c r="N151" s="1"/>
      <c r="O151" s="1"/>
      <c r="P151" s="25"/>
      <c r="Q151" s="25"/>
      <c r="R151" s="25"/>
      <c r="S151" s="27"/>
      <c r="T151" s="27"/>
      <c r="U151" s="27"/>
      <c r="V151" s="27"/>
      <c r="W151" s="27"/>
      <c r="X151" s="27"/>
      <c r="Y151" s="26"/>
      <c r="Z151" s="8"/>
      <c r="AA151" s="1"/>
      <c r="AB151" s="1"/>
      <c r="AC151" s="1"/>
      <c r="AD151" s="1"/>
      <c r="AE151" s="1"/>
      <c r="AF151" s="1"/>
      <c r="AG151" s="136"/>
      <c r="AH151" s="9"/>
      <c r="AI151" s="1"/>
      <c r="AJ151" s="1"/>
      <c r="AK151" s="112"/>
      <c r="AL151" s="1"/>
      <c r="AM151" s="1"/>
      <c r="AN151" s="1"/>
      <c r="AO151" s="163"/>
      <c r="AP151" s="164"/>
      <c r="AQ151" s="165"/>
      <c r="AR151" s="166"/>
      <c r="AS151" s="135"/>
      <c r="AT151" s="21"/>
      <c r="AU151" s="167"/>
      <c r="AV151" s="1"/>
      <c r="AW151" s="1"/>
      <c r="AX151" s="168"/>
      <c r="AY151" s="1"/>
      <c r="AZ151" s="1"/>
      <c r="BA151" s="142"/>
      <c r="BB151" s="1"/>
      <c r="BC151" s="169"/>
      <c r="BD151" s="4"/>
      <c r="BE151" s="1"/>
      <c r="BF151" s="1"/>
      <c r="BG151" s="1"/>
      <c r="BH151" s="1"/>
      <c r="BI151" s="1"/>
      <c r="BJ151" s="1"/>
      <c r="BK151" s="1"/>
      <c r="BL151" s="170"/>
      <c r="BM151" s="123"/>
      <c r="BN151" s="4"/>
      <c r="BO151" s="1"/>
      <c r="BP151" s="1"/>
      <c r="BQ151" s="1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25"/>
      <c r="CP151" s="4"/>
      <c r="CQ151" s="1"/>
      <c r="CR151" s="1"/>
      <c r="CS151" s="1"/>
      <c r="CT151" s="25"/>
      <c r="CU151" s="125"/>
      <c r="CV151" s="125"/>
      <c r="CW151" s="1"/>
      <c r="CX151" s="1"/>
      <c r="CY151" s="1"/>
      <c r="CZ151" s="1"/>
      <c r="DA151" s="1"/>
      <c r="DB151" s="126"/>
      <c r="DC151" s="8"/>
      <c r="DD151" s="8"/>
      <c r="DE151" s="1"/>
      <c r="DF151" s="1"/>
      <c r="DG151" s="1"/>
      <c r="DH151" s="1"/>
      <c r="DI151" s="2"/>
      <c r="DJ151" s="206" t="s">
        <v>490</v>
      </c>
      <c r="DK151" s="4"/>
      <c r="DL151" s="4"/>
      <c r="DM151" s="4"/>
      <c r="DN151" s="4"/>
      <c r="DO151" s="4"/>
      <c r="DP151" s="4"/>
      <c r="DQ151" s="4"/>
      <c r="DR151" s="1"/>
      <c r="DS151" s="1"/>
      <c r="DT151" s="2"/>
      <c r="DU151" s="2"/>
      <c r="DV151" s="2"/>
      <c r="DW151" s="2"/>
      <c r="DX151" s="2"/>
      <c r="DY151" s="2"/>
      <c r="DZ151" s="2"/>
      <c r="EA151" s="2"/>
      <c r="EB151" s="1"/>
      <c r="EC151" s="9"/>
      <c r="ED151" s="9"/>
      <c r="EE151" s="9"/>
      <c r="EF151" s="1">
        <v>18</v>
      </c>
      <c r="EG151" s="1"/>
      <c r="EH151" s="1">
        <v>0</v>
      </c>
      <c r="EI151" s="1">
        <v>0</v>
      </c>
      <c r="EJ151" s="237" t="s">
        <v>1346</v>
      </c>
      <c r="EK151" s="237" t="s">
        <v>1346</v>
      </c>
      <c r="EL151" s="6" t="e">
        <f t="shared" si="255"/>
        <v>#VALUE!</v>
      </c>
      <c r="EM151" s="1"/>
      <c r="EN151" s="1">
        <v>1</v>
      </c>
      <c r="EO151" s="1">
        <v>0</v>
      </c>
      <c r="EP151" s="1">
        <v>0</v>
      </c>
      <c r="EQ151" s="244" t="s">
        <v>513</v>
      </c>
      <c r="ER151" s="10" t="s">
        <v>513</v>
      </c>
      <c r="ES151" s="129"/>
      <c r="ET151" s="9"/>
      <c r="EU151" s="9"/>
      <c r="EV151" s="9"/>
      <c r="EW151" s="9"/>
      <c r="EX151" s="9"/>
      <c r="EY151" s="132"/>
      <c r="EZ151" s="132"/>
      <c r="FA151" s="11"/>
      <c r="FB151" s="9"/>
      <c r="FC151" s="9"/>
      <c r="FD151" s="9"/>
      <c r="FE151" s="9"/>
      <c r="FF151" s="9"/>
      <c r="FG151" s="132"/>
      <c r="FH151" s="132"/>
      <c r="FI151" s="134"/>
      <c r="FJ151" s="133"/>
      <c r="FK151" s="171"/>
      <c r="FL151" s="21"/>
      <c r="FM151" s="136"/>
      <c r="FN151" s="9"/>
      <c r="FO151" s="36"/>
      <c r="FP151" s="9"/>
      <c r="FQ151" s="132"/>
      <c r="FR151" s="132"/>
      <c r="FS151" s="1"/>
      <c r="FT151" s="1"/>
      <c r="FU151" s="335" t="s">
        <v>772</v>
      </c>
      <c r="FV151" s="348" t="s">
        <v>513</v>
      </c>
      <c r="FW151" s="210" t="s">
        <v>772</v>
      </c>
      <c r="FX151" s="244" t="s">
        <v>1349</v>
      </c>
      <c r="FY151" s="243" t="s">
        <v>2461</v>
      </c>
      <c r="FZ151" s="1"/>
      <c r="GA151" s="1">
        <v>3</v>
      </c>
      <c r="GB151" s="9"/>
      <c r="GC151" s="9"/>
      <c r="GD151" s="1"/>
      <c r="GE151" s="459" t="s">
        <v>513</v>
      </c>
      <c r="GF151" s="237" t="s">
        <v>513</v>
      </c>
      <c r="GG151" s="1"/>
      <c r="GH151" s="244" t="s">
        <v>513</v>
      </c>
      <c r="GI151" s="351">
        <v>1</v>
      </c>
      <c r="GJ151" s="244" t="s">
        <v>1016</v>
      </c>
      <c r="GK151" s="1"/>
      <c r="GL151" s="8">
        <v>0</v>
      </c>
      <c r="GM151" s="9"/>
      <c r="GN151" s="1"/>
      <c r="GO151" s="1"/>
      <c r="GP151" s="4"/>
      <c r="GQ151" s="1"/>
      <c r="GR151" s="138"/>
      <c r="GS151" s="1"/>
      <c r="GT151" s="1"/>
      <c r="GU151" s="1"/>
      <c r="GV151" s="1"/>
      <c r="GW151" s="1"/>
      <c r="GX151" s="1"/>
      <c r="GY151" s="9"/>
      <c r="GZ151" s="9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1"/>
      <c r="KQ151" s="9"/>
      <c r="KR151" s="9"/>
      <c r="KS151" s="245" t="s">
        <v>513</v>
      </c>
      <c r="KT151" s="459" t="s">
        <v>513</v>
      </c>
      <c r="KU151" s="237" t="s">
        <v>513</v>
      </c>
      <c r="KV151" s="237" t="s">
        <v>513</v>
      </c>
      <c r="KW151" s="237" t="s">
        <v>513</v>
      </c>
      <c r="KX151" s="237" t="s">
        <v>513</v>
      </c>
      <c r="KY151" s="237" t="s">
        <v>513</v>
      </c>
      <c r="KZ151" s="237" t="s">
        <v>513</v>
      </c>
      <c r="LA151" s="11" t="s">
        <v>513</v>
      </c>
      <c r="LB151" s="11"/>
      <c r="LC151" s="11"/>
    </row>
    <row r="152" spans="1:315">
      <c r="A152" s="1">
        <v>161</v>
      </c>
      <c r="B152" s="416">
        <f>COUNTIFS($D$3:D152,D152,$F$3:F152,F152)</f>
        <v>1</v>
      </c>
      <c r="C152" s="417">
        <v>15447</v>
      </c>
      <c r="D152" s="418" t="s">
        <v>1632</v>
      </c>
      <c r="E152" s="2" t="s">
        <v>682</v>
      </c>
      <c r="F152" s="12">
        <v>5603042478</v>
      </c>
      <c r="G152" s="1">
        <v>65</v>
      </c>
      <c r="H152" s="441">
        <v>44357</v>
      </c>
      <c r="I152" s="29" t="s">
        <v>713</v>
      </c>
      <c r="J152" s="24" t="s">
        <v>486</v>
      </c>
      <c r="K152" s="2" t="s">
        <v>429</v>
      </c>
      <c r="L152" s="2">
        <v>7</v>
      </c>
      <c r="M152" s="2">
        <v>3</v>
      </c>
      <c r="N152" s="2" t="s">
        <v>644</v>
      </c>
      <c r="O152" s="11"/>
      <c r="P152" s="2" t="s">
        <v>1607</v>
      </c>
      <c r="Q152" s="11"/>
      <c r="R152" s="11"/>
      <c r="S152" s="11"/>
      <c r="T152" s="41"/>
      <c r="U152" s="41"/>
      <c r="V152" s="61" t="s">
        <v>1358</v>
      </c>
      <c r="W152" s="41"/>
      <c r="X152" s="41"/>
      <c r="Y152" s="63"/>
      <c r="Z152" s="11"/>
      <c r="AA152" s="1" t="s">
        <v>793</v>
      </c>
      <c r="AB152" s="1"/>
      <c r="AC152" s="112">
        <v>36</v>
      </c>
      <c r="AD152" s="112">
        <v>250</v>
      </c>
      <c r="AE152" s="11"/>
      <c r="AF152" s="11"/>
      <c r="AG152" s="11" t="s">
        <v>490</v>
      </c>
      <c r="AH152" s="112">
        <v>50</v>
      </c>
      <c r="AI152" s="11"/>
      <c r="AJ152" s="11"/>
      <c r="AK152" s="112"/>
      <c r="AL152" s="1"/>
      <c r="AM152" s="11"/>
      <c r="AN152" s="1"/>
      <c r="AO152" s="113">
        <v>62.6</v>
      </c>
      <c r="AP152" s="114">
        <v>25.8</v>
      </c>
      <c r="AQ152" s="115">
        <v>9.92</v>
      </c>
      <c r="AR152" s="116">
        <f t="shared" ref="AR152:AR158" si="269">AO152+AP152+AQ152</f>
        <v>98.320000000000007</v>
      </c>
      <c r="AS152" s="117">
        <f t="shared" ref="AS152:AS158" si="270">AO152/AP152</f>
        <v>2.4263565891472867</v>
      </c>
      <c r="AT152" s="118">
        <f t="shared" ref="AT152:AT158" si="271">AO152/AP152*AQ152</f>
        <v>24.069457364341083</v>
      </c>
      <c r="AU152" s="119">
        <f t="shared" ref="AU152:AU158" si="272">AO152/(AP152+AQ152)</f>
        <v>1.7525195968645018</v>
      </c>
      <c r="AV152" s="19">
        <f>AW152*AO152/100</f>
        <v>45.938000000000002</v>
      </c>
      <c r="AW152" s="19">
        <f>98-AY152-(CD152*100/AO152)</f>
        <v>73.383386581469651</v>
      </c>
      <c r="AX152" s="120">
        <v>14.3</v>
      </c>
      <c r="AY152" s="19">
        <f>AX152*100/AO152</f>
        <v>22.843450479233226</v>
      </c>
      <c r="AZ152" s="1" t="s">
        <v>431</v>
      </c>
      <c r="BA152" s="55">
        <v>5.59</v>
      </c>
      <c r="BB152" s="1" t="s">
        <v>431</v>
      </c>
      <c r="BC152" s="6">
        <v>5.1999999999999998E-2</v>
      </c>
      <c r="BD152" s="6"/>
      <c r="BE152" s="19"/>
      <c r="BF152" s="19"/>
      <c r="BG152" s="64">
        <v>5148.4002722940777</v>
      </c>
      <c r="BH152" s="64">
        <v>403.86</v>
      </c>
      <c r="BI152" s="19">
        <v>3.96</v>
      </c>
      <c r="BJ152" s="19">
        <v>19.7</v>
      </c>
      <c r="BK152" s="19">
        <f>100-BJ152</f>
        <v>80.3</v>
      </c>
      <c r="BL152" s="121">
        <f t="shared" ref="BL152:BL158" si="273">BJ152/BK152</f>
        <v>0.24533001245330013</v>
      </c>
      <c r="BM152" s="122">
        <v>0.56999999999999995</v>
      </c>
      <c r="BN152" s="6">
        <f t="shared" ref="BN152:BN158" si="274">BM152*100/AO152</f>
        <v>0.91054313099041517</v>
      </c>
      <c r="BO152" s="1" t="s">
        <v>431</v>
      </c>
      <c r="BP152" s="19">
        <v>36.808</v>
      </c>
      <c r="BQ152" s="19">
        <v>44.52</v>
      </c>
      <c r="BR152" s="42">
        <v>57616</v>
      </c>
      <c r="BS152" s="6">
        <f t="shared" ref="BS152:BS158" si="275">BX152+BZ152</f>
        <v>60.400000000000006</v>
      </c>
      <c r="BT152" s="4">
        <v>82.5</v>
      </c>
      <c r="BU152" s="42">
        <v>8157.5520000000006</v>
      </c>
      <c r="BV152" s="6">
        <f t="shared" ref="BV152:BV158" si="276">100-BT152</f>
        <v>17.5</v>
      </c>
      <c r="BW152" s="6">
        <f t="shared" ref="BW152:BW158" si="277">BY152+CA152+CC152</f>
        <v>25.696800000000003</v>
      </c>
      <c r="BX152" s="22">
        <v>15.2</v>
      </c>
      <c r="BY152" s="22">
        <f t="shared" ref="BY152:BY158" si="278">BX152*AP152/100</f>
        <v>3.9215999999999998</v>
      </c>
      <c r="BZ152" s="6">
        <v>45.2</v>
      </c>
      <c r="CA152" s="22">
        <f t="shared" ref="CA152:CA158" si="279">BZ152*AP152/100</f>
        <v>11.6616</v>
      </c>
      <c r="CB152" s="6">
        <v>39.200000000000003</v>
      </c>
      <c r="CC152" s="22">
        <f t="shared" ref="CC152:CC158" si="280">CB152*AP152/100</f>
        <v>10.113600000000002</v>
      </c>
      <c r="CD152" s="22">
        <v>1.1100000000000001</v>
      </c>
      <c r="CE152" s="123">
        <v>98.4</v>
      </c>
      <c r="CF152" s="124">
        <v>7965</v>
      </c>
      <c r="CG152" s="123">
        <v>91</v>
      </c>
      <c r="CH152" s="124">
        <v>6111</v>
      </c>
      <c r="CI152" s="123">
        <v>26.9</v>
      </c>
      <c r="CJ152" s="123">
        <v>66.900000000000006</v>
      </c>
      <c r="CK152" s="124">
        <v>6495</v>
      </c>
      <c r="CL152" s="19">
        <f t="shared" ref="CL152:CL158" si="281">BX152/BZ152</f>
        <v>0.33628318584070793</v>
      </c>
      <c r="CM152" s="19">
        <v>0.2</v>
      </c>
      <c r="CN152" s="19">
        <v>5.8</v>
      </c>
      <c r="CO152" s="19">
        <v>0.55000000000000004</v>
      </c>
      <c r="CP152" s="6"/>
      <c r="CQ152" s="19"/>
      <c r="CR152" s="19"/>
      <c r="CS152" s="20"/>
      <c r="CT152" s="25"/>
      <c r="CU152" s="125"/>
      <c r="CV152" s="125"/>
      <c r="CW152" s="1"/>
      <c r="CX152" s="1"/>
      <c r="CY152" s="1"/>
      <c r="CZ152" s="22"/>
      <c r="DA152" s="16"/>
      <c r="DB152" s="126" t="s">
        <v>446</v>
      </c>
      <c r="DC152" s="127"/>
      <c r="DD152" s="128" t="s">
        <v>1633</v>
      </c>
      <c r="DE152" s="1"/>
      <c r="DF152" s="1"/>
      <c r="DG152" s="1"/>
      <c r="DH152" s="1"/>
      <c r="DI152" s="1" t="s">
        <v>433</v>
      </c>
      <c r="DJ152" s="206" t="s">
        <v>490</v>
      </c>
      <c r="DK152" s="4">
        <v>2</v>
      </c>
      <c r="DL152" s="4"/>
      <c r="DM152" s="4"/>
      <c r="DN152" s="16">
        <v>0</v>
      </c>
      <c r="DO152" s="4"/>
      <c r="DP152" s="4"/>
      <c r="DQ152" s="4"/>
      <c r="DR152" s="22">
        <v>4.3</v>
      </c>
      <c r="DS152" s="22" t="s">
        <v>430</v>
      </c>
      <c r="DT152" s="64">
        <v>71</v>
      </c>
      <c r="DU152" s="22">
        <v>14.1</v>
      </c>
      <c r="DV152" s="22">
        <v>85.9</v>
      </c>
      <c r="DW152" s="22" t="s">
        <v>430</v>
      </c>
      <c r="DX152" s="22" t="s">
        <v>430</v>
      </c>
      <c r="DY152" s="22" t="s">
        <v>430</v>
      </c>
      <c r="DZ152" s="22" t="s">
        <v>430</v>
      </c>
      <c r="EA152" s="2">
        <v>0</v>
      </c>
      <c r="EB152" s="65"/>
      <c r="EC152" s="36"/>
      <c r="ED152" s="36"/>
      <c r="EE152" s="4">
        <f>L152</f>
        <v>7</v>
      </c>
      <c r="EF152" s="4">
        <v>20</v>
      </c>
      <c r="EG152" s="4"/>
      <c r="EH152" s="4">
        <v>1</v>
      </c>
      <c r="EI152" s="4" t="s">
        <v>2439</v>
      </c>
      <c r="EJ152" s="4" t="s">
        <v>1346</v>
      </c>
      <c r="EK152" s="4" t="s">
        <v>1346</v>
      </c>
      <c r="EL152" s="6" t="e">
        <f t="shared" si="255"/>
        <v>#VALUE!</v>
      </c>
      <c r="EM152" s="4"/>
      <c r="EN152" s="4">
        <v>1</v>
      </c>
      <c r="EO152" s="4">
        <v>1</v>
      </c>
      <c r="EP152" s="4">
        <v>1</v>
      </c>
      <c r="EQ152" s="31" t="s">
        <v>513</v>
      </c>
      <c r="ER152" s="14" t="s">
        <v>513</v>
      </c>
      <c r="ES152" s="129">
        <f>C152</f>
        <v>15447</v>
      </c>
      <c r="ET152" s="130">
        <v>75</v>
      </c>
      <c r="EU152" s="130">
        <v>41736</v>
      </c>
      <c r="EV152" s="130">
        <v>26388</v>
      </c>
      <c r="EW152" s="130">
        <v>39780</v>
      </c>
      <c r="EX152" s="130">
        <v>1916</v>
      </c>
      <c r="EY152" s="131">
        <f t="shared" ref="EY152:EY158" si="282">EX152/EV152*EW152/ET152</f>
        <v>38.51168713051387</v>
      </c>
      <c r="EZ152" s="38">
        <f t="shared" ref="EZ152:EZ158" si="283">L152*EY152</f>
        <v>269.58180991359711</v>
      </c>
      <c r="FA152" s="9"/>
      <c r="FB152" s="9"/>
      <c r="FC152" s="9"/>
      <c r="FD152" s="9"/>
      <c r="FE152" s="132"/>
      <c r="FF152" s="132"/>
      <c r="FG152" s="132"/>
      <c r="FH152" s="133"/>
      <c r="FI152" s="134"/>
      <c r="FJ152" s="133"/>
      <c r="FK152" s="135"/>
      <c r="FL152" s="136"/>
      <c r="FM152" s="9"/>
      <c r="FN152" s="1"/>
      <c r="FO152" s="40">
        <f t="shared" ref="FO152:FO158" si="284">AC152/1000</f>
        <v>3.5999999999999997E-2</v>
      </c>
      <c r="FP152" s="9"/>
      <c r="FQ152" s="118">
        <f t="shared" ref="FQ152:FQ158" si="285">EX152*100/EU152</f>
        <v>4.5907609737396973</v>
      </c>
      <c r="FR152" s="137">
        <f t="shared" ref="FR152:FR158" si="286">EY152/1000</f>
        <v>3.8511687130513873E-2</v>
      </c>
      <c r="FS152" s="9"/>
      <c r="FT152" s="1"/>
      <c r="FU152" s="335"/>
      <c r="FV152" s="344">
        <v>44348</v>
      </c>
      <c r="FW152" s="210"/>
      <c r="FX152" s="244" t="s">
        <v>1314</v>
      </c>
      <c r="FY152" s="243" t="s">
        <v>2461</v>
      </c>
      <c r="FZ152" s="1"/>
      <c r="GA152" s="1">
        <v>2</v>
      </c>
      <c r="GB152" s="9"/>
      <c r="GC152" s="9"/>
      <c r="GD152" s="1"/>
      <c r="GE152" s="459" t="s">
        <v>513</v>
      </c>
      <c r="GF152" s="237" t="s">
        <v>513</v>
      </c>
      <c r="GG152" s="1"/>
      <c r="GH152" s="244" t="s">
        <v>3239</v>
      </c>
      <c r="GI152" s="351">
        <v>1</v>
      </c>
      <c r="GJ152" s="244" t="s">
        <v>1016</v>
      </c>
      <c r="GK152" s="1"/>
      <c r="GL152" s="8">
        <v>0</v>
      </c>
      <c r="GM152" s="9"/>
      <c r="GN152" s="1"/>
      <c r="GO152" s="10"/>
      <c r="GP152" s="10"/>
      <c r="GQ152" s="20"/>
      <c r="GR152" s="138"/>
      <c r="GS152" s="1"/>
      <c r="GT152" s="1"/>
      <c r="GU152" s="1"/>
      <c r="GV152" s="1"/>
      <c r="GW152" s="1"/>
      <c r="GX152" s="1"/>
      <c r="GY152" s="9"/>
      <c r="GZ152" s="9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9"/>
      <c r="KC152" s="9"/>
      <c r="KD152" s="9"/>
      <c r="KE152" s="20">
        <f t="shared" ref="KE152:KE158" si="287">FR152*AO152/100*1000</f>
        <v>24.108316143701682</v>
      </c>
      <c r="KF152" s="20">
        <f t="shared" ref="KF152:KF158" si="288">FR152*AP152/100*1000</f>
        <v>9.9360152796725796</v>
      </c>
      <c r="KG152" s="20">
        <f t="shared" ref="KG152:KG158" si="289">FR152*AQ152/100*1000</f>
        <v>3.8203593633469763</v>
      </c>
      <c r="KH152" s="20">
        <f t="shared" ref="KH152:KH158" si="290">FR152*AX152/100*1000</f>
        <v>5.5071712596634832</v>
      </c>
      <c r="KI152" s="20">
        <f t="shared" ref="KI152:KI158" si="291">FR152*BM152/100*1000</f>
        <v>0.21951661664392907</v>
      </c>
      <c r="KJ152" s="20">
        <f t="shared" ref="KJ152:KJ158" si="292">FR152*BY152/100*1000</f>
        <v>1.510274322510232</v>
      </c>
      <c r="KK152" s="20">
        <f t="shared" ref="KK152:KK158" si="293">FR152*CA152/100*1000</f>
        <v>4.4910789064120058</v>
      </c>
      <c r="KL152" s="20">
        <f t="shared" ref="KL152:KL158" si="294">FR152*CC152/100*1000</f>
        <v>3.8949179896316517</v>
      </c>
      <c r="KM152" s="9"/>
      <c r="KN152" s="9"/>
      <c r="KO152" s="9"/>
      <c r="KP152" s="1"/>
      <c r="KQ152" s="9"/>
      <c r="KR152" s="9"/>
      <c r="KS152" s="23">
        <v>44406</v>
      </c>
      <c r="KT152" s="20">
        <v>1</v>
      </c>
      <c r="KU152" s="1">
        <v>1</v>
      </c>
      <c r="KV152" s="1">
        <v>1</v>
      </c>
      <c r="KW152" s="23">
        <v>44406</v>
      </c>
      <c r="KX152" s="1">
        <v>1</v>
      </c>
      <c r="KY152" s="1">
        <v>3</v>
      </c>
      <c r="KZ152" s="1">
        <v>3</v>
      </c>
      <c r="LA152" s="11" t="s">
        <v>2677</v>
      </c>
      <c r="LB152" s="11"/>
      <c r="LC152" s="11"/>
    </row>
    <row r="153" spans="1:315">
      <c r="A153" s="1">
        <v>113</v>
      </c>
      <c r="B153" s="416">
        <f>COUNTIFS($D$3:D153,D153,$F$3:F153,F153)</f>
        <v>1</v>
      </c>
      <c r="C153" s="417">
        <v>15127</v>
      </c>
      <c r="D153" s="418" t="s">
        <v>764</v>
      </c>
      <c r="E153" s="73" t="s">
        <v>495</v>
      </c>
      <c r="F153" s="75">
        <v>6403301223</v>
      </c>
      <c r="G153" s="74">
        <v>57</v>
      </c>
      <c r="H153" s="442">
        <v>44312</v>
      </c>
      <c r="I153" s="29" t="s">
        <v>441</v>
      </c>
      <c r="J153" s="24" t="s">
        <v>486</v>
      </c>
      <c r="K153" s="2" t="s">
        <v>429</v>
      </c>
      <c r="L153" s="2">
        <v>28</v>
      </c>
      <c r="M153" s="2" t="s">
        <v>661</v>
      </c>
      <c r="N153" s="2" t="s">
        <v>430</v>
      </c>
      <c r="O153" s="11"/>
      <c r="P153" s="2" t="s">
        <v>1574</v>
      </c>
      <c r="Q153" s="11"/>
      <c r="R153" s="11"/>
      <c r="S153" s="11"/>
      <c r="T153" s="41"/>
      <c r="U153" s="41"/>
      <c r="V153" s="61" t="s">
        <v>1358</v>
      </c>
      <c r="W153" s="41"/>
      <c r="X153" s="43" t="s">
        <v>1544</v>
      </c>
      <c r="Y153" s="68"/>
      <c r="Z153" s="11"/>
      <c r="AA153" s="1" t="s">
        <v>793</v>
      </c>
      <c r="AB153" s="1"/>
      <c r="AC153" s="112">
        <v>196</v>
      </c>
      <c r="AD153" s="112">
        <v>5400</v>
      </c>
      <c r="AE153" s="11"/>
      <c r="AF153" s="11"/>
      <c r="AG153" s="11" t="s">
        <v>490</v>
      </c>
      <c r="AH153" s="112">
        <v>350</v>
      </c>
      <c r="AI153" s="11"/>
      <c r="AJ153" s="11"/>
      <c r="AK153" s="112"/>
      <c r="AL153" s="1"/>
      <c r="AM153" s="11"/>
      <c r="AN153" s="1"/>
      <c r="AO153" s="113">
        <v>41</v>
      </c>
      <c r="AP153" s="114">
        <v>54</v>
      </c>
      <c r="AQ153" s="115">
        <v>3.26</v>
      </c>
      <c r="AR153" s="116">
        <f t="shared" si="269"/>
        <v>98.26</v>
      </c>
      <c r="AS153" s="117">
        <f t="shared" si="270"/>
        <v>0.7592592592592593</v>
      </c>
      <c r="AT153" s="118">
        <f t="shared" si="271"/>
        <v>2.4751851851851852</v>
      </c>
      <c r="AU153" s="119">
        <f t="shared" si="272"/>
        <v>0.71603213412504374</v>
      </c>
      <c r="AV153" s="19">
        <f>AW153*AO153/100</f>
        <v>39.279999999999994</v>
      </c>
      <c r="AW153" s="19">
        <f>98-AY153-(CD153*100/AO153)</f>
        <v>95.804878048780481</v>
      </c>
      <c r="AX153" s="120">
        <v>0.76</v>
      </c>
      <c r="AY153" s="19">
        <f>AX153*100/AO153</f>
        <v>1.8536585365853659</v>
      </c>
      <c r="AZ153" s="1" t="s">
        <v>431</v>
      </c>
      <c r="BA153" s="55">
        <v>72.599999999999994</v>
      </c>
      <c r="BB153" s="1" t="s">
        <v>431</v>
      </c>
      <c r="BC153" s="6">
        <v>8.8000000000000005E-3</v>
      </c>
      <c r="BD153" s="6"/>
      <c r="BE153" s="19"/>
      <c r="BF153" s="19"/>
      <c r="BG153" s="64">
        <v>12761.842105263158</v>
      </c>
      <c r="BH153" s="64">
        <v>420.90909090909088</v>
      </c>
      <c r="BI153" s="19">
        <v>0.75</v>
      </c>
      <c r="BJ153" s="19">
        <v>53</v>
      </c>
      <c r="BK153" s="19">
        <f>100-BJ153</f>
        <v>47</v>
      </c>
      <c r="BL153" s="121">
        <f t="shared" si="273"/>
        <v>1.1276595744680851</v>
      </c>
      <c r="BM153" s="122">
        <v>0.17</v>
      </c>
      <c r="BN153" s="6">
        <f t="shared" si="274"/>
        <v>0.41463414634146339</v>
      </c>
      <c r="BO153" s="1" t="s">
        <v>431</v>
      </c>
      <c r="BP153" s="19">
        <v>25.038</v>
      </c>
      <c r="BQ153" s="19">
        <v>43.9</v>
      </c>
      <c r="BR153" s="42">
        <v>61634</v>
      </c>
      <c r="BS153" s="6">
        <f t="shared" si="275"/>
        <v>72.8</v>
      </c>
      <c r="BT153" s="4">
        <v>96.8</v>
      </c>
      <c r="BU153" s="42">
        <v>17102.8</v>
      </c>
      <c r="BV153" s="6">
        <f t="shared" si="276"/>
        <v>3.2000000000000028</v>
      </c>
      <c r="BW153" s="6">
        <f t="shared" si="277"/>
        <v>53.351999999999997</v>
      </c>
      <c r="BX153" s="22">
        <v>45.6</v>
      </c>
      <c r="BY153" s="22">
        <f t="shared" si="278"/>
        <v>24.624000000000002</v>
      </c>
      <c r="BZ153" s="6">
        <v>27.2</v>
      </c>
      <c r="CA153" s="22">
        <f t="shared" si="279"/>
        <v>14.687999999999999</v>
      </c>
      <c r="CB153" s="6">
        <v>26</v>
      </c>
      <c r="CC153" s="22">
        <f t="shared" si="280"/>
        <v>14.04</v>
      </c>
      <c r="CD153" s="22">
        <v>0.14000000000000001</v>
      </c>
      <c r="CE153" s="123">
        <v>63</v>
      </c>
      <c r="CF153" s="124">
        <v>3386</v>
      </c>
      <c r="CG153" s="123">
        <v>36.9</v>
      </c>
      <c r="CH153" s="124">
        <v>2761</v>
      </c>
      <c r="CI153" s="123">
        <v>11.7</v>
      </c>
      <c r="CJ153" s="123">
        <v>39.6</v>
      </c>
      <c r="CK153" s="124">
        <v>3170</v>
      </c>
      <c r="CL153" s="19">
        <f t="shared" si="281"/>
        <v>1.6764705882352942</v>
      </c>
      <c r="CM153" s="19">
        <v>15.3</v>
      </c>
      <c r="CN153" s="19">
        <v>4.8499999999999996</v>
      </c>
      <c r="CO153" s="19">
        <v>20.399999999999999</v>
      </c>
      <c r="CP153" s="6"/>
      <c r="CQ153" s="19"/>
      <c r="CR153" s="19"/>
      <c r="CS153" s="20"/>
      <c r="CT153" s="25"/>
      <c r="CU153" s="125"/>
      <c r="CV153" s="125"/>
      <c r="CW153" s="1"/>
      <c r="CX153" s="1"/>
      <c r="CY153" s="1"/>
      <c r="CZ153" s="22"/>
      <c r="DA153" s="16"/>
      <c r="DB153" s="126" t="s">
        <v>440</v>
      </c>
      <c r="DC153" s="127"/>
      <c r="DD153" s="128" t="s">
        <v>1581</v>
      </c>
      <c r="DE153" s="1"/>
      <c r="DF153" s="1"/>
      <c r="DG153" s="1"/>
      <c r="DH153" s="1"/>
      <c r="DI153" s="1" t="s">
        <v>433</v>
      </c>
      <c r="DJ153" s="206" t="s">
        <v>490</v>
      </c>
      <c r="DK153" s="4">
        <v>2</v>
      </c>
      <c r="DL153" s="4"/>
      <c r="DM153" s="4"/>
      <c r="DN153" s="16">
        <v>0</v>
      </c>
      <c r="DO153" s="4"/>
      <c r="DP153" s="4"/>
      <c r="DQ153" s="4"/>
      <c r="DR153" s="22" t="s">
        <v>430</v>
      </c>
      <c r="DS153" s="22" t="s">
        <v>430</v>
      </c>
      <c r="DT153" s="64">
        <v>225</v>
      </c>
      <c r="DU153" s="22">
        <v>12</v>
      </c>
      <c r="DV153" s="22">
        <v>88</v>
      </c>
      <c r="DW153" s="22" t="s">
        <v>430</v>
      </c>
      <c r="DX153" s="22" t="s">
        <v>430</v>
      </c>
      <c r="DY153" s="22" t="s">
        <v>430</v>
      </c>
      <c r="DZ153" s="22" t="s">
        <v>430</v>
      </c>
      <c r="EA153" s="2">
        <v>0</v>
      </c>
      <c r="EB153" s="65"/>
      <c r="EC153" s="36"/>
      <c r="ED153" s="36"/>
      <c r="EE153" s="4">
        <f>L153</f>
        <v>28</v>
      </c>
      <c r="EF153" s="4">
        <v>25</v>
      </c>
      <c r="EG153" s="4">
        <v>3</v>
      </c>
      <c r="EH153" s="4">
        <v>1</v>
      </c>
      <c r="EI153" s="4" t="s">
        <v>2588</v>
      </c>
      <c r="EJ153" s="4">
        <v>182</v>
      </c>
      <c r="EK153" s="4">
        <v>97</v>
      </c>
      <c r="EL153" s="6">
        <f t="shared" si="255"/>
        <v>29.283902910276534</v>
      </c>
      <c r="EM153" s="4"/>
      <c r="EN153" s="4">
        <v>1</v>
      </c>
      <c r="EO153" s="4">
        <v>3</v>
      </c>
      <c r="EP153" s="4">
        <v>2</v>
      </c>
      <c r="EQ153" s="31">
        <v>1</v>
      </c>
      <c r="ER153" s="14">
        <v>44238</v>
      </c>
      <c r="ES153" s="129">
        <v>15127</v>
      </c>
      <c r="ET153" s="130">
        <v>75</v>
      </c>
      <c r="EU153" s="130">
        <v>12072</v>
      </c>
      <c r="EV153" s="130">
        <v>8000</v>
      </c>
      <c r="EW153" s="130">
        <v>39780</v>
      </c>
      <c r="EX153" s="130">
        <v>2830</v>
      </c>
      <c r="EY153" s="131">
        <f t="shared" si="282"/>
        <v>187.62900000000002</v>
      </c>
      <c r="EZ153" s="38">
        <f t="shared" si="283"/>
        <v>5253.612000000001</v>
      </c>
      <c r="FA153" s="9"/>
      <c r="FB153" s="9"/>
      <c r="FC153" s="9"/>
      <c r="FD153" s="9"/>
      <c r="FE153" s="132"/>
      <c r="FF153" s="132"/>
      <c r="FG153" s="132"/>
      <c r="FH153" s="133"/>
      <c r="FI153" s="134"/>
      <c r="FJ153" s="133"/>
      <c r="FK153" s="135"/>
      <c r="FL153" s="136"/>
      <c r="FM153" s="9"/>
      <c r="FN153" s="1"/>
      <c r="FO153" s="40">
        <f t="shared" si="284"/>
        <v>0.19600000000000001</v>
      </c>
      <c r="FP153" s="9"/>
      <c r="FQ153" s="118">
        <f t="shared" si="285"/>
        <v>23.442677269715045</v>
      </c>
      <c r="FR153" s="137">
        <f t="shared" si="286"/>
        <v>0.18762900000000002</v>
      </c>
      <c r="FS153" s="9"/>
      <c r="FT153" s="1"/>
      <c r="FU153" s="335"/>
      <c r="FV153" s="344">
        <v>43831</v>
      </c>
      <c r="FW153" s="210"/>
      <c r="FX153" s="244" t="s">
        <v>566</v>
      </c>
      <c r="FY153" s="243" t="s">
        <v>2539</v>
      </c>
      <c r="FZ153" s="1"/>
      <c r="GA153" s="237" t="s">
        <v>1346</v>
      </c>
      <c r="GB153" s="9"/>
      <c r="GC153" s="9"/>
      <c r="GD153" s="1"/>
      <c r="GE153" s="459" t="s">
        <v>3097</v>
      </c>
      <c r="GF153" s="237" t="s">
        <v>2453</v>
      </c>
      <c r="GG153" s="1"/>
      <c r="GH153" s="244" t="s">
        <v>3240</v>
      </c>
      <c r="GI153" s="351">
        <v>1</v>
      </c>
      <c r="GJ153" s="244" t="s">
        <v>3242</v>
      </c>
      <c r="GK153" s="1"/>
      <c r="GL153" s="8">
        <v>0</v>
      </c>
      <c r="GM153" s="9"/>
      <c r="GN153" s="1"/>
      <c r="GO153" s="10">
        <v>44312</v>
      </c>
      <c r="GP153" s="10"/>
      <c r="GQ153" s="20"/>
      <c r="GR153" s="138"/>
      <c r="GS153" s="1"/>
      <c r="GT153" s="1"/>
      <c r="GU153" s="1"/>
      <c r="GV153" s="1"/>
      <c r="GW153" s="1"/>
      <c r="GX153" s="1"/>
      <c r="GY153" s="9"/>
      <c r="GZ153" s="9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9"/>
      <c r="KC153" s="9"/>
      <c r="KD153" s="9"/>
      <c r="KE153" s="20">
        <f t="shared" si="287"/>
        <v>76.927890000000005</v>
      </c>
      <c r="KF153" s="20">
        <f t="shared" si="288"/>
        <v>101.31966</v>
      </c>
      <c r="KG153" s="20">
        <f t="shared" si="289"/>
        <v>6.1167053999999998</v>
      </c>
      <c r="KH153" s="20">
        <f t="shared" si="290"/>
        <v>1.4259804</v>
      </c>
      <c r="KI153" s="20">
        <f t="shared" si="291"/>
        <v>0.31896930000000007</v>
      </c>
      <c r="KJ153" s="20">
        <f t="shared" si="292"/>
        <v>46.201764960000013</v>
      </c>
      <c r="KK153" s="20">
        <f t="shared" si="293"/>
        <v>27.55894752</v>
      </c>
      <c r="KL153" s="20">
        <f t="shared" si="294"/>
        <v>26.343111600000004</v>
      </c>
      <c r="KM153" s="9"/>
      <c r="KN153" s="9"/>
      <c r="KO153" s="9"/>
      <c r="KP153" s="1"/>
      <c r="KQ153" s="9"/>
      <c r="KR153" s="9"/>
      <c r="KS153" s="23">
        <v>44340</v>
      </c>
      <c r="KT153" s="459" t="s">
        <v>3154</v>
      </c>
      <c r="KU153" s="237" t="s">
        <v>3154</v>
      </c>
      <c r="KV153" s="237">
        <v>2</v>
      </c>
      <c r="KW153" s="23">
        <v>44946</v>
      </c>
      <c r="KX153" s="1">
        <v>2</v>
      </c>
      <c r="KY153" s="1">
        <v>0</v>
      </c>
      <c r="KZ153" s="1">
        <v>2</v>
      </c>
      <c r="LA153" s="11" t="s">
        <v>2459</v>
      </c>
      <c r="LB153" s="11"/>
      <c r="LC153" s="11"/>
    </row>
    <row r="154" spans="1:315">
      <c r="A154" s="1">
        <v>145</v>
      </c>
      <c r="B154" s="416">
        <f>COUNTIFS($D$3:D154,D154,$F$3:F154,F154)</f>
        <v>2</v>
      </c>
      <c r="C154" s="417">
        <v>15353</v>
      </c>
      <c r="D154" s="418" t="s">
        <v>764</v>
      </c>
      <c r="E154" s="73" t="s">
        <v>495</v>
      </c>
      <c r="F154" s="75">
        <v>6403301223</v>
      </c>
      <c r="G154" s="74">
        <v>57</v>
      </c>
      <c r="H154" s="442">
        <v>44344</v>
      </c>
      <c r="I154" s="29" t="s">
        <v>441</v>
      </c>
      <c r="J154" s="24" t="s">
        <v>486</v>
      </c>
      <c r="K154" s="2" t="s">
        <v>429</v>
      </c>
      <c r="L154" s="2">
        <v>5</v>
      </c>
      <c r="M154" s="2">
        <v>1</v>
      </c>
      <c r="N154" s="2" t="s">
        <v>430</v>
      </c>
      <c r="O154" s="11"/>
      <c r="P154" s="2" t="s">
        <v>1607</v>
      </c>
      <c r="Q154" s="11"/>
      <c r="R154" s="11"/>
      <c r="S154" s="11"/>
      <c r="T154" s="41"/>
      <c r="U154" s="41"/>
      <c r="V154" s="61" t="s">
        <v>1358</v>
      </c>
      <c r="W154" s="41"/>
      <c r="X154" s="41"/>
      <c r="Y154" s="63"/>
      <c r="Z154" s="11"/>
      <c r="AA154" s="1" t="s">
        <v>760</v>
      </c>
      <c r="AB154" s="1"/>
      <c r="AC154" s="112">
        <v>413</v>
      </c>
      <c r="AD154" s="112">
        <v>2000</v>
      </c>
      <c r="AE154" s="11"/>
      <c r="AF154" s="11"/>
      <c r="AG154" s="11" t="s">
        <v>490</v>
      </c>
      <c r="AH154" s="112">
        <v>150</v>
      </c>
      <c r="AI154" s="11"/>
      <c r="AJ154" s="11"/>
      <c r="AK154" s="112"/>
      <c r="AL154" s="1"/>
      <c r="AM154" s="11"/>
      <c r="AN154" s="1"/>
      <c r="AO154" s="113">
        <v>22.2</v>
      </c>
      <c r="AP154" s="114">
        <v>72.099999999999994</v>
      </c>
      <c r="AQ154" s="115">
        <v>4.05</v>
      </c>
      <c r="AR154" s="116">
        <f t="shared" si="269"/>
        <v>98.35</v>
      </c>
      <c r="AS154" s="117">
        <f t="shared" si="270"/>
        <v>0.30790568654646328</v>
      </c>
      <c r="AT154" s="118">
        <f t="shared" si="271"/>
        <v>1.2470180305131762</v>
      </c>
      <c r="AU154" s="119">
        <f t="shared" si="272"/>
        <v>0.29152987524622459</v>
      </c>
      <c r="AV154" s="19">
        <f>AW154*AO154/100</f>
        <v>20.425999999999998</v>
      </c>
      <c r="AW154" s="19">
        <f>98-AY154-(CD154*100/AO154)</f>
        <v>92.009009009009006</v>
      </c>
      <c r="AX154" s="120">
        <v>1.1000000000000001</v>
      </c>
      <c r="AY154" s="19">
        <f>AX154*100/AO154</f>
        <v>4.9549549549549559</v>
      </c>
      <c r="AZ154" s="1" t="s">
        <v>431</v>
      </c>
      <c r="BA154" s="55">
        <v>62.3</v>
      </c>
      <c r="BB154" s="1" t="s">
        <v>431</v>
      </c>
      <c r="BC154" s="6">
        <v>0.2</v>
      </c>
      <c r="BD154" s="6"/>
      <c r="BE154" s="19"/>
      <c r="BF154" s="19"/>
      <c r="BG154" s="64">
        <v>10373.723621511232</v>
      </c>
      <c r="BH154" s="64">
        <v>230.90909090909088</v>
      </c>
      <c r="BI154" s="19">
        <v>8.32</v>
      </c>
      <c r="BJ154" s="19">
        <v>58</v>
      </c>
      <c r="BK154" s="19">
        <f>100-BJ154</f>
        <v>42</v>
      </c>
      <c r="BL154" s="121">
        <f t="shared" si="273"/>
        <v>1.3809523809523809</v>
      </c>
      <c r="BM154" s="122">
        <v>0.5</v>
      </c>
      <c r="BN154" s="6">
        <f t="shared" si="274"/>
        <v>2.2522522522522523</v>
      </c>
      <c r="BO154" s="1" t="s">
        <v>431</v>
      </c>
      <c r="BP154" s="19">
        <v>22.256000000000004</v>
      </c>
      <c r="BQ154" s="19">
        <v>23.867000000000001</v>
      </c>
      <c r="BR154" s="42">
        <v>40933</v>
      </c>
      <c r="BS154" s="6">
        <f t="shared" si="275"/>
        <v>69.400000000000006</v>
      </c>
      <c r="BT154" s="4">
        <v>95.3</v>
      </c>
      <c r="BU154" s="42">
        <v>19201.52</v>
      </c>
      <c r="BV154" s="6">
        <f t="shared" si="276"/>
        <v>4.7000000000000028</v>
      </c>
      <c r="BW154" s="6">
        <f t="shared" si="277"/>
        <v>71.739499999999992</v>
      </c>
      <c r="BX154" s="22">
        <v>23.2</v>
      </c>
      <c r="BY154" s="22">
        <f t="shared" si="278"/>
        <v>16.727199999999996</v>
      </c>
      <c r="BZ154" s="6">
        <v>46.2</v>
      </c>
      <c r="CA154" s="22">
        <f t="shared" si="279"/>
        <v>33.310200000000002</v>
      </c>
      <c r="CB154" s="6">
        <v>30.1</v>
      </c>
      <c r="CC154" s="22">
        <f t="shared" si="280"/>
        <v>21.702100000000002</v>
      </c>
      <c r="CD154" s="22">
        <v>0.23</v>
      </c>
      <c r="CE154" s="123">
        <v>53.6</v>
      </c>
      <c r="CF154" s="124">
        <v>4746</v>
      </c>
      <c r="CG154" s="123">
        <v>40.700000000000003</v>
      </c>
      <c r="CH154" s="124">
        <v>4138</v>
      </c>
      <c r="CI154" s="123">
        <v>6.77</v>
      </c>
      <c r="CJ154" s="123">
        <v>33.4</v>
      </c>
      <c r="CK154" s="124">
        <v>4398</v>
      </c>
      <c r="CL154" s="19">
        <f t="shared" si="281"/>
        <v>0.50216450216450215</v>
      </c>
      <c r="CM154" s="19">
        <v>2.17</v>
      </c>
      <c r="CN154" s="19">
        <v>13.5</v>
      </c>
      <c r="CO154" s="19">
        <v>7.54</v>
      </c>
      <c r="CP154" s="6"/>
      <c r="CQ154" s="19"/>
      <c r="CR154" s="19"/>
      <c r="CS154" s="20"/>
      <c r="CT154" s="25"/>
      <c r="CU154" s="125"/>
      <c r="CV154" s="125"/>
      <c r="CW154" s="1"/>
      <c r="CX154" s="1"/>
      <c r="CY154" s="1"/>
      <c r="CZ154" s="22"/>
      <c r="DA154" s="16"/>
      <c r="DB154" s="126" t="s">
        <v>440</v>
      </c>
      <c r="DC154" s="127"/>
      <c r="DD154" s="128" t="s">
        <v>1616</v>
      </c>
      <c r="DE154" s="1"/>
      <c r="DF154" s="1"/>
      <c r="DG154" s="1"/>
      <c r="DH154" s="1"/>
      <c r="DI154" s="1" t="s">
        <v>433</v>
      </c>
      <c r="DJ154" s="206" t="s">
        <v>490</v>
      </c>
      <c r="DK154" s="4">
        <v>2</v>
      </c>
      <c r="DL154" s="4"/>
      <c r="DM154" s="4"/>
      <c r="DN154" s="16">
        <v>0</v>
      </c>
      <c r="DO154" s="4"/>
      <c r="DP154" s="4"/>
      <c r="DQ154" s="4"/>
      <c r="DR154" s="22" t="s">
        <v>430</v>
      </c>
      <c r="DS154" s="22" t="s">
        <v>430</v>
      </c>
      <c r="DT154" s="64">
        <v>300</v>
      </c>
      <c r="DU154" s="22">
        <v>37.700000000000003</v>
      </c>
      <c r="DV154" s="22">
        <v>62.3</v>
      </c>
      <c r="DW154" s="22" t="s">
        <v>430</v>
      </c>
      <c r="DX154" s="22" t="s">
        <v>430</v>
      </c>
      <c r="DY154" s="22" t="s">
        <v>430</v>
      </c>
      <c r="DZ154" s="22" t="s">
        <v>430</v>
      </c>
      <c r="EA154" s="2">
        <v>0</v>
      </c>
      <c r="EB154" s="65"/>
      <c r="EC154" s="36"/>
      <c r="ED154" s="36"/>
      <c r="EE154" s="4">
        <f>L154</f>
        <v>5</v>
      </c>
      <c r="EF154" s="4">
        <v>20</v>
      </c>
      <c r="EG154" s="4"/>
      <c r="EH154" s="4">
        <v>1</v>
      </c>
      <c r="EI154" s="4" t="s">
        <v>2588</v>
      </c>
      <c r="EJ154" s="4">
        <v>182</v>
      </c>
      <c r="EK154" s="4">
        <v>97</v>
      </c>
      <c r="EL154" s="6">
        <f t="shared" si="255"/>
        <v>29.283902910276534</v>
      </c>
      <c r="EM154" s="4"/>
      <c r="EN154" s="4">
        <v>1</v>
      </c>
      <c r="EO154" s="4">
        <v>3</v>
      </c>
      <c r="EP154" s="4">
        <v>2</v>
      </c>
      <c r="EQ154" s="31" t="s">
        <v>2455</v>
      </c>
      <c r="ER154" s="14">
        <v>44238</v>
      </c>
      <c r="ES154" s="129">
        <v>15353</v>
      </c>
      <c r="ET154" s="130">
        <v>75</v>
      </c>
      <c r="EU154" s="130">
        <v>20216</v>
      </c>
      <c r="EV154" s="130">
        <v>10008</v>
      </c>
      <c r="EW154" s="130">
        <v>39780</v>
      </c>
      <c r="EX154" s="130">
        <v>6146</v>
      </c>
      <c r="EY154" s="131">
        <f t="shared" si="282"/>
        <v>325.72326139088727</v>
      </c>
      <c r="EZ154" s="38">
        <f t="shared" si="283"/>
        <v>1628.6163069544364</v>
      </c>
      <c r="FA154" s="9"/>
      <c r="FB154" s="9"/>
      <c r="FC154" s="9"/>
      <c r="FD154" s="9"/>
      <c r="FE154" s="132"/>
      <c r="FF154" s="132"/>
      <c r="FG154" s="132"/>
      <c r="FH154" s="133"/>
      <c r="FI154" s="134"/>
      <c r="FJ154" s="133"/>
      <c r="FK154" s="135"/>
      <c r="FL154" s="136"/>
      <c r="FM154" s="9"/>
      <c r="FN154" s="1"/>
      <c r="FO154" s="40">
        <f t="shared" si="284"/>
        <v>0.41299999999999998</v>
      </c>
      <c r="FP154" s="9"/>
      <c r="FQ154" s="118">
        <f t="shared" si="285"/>
        <v>30.401662049861496</v>
      </c>
      <c r="FR154" s="137">
        <f t="shared" si="286"/>
        <v>0.32572326139088725</v>
      </c>
      <c r="FS154" s="9"/>
      <c r="FT154" s="1"/>
      <c r="FU154" s="335"/>
      <c r="FV154" s="344">
        <v>43831</v>
      </c>
      <c r="FW154" s="210"/>
      <c r="FX154" s="244" t="s">
        <v>566</v>
      </c>
      <c r="FY154" s="243" t="s">
        <v>2539</v>
      </c>
      <c r="FZ154" s="1"/>
      <c r="GA154" s="237" t="s">
        <v>1346</v>
      </c>
      <c r="GB154" s="9"/>
      <c r="GC154" s="9"/>
      <c r="GD154" s="1"/>
      <c r="GE154" s="459" t="s">
        <v>3097</v>
      </c>
      <c r="GF154" s="237" t="s">
        <v>2462</v>
      </c>
      <c r="GG154" s="1"/>
      <c r="GH154" s="244" t="s">
        <v>3241</v>
      </c>
      <c r="GI154" s="351">
        <v>1</v>
      </c>
      <c r="GJ154" s="244" t="s">
        <v>3167</v>
      </c>
      <c r="GK154" s="1"/>
      <c r="GL154" s="8">
        <v>0</v>
      </c>
      <c r="GM154" s="9"/>
      <c r="GN154" s="1"/>
      <c r="GO154" s="10"/>
      <c r="GP154" s="10"/>
      <c r="GQ154" s="20"/>
      <c r="GR154" s="138"/>
      <c r="GS154" s="1"/>
      <c r="GT154" s="1"/>
      <c r="GU154" s="1"/>
      <c r="GV154" s="1"/>
      <c r="GW154" s="1"/>
      <c r="GX154" s="1"/>
      <c r="GY154" s="9"/>
      <c r="GZ154" s="9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9"/>
      <c r="KC154" s="9"/>
      <c r="KD154" s="9"/>
      <c r="KE154" s="20">
        <f t="shared" si="287"/>
        <v>72.31056402877698</v>
      </c>
      <c r="KF154" s="20">
        <f t="shared" si="288"/>
        <v>234.8464714628297</v>
      </c>
      <c r="KG154" s="20">
        <f t="shared" si="289"/>
        <v>13.191792086330933</v>
      </c>
      <c r="KH154" s="20">
        <f t="shared" si="290"/>
        <v>3.5829558752997603</v>
      </c>
      <c r="KI154" s="20">
        <f t="shared" si="291"/>
        <v>1.6286163069544364</v>
      </c>
      <c r="KJ154" s="20">
        <f t="shared" si="292"/>
        <v>54.48438137937648</v>
      </c>
      <c r="KK154" s="20">
        <f t="shared" si="293"/>
        <v>108.49906981582734</v>
      </c>
      <c r="KL154" s="20">
        <f t="shared" si="294"/>
        <v>70.688787910311746</v>
      </c>
      <c r="KM154" s="9"/>
      <c r="KN154" s="9"/>
      <c r="KO154" s="9"/>
      <c r="KP154" s="1"/>
      <c r="KQ154" s="9"/>
      <c r="KR154" s="9"/>
      <c r="KS154" s="23">
        <v>44361</v>
      </c>
      <c r="KT154" s="20">
        <v>2</v>
      </c>
      <c r="KU154" s="237" t="s">
        <v>3154</v>
      </c>
      <c r="KV154" s="1">
        <v>2</v>
      </c>
      <c r="KW154" s="23">
        <v>44946</v>
      </c>
      <c r="KX154" s="1">
        <v>0</v>
      </c>
      <c r="KY154" s="1">
        <v>0</v>
      </c>
      <c r="KZ154" s="1">
        <v>2</v>
      </c>
      <c r="LA154" s="11" t="s">
        <v>2459</v>
      </c>
      <c r="LB154" s="11"/>
      <c r="LC154" s="11"/>
    </row>
    <row r="155" spans="1:315">
      <c r="A155" s="1">
        <v>248</v>
      </c>
      <c r="B155" s="416">
        <f>COUNTIFS($D$3:D155,D155,$F$3:F155,F155)</f>
        <v>1</v>
      </c>
      <c r="C155" s="417">
        <v>16046</v>
      </c>
      <c r="D155" s="418" t="s">
        <v>764</v>
      </c>
      <c r="E155" s="2" t="s">
        <v>550</v>
      </c>
      <c r="F155" s="12">
        <v>470924468</v>
      </c>
      <c r="G155" s="1">
        <v>74</v>
      </c>
      <c r="H155" s="441">
        <v>44445</v>
      </c>
      <c r="I155" s="29" t="s">
        <v>554</v>
      </c>
      <c r="J155" s="24" t="s">
        <v>486</v>
      </c>
      <c r="K155" s="2" t="s">
        <v>429</v>
      </c>
      <c r="L155" s="2">
        <v>10</v>
      </c>
      <c r="M155" s="2">
        <v>1</v>
      </c>
      <c r="N155" s="2" t="s">
        <v>644</v>
      </c>
      <c r="O155" s="11"/>
      <c r="P155" s="2" t="s">
        <v>1762</v>
      </c>
      <c r="Q155" s="11"/>
      <c r="R155" s="11"/>
      <c r="S155" s="11"/>
      <c r="T155" s="41"/>
      <c r="U155" s="41"/>
      <c r="V155" s="61" t="s">
        <v>1358</v>
      </c>
      <c r="W155" s="41"/>
      <c r="X155" s="41"/>
      <c r="Y155" s="63"/>
      <c r="Z155" s="11"/>
      <c r="AA155" s="1" t="s">
        <v>793</v>
      </c>
      <c r="AB155" s="1"/>
      <c r="AC155" s="112">
        <v>343</v>
      </c>
      <c r="AD155" s="112">
        <v>34000</v>
      </c>
      <c r="AE155" s="11"/>
      <c r="AF155" s="11"/>
      <c r="AG155" s="11" t="s">
        <v>490</v>
      </c>
      <c r="AH155" s="112">
        <v>250</v>
      </c>
      <c r="AI155" s="11"/>
      <c r="AJ155" s="11"/>
      <c r="AK155" s="112"/>
      <c r="AL155" s="1"/>
      <c r="AM155" s="11"/>
      <c r="AN155" s="1"/>
      <c r="AO155" s="113">
        <v>11.6</v>
      </c>
      <c r="AP155" s="114">
        <v>70.900000000000006</v>
      </c>
      <c r="AQ155" s="115">
        <v>16.2</v>
      </c>
      <c r="AR155" s="116">
        <f t="shared" si="269"/>
        <v>98.7</v>
      </c>
      <c r="AS155" s="117">
        <f t="shared" si="270"/>
        <v>0.16361071932299012</v>
      </c>
      <c r="AT155" s="118">
        <f t="shared" si="271"/>
        <v>2.6504936530324397</v>
      </c>
      <c r="AU155" s="119">
        <f t="shared" si="272"/>
        <v>0.13318025258323765</v>
      </c>
      <c r="AV155" s="19">
        <f>AW155*AO155/100</f>
        <v>10.288</v>
      </c>
      <c r="AW155" s="19">
        <f>98-AY155-(CD155*100/AO155)</f>
        <v>88.689655172413794</v>
      </c>
      <c r="AX155" s="120">
        <v>0.88</v>
      </c>
      <c r="AY155" s="19">
        <f>AX155*100/AO155</f>
        <v>7.5862068965517242</v>
      </c>
      <c r="AZ155" s="1" t="s">
        <v>431</v>
      </c>
      <c r="BA155" s="55">
        <v>45.89</v>
      </c>
      <c r="BB155" s="1" t="s">
        <v>431</v>
      </c>
      <c r="BC155" s="6">
        <v>2.4E-2</v>
      </c>
      <c r="BD155" s="6"/>
      <c r="BE155" s="19"/>
      <c r="BF155" s="19"/>
      <c r="BG155" s="64">
        <v>5871.6814159292044</v>
      </c>
      <c r="BH155" s="64">
        <v>529.25400000000002</v>
      </c>
      <c r="BI155" s="19">
        <v>10.199999999999999</v>
      </c>
      <c r="BJ155" s="19">
        <v>34.700000000000003</v>
      </c>
      <c r="BK155" s="19">
        <f>100-BJ155</f>
        <v>65.3</v>
      </c>
      <c r="BL155" s="121">
        <f t="shared" si="273"/>
        <v>0.53139356814701388</v>
      </c>
      <c r="BM155" s="122">
        <v>0.11</v>
      </c>
      <c r="BN155" s="6">
        <f t="shared" si="274"/>
        <v>0.94827586206896552</v>
      </c>
      <c r="BO155" s="1" t="s">
        <v>431</v>
      </c>
      <c r="BP155" s="19">
        <v>28.525000000000002</v>
      </c>
      <c r="BQ155" s="19">
        <v>29.64</v>
      </c>
      <c r="BR155" s="42">
        <v>31955.040000000001</v>
      </c>
      <c r="BS155" s="6">
        <f t="shared" si="275"/>
        <v>71.599999999999994</v>
      </c>
      <c r="BT155" s="4">
        <v>93.2</v>
      </c>
      <c r="BU155" s="42">
        <v>11397.65</v>
      </c>
      <c r="BV155" s="6">
        <f t="shared" si="276"/>
        <v>6.7999999999999972</v>
      </c>
      <c r="BW155" s="6">
        <f t="shared" si="277"/>
        <v>70.545500000000004</v>
      </c>
      <c r="BX155" s="22">
        <v>36.9</v>
      </c>
      <c r="BY155" s="22">
        <f t="shared" si="278"/>
        <v>26.162099999999999</v>
      </c>
      <c r="BZ155" s="6">
        <v>34.700000000000003</v>
      </c>
      <c r="CA155" s="22">
        <f t="shared" si="279"/>
        <v>24.602300000000003</v>
      </c>
      <c r="CB155" s="6">
        <v>27.9</v>
      </c>
      <c r="CC155" s="22">
        <f t="shared" si="280"/>
        <v>19.781100000000002</v>
      </c>
      <c r="CD155" s="22">
        <v>0.2</v>
      </c>
      <c r="CE155" s="123">
        <v>96.7</v>
      </c>
      <c r="CF155" s="124">
        <v>8807</v>
      </c>
      <c r="CG155" s="123">
        <v>76.900000000000006</v>
      </c>
      <c r="CH155" s="124">
        <v>5426</v>
      </c>
      <c r="CI155" s="123">
        <v>30.6</v>
      </c>
      <c r="CJ155" s="123">
        <v>71.3</v>
      </c>
      <c r="CK155" s="124">
        <v>6574</v>
      </c>
      <c r="CL155" s="19">
        <f t="shared" si="281"/>
        <v>1.0634005763688759</v>
      </c>
      <c r="CM155" s="19"/>
      <c r="CN155" s="19"/>
      <c r="CO155" s="19"/>
      <c r="CP155" s="6"/>
      <c r="CQ155" s="19"/>
      <c r="CR155" s="19"/>
      <c r="CS155" s="20"/>
      <c r="CT155" s="25"/>
      <c r="CU155" s="125"/>
      <c r="CV155" s="125"/>
      <c r="CW155" s="1"/>
      <c r="CX155" s="1"/>
      <c r="CY155" s="1"/>
      <c r="CZ155" s="22"/>
      <c r="DA155" s="16"/>
      <c r="DB155" s="126" t="s">
        <v>440</v>
      </c>
      <c r="DC155" s="127"/>
      <c r="DD155" s="128" t="s">
        <v>1662</v>
      </c>
      <c r="DE155" s="1"/>
      <c r="DF155" s="1"/>
      <c r="DG155" s="1"/>
      <c r="DH155" s="1"/>
      <c r="DI155" s="1" t="s">
        <v>433</v>
      </c>
      <c r="DJ155" s="206" t="s">
        <v>490</v>
      </c>
      <c r="DK155" s="4">
        <v>2</v>
      </c>
      <c r="DL155" s="4"/>
      <c r="DM155" s="4"/>
      <c r="DN155" s="16">
        <v>0</v>
      </c>
      <c r="DO155" s="4"/>
      <c r="DP155" s="4"/>
      <c r="DQ155" s="4"/>
      <c r="DR155" s="22" t="s">
        <v>430</v>
      </c>
      <c r="DS155" s="22" t="s">
        <v>430</v>
      </c>
      <c r="DT155" s="22">
        <v>297</v>
      </c>
      <c r="DU155" s="22">
        <v>20.2</v>
      </c>
      <c r="DV155" s="22">
        <v>79.8</v>
      </c>
      <c r="DW155" s="39" t="s">
        <v>430</v>
      </c>
      <c r="DX155" s="39" t="s">
        <v>430</v>
      </c>
      <c r="DY155" s="39" t="s">
        <v>430</v>
      </c>
      <c r="DZ155" s="39" t="s">
        <v>430</v>
      </c>
      <c r="EA155" s="2">
        <v>0</v>
      </c>
      <c r="EB155" s="2"/>
      <c r="EC155" s="36"/>
      <c r="ED155" s="36"/>
      <c r="EE155" s="4">
        <f>L155</f>
        <v>10</v>
      </c>
      <c r="EF155" s="4">
        <v>20</v>
      </c>
      <c r="EG155" s="4"/>
      <c r="EH155" s="4">
        <v>1</v>
      </c>
      <c r="EI155" s="4" t="s">
        <v>2720</v>
      </c>
      <c r="EJ155" s="4">
        <v>178</v>
      </c>
      <c r="EK155" s="4">
        <v>92</v>
      </c>
      <c r="EL155" s="6">
        <f>EK155/((EJ155/100)*(EJ155/100))</f>
        <v>29.036737785633125</v>
      </c>
      <c r="EM155" s="4"/>
      <c r="EN155" s="4">
        <v>1</v>
      </c>
      <c r="EO155" s="4">
        <v>2</v>
      </c>
      <c r="EP155" s="4">
        <v>2</v>
      </c>
      <c r="EQ155" s="31" t="s">
        <v>2455</v>
      </c>
      <c r="ER155" s="14">
        <v>44327</v>
      </c>
      <c r="ES155" s="129">
        <f>C155</f>
        <v>16046</v>
      </c>
      <c r="ET155" s="130">
        <v>75</v>
      </c>
      <c r="EU155" s="130">
        <v>12521</v>
      </c>
      <c r="EV155" s="130">
        <v>8000</v>
      </c>
      <c r="EW155" s="130">
        <v>37440</v>
      </c>
      <c r="EX155" s="130">
        <v>5112</v>
      </c>
      <c r="EY155" s="131">
        <f t="shared" si="282"/>
        <v>318.98880000000003</v>
      </c>
      <c r="EZ155" s="38">
        <f t="shared" si="283"/>
        <v>3189.8880000000004</v>
      </c>
      <c r="FA155" s="9"/>
      <c r="FB155" s="9"/>
      <c r="FC155" s="9"/>
      <c r="FD155" s="9"/>
      <c r="FE155" s="132"/>
      <c r="FF155" s="132"/>
      <c r="FG155" s="132"/>
      <c r="FH155" s="133"/>
      <c r="FI155" s="134"/>
      <c r="FJ155" s="133"/>
      <c r="FK155" s="135"/>
      <c r="FL155" s="136"/>
      <c r="FM155" s="9"/>
      <c r="FN155" s="1"/>
      <c r="FO155" s="40">
        <f t="shared" si="284"/>
        <v>0.34300000000000003</v>
      </c>
      <c r="FP155" s="9"/>
      <c r="FQ155" s="118">
        <f t="shared" si="285"/>
        <v>40.827409951281844</v>
      </c>
      <c r="FR155" s="137">
        <f t="shared" si="286"/>
        <v>0.31898880000000002</v>
      </c>
      <c r="FS155" s="9"/>
      <c r="FT155" s="1"/>
      <c r="FU155" s="335"/>
      <c r="FV155" s="344">
        <v>43952</v>
      </c>
      <c r="FW155" s="210"/>
      <c r="FX155" s="244" t="s">
        <v>566</v>
      </c>
      <c r="FY155" s="243" t="s">
        <v>3243</v>
      </c>
      <c r="FZ155" s="1"/>
      <c r="GA155" s="237" t="s">
        <v>1346</v>
      </c>
      <c r="GB155" s="9"/>
      <c r="GC155" s="9"/>
      <c r="GD155" s="1"/>
      <c r="GE155" s="459" t="s">
        <v>3097</v>
      </c>
      <c r="GF155" s="237" t="s">
        <v>2453</v>
      </c>
      <c r="GG155" s="1"/>
      <c r="GH155" s="244" t="s">
        <v>3244</v>
      </c>
      <c r="GI155" s="351">
        <v>1</v>
      </c>
      <c r="GJ155" s="244" t="s">
        <v>3085</v>
      </c>
      <c r="GK155" s="1"/>
      <c r="GL155" s="8">
        <v>0</v>
      </c>
      <c r="GM155" s="9"/>
      <c r="GN155" s="1"/>
      <c r="GO155" s="10"/>
      <c r="GP155" s="10"/>
      <c r="GQ155" s="20"/>
      <c r="GR155" s="138"/>
      <c r="GS155" s="1"/>
      <c r="GT155" s="1"/>
      <c r="GU155" s="1"/>
      <c r="GV155" s="1"/>
      <c r="GW155" s="1"/>
      <c r="GX155" s="1"/>
      <c r="GY155" s="9"/>
      <c r="GZ155" s="9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9"/>
      <c r="KC155" s="9"/>
      <c r="KD155" s="9"/>
      <c r="KE155" s="20">
        <f t="shared" si="287"/>
        <v>37.002700800000007</v>
      </c>
      <c r="KF155" s="20">
        <f t="shared" si="288"/>
        <v>226.16305920000002</v>
      </c>
      <c r="KG155" s="20">
        <f t="shared" si="289"/>
        <v>51.676185600000004</v>
      </c>
      <c r="KH155" s="20">
        <f t="shared" si="290"/>
        <v>2.8071014399999998</v>
      </c>
      <c r="KI155" s="20">
        <f t="shared" si="291"/>
        <v>0.35088767999999998</v>
      </c>
      <c r="KJ155" s="20">
        <f t="shared" si="292"/>
        <v>83.454168844800009</v>
      </c>
      <c r="KK155" s="20">
        <f t="shared" si="293"/>
        <v>78.478581542400022</v>
      </c>
      <c r="KL155" s="20">
        <f t="shared" si="294"/>
        <v>63.09949351680001</v>
      </c>
      <c r="KM155" s="9"/>
      <c r="KN155" s="9"/>
      <c r="KO155" s="9"/>
      <c r="KP155" s="1"/>
      <c r="KQ155" s="9"/>
      <c r="KR155" s="9"/>
      <c r="KS155" s="23">
        <v>44480</v>
      </c>
      <c r="KT155" s="20">
        <v>1</v>
      </c>
      <c r="KU155" s="237" t="s">
        <v>3154</v>
      </c>
      <c r="KV155" s="1">
        <v>2</v>
      </c>
      <c r="KW155" s="23">
        <v>44676</v>
      </c>
      <c r="KX155" s="1">
        <v>2</v>
      </c>
      <c r="KY155" s="1">
        <v>0</v>
      </c>
      <c r="KZ155" s="1">
        <v>0</v>
      </c>
      <c r="LA155" s="11" t="s">
        <v>2463</v>
      </c>
      <c r="LB155" s="11"/>
      <c r="LC155" s="11"/>
    </row>
    <row r="156" spans="1:315">
      <c r="A156" s="1">
        <v>311</v>
      </c>
      <c r="B156" s="416">
        <f>COUNTIFS($D$3:D156,D156,$F$3:F156,F156)</f>
        <v>1</v>
      </c>
      <c r="C156" s="417">
        <v>11809</v>
      </c>
      <c r="D156" s="418" t="s">
        <v>847</v>
      </c>
      <c r="E156" s="73" t="s">
        <v>496</v>
      </c>
      <c r="F156" s="75">
        <v>450811453</v>
      </c>
      <c r="G156" s="74">
        <v>74</v>
      </c>
      <c r="H156" s="442">
        <v>43769</v>
      </c>
      <c r="I156" s="29" t="s">
        <v>441</v>
      </c>
      <c r="J156" s="24" t="s">
        <v>486</v>
      </c>
      <c r="K156" s="2" t="s">
        <v>429</v>
      </c>
      <c r="L156" s="1">
        <v>6</v>
      </c>
      <c r="M156" s="2" t="s">
        <v>628</v>
      </c>
      <c r="N156" s="2" t="s">
        <v>430</v>
      </c>
      <c r="O156" s="1"/>
      <c r="P156" s="1" t="s">
        <v>848</v>
      </c>
      <c r="Q156" s="25"/>
      <c r="R156" s="25"/>
      <c r="S156" s="2"/>
      <c r="T156" s="45" t="s">
        <v>782</v>
      </c>
      <c r="U156" s="45"/>
      <c r="V156" s="46" t="s">
        <v>801</v>
      </c>
      <c r="W156" s="27"/>
      <c r="X156" s="56"/>
      <c r="Y156" s="56"/>
      <c r="Z156" s="29"/>
      <c r="AA156" s="1" t="s">
        <v>797</v>
      </c>
      <c r="AB156" s="1"/>
      <c r="AC156" s="112">
        <v>127</v>
      </c>
      <c r="AD156" s="112">
        <v>760</v>
      </c>
      <c r="AE156" s="11"/>
      <c r="AF156" s="11"/>
      <c r="AG156" s="11" t="s">
        <v>490</v>
      </c>
      <c r="AH156" s="112">
        <v>50</v>
      </c>
      <c r="AI156" s="1"/>
      <c r="AJ156" s="1"/>
      <c r="AK156" s="112"/>
      <c r="AL156" s="1"/>
      <c r="AM156" s="1"/>
      <c r="AN156" s="1"/>
      <c r="AO156" s="113">
        <v>51.6</v>
      </c>
      <c r="AP156" s="114">
        <v>47.3</v>
      </c>
      <c r="AQ156" s="115">
        <v>1.1000000000000001</v>
      </c>
      <c r="AR156" s="116">
        <f t="shared" si="269"/>
        <v>100</v>
      </c>
      <c r="AS156" s="117">
        <f t="shared" si="270"/>
        <v>1.0909090909090911</v>
      </c>
      <c r="AT156" s="118">
        <f t="shared" si="271"/>
        <v>1.2000000000000002</v>
      </c>
      <c r="AU156" s="119">
        <f t="shared" si="272"/>
        <v>1.0661157024793388</v>
      </c>
      <c r="AV156" s="19">
        <v>46.904400000000003</v>
      </c>
      <c r="AW156" s="19">
        <f>95-AY156</f>
        <v>90.9</v>
      </c>
      <c r="AX156" s="120">
        <v>2.1155999999999997</v>
      </c>
      <c r="AY156" s="19">
        <v>4.0999999999999996</v>
      </c>
      <c r="AZ156" s="1" t="s">
        <v>431</v>
      </c>
      <c r="BA156" s="142">
        <v>49.79</v>
      </c>
      <c r="BB156" s="1" t="s">
        <v>431</v>
      </c>
      <c r="BC156" s="6">
        <v>0</v>
      </c>
      <c r="BD156" s="6"/>
      <c r="BE156" s="19">
        <v>55.7</v>
      </c>
      <c r="BF156" s="19">
        <v>24.1</v>
      </c>
      <c r="BG156" s="2">
        <v>5216</v>
      </c>
      <c r="BH156" s="20">
        <v>540</v>
      </c>
      <c r="BI156" s="2" t="s">
        <v>431</v>
      </c>
      <c r="BJ156" s="19">
        <v>54.5</v>
      </c>
      <c r="BK156" s="1">
        <v>45.6</v>
      </c>
      <c r="BL156" s="121">
        <f t="shared" si="273"/>
        <v>1.1951754385964912</v>
      </c>
      <c r="BM156" s="122">
        <v>0.2</v>
      </c>
      <c r="BN156" s="6">
        <f t="shared" si="274"/>
        <v>0.38759689922480617</v>
      </c>
      <c r="BO156" s="1" t="s">
        <v>431</v>
      </c>
      <c r="BP156" s="1">
        <v>24.4</v>
      </c>
      <c r="BQ156" s="19">
        <v>54.263999999999996</v>
      </c>
      <c r="BR156" s="42">
        <v>33266.071428571428</v>
      </c>
      <c r="BS156" s="6">
        <f t="shared" si="275"/>
        <v>32.4</v>
      </c>
      <c r="BT156" s="4">
        <v>90.9</v>
      </c>
      <c r="BU156" s="42">
        <v>7318.0800000000008</v>
      </c>
      <c r="BV156" s="6">
        <f t="shared" si="276"/>
        <v>9.0999999999999943</v>
      </c>
      <c r="BW156" s="6">
        <f t="shared" si="277"/>
        <v>46.968899999999998</v>
      </c>
      <c r="BX156" s="4">
        <v>17.399999999999999</v>
      </c>
      <c r="BY156" s="22">
        <f t="shared" si="278"/>
        <v>8.2301999999999982</v>
      </c>
      <c r="BZ156" s="4">
        <v>15</v>
      </c>
      <c r="CA156" s="22">
        <f t="shared" si="279"/>
        <v>7.0949999999999998</v>
      </c>
      <c r="CB156" s="4">
        <v>66.900000000000006</v>
      </c>
      <c r="CC156" s="22">
        <f t="shared" si="280"/>
        <v>31.643699999999999</v>
      </c>
      <c r="CD156" s="6">
        <v>1.7</v>
      </c>
      <c r="CE156" s="123">
        <v>100</v>
      </c>
      <c r="CF156" s="124">
        <v>9617.4499999999989</v>
      </c>
      <c r="CG156" s="123">
        <v>99.6</v>
      </c>
      <c r="CH156" s="123">
        <v>6319</v>
      </c>
      <c r="CI156" s="123">
        <v>91.2</v>
      </c>
      <c r="CJ156" s="123">
        <v>94.1</v>
      </c>
      <c r="CK156" s="124">
        <v>5342.4</v>
      </c>
      <c r="CL156" s="19">
        <f t="shared" si="281"/>
        <v>1.1599999999999999</v>
      </c>
      <c r="CM156" s="22"/>
      <c r="CN156" s="22"/>
      <c r="CO156" s="22"/>
      <c r="CP156" s="6"/>
      <c r="CQ156" s="19"/>
      <c r="CR156" s="19"/>
      <c r="CS156" s="19"/>
      <c r="CT156" s="6">
        <v>70.400000000000006</v>
      </c>
      <c r="CU156" s="6">
        <v>16</v>
      </c>
      <c r="CV156" s="6">
        <v>68.3</v>
      </c>
      <c r="CW156" s="22">
        <v>64.900000000000006</v>
      </c>
      <c r="CX156" s="22">
        <v>86.6</v>
      </c>
      <c r="CY156" s="2">
        <v>61</v>
      </c>
      <c r="CZ156" s="22">
        <v>0.42</v>
      </c>
      <c r="DA156" s="16">
        <v>3</v>
      </c>
      <c r="DB156" s="126" t="s">
        <v>446</v>
      </c>
      <c r="DC156" s="127"/>
      <c r="DD156" s="128" t="s">
        <v>849</v>
      </c>
      <c r="DE156" s="1"/>
      <c r="DF156" s="1"/>
      <c r="DG156" s="1"/>
      <c r="DH156" s="1"/>
      <c r="DI156" s="1" t="s">
        <v>433</v>
      </c>
      <c r="DJ156" s="206" t="s">
        <v>490</v>
      </c>
      <c r="DK156" s="4">
        <v>2</v>
      </c>
      <c r="DL156" s="4"/>
      <c r="DM156" s="4"/>
      <c r="DN156" s="16">
        <v>0</v>
      </c>
      <c r="DO156" s="4"/>
      <c r="DP156" s="4"/>
      <c r="DQ156" s="4"/>
      <c r="DR156" s="1" t="s">
        <v>430</v>
      </c>
      <c r="DS156" s="1" t="s">
        <v>430</v>
      </c>
      <c r="DT156" s="1">
        <v>448</v>
      </c>
      <c r="DU156" s="1">
        <v>7.4</v>
      </c>
      <c r="DV156" s="1">
        <v>92.6</v>
      </c>
      <c r="DW156" s="1" t="s">
        <v>430</v>
      </c>
      <c r="DX156" s="1" t="s">
        <v>430</v>
      </c>
      <c r="DY156" s="1" t="s">
        <v>430</v>
      </c>
      <c r="DZ156" s="1" t="s">
        <v>430</v>
      </c>
      <c r="EA156" s="1">
        <v>0</v>
      </c>
      <c r="EB156" s="1"/>
      <c r="EC156" s="36"/>
      <c r="ED156" s="36"/>
      <c r="EE156" s="4">
        <v>6</v>
      </c>
      <c r="EF156" s="4">
        <v>50</v>
      </c>
      <c r="EG156" s="4">
        <v>2</v>
      </c>
      <c r="EH156" s="4">
        <v>1</v>
      </c>
      <c r="EI156" s="4" t="s">
        <v>3245</v>
      </c>
      <c r="EJ156" s="4">
        <v>169</v>
      </c>
      <c r="EK156" s="4">
        <v>74</v>
      </c>
      <c r="EL156" s="6">
        <f>EK156/(EJ156*EJ156*0.01*0.01)</f>
        <v>25.909456951787401</v>
      </c>
      <c r="EM156" s="4"/>
      <c r="EN156" s="4">
        <v>0</v>
      </c>
      <c r="EO156" s="4">
        <v>1</v>
      </c>
      <c r="EP156" s="4">
        <v>1</v>
      </c>
      <c r="EQ156" s="31" t="s">
        <v>2455</v>
      </c>
      <c r="ER156" s="14">
        <v>43990</v>
      </c>
      <c r="ES156" s="129">
        <v>11809</v>
      </c>
      <c r="ET156" s="130">
        <v>75</v>
      </c>
      <c r="EU156" s="130">
        <v>2932</v>
      </c>
      <c r="EV156" s="130">
        <v>4000</v>
      </c>
      <c r="EW156" s="130">
        <v>42120</v>
      </c>
      <c r="EX156" s="130">
        <v>907</v>
      </c>
      <c r="EY156" s="131">
        <f t="shared" si="282"/>
        <v>127.34280000000001</v>
      </c>
      <c r="EZ156" s="38">
        <f t="shared" si="283"/>
        <v>764.05680000000007</v>
      </c>
      <c r="FA156" s="9"/>
      <c r="FB156" s="9"/>
      <c r="FC156" s="9"/>
      <c r="FD156" s="9"/>
      <c r="FE156" s="132"/>
      <c r="FF156" s="132"/>
      <c r="FG156" s="132"/>
      <c r="FH156" s="133"/>
      <c r="FI156" s="134"/>
      <c r="FJ156" s="133"/>
      <c r="FK156" s="135"/>
      <c r="FL156" s="136"/>
      <c r="FM156" s="9"/>
      <c r="FN156" s="1"/>
      <c r="FO156" s="40">
        <f t="shared" si="284"/>
        <v>0.127</v>
      </c>
      <c r="FP156" s="9"/>
      <c r="FQ156" s="118">
        <f t="shared" si="285"/>
        <v>30.934515688949521</v>
      </c>
      <c r="FR156" s="137">
        <f t="shared" si="286"/>
        <v>0.12734280000000001</v>
      </c>
      <c r="FS156" s="9"/>
      <c r="FT156" s="1"/>
      <c r="FU156" s="335"/>
      <c r="FV156" s="344">
        <v>43739</v>
      </c>
      <c r="FW156" s="210">
        <v>10</v>
      </c>
      <c r="FX156" s="244" t="s">
        <v>1106</v>
      </c>
      <c r="FY156" s="243" t="s">
        <v>513</v>
      </c>
      <c r="FZ156" s="1"/>
      <c r="GA156" s="237" t="s">
        <v>1346</v>
      </c>
      <c r="GB156" s="9"/>
      <c r="GC156" s="9"/>
      <c r="GD156" s="1"/>
      <c r="GE156" s="459" t="s">
        <v>513</v>
      </c>
      <c r="GF156" s="237" t="s">
        <v>513</v>
      </c>
      <c r="GG156" s="1"/>
      <c r="GH156" s="244" t="s">
        <v>3246</v>
      </c>
      <c r="GI156" s="351">
        <v>1</v>
      </c>
      <c r="GJ156" s="244" t="s">
        <v>1016</v>
      </c>
      <c r="GK156" s="1"/>
      <c r="GL156" s="8">
        <v>0</v>
      </c>
      <c r="GM156" s="9"/>
      <c r="GN156" s="1"/>
      <c r="GO156" s="10">
        <v>43769</v>
      </c>
      <c r="GP156" s="10"/>
      <c r="GQ156" s="20"/>
      <c r="GR156" s="138"/>
      <c r="GS156" s="1"/>
      <c r="GT156" s="1"/>
      <c r="GU156" s="1"/>
      <c r="GV156" s="1"/>
      <c r="GW156" s="1"/>
      <c r="GX156" s="1"/>
      <c r="GY156" s="9"/>
      <c r="GZ156" s="9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9"/>
      <c r="KC156" s="9"/>
      <c r="KD156" s="9"/>
      <c r="KE156" s="20">
        <f t="shared" si="287"/>
        <v>65.708884800000007</v>
      </c>
      <c r="KF156" s="20">
        <f t="shared" si="288"/>
        <v>60.2331444</v>
      </c>
      <c r="KG156" s="20">
        <f t="shared" si="289"/>
        <v>1.4007708000000003</v>
      </c>
      <c r="KH156" s="20">
        <f t="shared" si="290"/>
        <v>2.6940642767999994</v>
      </c>
      <c r="KI156" s="20">
        <f t="shared" si="291"/>
        <v>0.25468560000000001</v>
      </c>
      <c r="KJ156" s="20">
        <f t="shared" si="292"/>
        <v>10.480567125599997</v>
      </c>
      <c r="KK156" s="20">
        <f t="shared" si="293"/>
        <v>9.0349716600000001</v>
      </c>
      <c r="KL156" s="20">
        <f t="shared" si="294"/>
        <v>40.295973603600004</v>
      </c>
      <c r="KM156" s="9"/>
      <c r="KN156" s="9"/>
      <c r="KO156" s="9"/>
      <c r="KP156" s="1"/>
      <c r="KQ156" s="9"/>
      <c r="KR156" s="9"/>
      <c r="KS156" s="23">
        <v>43812</v>
      </c>
      <c r="KT156" s="20">
        <v>2</v>
      </c>
      <c r="KU156" s="237" t="s">
        <v>513</v>
      </c>
      <c r="KV156" s="1">
        <v>2</v>
      </c>
      <c r="KW156" s="23">
        <v>44959</v>
      </c>
      <c r="KX156" s="1">
        <v>3</v>
      </c>
      <c r="KY156" s="1">
        <v>3</v>
      </c>
      <c r="KZ156" s="1">
        <v>1</v>
      </c>
      <c r="LA156" s="11" t="s">
        <v>2463</v>
      </c>
      <c r="LB156" s="11"/>
      <c r="LC156" s="11"/>
    </row>
    <row r="157" spans="1:315">
      <c r="A157" s="1">
        <v>387</v>
      </c>
      <c r="B157" s="416">
        <f>COUNTIFS($D$3:D157,D157,$F$3:F157,F157)</f>
        <v>2</v>
      </c>
      <c r="C157" s="417">
        <v>12053</v>
      </c>
      <c r="D157" s="418" t="s">
        <v>847</v>
      </c>
      <c r="E157" s="73" t="s">
        <v>496</v>
      </c>
      <c r="F157" s="75">
        <v>450811453</v>
      </c>
      <c r="G157" s="74">
        <v>74</v>
      </c>
      <c r="H157" s="442">
        <v>43812</v>
      </c>
      <c r="I157" s="29" t="s">
        <v>441</v>
      </c>
      <c r="J157" s="24" t="s">
        <v>486</v>
      </c>
      <c r="K157" s="2" t="s">
        <v>429</v>
      </c>
      <c r="L157" s="1">
        <v>42</v>
      </c>
      <c r="M157" s="2">
        <v>2</v>
      </c>
      <c r="N157" s="2" t="s">
        <v>430</v>
      </c>
      <c r="O157" s="1"/>
      <c r="P157" s="1" t="s">
        <v>943</v>
      </c>
      <c r="Q157" s="25"/>
      <c r="R157" s="25"/>
      <c r="S157" s="2"/>
      <c r="T157" s="45" t="s">
        <v>782</v>
      </c>
      <c r="U157" s="45"/>
      <c r="V157" s="47" t="s">
        <v>858</v>
      </c>
      <c r="W157" s="27"/>
      <c r="X157" s="56"/>
      <c r="Y157" s="56"/>
      <c r="Z157" s="29"/>
      <c r="AA157" s="1" t="s">
        <v>797</v>
      </c>
      <c r="AB157" s="1"/>
      <c r="AC157" s="112">
        <v>181</v>
      </c>
      <c r="AD157" s="112">
        <v>7600</v>
      </c>
      <c r="AE157" s="11"/>
      <c r="AF157" s="11"/>
      <c r="AG157" s="11" t="s">
        <v>490</v>
      </c>
      <c r="AH157" s="112">
        <v>550</v>
      </c>
      <c r="AI157" s="11"/>
      <c r="AJ157" s="11"/>
      <c r="AK157" s="112"/>
      <c r="AL157" s="1"/>
      <c r="AM157" s="1"/>
      <c r="AN157" s="1"/>
      <c r="AO157" s="113">
        <v>31.1</v>
      </c>
      <c r="AP157" s="114">
        <v>66.599999999999994</v>
      </c>
      <c r="AQ157" s="115">
        <v>1.88</v>
      </c>
      <c r="AR157" s="116">
        <f t="shared" si="269"/>
        <v>99.579999999999984</v>
      </c>
      <c r="AS157" s="117">
        <f t="shared" si="270"/>
        <v>0.46696696696696705</v>
      </c>
      <c r="AT157" s="118">
        <f t="shared" si="271"/>
        <v>0.87789789789789796</v>
      </c>
      <c r="AU157" s="119">
        <f t="shared" si="272"/>
        <v>0.45414719626168232</v>
      </c>
      <c r="AV157" s="19">
        <v>28.587119999999999</v>
      </c>
      <c r="AW157" s="19">
        <f>95-AY157</f>
        <v>91.92</v>
      </c>
      <c r="AX157" s="120">
        <v>0.95788000000000006</v>
      </c>
      <c r="AY157" s="19">
        <v>3.08</v>
      </c>
      <c r="AZ157" s="1" t="s">
        <v>431</v>
      </c>
      <c r="BA157" s="55">
        <v>58.37</v>
      </c>
      <c r="BB157" s="1" t="s">
        <v>431</v>
      </c>
      <c r="BC157" s="6">
        <v>8.2000000000000003E-2</v>
      </c>
      <c r="BD157" s="6">
        <v>98.3</v>
      </c>
      <c r="BE157" s="19">
        <v>73.5</v>
      </c>
      <c r="BF157" s="19">
        <v>27.7</v>
      </c>
      <c r="BG157" s="2">
        <v>4026</v>
      </c>
      <c r="BH157" s="20">
        <v>325.8</v>
      </c>
      <c r="BI157" s="19">
        <v>2.25</v>
      </c>
      <c r="BJ157" s="19">
        <v>39.200000000000003</v>
      </c>
      <c r="BK157" s="1">
        <v>60.8</v>
      </c>
      <c r="BL157" s="121">
        <f t="shared" si="273"/>
        <v>0.64473684210526327</v>
      </c>
      <c r="BM157" s="122">
        <v>0.42</v>
      </c>
      <c r="BN157" s="6">
        <f t="shared" si="274"/>
        <v>1.35048231511254</v>
      </c>
      <c r="BO157" s="1" t="s">
        <v>431</v>
      </c>
      <c r="BP157" s="19">
        <v>16.698</v>
      </c>
      <c r="BQ157" s="19">
        <v>50.41</v>
      </c>
      <c r="BR157" s="42">
        <v>40494</v>
      </c>
      <c r="BS157" s="6">
        <f t="shared" si="275"/>
        <v>55.099999999999994</v>
      </c>
      <c r="BT157" s="4">
        <v>90.9</v>
      </c>
      <c r="BU157" s="42">
        <v>7971.4800000000005</v>
      </c>
      <c r="BV157" s="6">
        <f t="shared" si="276"/>
        <v>9.0999999999999943</v>
      </c>
      <c r="BW157" s="6">
        <f t="shared" si="277"/>
        <v>66.533399999999986</v>
      </c>
      <c r="BX157" s="4">
        <v>24.7</v>
      </c>
      <c r="BY157" s="22">
        <f t="shared" si="278"/>
        <v>16.450199999999999</v>
      </c>
      <c r="BZ157" s="4">
        <v>30.4</v>
      </c>
      <c r="CA157" s="22">
        <f t="shared" si="279"/>
        <v>20.246399999999998</v>
      </c>
      <c r="CB157" s="4">
        <v>44.8</v>
      </c>
      <c r="CC157" s="22">
        <f t="shared" si="280"/>
        <v>29.836799999999993</v>
      </c>
      <c r="CD157" s="22">
        <v>0.95</v>
      </c>
      <c r="CE157" s="123">
        <v>97.6</v>
      </c>
      <c r="CF157" s="124">
        <v>6354.9</v>
      </c>
      <c r="CG157" s="123">
        <v>88.4</v>
      </c>
      <c r="CH157" s="123">
        <v>4305</v>
      </c>
      <c r="CI157" s="123">
        <v>37.799999999999997</v>
      </c>
      <c r="CJ157" s="123">
        <v>67.900000000000006</v>
      </c>
      <c r="CK157" s="124">
        <v>5072.3999999999996</v>
      </c>
      <c r="CL157" s="19">
        <f t="shared" si="281"/>
        <v>0.8125</v>
      </c>
      <c r="CM157" s="22"/>
      <c r="CN157" s="22"/>
      <c r="CO157" s="22"/>
      <c r="CP157" s="6"/>
      <c r="CQ157" s="19"/>
      <c r="CR157" s="19"/>
      <c r="CS157" s="19"/>
      <c r="CT157" s="22"/>
      <c r="CU157" s="139"/>
      <c r="CV157" s="139"/>
      <c r="CW157" s="22"/>
      <c r="CX157" s="22"/>
      <c r="CY157" s="1"/>
      <c r="CZ157" s="22"/>
      <c r="DA157" s="16">
        <v>3</v>
      </c>
      <c r="DB157" s="126" t="s">
        <v>440</v>
      </c>
      <c r="DC157" s="127"/>
      <c r="DD157" s="128" t="s">
        <v>965</v>
      </c>
      <c r="DE157" s="1"/>
      <c r="DF157" s="1"/>
      <c r="DG157" s="1"/>
      <c r="DH157" s="1"/>
      <c r="DI157" s="1" t="s">
        <v>433</v>
      </c>
      <c r="DJ157" s="206" t="s">
        <v>490</v>
      </c>
      <c r="DK157" s="4">
        <v>2</v>
      </c>
      <c r="DL157" s="4"/>
      <c r="DM157" s="4"/>
      <c r="DN157" s="16">
        <v>0</v>
      </c>
      <c r="DO157" s="4"/>
      <c r="DP157" s="4"/>
      <c r="DQ157" s="4"/>
      <c r="DR157" s="1" t="s">
        <v>430</v>
      </c>
      <c r="DS157" s="1" t="s">
        <v>430</v>
      </c>
      <c r="DT157" s="1">
        <v>292</v>
      </c>
      <c r="DU157" s="1">
        <v>16.100000000000001</v>
      </c>
      <c r="DV157" s="1">
        <v>83.9</v>
      </c>
      <c r="DW157" s="1" t="s">
        <v>430</v>
      </c>
      <c r="DX157" s="1" t="s">
        <v>430</v>
      </c>
      <c r="DY157" s="1" t="s">
        <v>430</v>
      </c>
      <c r="DZ157" s="1" t="s">
        <v>430</v>
      </c>
      <c r="EA157" s="1">
        <v>0</v>
      </c>
      <c r="EB157" s="1"/>
      <c r="EC157" s="36"/>
      <c r="ED157" s="36"/>
      <c r="EE157" s="4">
        <v>42</v>
      </c>
      <c r="EF157" s="4">
        <v>35</v>
      </c>
      <c r="EG157" s="5">
        <v>3</v>
      </c>
      <c r="EH157" s="4">
        <v>1</v>
      </c>
      <c r="EI157" s="4" t="s">
        <v>3245</v>
      </c>
      <c r="EJ157" s="4">
        <v>169</v>
      </c>
      <c r="EK157" s="4">
        <v>74</v>
      </c>
      <c r="EL157" s="6">
        <f>EK157/(EJ157*EJ157*0.01*0.01)</f>
        <v>25.909456951787401</v>
      </c>
      <c r="EM157" s="4"/>
      <c r="EN157" s="4">
        <v>1</v>
      </c>
      <c r="EO157" s="4">
        <v>1</v>
      </c>
      <c r="EP157" s="4">
        <v>1</v>
      </c>
      <c r="EQ157" s="31" t="s">
        <v>2455</v>
      </c>
      <c r="ER157" s="14">
        <v>43990</v>
      </c>
      <c r="ES157" s="129">
        <v>12053</v>
      </c>
      <c r="ET157" s="130">
        <v>75</v>
      </c>
      <c r="EU157" s="130">
        <v>10604</v>
      </c>
      <c r="EV157" s="130">
        <v>8000</v>
      </c>
      <c r="EW157" s="130">
        <v>40560</v>
      </c>
      <c r="EX157" s="130">
        <v>2633</v>
      </c>
      <c r="EY157" s="131">
        <f t="shared" si="282"/>
        <v>177.99080000000001</v>
      </c>
      <c r="EZ157" s="38">
        <f t="shared" si="283"/>
        <v>7475.6136000000006</v>
      </c>
      <c r="FA157" s="9"/>
      <c r="FB157" s="9"/>
      <c r="FC157" s="9"/>
      <c r="FD157" s="9"/>
      <c r="FE157" s="132"/>
      <c r="FF157" s="132"/>
      <c r="FG157" s="132"/>
      <c r="FH157" s="133"/>
      <c r="FI157" s="134"/>
      <c r="FJ157" s="133"/>
      <c r="FK157" s="135"/>
      <c r="FL157" s="136"/>
      <c r="FM157" s="9"/>
      <c r="FN157" s="1"/>
      <c r="FO157" s="40">
        <f t="shared" si="284"/>
        <v>0.18099999999999999</v>
      </c>
      <c r="FP157" s="9"/>
      <c r="FQ157" s="118">
        <f t="shared" si="285"/>
        <v>24.830252734817051</v>
      </c>
      <c r="FR157" s="137">
        <f t="shared" si="286"/>
        <v>0.1779908</v>
      </c>
      <c r="FS157" s="9"/>
      <c r="FT157" s="1"/>
      <c r="FU157" s="335"/>
      <c r="FV157" s="344">
        <v>43739</v>
      </c>
      <c r="FW157" s="210"/>
      <c r="FX157" s="244" t="s">
        <v>1106</v>
      </c>
      <c r="FY157" s="243" t="s">
        <v>513</v>
      </c>
      <c r="FZ157" s="1"/>
      <c r="GA157" s="237" t="s">
        <v>1346</v>
      </c>
      <c r="GB157" s="9"/>
      <c r="GC157" s="9"/>
      <c r="GD157" s="1"/>
      <c r="GE157" s="459" t="s">
        <v>3097</v>
      </c>
      <c r="GF157" s="237" t="s">
        <v>2453</v>
      </c>
      <c r="GG157" s="1"/>
      <c r="GH157" s="244" t="s">
        <v>3247</v>
      </c>
      <c r="GI157" s="351">
        <v>1</v>
      </c>
      <c r="GJ157" s="244" t="s">
        <v>1016</v>
      </c>
      <c r="GK157" s="1"/>
      <c r="GL157" s="8">
        <v>0</v>
      </c>
      <c r="GM157" s="9"/>
      <c r="GN157" s="1"/>
      <c r="GO157" s="10">
        <v>43812</v>
      </c>
      <c r="GP157" s="10"/>
      <c r="GQ157" s="20"/>
      <c r="GR157" s="138"/>
      <c r="GS157" s="1"/>
      <c r="GT157" s="1"/>
      <c r="GU157" s="1"/>
      <c r="GV157" s="1"/>
      <c r="GW157" s="1"/>
      <c r="GX157" s="1"/>
      <c r="GY157" s="9"/>
      <c r="GZ157" s="9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9"/>
      <c r="KC157" s="9"/>
      <c r="KD157" s="9"/>
      <c r="KE157" s="20">
        <f t="shared" si="287"/>
        <v>55.355138800000006</v>
      </c>
      <c r="KF157" s="20">
        <f t="shared" si="288"/>
        <v>118.54187280000001</v>
      </c>
      <c r="KG157" s="20">
        <f t="shared" si="289"/>
        <v>3.34622704</v>
      </c>
      <c r="KH157" s="20">
        <f t="shared" si="290"/>
        <v>1.7049382750400002</v>
      </c>
      <c r="KI157" s="20">
        <f t="shared" si="291"/>
        <v>0.74756135999999995</v>
      </c>
      <c r="KJ157" s="20">
        <f t="shared" si="292"/>
        <v>29.279842581600001</v>
      </c>
      <c r="KK157" s="20">
        <f t="shared" si="293"/>
        <v>36.036729331199993</v>
      </c>
      <c r="KL157" s="20">
        <f t="shared" si="294"/>
        <v>53.106759014399991</v>
      </c>
      <c r="KM157" s="9"/>
      <c r="KN157" s="9"/>
      <c r="KO157" s="9"/>
      <c r="KP157" s="1"/>
      <c r="KQ157" s="9"/>
      <c r="KR157" s="9"/>
      <c r="KS157" s="23">
        <v>43889</v>
      </c>
      <c r="KT157" s="20">
        <v>2</v>
      </c>
      <c r="KU157" s="237" t="s">
        <v>513</v>
      </c>
      <c r="KV157" s="1">
        <v>2</v>
      </c>
      <c r="KW157" s="23">
        <v>44959</v>
      </c>
      <c r="KX157" s="1">
        <v>3</v>
      </c>
      <c r="KY157" s="1">
        <v>3</v>
      </c>
      <c r="KZ157" s="1">
        <v>1</v>
      </c>
      <c r="LA157" s="11" t="s">
        <v>2463</v>
      </c>
      <c r="LB157" s="11"/>
      <c r="LC157" s="11"/>
    </row>
    <row r="158" spans="1:315">
      <c r="A158" s="1">
        <v>17</v>
      </c>
      <c r="B158" s="416">
        <f>COUNTIFS($D$3:D158,D158,$F$3:F158,F158)</f>
        <v>1</v>
      </c>
      <c r="C158" s="417">
        <v>16835</v>
      </c>
      <c r="D158" s="418" t="s">
        <v>1921</v>
      </c>
      <c r="E158" s="2" t="s">
        <v>503</v>
      </c>
      <c r="F158" s="12">
        <v>6901255405</v>
      </c>
      <c r="G158" s="1">
        <v>53</v>
      </c>
      <c r="H158" s="441">
        <v>44581</v>
      </c>
      <c r="I158" s="29" t="s">
        <v>1922</v>
      </c>
      <c r="J158" s="24" t="s">
        <v>486</v>
      </c>
      <c r="K158" s="2" t="s">
        <v>429</v>
      </c>
      <c r="L158" s="2">
        <v>31</v>
      </c>
      <c r="M158" s="2" t="s">
        <v>1804</v>
      </c>
      <c r="N158" s="2" t="s">
        <v>430</v>
      </c>
      <c r="O158" s="11"/>
      <c r="P158" s="2" t="s">
        <v>1398</v>
      </c>
      <c r="Q158" s="11"/>
      <c r="R158" s="11"/>
      <c r="S158" s="11"/>
      <c r="T158" s="41"/>
      <c r="U158" s="41"/>
      <c r="V158" s="61" t="s">
        <v>1358</v>
      </c>
      <c r="W158" s="41"/>
      <c r="X158" s="41"/>
      <c r="Y158" s="63"/>
      <c r="Z158" s="11"/>
      <c r="AA158" s="1" t="s">
        <v>1780</v>
      </c>
      <c r="AB158" s="1"/>
      <c r="AC158" s="112">
        <v>30</v>
      </c>
      <c r="AD158" s="112">
        <v>900</v>
      </c>
      <c r="AE158" s="11"/>
      <c r="AF158" s="11"/>
      <c r="AG158" s="11" t="s">
        <v>482</v>
      </c>
      <c r="AH158" s="112">
        <v>50</v>
      </c>
      <c r="AI158" s="11"/>
      <c r="AJ158" s="11"/>
      <c r="AK158" s="112"/>
      <c r="AL158" s="1"/>
      <c r="AM158" s="11"/>
      <c r="AN158" s="1"/>
      <c r="AO158" s="113">
        <v>14.4</v>
      </c>
      <c r="AP158" s="114">
        <v>60.7</v>
      </c>
      <c r="AQ158" s="115">
        <v>23.6</v>
      </c>
      <c r="AR158" s="116">
        <f t="shared" si="269"/>
        <v>98.700000000000017</v>
      </c>
      <c r="AS158" s="117">
        <f t="shared" si="270"/>
        <v>0.2372322899505766</v>
      </c>
      <c r="AT158" s="118">
        <f t="shared" si="271"/>
        <v>5.5986820428336079</v>
      </c>
      <c r="AU158" s="119">
        <f t="shared" si="272"/>
        <v>0.17081850533807827</v>
      </c>
      <c r="AV158" s="19">
        <f>AW158*AO158/100</f>
        <v>12.082000000000001</v>
      </c>
      <c r="AW158" s="19">
        <f>98-AY158-(CD158*100/AO158)</f>
        <v>83.902777777777786</v>
      </c>
      <c r="AX158" s="120">
        <v>1.56</v>
      </c>
      <c r="AY158" s="19">
        <f>AX158*100/AO158</f>
        <v>10.833333333333334</v>
      </c>
      <c r="AZ158" s="1" t="s">
        <v>431</v>
      </c>
      <c r="BA158" s="55">
        <v>0.70200000000000007</v>
      </c>
      <c r="BB158" s="1" t="s">
        <v>431</v>
      </c>
      <c r="BC158" s="6">
        <v>0.16</v>
      </c>
      <c r="BD158" s="6"/>
      <c r="BE158" s="19"/>
      <c r="BF158" s="19"/>
      <c r="BG158" s="64">
        <v>3576.521739130435</v>
      </c>
      <c r="BH158" s="64">
        <v>480</v>
      </c>
      <c r="BI158" s="19">
        <v>0.6</v>
      </c>
      <c r="BJ158" s="19">
        <v>63.3</v>
      </c>
      <c r="BK158" s="19">
        <f>100-BJ158</f>
        <v>36.700000000000003</v>
      </c>
      <c r="BL158" s="121">
        <f t="shared" si="273"/>
        <v>1.7247956403269753</v>
      </c>
      <c r="BM158" s="122">
        <v>0.31</v>
      </c>
      <c r="BN158" s="6">
        <f t="shared" si="274"/>
        <v>2.1527777777777777</v>
      </c>
      <c r="BO158" s="1" t="s">
        <v>431</v>
      </c>
      <c r="BP158" s="19">
        <v>9.1800000000000007E-2</v>
      </c>
      <c r="BQ158" s="19">
        <v>0</v>
      </c>
      <c r="BR158" s="42">
        <v>17175.2</v>
      </c>
      <c r="BS158" s="6">
        <f t="shared" si="275"/>
        <v>61.4</v>
      </c>
      <c r="BT158" s="4">
        <v>93.5</v>
      </c>
      <c r="BU158" s="42">
        <v>8754</v>
      </c>
      <c r="BV158" s="6">
        <f t="shared" si="276"/>
        <v>6.5</v>
      </c>
      <c r="BW158" s="6">
        <f t="shared" si="277"/>
        <v>60.517900000000004</v>
      </c>
      <c r="BX158" s="22">
        <v>29.7</v>
      </c>
      <c r="BY158" s="22">
        <f t="shared" si="278"/>
        <v>18.027899999999999</v>
      </c>
      <c r="BZ158" s="6">
        <v>31.7</v>
      </c>
      <c r="CA158" s="22">
        <f t="shared" si="279"/>
        <v>19.241900000000001</v>
      </c>
      <c r="CB158" s="6">
        <v>38.299999999999997</v>
      </c>
      <c r="CC158" s="22">
        <f t="shared" si="280"/>
        <v>23.248100000000001</v>
      </c>
      <c r="CD158" s="22">
        <v>0.47</v>
      </c>
      <c r="CE158" s="123">
        <v>98.5</v>
      </c>
      <c r="CF158" s="124">
        <v>6945</v>
      </c>
      <c r="CG158" s="123">
        <v>91.2</v>
      </c>
      <c r="CH158" s="124">
        <v>5280</v>
      </c>
      <c r="CI158" s="123">
        <v>52.3</v>
      </c>
      <c r="CJ158" s="123">
        <v>78.400000000000006</v>
      </c>
      <c r="CK158" s="124">
        <v>5410</v>
      </c>
      <c r="CL158" s="19">
        <f t="shared" si="281"/>
        <v>0.93690851735015768</v>
      </c>
      <c r="CM158" s="19"/>
      <c r="CN158" s="19"/>
      <c r="CO158" s="19"/>
      <c r="CP158" s="6"/>
      <c r="CQ158" s="19"/>
      <c r="CR158" s="19"/>
      <c r="CS158" s="20"/>
      <c r="CT158" s="25"/>
      <c r="CU158" s="125"/>
      <c r="CV158" s="125"/>
      <c r="CW158" s="1"/>
      <c r="CX158" s="1"/>
      <c r="CY158" s="1"/>
      <c r="CZ158" s="22"/>
      <c r="DA158" s="16"/>
      <c r="DB158" s="126" t="s">
        <v>440</v>
      </c>
      <c r="DC158" s="127"/>
      <c r="DD158" s="128" t="s">
        <v>1629</v>
      </c>
      <c r="DE158" s="1"/>
      <c r="DF158" s="1"/>
      <c r="DG158" s="1"/>
      <c r="DH158" s="1"/>
      <c r="DI158" s="1" t="s">
        <v>433</v>
      </c>
      <c r="DJ158" s="205" t="s">
        <v>482</v>
      </c>
      <c r="DK158" s="4">
        <v>2</v>
      </c>
      <c r="DL158" s="4"/>
      <c r="DM158" s="4"/>
      <c r="DN158" s="16">
        <v>0</v>
      </c>
      <c r="DO158" s="4"/>
      <c r="DP158" s="4"/>
      <c r="DQ158" s="4"/>
      <c r="DR158" s="55" t="s">
        <v>430</v>
      </c>
      <c r="DS158" s="22" t="s">
        <v>430</v>
      </c>
      <c r="DT158" s="22">
        <v>60</v>
      </c>
      <c r="DU158" s="22">
        <v>8.4</v>
      </c>
      <c r="DV158" s="22">
        <v>91.6</v>
      </c>
      <c r="DW158" s="22" t="s">
        <v>430</v>
      </c>
      <c r="DX158" s="22" t="s">
        <v>430</v>
      </c>
      <c r="DY158" s="22" t="s">
        <v>430</v>
      </c>
      <c r="DZ158" s="22" t="s">
        <v>430</v>
      </c>
      <c r="EA158" s="2">
        <v>0</v>
      </c>
      <c r="EB158" s="2"/>
      <c r="EC158" s="36"/>
      <c r="ED158" s="36"/>
      <c r="EE158" s="4">
        <f>L158</f>
        <v>31</v>
      </c>
      <c r="EF158" s="4">
        <v>60</v>
      </c>
      <c r="EG158" s="4">
        <v>3</v>
      </c>
      <c r="EH158" s="4">
        <v>1</v>
      </c>
      <c r="EI158" s="4" t="s">
        <v>2502</v>
      </c>
      <c r="EJ158" s="4" t="s">
        <v>1346</v>
      </c>
      <c r="EK158" s="4" t="s">
        <v>1346</v>
      </c>
      <c r="EL158" s="6" t="e">
        <f>EK158/(EJ158*EJ158*0.01*0.01)</f>
        <v>#VALUE!</v>
      </c>
      <c r="EM158" s="4"/>
      <c r="EN158" s="4">
        <v>1</v>
      </c>
      <c r="EO158" s="4">
        <v>0</v>
      </c>
      <c r="EP158" s="4">
        <v>0</v>
      </c>
      <c r="EQ158" s="31" t="s">
        <v>557</v>
      </c>
      <c r="ER158" s="14">
        <v>44605</v>
      </c>
      <c r="ES158" s="129">
        <f>C158</f>
        <v>16835</v>
      </c>
      <c r="ET158" s="130">
        <v>75</v>
      </c>
      <c r="EU158" s="130">
        <v>9389</v>
      </c>
      <c r="EV158" s="130">
        <v>34315</v>
      </c>
      <c r="EW158" s="130">
        <v>37440</v>
      </c>
      <c r="EX158" s="130">
        <v>2271</v>
      </c>
      <c r="EY158" s="131">
        <f t="shared" si="282"/>
        <v>33.037540434212445</v>
      </c>
      <c r="EZ158" s="38">
        <f t="shared" si="283"/>
        <v>1024.1637534605859</v>
      </c>
      <c r="FA158" s="9"/>
      <c r="FB158" s="9"/>
      <c r="FC158" s="9"/>
      <c r="FD158" s="9"/>
      <c r="FE158" s="132"/>
      <c r="FF158" s="132"/>
      <c r="FG158" s="132"/>
      <c r="FH158" s="133"/>
      <c r="FI158" s="134"/>
      <c r="FJ158" s="133"/>
      <c r="FK158" s="135"/>
      <c r="FL158" s="136"/>
      <c r="FM158" s="9"/>
      <c r="FN158" s="1"/>
      <c r="FO158" s="40">
        <f t="shared" si="284"/>
        <v>0.03</v>
      </c>
      <c r="FP158" s="9"/>
      <c r="FQ158" s="118">
        <f t="shared" si="285"/>
        <v>24.187879433379486</v>
      </c>
      <c r="FR158" s="137">
        <f t="shared" si="286"/>
        <v>3.3037540434212448E-2</v>
      </c>
      <c r="FS158" s="9"/>
      <c r="FT158" s="1"/>
      <c r="FU158" s="334" t="s">
        <v>513</v>
      </c>
      <c r="FV158" s="343"/>
      <c r="FW158" s="237" t="s">
        <v>3111</v>
      </c>
      <c r="FX158" s="208"/>
      <c r="FY158" s="243" t="s">
        <v>2461</v>
      </c>
      <c r="FZ158" s="1"/>
      <c r="GA158" s="237" t="s">
        <v>1346</v>
      </c>
      <c r="GB158" s="9"/>
      <c r="GC158" s="9"/>
      <c r="GD158" s="1"/>
      <c r="GE158" s="459" t="s">
        <v>513</v>
      </c>
      <c r="GF158" s="237" t="s">
        <v>513</v>
      </c>
      <c r="GG158" s="1"/>
      <c r="GH158" s="244" t="s">
        <v>3248</v>
      </c>
      <c r="GI158" s="351">
        <v>1</v>
      </c>
      <c r="GJ158" s="244" t="s">
        <v>3249</v>
      </c>
      <c r="GK158" s="1"/>
      <c r="GL158" s="8">
        <v>0</v>
      </c>
      <c r="GM158" s="9"/>
      <c r="GN158" s="1"/>
      <c r="GO158" s="10"/>
      <c r="GP158" s="10"/>
      <c r="GQ158" s="20"/>
      <c r="GR158" s="138"/>
      <c r="GS158" s="1"/>
      <c r="GT158" s="1"/>
      <c r="GU158" s="1"/>
      <c r="GV158" s="1"/>
      <c r="GW158" s="1"/>
      <c r="GX158" s="1"/>
      <c r="GY158" s="9"/>
      <c r="GZ158" s="9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22" t="s">
        <v>431</v>
      </c>
      <c r="KC158" s="22" t="s">
        <v>431</v>
      </c>
      <c r="KD158" s="22" t="s">
        <v>431</v>
      </c>
      <c r="KE158" s="20">
        <f t="shared" si="287"/>
        <v>4.7574058225265921</v>
      </c>
      <c r="KF158" s="20">
        <f t="shared" si="288"/>
        <v>20.053787043566956</v>
      </c>
      <c r="KG158" s="20">
        <f t="shared" si="289"/>
        <v>7.796859542474138</v>
      </c>
      <c r="KH158" s="20">
        <f t="shared" si="290"/>
        <v>0.51538563077371424</v>
      </c>
      <c r="KI158" s="20">
        <f t="shared" si="291"/>
        <v>0.10241637534605859</v>
      </c>
      <c r="KJ158" s="20">
        <f t="shared" si="292"/>
        <v>5.9559747519393857</v>
      </c>
      <c r="KK158" s="20">
        <f t="shared" si="293"/>
        <v>6.3570504928107248</v>
      </c>
      <c r="KL158" s="20">
        <f t="shared" si="294"/>
        <v>7.6806004376861443</v>
      </c>
      <c r="KM158" s="9"/>
      <c r="KN158" s="9"/>
      <c r="KO158" s="9"/>
      <c r="KP158" s="1"/>
      <c r="KQ158" s="9"/>
      <c r="KR158" s="9"/>
      <c r="KS158" s="23">
        <v>44595</v>
      </c>
      <c r="KT158" s="20">
        <v>2</v>
      </c>
      <c r="KU158" s="237" t="s">
        <v>3154</v>
      </c>
      <c r="KV158" s="1">
        <v>1</v>
      </c>
      <c r="KW158" s="23">
        <v>44658</v>
      </c>
      <c r="KX158" s="1">
        <v>1</v>
      </c>
      <c r="KY158" s="1">
        <v>1</v>
      </c>
      <c r="KZ158" s="1">
        <v>3</v>
      </c>
      <c r="LA158" s="11">
        <v>0</v>
      </c>
      <c r="LB158" s="11"/>
      <c r="LC158" s="11"/>
    </row>
    <row r="159" spans="1:315">
      <c r="A159" s="1">
        <v>39</v>
      </c>
      <c r="B159" s="416">
        <f>COUNTIFS($D$3:D159,D159,$F$3:F159,F159)</f>
        <v>1</v>
      </c>
      <c r="C159" s="418">
        <v>10207</v>
      </c>
      <c r="D159" s="418" t="s">
        <v>2314</v>
      </c>
      <c r="E159" s="1" t="s">
        <v>2315</v>
      </c>
      <c r="F159" s="12">
        <v>8809085780</v>
      </c>
      <c r="G159" s="1">
        <v>31</v>
      </c>
      <c r="H159" s="441">
        <v>43500</v>
      </c>
      <c r="I159" s="162"/>
      <c r="J159" s="24"/>
      <c r="K159" s="9"/>
      <c r="L159" s="1"/>
      <c r="M159" s="1"/>
      <c r="N159" s="1"/>
      <c r="O159" s="1"/>
      <c r="P159" s="25"/>
      <c r="Q159" s="25"/>
      <c r="R159" s="25"/>
      <c r="S159" s="27"/>
      <c r="T159" s="27"/>
      <c r="U159" s="27"/>
      <c r="V159" s="27"/>
      <c r="W159" s="27"/>
      <c r="X159" s="27"/>
      <c r="Y159" s="26"/>
      <c r="Z159" s="8"/>
      <c r="AA159" s="1"/>
      <c r="AB159" s="1"/>
      <c r="AC159" s="1"/>
      <c r="AD159" s="1"/>
      <c r="AE159" s="1"/>
      <c r="AF159" s="1"/>
      <c r="AG159" s="136"/>
      <c r="AH159" s="9"/>
      <c r="AI159" s="1"/>
      <c r="AJ159" s="1"/>
      <c r="AK159" s="112"/>
      <c r="AL159" s="1"/>
      <c r="AM159" s="1"/>
      <c r="AN159" s="1"/>
      <c r="AO159" s="163"/>
      <c r="AP159" s="164"/>
      <c r="AQ159" s="165"/>
      <c r="AR159" s="166"/>
      <c r="AS159" s="135"/>
      <c r="AT159" s="21"/>
      <c r="AU159" s="167"/>
      <c r="AV159" s="1"/>
      <c r="AW159" s="1"/>
      <c r="AX159" s="168"/>
      <c r="AY159" s="1"/>
      <c r="AZ159" s="1"/>
      <c r="BA159" s="142"/>
      <c r="BB159" s="1"/>
      <c r="BC159" s="169"/>
      <c r="BD159" s="4"/>
      <c r="BE159" s="1"/>
      <c r="BF159" s="1"/>
      <c r="BG159" s="1"/>
      <c r="BH159" s="1"/>
      <c r="BI159" s="1"/>
      <c r="BJ159" s="1"/>
      <c r="BK159" s="1"/>
      <c r="BL159" s="170"/>
      <c r="BM159" s="123"/>
      <c r="BN159" s="4"/>
      <c r="BO159" s="1"/>
      <c r="BP159" s="1"/>
      <c r="BQ159" s="1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25"/>
      <c r="CP159" s="4"/>
      <c r="CQ159" s="1"/>
      <c r="CR159" s="1"/>
      <c r="CS159" s="1"/>
      <c r="CT159" s="25"/>
      <c r="CU159" s="125"/>
      <c r="CV159" s="125"/>
      <c r="CW159" s="1"/>
      <c r="CX159" s="1"/>
      <c r="CY159" s="1"/>
      <c r="CZ159" s="1"/>
      <c r="DA159" s="1"/>
      <c r="DB159" s="126"/>
      <c r="DC159" s="8"/>
      <c r="DD159" s="8"/>
      <c r="DE159" s="1"/>
      <c r="DF159" s="1"/>
      <c r="DG159" s="1"/>
      <c r="DH159" s="1"/>
      <c r="DI159" s="2"/>
      <c r="DJ159" s="205" t="s">
        <v>482</v>
      </c>
      <c r="DK159" s="4"/>
      <c r="DL159" s="4"/>
      <c r="DM159" s="4"/>
      <c r="DN159" s="4"/>
      <c r="DO159" s="4"/>
      <c r="DP159" s="4"/>
      <c r="DQ159" s="4"/>
      <c r="DR159" s="1"/>
      <c r="DS159" s="1"/>
      <c r="DT159" s="2"/>
      <c r="DU159" s="2"/>
      <c r="DV159" s="2"/>
      <c r="DW159" s="2"/>
      <c r="DX159" s="2"/>
      <c r="DY159" s="2"/>
      <c r="DZ159" s="2"/>
      <c r="EA159" s="2"/>
      <c r="EB159" s="1"/>
      <c r="EC159" s="9"/>
      <c r="ED159" s="9"/>
      <c r="EE159" s="9"/>
      <c r="EF159" s="237" t="s">
        <v>431</v>
      </c>
      <c r="EG159" s="1"/>
      <c r="EH159" s="1">
        <v>1</v>
      </c>
      <c r="EI159" s="237" t="s">
        <v>3250</v>
      </c>
      <c r="EJ159" s="1">
        <v>183</v>
      </c>
      <c r="EK159" s="1">
        <v>86</v>
      </c>
      <c r="EL159" s="6">
        <f>EK159/((EJ159/100)*(EJ159/100))</f>
        <v>25.680074054167036</v>
      </c>
      <c r="EM159" s="1"/>
      <c r="EN159" s="1">
        <v>0</v>
      </c>
      <c r="EO159" s="1">
        <v>2</v>
      </c>
      <c r="EP159" s="1">
        <v>2</v>
      </c>
      <c r="EQ159" s="244" t="s">
        <v>3251</v>
      </c>
      <c r="ER159" s="10" t="s">
        <v>3252</v>
      </c>
      <c r="ES159" s="129"/>
      <c r="ET159" s="9"/>
      <c r="EU159" s="9"/>
      <c r="EV159" s="9"/>
      <c r="EW159" s="9"/>
      <c r="EX159" s="9"/>
      <c r="EY159" s="132"/>
      <c r="EZ159" s="132"/>
      <c r="FA159" s="11"/>
      <c r="FB159" s="9"/>
      <c r="FC159" s="9"/>
      <c r="FD159" s="9"/>
      <c r="FE159" s="9"/>
      <c r="FF159" s="9"/>
      <c r="FG159" s="132"/>
      <c r="FH159" s="132"/>
      <c r="FI159" s="134"/>
      <c r="FJ159" s="133"/>
      <c r="FK159" s="171"/>
      <c r="FL159" s="21"/>
      <c r="FM159" s="136"/>
      <c r="FN159" s="9"/>
      <c r="FO159" s="36"/>
      <c r="FP159" s="9"/>
      <c r="FQ159" s="132"/>
      <c r="FR159" s="132"/>
      <c r="FS159" s="1"/>
      <c r="FT159" s="1"/>
      <c r="FU159" s="336">
        <v>43617</v>
      </c>
      <c r="FV159" s="343" t="s">
        <v>772</v>
      </c>
      <c r="FW159" s="237" t="s">
        <v>2765</v>
      </c>
      <c r="FX159" s="208" t="s">
        <v>772</v>
      </c>
      <c r="FY159" s="243" t="s">
        <v>3253</v>
      </c>
      <c r="FZ159" s="1"/>
      <c r="GA159" s="237" t="s">
        <v>1346</v>
      </c>
      <c r="GB159" s="9"/>
      <c r="GC159" s="9"/>
      <c r="GD159" s="1"/>
      <c r="GE159" s="459" t="s">
        <v>3097</v>
      </c>
      <c r="GF159" s="237" t="s">
        <v>522</v>
      </c>
      <c r="GG159" s="1"/>
      <c r="GH159" s="244" t="s">
        <v>3254</v>
      </c>
      <c r="GI159" s="351">
        <v>0</v>
      </c>
      <c r="GJ159" s="244" t="s">
        <v>3255</v>
      </c>
      <c r="GK159" s="1"/>
      <c r="GL159" s="245" t="s">
        <v>3257</v>
      </c>
      <c r="GM159" s="9"/>
      <c r="GN159" s="1"/>
      <c r="GO159" s="1"/>
      <c r="GP159" s="4"/>
      <c r="GQ159" s="1"/>
      <c r="GR159" s="138"/>
      <c r="GS159" s="1"/>
      <c r="GT159" s="1"/>
      <c r="GU159" s="1"/>
      <c r="GV159" s="1"/>
      <c r="GW159" s="1"/>
      <c r="GX159" s="1"/>
      <c r="GY159" s="9"/>
      <c r="GZ159" s="9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1"/>
      <c r="KQ159" s="9"/>
      <c r="KR159" s="9"/>
      <c r="KS159" s="245">
        <v>43528</v>
      </c>
      <c r="KT159" s="20">
        <v>2</v>
      </c>
      <c r="KU159" s="237" t="s">
        <v>3154</v>
      </c>
      <c r="KV159" s="237" t="s">
        <v>3275</v>
      </c>
      <c r="KW159" s="23">
        <v>44641</v>
      </c>
      <c r="KX159" s="1">
        <v>1</v>
      </c>
      <c r="KY159" s="1">
        <v>0</v>
      </c>
      <c r="KZ159" s="1">
        <v>0</v>
      </c>
      <c r="LA159" s="11" t="s">
        <v>2463</v>
      </c>
      <c r="LB159" s="11"/>
      <c r="LC159" s="11"/>
    </row>
    <row r="160" spans="1:315">
      <c r="A160" s="1">
        <v>59</v>
      </c>
      <c r="B160" s="416">
        <f>COUNTIFS($D$3:D160,D160,$F$3:F160,F160)</f>
        <v>1</v>
      </c>
      <c r="C160" s="418">
        <v>14747</v>
      </c>
      <c r="D160" s="418" t="s">
        <v>2370</v>
      </c>
      <c r="E160" s="1" t="s">
        <v>2371</v>
      </c>
      <c r="F160" s="12">
        <v>9453204607</v>
      </c>
      <c r="G160" s="1">
        <v>27</v>
      </c>
      <c r="H160" s="441">
        <v>44265</v>
      </c>
      <c r="I160" s="162"/>
      <c r="J160" s="24"/>
      <c r="K160" s="9"/>
      <c r="L160" s="1"/>
      <c r="M160" s="1"/>
      <c r="N160" s="1"/>
      <c r="O160" s="1"/>
      <c r="P160" s="25"/>
      <c r="Q160" s="25"/>
      <c r="R160" s="25"/>
      <c r="S160" s="27"/>
      <c r="T160" s="27"/>
      <c r="U160" s="27"/>
      <c r="V160" s="27"/>
      <c r="W160" s="27"/>
      <c r="X160" s="27"/>
      <c r="Y160" s="26"/>
      <c r="Z160" s="8"/>
      <c r="AA160" s="1"/>
      <c r="AB160" s="1"/>
      <c r="AC160" s="1"/>
      <c r="AD160" s="1"/>
      <c r="AE160" s="1"/>
      <c r="AF160" s="1"/>
      <c r="AG160" s="136"/>
      <c r="AH160" s="9"/>
      <c r="AI160" s="1"/>
      <c r="AJ160" s="1"/>
      <c r="AK160" s="112"/>
      <c r="AL160" s="1"/>
      <c r="AM160" s="1"/>
      <c r="AN160" s="1"/>
      <c r="AO160" s="163"/>
      <c r="AP160" s="164"/>
      <c r="AQ160" s="165"/>
      <c r="AR160" s="166"/>
      <c r="AS160" s="135"/>
      <c r="AT160" s="21"/>
      <c r="AU160" s="167"/>
      <c r="AV160" s="1"/>
      <c r="AW160" s="1"/>
      <c r="AX160" s="168"/>
      <c r="AY160" s="1"/>
      <c r="AZ160" s="1"/>
      <c r="BA160" s="142"/>
      <c r="BB160" s="1"/>
      <c r="BC160" s="169"/>
      <c r="BD160" s="4"/>
      <c r="BE160" s="1"/>
      <c r="BF160" s="1"/>
      <c r="BG160" s="1"/>
      <c r="BH160" s="1"/>
      <c r="BI160" s="1"/>
      <c r="BJ160" s="1"/>
      <c r="BK160" s="1"/>
      <c r="BL160" s="170"/>
      <c r="BM160" s="123"/>
      <c r="BN160" s="4"/>
      <c r="BO160" s="1"/>
      <c r="BP160" s="1"/>
      <c r="BQ160" s="1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25"/>
      <c r="CP160" s="4"/>
      <c r="CQ160" s="1"/>
      <c r="CR160" s="1"/>
      <c r="CS160" s="1"/>
      <c r="CT160" s="25"/>
      <c r="CU160" s="125"/>
      <c r="CV160" s="125"/>
      <c r="CW160" s="1"/>
      <c r="CX160" s="1"/>
      <c r="CY160" s="1"/>
      <c r="CZ160" s="1"/>
      <c r="DA160" s="1"/>
      <c r="DB160" s="126"/>
      <c r="DC160" s="8"/>
      <c r="DD160" s="8"/>
      <c r="DE160" s="1"/>
      <c r="DF160" s="1"/>
      <c r="DG160" s="1"/>
      <c r="DH160" s="1"/>
      <c r="DI160" s="2"/>
      <c r="DJ160" s="206" t="s">
        <v>490</v>
      </c>
      <c r="DK160" s="4"/>
      <c r="DL160" s="4"/>
      <c r="DM160" s="4"/>
      <c r="DN160" s="4"/>
      <c r="DO160" s="4"/>
      <c r="DP160" s="4"/>
      <c r="DQ160" s="4"/>
      <c r="DR160" s="1"/>
      <c r="DS160" s="1"/>
      <c r="DT160" s="2"/>
      <c r="DU160" s="2"/>
      <c r="DV160" s="2"/>
      <c r="DW160" s="2"/>
      <c r="DX160" s="2"/>
      <c r="DY160" s="2"/>
      <c r="DZ160" s="2"/>
      <c r="EA160" s="2"/>
      <c r="EB160" s="1"/>
      <c r="EC160" s="9"/>
      <c r="ED160" s="9"/>
      <c r="EE160" s="9"/>
      <c r="EF160" s="1">
        <v>12</v>
      </c>
      <c r="EG160" s="1"/>
      <c r="EH160" s="1">
        <v>0</v>
      </c>
      <c r="EI160" s="1">
        <v>0</v>
      </c>
      <c r="EJ160" s="237" t="s">
        <v>1346</v>
      </c>
      <c r="EK160" s="237" t="s">
        <v>1346</v>
      </c>
      <c r="EL160" s="6" t="e">
        <f t="shared" ref="EL160:EL166" si="295">EK160/(EJ160*EJ160*0.01*0.01)</f>
        <v>#VALUE!</v>
      </c>
      <c r="EM160" s="1"/>
      <c r="EN160" s="1">
        <v>0</v>
      </c>
      <c r="EO160" s="1">
        <v>0</v>
      </c>
      <c r="EP160" s="1">
        <v>0</v>
      </c>
      <c r="EQ160" s="244" t="s">
        <v>513</v>
      </c>
      <c r="ER160" s="10" t="s">
        <v>513</v>
      </c>
      <c r="ES160" s="129"/>
      <c r="ET160" s="9"/>
      <c r="EU160" s="9"/>
      <c r="EV160" s="9"/>
      <c r="EW160" s="9"/>
      <c r="EX160" s="9"/>
      <c r="EY160" s="132"/>
      <c r="EZ160" s="132"/>
      <c r="FA160" s="11"/>
      <c r="FB160" s="9"/>
      <c r="FC160" s="9"/>
      <c r="FD160" s="9"/>
      <c r="FE160" s="9"/>
      <c r="FF160" s="9"/>
      <c r="FG160" s="132"/>
      <c r="FH160" s="132"/>
      <c r="FI160" s="134"/>
      <c r="FJ160" s="133"/>
      <c r="FK160" s="171"/>
      <c r="FL160" s="21"/>
      <c r="FM160" s="136"/>
      <c r="FN160" s="9"/>
      <c r="FO160" s="36"/>
      <c r="FP160" s="9"/>
      <c r="FQ160" s="132"/>
      <c r="FR160" s="132"/>
      <c r="FS160" s="1"/>
      <c r="FT160" s="1"/>
      <c r="FU160" s="335" t="s">
        <v>772</v>
      </c>
      <c r="FV160" s="348" t="s">
        <v>513</v>
      </c>
      <c r="FW160" s="210" t="s">
        <v>772</v>
      </c>
      <c r="FX160" s="244" t="s">
        <v>2460</v>
      </c>
      <c r="FY160" s="243" t="s">
        <v>2461</v>
      </c>
      <c r="FZ160" s="1"/>
      <c r="GA160" s="237" t="s">
        <v>1346</v>
      </c>
      <c r="GB160" s="9"/>
      <c r="GC160" s="9"/>
      <c r="GD160" s="1"/>
      <c r="GE160" s="459" t="s">
        <v>513</v>
      </c>
      <c r="GF160" s="237" t="s">
        <v>513</v>
      </c>
      <c r="GG160" s="1"/>
      <c r="GH160" s="244" t="s">
        <v>3256</v>
      </c>
      <c r="GI160" s="351">
        <v>1</v>
      </c>
      <c r="GJ160" s="244" t="s">
        <v>1016</v>
      </c>
      <c r="GK160" s="1"/>
      <c r="GL160" s="8">
        <v>0</v>
      </c>
      <c r="GM160" s="9"/>
      <c r="GN160" s="1"/>
      <c r="GO160" s="1"/>
      <c r="GP160" s="4"/>
      <c r="GQ160" s="1"/>
      <c r="GR160" s="138"/>
      <c r="GS160" s="1"/>
      <c r="GT160" s="1"/>
      <c r="GU160" s="1"/>
      <c r="GV160" s="1"/>
      <c r="GW160" s="1"/>
      <c r="GX160" s="1"/>
      <c r="GY160" s="9"/>
      <c r="GZ160" s="9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1"/>
      <c r="KQ160" s="9"/>
      <c r="KR160" s="9"/>
      <c r="KS160" s="23">
        <v>44307</v>
      </c>
      <c r="KT160" s="20">
        <v>1</v>
      </c>
      <c r="KU160" s="237" t="s">
        <v>3154</v>
      </c>
      <c r="KV160" s="1">
        <v>1</v>
      </c>
      <c r="KW160" s="23">
        <v>44307</v>
      </c>
      <c r="KX160" s="1">
        <v>1</v>
      </c>
      <c r="KY160" s="1">
        <v>0</v>
      </c>
      <c r="KZ160" s="1">
        <v>0</v>
      </c>
      <c r="LA160" s="11">
        <v>0</v>
      </c>
      <c r="LB160" s="11"/>
      <c r="LC160" s="11">
        <v>0</v>
      </c>
    </row>
    <row r="161" spans="1:315">
      <c r="A161" s="1">
        <v>98</v>
      </c>
      <c r="B161" s="416">
        <f>COUNTIFS($D$3:D161,D161,$F$3:F161,F161)</f>
        <v>1</v>
      </c>
      <c r="C161" s="418">
        <v>15002</v>
      </c>
      <c r="D161" s="418" t="s">
        <v>2374</v>
      </c>
      <c r="E161" s="1" t="s">
        <v>601</v>
      </c>
      <c r="F161" s="12">
        <v>9351153977</v>
      </c>
      <c r="G161" s="1">
        <v>28</v>
      </c>
      <c r="H161" s="441">
        <v>44295</v>
      </c>
      <c r="I161" s="162"/>
      <c r="J161" s="24"/>
      <c r="K161" s="9"/>
      <c r="L161" s="1"/>
      <c r="M161" s="1"/>
      <c r="N161" s="1"/>
      <c r="O161" s="1"/>
      <c r="P161" s="25"/>
      <c r="Q161" s="25"/>
      <c r="R161" s="25"/>
      <c r="S161" s="27"/>
      <c r="T161" s="27"/>
      <c r="U161" s="27"/>
      <c r="V161" s="27"/>
      <c r="W161" s="27"/>
      <c r="X161" s="27"/>
      <c r="Y161" s="26"/>
      <c r="Z161" s="8"/>
      <c r="AA161" s="1"/>
      <c r="AB161" s="1"/>
      <c r="AC161" s="1"/>
      <c r="AD161" s="1"/>
      <c r="AE161" s="1"/>
      <c r="AF161" s="1"/>
      <c r="AG161" s="136"/>
      <c r="AH161" s="9"/>
      <c r="AI161" s="1"/>
      <c r="AJ161" s="1"/>
      <c r="AK161" s="112"/>
      <c r="AL161" s="1"/>
      <c r="AM161" s="1"/>
      <c r="AN161" s="1"/>
      <c r="AO161" s="163"/>
      <c r="AP161" s="164"/>
      <c r="AQ161" s="165"/>
      <c r="AR161" s="166"/>
      <c r="AS161" s="135"/>
      <c r="AT161" s="21"/>
      <c r="AU161" s="167"/>
      <c r="AV161" s="1"/>
      <c r="AW161" s="1"/>
      <c r="AX161" s="168"/>
      <c r="AY161" s="1"/>
      <c r="AZ161" s="1"/>
      <c r="BA161" s="142"/>
      <c r="BB161" s="1"/>
      <c r="BC161" s="169"/>
      <c r="BD161" s="4"/>
      <c r="BE161" s="1"/>
      <c r="BF161" s="1"/>
      <c r="BG161" s="1"/>
      <c r="BH161" s="1"/>
      <c r="BI161" s="1"/>
      <c r="BJ161" s="1"/>
      <c r="BK161" s="1"/>
      <c r="BL161" s="170"/>
      <c r="BM161" s="123"/>
      <c r="BN161" s="4"/>
      <c r="BO161" s="1"/>
      <c r="BP161" s="1"/>
      <c r="BQ161" s="1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25"/>
      <c r="CP161" s="4"/>
      <c r="CQ161" s="1"/>
      <c r="CR161" s="1"/>
      <c r="CS161" s="1"/>
      <c r="CT161" s="25"/>
      <c r="CU161" s="125"/>
      <c r="CV161" s="125"/>
      <c r="CW161" s="1"/>
      <c r="CX161" s="1"/>
      <c r="CY161" s="1"/>
      <c r="CZ161" s="1"/>
      <c r="DA161" s="1"/>
      <c r="DB161" s="126"/>
      <c r="DC161" s="8"/>
      <c r="DD161" s="8"/>
      <c r="DE161" s="1"/>
      <c r="DF161" s="1"/>
      <c r="DG161" s="1"/>
      <c r="DH161" s="1"/>
      <c r="DI161" s="2"/>
      <c r="DJ161" s="206" t="s">
        <v>490</v>
      </c>
      <c r="DK161" s="4"/>
      <c r="DL161" s="4"/>
      <c r="DM161" s="4"/>
      <c r="DN161" s="4"/>
      <c r="DO161" s="4"/>
      <c r="DP161" s="4"/>
      <c r="DQ161" s="4"/>
      <c r="DR161" s="1"/>
      <c r="DS161" s="1"/>
      <c r="DT161" s="2"/>
      <c r="DU161" s="2"/>
      <c r="DV161" s="2"/>
      <c r="DW161" s="2"/>
      <c r="DX161" s="2"/>
      <c r="DY161" s="2"/>
      <c r="DZ161" s="2"/>
      <c r="EA161" s="2"/>
      <c r="EB161" s="1"/>
      <c r="EC161" s="9"/>
      <c r="ED161" s="9"/>
      <c r="EE161" s="9"/>
      <c r="EF161" s="1">
        <v>20</v>
      </c>
      <c r="EG161" s="1"/>
      <c r="EH161" s="1">
        <v>1</v>
      </c>
      <c r="EI161" s="237" t="s">
        <v>2720</v>
      </c>
      <c r="EJ161" s="1">
        <v>158</v>
      </c>
      <c r="EK161" s="1">
        <v>70</v>
      </c>
      <c r="EL161" s="6">
        <f t="shared" si="295"/>
        <v>28.040378144528116</v>
      </c>
      <c r="EM161" s="1"/>
      <c r="EN161" s="1">
        <v>0</v>
      </c>
      <c r="EO161" s="1">
        <v>0</v>
      </c>
      <c r="EP161" s="1">
        <v>0</v>
      </c>
      <c r="EQ161" s="8">
        <v>3</v>
      </c>
      <c r="ER161" s="10">
        <v>44253</v>
      </c>
      <c r="ES161" s="129"/>
      <c r="ET161" s="9"/>
      <c r="EU161" s="9"/>
      <c r="EV161" s="9"/>
      <c r="EW161" s="9"/>
      <c r="EX161" s="9"/>
      <c r="EY161" s="132"/>
      <c r="EZ161" s="132"/>
      <c r="FA161" s="11"/>
      <c r="FB161" s="9"/>
      <c r="FC161" s="9"/>
      <c r="FD161" s="9"/>
      <c r="FE161" s="9"/>
      <c r="FF161" s="9"/>
      <c r="FG161" s="132"/>
      <c r="FH161" s="132"/>
      <c r="FI161" s="134"/>
      <c r="FJ161" s="133"/>
      <c r="FK161" s="171"/>
      <c r="FL161" s="21"/>
      <c r="FM161" s="136"/>
      <c r="FN161" s="9"/>
      <c r="FO161" s="36"/>
      <c r="FP161" s="9"/>
      <c r="FQ161" s="132"/>
      <c r="FR161" s="132"/>
      <c r="FS161" s="1"/>
      <c r="FT161" s="1"/>
      <c r="FU161" s="335" t="s">
        <v>772</v>
      </c>
      <c r="FV161" s="348" t="s">
        <v>513</v>
      </c>
      <c r="FW161" s="210" t="s">
        <v>772</v>
      </c>
      <c r="FX161" s="244" t="s">
        <v>3119</v>
      </c>
      <c r="FY161" s="243" t="s">
        <v>2775</v>
      </c>
      <c r="FZ161" s="1"/>
      <c r="GA161" s="237" t="s">
        <v>1346</v>
      </c>
      <c r="GB161" s="9"/>
      <c r="GC161" s="9"/>
      <c r="GD161" s="1"/>
      <c r="GE161" s="459" t="s">
        <v>513</v>
      </c>
      <c r="GF161" s="237" t="s">
        <v>2440</v>
      </c>
      <c r="GG161" s="1"/>
      <c r="GH161" s="244" t="s">
        <v>3258</v>
      </c>
      <c r="GI161" s="351">
        <v>0</v>
      </c>
      <c r="GJ161" s="244" t="s">
        <v>784</v>
      </c>
      <c r="GK161" s="1"/>
      <c r="GL161" s="8">
        <v>0</v>
      </c>
      <c r="GM161" s="9"/>
      <c r="GN161" s="1"/>
      <c r="GO161" s="1"/>
      <c r="GP161" s="4"/>
      <c r="GQ161" s="1"/>
      <c r="GR161" s="138"/>
      <c r="GS161" s="1"/>
      <c r="GT161" s="1"/>
      <c r="GU161" s="1"/>
      <c r="GV161" s="1"/>
      <c r="GW161" s="1"/>
      <c r="GX161" s="1"/>
      <c r="GY161" s="9"/>
      <c r="GZ161" s="9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1"/>
      <c r="KQ161" s="9"/>
      <c r="KR161" s="9"/>
      <c r="KS161" s="23">
        <v>44337</v>
      </c>
      <c r="KT161" s="20">
        <v>1</v>
      </c>
      <c r="KU161" s="237" t="s">
        <v>3154</v>
      </c>
      <c r="KV161" s="1">
        <v>1</v>
      </c>
      <c r="KW161" s="23">
        <v>44414</v>
      </c>
      <c r="KX161" s="1">
        <v>1</v>
      </c>
      <c r="KY161" s="1">
        <v>3</v>
      </c>
      <c r="KZ161" s="1">
        <v>3</v>
      </c>
      <c r="LA161" s="11">
        <v>0</v>
      </c>
      <c r="LB161" s="11"/>
      <c r="LC161" s="11"/>
    </row>
    <row r="162" spans="1:315">
      <c r="A162" s="1">
        <v>252</v>
      </c>
      <c r="B162" s="416">
        <f>COUNTIFS($D$3:D162,D162,$F$3:F162,F162)</f>
        <v>1</v>
      </c>
      <c r="C162" s="417">
        <v>16057</v>
      </c>
      <c r="D162" s="418" t="s">
        <v>1771</v>
      </c>
      <c r="E162" s="73" t="s">
        <v>744</v>
      </c>
      <c r="F162" s="75">
        <v>7158135303</v>
      </c>
      <c r="G162" s="74">
        <v>50</v>
      </c>
      <c r="H162" s="442">
        <v>44447</v>
      </c>
      <c r="I162" s="29" t="s">
        <v>1772</v>
      </c>
      <c r="J162" s="24" t="s">
        <v>486</v>
      </c>
      <c r="K162" s="2" t="s">
        <v>429</v>
      </c>
      <c r="L162" s="2">
        <v>6</v>
      </c>
      <c r="M162" s="2" t="s">
        <v>562</v>
      </c>
      <c r="N162" s="2" t="s">
        <v>430</v>
      </c>
      <c r="O162" s="11"/>
      <c r="P162" s="2" t="s">
        <v>1762</v>
      </c>
      <c r="Q162" s="11"/>
      <c r="R162" s="11"/>
      <c r="S162" s="11"/>
      <c r="T162" s="41"/>
      <c r="U162" s="41"/>
      <c r="V162" s="61" t="s">
        <v>1358</v>
      </c>
      <c r="W162" s="41"/>
      <c r="X162" s="41"/>
      <c r="Y162" s="63"/>
      <c r="Z162" s="11"/>
      <c r="AA162" s="1" t="s">
        <v>793</v>
      </c>
      <c r="AB162" s="1"/>
      <c r="AC162" s="112">
        <v>125</v>
      </c>
      <c r="AD162" s="112">
        <v>750</v>
      </c>
      <c r="AE162" s="11"/>
      <c r="AF162" s="11"/>
      <c r="AG162" s="11" t="s">
        <v>482</v>
      </c>
      <c r="AH162" s="112">
        <v>50</v>
      </c>
      <c r="AI162" s="11"/>
      <c r="AJ162" s="11"/>
      <c r="AK162" s="112"/>
      <c r="AL162" s="1"/>
      <c r="AM162" s="11"/>
      <c r="AN162" s="1"/>
      <c r="AO162" s="113">
        <v>24.8</v>
      </c>
      <c r="AP162" s="114">
        <v>71.099999999999994</v>
      </c>
      <c r="AQ162" s="115">
        <v>3.33</v>
      </c>
      <c r="AR162" s="116">
        <f>AO162+AP162+AQ162</f>
        <v>99.22999999999999</v>
      </c>
      <c r="AS162" s="117">
        <f>AO162/AP162</f>
        <v>0.34880450070323493</v>
      </c>
      <c r="AT162" s="118">
        <f>AO162/AP162*AQ162</f>
        <v>1.1615189873417724</v>
      </c>
      <c r="AU162" s="119">
        <f>AO162/(AP162+AQ162)</f>
        <v>0.33319897890635503</v>
      </c>
      <c r="AV162" s="19">
        <f>AW162*AO162/100</f>
        <v>21.513999999999999</v>
      </c>
      <c r="AW162" s="19">
        <f>98-AY162-(CD162*100/AO162)</f>
        <v>86.75</v>
      </c>
      <c r="AX162" s="120">
        <v>2.1</v>
      </c>
      <c r="AY162" s="19">
        <f>AX162*100/AO162</f>
        <v>8.4677419354838701</v>
      </c>
      <c r="AZ162" s="1" t="s">
        <v>431</v>
      </c>
      <c r="BA162" s="55">
        <v>29.900000000000002</v>
      </c>
      <c r="BB162" s="1" t="s">
        <v>431</v>
      </c>
      <c r="BC162" s="6">
        <v>5.1999999999999998E-2</v>
      </c>
      <c r="BD162" s="6"/>
      <c r="BE162" s="19"/>
      <c r="BF162" s="19"/>
      <c r="BG162" s="64">
        <v>7027.4336283185849</v>
      </c>
      <c r="BH162" s="64">
        <v>487.87199999999996</v>
      </c>
      <c r="BI162" s="19">
        <v>0.59</v>
      </c>
      <c r="BJ162" s="19">
        <v>37</v>
      </c>
      <c r="BK162" s="19">
        <f>100-BJ162</f>
        <v>63</v>
      </c>
      <c r="BL162" s="121">
        <f>BJ162/BK162</f>
        <v>0.58730158730158732</v>
      </c>
      <c r="BM162" s="122">
        <v>0.21</v>
      </c>
      <c r="BN162" s="6">
        <f>BM162*100/AO162</f>
        <v>0.84677419354838712</v>
      </c>
      <c r="BO162" s="1" t="s">
        <v>431</v>
      </c>
      <c r="BP162" s="19">
        <v>22.05</v>
      </c>
      <c r="BQ162" s="19">
        <v>40.700000000000003</v>
      </c>
      <c r="BR162" s="42">
        <v>40045.32</v>
      </c>
      <c r="BS162" s="6">
        <f>BX162+BZ162</f>
        <v>57.3</v>
      </c>
      <c r="BT162" s="4">
        <v>90.9</v>
      </c>
      <c r="BU162" s="42">
        <v>7788.55</v>
      </c>
      <c r="BV162" s="6">
        <f>100-BT162</f>
        <v>9.0999999999999943</v>
      </c>
      <c r="BW162" s="6">
        <f>BY162+CA162+CC162</f>
        <v>71.028899999999993</v>
      </c>
      <c r="BX162" s="22">
        <v>18.8</v>
      </c>
      <c r="BY162" s="22">
        <f>BX162*AP162/100</f>
        <v>13.366799999999998</v>
      </c>
      <c r="BZ162" s="6">
        <v>38.5</v>
      </c>
      <c r="CA162" s="22">
        <f>BZ162*AP162/100</f>
        <v>27.3735</v>
      </c>
      <c r="CB162" s="6">
        <v>42.6</v>
      </c>
      <c r="CC162" s="22">
        <f>CB162*AP162/100</f>
        <v>30.288599999999995</v>
      </c>
      <c r="CD162" s="22">
        <v>0.69</v>
      </c>
      <c r="CE162" s="123">
        <v>95.1</v>
      </c>
      <c r="CF162" s="124">
        <v>7965</v>
      </c>
      <c r="CG162" s="123">
        <v>81.7</v>
      </c>
      <c r="CH162" s="124">
        <v>6018</v>
      </c>
      <c r="CI162" s="123">
        <v>39.299999999999997</v>
      </c>
      <c r="CJ162" s="123">
        <v>66.099999999999994</v>
      </c>
      <c r="CK162" s="124">
        <v>5663</v>
      </c>
      <c r="CL162" s="19">
        <f>BX162/BZ162</f>
        <v>0.48831168831168831</v>
      </c>
      <c r="CM162" s="19"/>
      <c r="CN162" s="19"/>
      <c r="CO162" s="19"/>
      <c r="CP162" s="6"/>
      <c r="CQ162" s="19"/>
      <c r="CR162" s="19"/>
      <c r="CS162" s="20"/>
      <c r="CT162" s="25"/>
      <c r="CU162" s="125"/>
      <c r="CV162" s="125"/>
      <c r="CW162" s="1"/>
      <c r="CX162" s="1"/>
      <c r="CY162" s="1"/>
      <c r="CZ162" s="22"/>
      <c r="DA162" s="16"/>
      <c r="DB162" s="126" t="s">
        <v>256</v>
      </c>
      <c r="DC162" s="127"/>
      <c r="DD162" s="128" t="s">
        <v>1662</v>
      </c>
      <c r="DE162" s="1"/>
      <c r="DF162" s="1"/>
      <c r="DG162" s="1"/>
      <c r="DH162" s="1"/>
      <c r="DI162" s="1" t="s">
        <v>435</v>
      </c>
      <c r="DJ162" s="205" t="s">
        <v>482</v>
      </c>
      <c r="DK162" s="4">
        <v>2</v>
      </c>
      <c r="DL162" s="4"/>
      <c r="DM162" s="4"/>
      <c r="DN162" s="16">
        <v>0</v>
      </c>
      <c r="DO162" s="4"/>
      <c r="DP162" s="4"/>
      <c r="DQ162" s="4"/>
      <c r="DR162" s="22" t="s">
        <v>430</v>
      </c>
      <c r="DS162" s="22" t="s">
        <v>430</v>
      </c>
      <c r="DT162" s="22">
        <v>85</v>
      </c>
      <c r="DU162" s="22">
        <v>21.2</v>
      </c>
      <c r="DV162" s="22">
        <v>78.8</v>
      </c>
      <c r="DW162" s="39" t="s">
        <v>430</v>
      </c>
      <c r="DX162" s="39" t="s">
        <v>430</v>
      </c>
      <c r="DY162" s="39" t="s">
        <v>430</v>
      </c>
      <c r="DZ162" s="39" t="s">
        <v>430</v>
      </c>
      <c r="EA162" s="2">
        <v>0</v>
      </c>
      <c r="EB162" s="2"/>
      <c r="EC162" s="36"/>
      <c r="ED162" s="36"/>
      <c r="EE162" s="4">
        <f>L162</f>
        <v>6</v>
      </c>
      <c r="EF162" s="4">
        <v>15</v>
      </c>
      <c r="EG162" s="4"/>
      <c r="EH162" s="4">
        <v>1</v>
      </c>
      <c r="EI162" s="4" t="s">
        <v>2643</v>
      </c>
      <c r="EJ162" s="4">
        <v>168</v>
      </c>
      <c r="EK162" s="4">
        <v>133</v>
      </c>
      <c r="EL162" s="6">
        <f t="shared" si="295"/>
        <v>47.123015873015873</v>
      </c>
      <c r="EM162" s="4"/>
      <c r="EN162" s="4">
        <v>1</v>
      </c>
      <c r="EO162" s="4">
        <v>3</v>
      </c>
      <c r="EP162" s="4">
        <v>2</v>
      </c>
      <c r="EQ162" s="31">
        <v>3</v>
      </c>
      <c r="ER162" s="14" t="s">
        <v>557</v>
      </c>
      <c r="ES162" s="129">
        <f>C162</f>
        <v>16057</v>
      </c>
      <c r="ET162" s="130">
        <v>75</v>
      </c>
      <c r="EU162" s="130">
        <v>6493</v>
      </c>
      <c r="EV162" s="130">
        <v>8000</v>
      </c>
      <c r="EW162" s="130">
        <v>37440</v>
      </c>
      <c r="EX162" s="130">
        <v>2049</v>
      </c>
      <c r="EY162" s="131">
        <f>EX162/EV162*EW162/ET162</f>
        <v>127.85759999999999</v>
      </c>
      <c r="EZ162" s="38">
        <f>L162*EY162</f>
        <v>767.14559999999994</v>
      </c>
      <c r="FA162" s="9"/>
      <c r="FB162" s="9"/>
      <c r="FC162" s="9"/>
      <c r="FD162" s="9"/>
      <c r="FE162" s="132"/>
      <c r="FF162" s="132"/>
      <c r="FG162" s="132"/>
      <c r="FH162" s="133"/>
      <c r="FI162" s="134"/>
      <c r="FJ162" s="133"/>
      <c r="FK162" s="135"/>
      <c r="FL162" s="136"/>
      <c r="FM162" s="9"/>
      <c r="FN162" s="1"/>
      <c r="FO162" s="40">
        <f>AC162/1000</f>
        <v>0.125</v>
      </c>
      <c r="FP162" s="9"/>
      <c r="FQ162" s="118">
        <f>EX162*100/EU162</f>
        <v>31.55706145079316</v>
      </c>
      <c r="FR162" s="137">
        <f>EY162/1000</f>
        <v>0.12785759999999999</v>
      </c>
      <c r="FS162" s="9"/>
      <c r="FT162" s="1"/>
      <c r="FU162" s="336">
        <v>44447</v>
      </c>
      <c r="FV162" s="343"/>
      <c r="FW162" s="237" t="s">
        <v>566</v>
      </c>
      <c r="FX162" s="208"/>
      <c r="FY162" s="243" t="s">
        <v>2461</v>
      </c>
      <c r="FZ162" s="1"/>
      <c r="GA162" s="237" t="s">
        <v>1346</v>
      </c>
      <c r="GB162" s="9"/>
      <c r="GC162" s="9"/>
      <c r="GD162" s="1"/>
      <c r="GE162" s="459" t="s">
        <v>513</v>
      </c>
      <c r="GF162" s="237" t="s">
        <v>513</v>
      </c>
      <c r="GG162" s="1"/>
      <c r="GH162" s="244" t="s">
        <v>3259</v>
      </c>
      <c r="GI162" s="351">
        <v>1</v>
      </c>
      <c r="GJ162" s="244" t="s">
        <v>3260</v>
      </c>
      <c r="GK162" s="1"/>
      <c r="GL162" s="244">
        <v>0</v>
      </c>
      <c r="GM162" s="9"/>
      <c r="GN162" s="1"/>
      <c r="GO162" s="10"/>
      <c r="GP162" s="10"/>
      <c r="GQ162" s="20"/>
      <c r="GR162" s="138"/>
      <c r="GS162" s="1"/>
      <c r="GT162" s="1"/>
      <c r="GU162" s="1"/>
      <c r="GV162" s="1"/>
      <c r="GW162" s="1"/>
      <c r="GX162" s="1"/>
      <c r="GY162" s="9"/>
      <c r="GZ162" s="9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9"/>
      <c r="KC162" s="9"/>
      <c r="KD162" s="9"/>
      <c r="KE162" s="20">
        <f>FR162*AO162/100*1000</f>
        <v>31.708684799999997</v>
      </c>
      <c r="KF162" s="20">
        <f>FR162*AP162/100*1000</f>
        <v>90.906753599999988</v>
      </c>
      <c r="KG162" s="20">
        <f>FR162*AQ162/100*1000</f>
        <v>4.2576580799999997</v>
      </c>
      <c r="KH162" s="20">
        <f>FR162*AX162/100*1000</f>
        <v>2.6850096000000003</v>
      </c>
      <c r="KI162" s="20">
        <f>FR162*BM162/100*1000</f>
        <v>0.26850095999999996</v>
      </c>
      <c r="KJ162" s="20">
        <f>FR162*BY162/100*1000</f>
        <v>17.090469676799994</v>
      </c>
      <c r="KK162" s="20">
        <f>FR162*CA162/100*1000</f>
        <v>34.999100135999996</v>
      </c>
      <c r="KL162" s="20">
        <f>FR162*CC162/100*1000</f>
        <v>38.726277033599992</v>
      </c>
      <c r="KM162" s="9"/>
      <c r="KN162" s="9"/>
      <c r="KO162" s="9"/>
      <c r="KP162" s="1"/>
      <c r="KQ162" s="9"/>
      <c r="KR162" s="9"/>
      <c r="KS162" s="23">
        <v>44538</v>
      </c>
      <c r="KT162" s="20">
        <v>2</v>
      </c>
      <c r="KU162" s="237" t="s">
        <v>3154</v>
      </c>
      <c r="KV162" s="1">
        <v>2</v>
      </c>
      <c r="KW162" s="23">
        <v>45063</v>
      </c>
      <c r="KX162" s="237" t="s">
        <v>513</v>
      </c>
      <c r="KY162" s="237" t="s">
        <v>513</v>
      </c>
      <c r="KZ162" s="237" t="s">
        <v>513</v>
      </c>
      <c r="LA162" s="11" t="s">
        <v>3151</v>
      </c>
      <c r="LB162" s="11"/>
      <c r="LC162" s="11"/>
    </row>
    <row r="163" spans="1:315">
      <c r="A163" s="1">
        <v>336</v>
      </c>
      <c r="B163" s="416">
        <f>COUNTIFS($D$3:D163,D163,$F$3:F163,F163)</f>
        <v>1</v>
      </c>
      <c r="C163" s="417">
        <v>16635</v>
      </c>
      <c r="D163" s="418" t="s">
        <v>1888</v>
      </c>
      <c r="E163" s="73" t="s">
        <v>744</v>
      </c>
      <c r="F163" s="75">
        <v>7158135303</v>
      </c>
      <c r="G163" s="74">
        <v>50</v>
      </c>
      <c r="H163" s="442">
        <v>44538</v>
      </c>
      <c r="I163" s="29" t="s">
        <v>1889</v>
      </c>
      <c r="J163" s="24" t="s">
        <v>486</v>
      </c>
      <c r="K163" s="2" t="s">
        <v>429</v>
      </c>
      <c r="L163" s="2">
        <v>5</v>
      </c>
      <c r="M163" s="2">
        <v>1</v>
      </c>
      <c r="N163" s="2" t="s">
        <v>430</v>
      </c>
      <c r="O163" s="11"/>
      <c r="P163" s="2" t="s">
        <v>1879</v>
      </c>
      <c r="Q163" s="11"/>
      <c r="R163" s="11"/>
      <c r="S163" s="11"/>
      <c r="T163" s="41"/>
      <c r="U163" s="41"/>
      <c r="V163" s="61" t="s">
        <v>1358</v>
      </c>
      <c r="W163" s="41"/>
      <c r="X163" s="70" t="s">
        <v>1880</v>
      </c>
      <c r="Y163" s="63"/>
      <c r="Z163" s="11"/>
      <c r="AA163" s="1" t="s">
        <v>793</v>
      </c>
      <c r="AB163" s="1"/>
      <c r="AC163" s="112">
        <v>222</v>
      </c>
      <c r="AD163" s="112">
        <v>1100</v>
      </c>
      <c r="AE163" s="11"/>
      <c r="AF163" s="11"/>
      <c r="AG163" s="11" t="s">
        <v>482</v>
      </c>
      <c r="AH163" s="112">
        <v>150</v>
      </c>
      <c r="AI163" s="11"/>
      <c r="AJ163" s="11"/>
      <c r="AK163" s="112"/>
      <c r="AL163" s="1"/>
      <c r="AM163" s="11"/>
      <c r="AN163" s="1"/>
      <c r="AO163" s="113">
        <v>42.3</v>
      </c>
      <c r="AP163" s="114">
        <v>51</v>
      </c>
      <c r="AQ163" s="115">
        <v>5.48</v>
      </c>
      <c r="AR163" s="116">
        <f>AO163+AP163+AQ163</f>
        <v>98.78</v>
      </c>
      <c r="AS163" s="117">
        <f>AO163/AP163</f>
        <v>0.82941176470588229</v>
      </c>
      <c r="AT163" s="118">
        <f>AO163/AP163*AQ163</f>
        <v>4.5451764705882356</v>
      </c>
      <c r="AU163" s="119">
        <f>AO163/(AP163+AQ163)</f>
        <v>0.7489376770538243</v>
      </c>
      <c r="AV163" s="19">
        <f>AW163*AO163/100</f>
        <v>37.733999999999995</v>
      </c>
      <c r="AW163" s="19">
        <f>98-AY163-(CD163*100/AO163)</f>
        <v>89.205673758865245</v>
      </c>
      <c r="AX163" s="120">
        <v>3.17</v>
      </c>
      <c r="AY163" s="19">
        <f>AX163*100/AO163</f>
        <v>7.4940898345153668</v>
      </c>
      <c r="AZ163" s="1" t="s">
        <v>431</v>
      </c>
      <c r="BA163" s="55">
        <v>35.36</v>
      </c>
      <c r="BB163" s="1" t="s">
        <v>431</v>
      </c>
      <c r="BC163" s="6">
        <v>0.14000000000000001</v>
      </c>
      <c r="BD163" s="6"/>
      <c r="BE163" s="19"/>
      <c r="BF163" s="19"/>
      <c r="BG163" s="64">
        <v>6990</v>
      </c>
      <c r="BH163" s="64">
        <v>251.68</v>
      </c>
      <c r="BI163" s="19">
        <v>0.45</v>
      </c>
      <c r="BJ163" s="19">
        <v>33.700000000000003</v>
      </c>
      <c r="BK163" s="19">
        <f>100-BJ163</f>
        <v>66.3</v>
      </c>
      <c r="BL163" s="121">
        <f>BJ163/BK163</f>
        <v>0.50829562594268485</v>
      </c>
      <c r="BM163" s="122">
        <v>0.63</v>
      </c>
      <c r="BN163" s="6">
        <f>BM163*100/AO163</f>
        <v>1.4893617021276597</v>
      </c>
      <c r="BO163" s="1" t="s">
        <v>431</v>
      </c>
      <c r="BP163" s="19">
        <v>29.925000000000004</v>
      </c>
      <c r="BQ163" s="19">
        <v>66.239999999999995</v>
      </c>
      <c r="BR163" s="42">
        <v>74280.569999999992</v>
      </c>
      <c r="BS163" s="6">
        <f>BX163+BZ163</f>
        <v>57</v>
      </c>
      <c r="BT163" s="4">
        <v>90.2</v>
      </c>
      <c r="BU163" s="42">
        <v>7307.79</v>
      </c>
      <c r="BV163" s="6">
        <f>100-BT163</f>
        <v>9.7999999999999972</v>
      </c>
      <c r="BW163" s="6">
        <f>BY163+CA163+CC163</f>
        <v>50.948999999999998</v>
      </c>
      <c r="BX163" s="22">
        <v>20.9</v>
      </c>
      <c r="BY163" s="22">
        <f>BX163*AP163/100</f>
        <v>10.658999999999999</v>
      </c>
      <c r="BZ163" s="6">
        <v>36.1</v>
      </c>
      <c r="CA163" s="22">
        <f>BZ163*AP163/100</f>
        <v>18.411000000000001</v>
      </c>
      <c r="CB163" s="6">
        <v>42.9</v>
      </c>
      <c r="CC163" s="22">
        <f>CB163*AP163/100</f>
        <v>21.879000000000001</v>
      </c>
      <c r="CD163" s="22">
        <v>0.55000000000000004</v>
      </c>
      <c r="CE163" s="123">
        <v>91.7</v>
      </c>
      <c r="CF163" s="124">
        <v>7359</v>
      </c>
      <c r="CG163" s="123">
        <v>86</v>
      </c>
      <c r="CH163" s="124">
        <v>5697</v>
      </c>
      <c r="CI163" s="123">
        <v>68.8</v>
      </c>
      <c r="CJ163" s="123">
        <v>79.8</v>
      </c>
      <c r="CK163" s="124">
        <v>5264</v>
      </c>
      <c r="CL163" s="19">
        <f>BX163/BZ163</f>
        <v>0.57894736842105254</v>
      </c>
      <c r="CM163" s="19"/>
      <c r="CN163" s="19"/>
      <c r="CO163" s="19"/>
      <c r="CP163" s="6"/>
      <c r="CQ163" s="19"/>
      <c r="CR163" s="19"/>
      <c r="CS163" s="20"/>
      <c r="CT163" s="25"/>
      <c r="CU163" s="125"/>
      <c r="CV163" s="125"/>
      <c r="CW163" s="1"/>
      <c r="CX163" s="1"/>
      <c r="CY163" s="1"/>
      <c r="CZ163" s="22"/>
      <c r="DA163" s="16"/>
      <c r="DB163" s="126" t="s">
        <v>256</v>
      </c>
      <c r="DC163" s="127"/>
      <c r="DD163" s="128" t="s">
        <v>1890</v>
      </c>
      <c r="DE163" s="1"/>
      <c r="DF163" s="1"/>
      <c r="DG163" s="1"/>
      <c r="DH163" s="1"/>
      <c r="DI163" s="1" t="s">
        <v>435</v>
      </c>
      <c r="DJ163" s="205" t="s">
        <v>482</v>
      </c>
      <c r="DK163" s="4">
        <v>2</v>
      </c>
      <c r="DL163" s="4"/>
      <c r="DM163" s="4"/>
      <c r="DN163" s="16">
        <v>0</v>
      </c>
      <c r="DO163" s="4"/>
      <c r="DP163" s="4"/>
      <c r="DQ163" s="4"/>
      <c r="DR163" s="22" t="s">
        <v>430</v>
      </c>
      <c r="DS163" s="22" t="s">
        <v>430</v>
      </c>
      <c r="DT163" s="22">
        <v>123</v>
      </c>
      <c r="DU163" s="22">
        <v>17.899999999999999</v>
      </c>
      <c r="DV163" s="22">
        <v>82.1</v>
      </c>
      <c r="DW163" s="22" t="s">
        <v>430</v>
      </c>
      <c r="DX163" s="22" t="s">
        <v>430</v>
      </c>
      <c r="DY163" s="22" t="s">
        <v>430</v>
      </c>
      <c r="DZ163" s="39" t="s">
        <v>430</v>
      </c>
      <c r="EA163" s="2">
        <v>0</v>
      </c>
      <c r="EB163" s="2"/>
      <c r="EC163" s="36"/>
      <c r="ED163" s="36"/>
      <c r="EE163" s="4">
        <f>L163</f>
        <v>5</v>
      </c>
      <c r="EF163" s="4">
        <v>10</v>
      </c>
      <c r="EG163" s="4"/>
      <c r="EH163" s="4">
        <v>1</v>
      </c>
      <c r="EI163" s="4" t="s">
        <v>2643</v>
      </c>
      <c r="EJ163" s="4">
        <v>168</v>
      </c>
      <c r="EK163" s="4">
        <v>133</v>
      </c>
      <c r="EL163" s="6">
        <f t="shared" si="295"/>
        <v>47.123015873015873</v>
      </c>
      <c r="EM163" s="4"/>
      <c r="EN163" s="4">
        <v>1</v>
      </c>
      <c r="EO163" s="4">
        <v>3</v>
      </c>
      <c r="EP163" s="4">
        <v>2</v>
      </c>
      <c r="EQ163" s="31">
        <v>3</v>
      </c>
      <c r="ER163" s="14" t="s">
        <v>557</v>
      </c>
      <c r="ES163" s="129">
        <f>C163</f>
        <v>16635</v>
      </c>
      <c r="ET163" s="130">
        <v>75</v>
      </c>
      <c r="EU163" s="130">
        <v>9802</v>
      </c>
      <c r="EV163" s="130">
        <v>4000</v>
      </c>
      <c r="EW163" s="130">
        <v>38064</v>
      </c>
      <c r="EX163" s="130">
        <v>1803</v>
      </c>
      <c r="EY163" s="131">
        <f>EX163/EV163*EW163/ET163</f>
        <v>228.76463999999999</v>
      </c>
      <c r="EZ163" s="38">
        <f>L163*EY163</f>
        <v>1143.8231999999998</v>
      </c>
      <c r="FA163" s="9"/>
      <c r="FB163" s="9"/>
      <c r="FC163" s="9"/>
      <c r="FD163" s="9"/>
      <c r="FE163" s="132"/>
      <c r="FF163" s="132"/>
      <c r="FG163" s="132"/>
      <c r="FH163" s="133"/>
      <c r="FI163" s="134"/>
      <c r="FJ163" s="133"/>
      <c r="FK163" s="135"/>
      <c r="FL163" s="136"/>
      <c r="FM163" s="9"/>
      <c r="FN163" s="1"/>
      <c r="FO163" s="40">
        <f>AC163/1000</f>
        <v>0.222</v>
      </c>
      <c r="FP163" s="9"/>
      <c r="FQ163" s="118">
        <f>EX163*100/EU163</f>
        <v>18.39420526423179</v>
      </c>
      <c r="FR163" s="137">
        <f>EY163/1000</f>
        <v>0.22876463999999999</v>
      </c>
      <c r="FS163" s="9"/>
      <c r="FT163" s="1"/>
      <c r="FU163" s="336">
        <v>44440</v>
      </c>
      <c r="FV163" s="343"/>
      <c r="FW163" s="237" t="s">
        <v>566</v>
      </c>
      <c r="FX163" s="208"/>
      <c r="FY163" s="243" t="s">
        <v>2429</v>
      </c>
      <c r="FZ163" s="1"/>
      <c r="GA163" s="237" t="s">
        <v>1346</v>
      </c>
      <c r="GB163" s="9"/>
      <c r="GC163" s="9"/>
      <c r="GD163" s="1"/>
      <c r="GE163" s="459" t="s">
        <v>513</v>
      </c>
      <c r="GF163" s="237" t="s">
        <v>513</v>
      </c>
      <c r="GG163" s="1"/>
      <c r="GH163" s="244" t="s">
        <v>3261</v>
      </c>
      <c r="GI163" s="351">
        <v>1</v>
      </c>
      <c r="GJ163" s="244" t="s">
        <v>3262</v>
      </c>
      <c r="GK163" s="1"/>
      <c r="GL163" s="8">
        <v>0</v>
      </c>
      <c r="GM163" s="9"/>
      <c r="GN163" s="1"/>
      <c r="GO163" s="10"/>
      <c r="GP163" s="10"/>
      <c r="GQ163" s="20"/>
      <c r="GR163" s="138"/>
      <c r="GS163" s="1"/>
      <c r="GT163" s="1"/>
      <c r="GU163" s="1"/>
      <c r="GV163" s="1"/>
      <c r="GW163" s="1"/>
      <c r="GX163" s="1"/>
      <c r="GY163" s="9"/>
      <c r="GZ163" s="9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22">
        <v>63.1</v>
      </c>
      <c r="KC163" s="22">
        <v>9.74</v>
      </c>
      <c r="KD163" s="22">
        <v>14.3</v>
      </c>
      <c r="KE163" s="20">
        <f>FR163*AO163/100*1000</f>
        <v>96.767442719999991</v>
      </c>
      <c r="KF163" s="20">
        <f>FR163*AP163/100*1000</f>
        <v>116.66996639999999</v>
      </c>
      <c r="KG163" s="20">
        <f>FR163*AQ163/100*1000</f>
        <v>12.536302272</v>
      </c>
      <c r="KH163" s="20">
        <f>FR163*AX163/100*1000</f>
        <v>7.2518390879999988</v>
      </c>
      <c r="KI163" s="20">
        <f>FR163*BM163/100*1000</f>
        <v>1.4412172320000001</v>
      </c>
      <c r="KJ163" s="20">
        <f>FR163*BY163/100*1000</f>
        <v>24.384022977599997</v>
      </c>
      <c r="KK163" s="20">
        <f>FR163*CA163/100*1000</f>
        <v>42.117857870400002</v>
      </c>
      <c r="KL163" s="20">
        <f>FR163*CC163/100*1000</f>
        <v>50.051415585599997</v>
      </c>
      <c r="KM163" s="9"/>
      <c r="KN163" s="9"/>
      <c r="KO163" s="9"/>
      <c r="KP163" s="1"/>
      <c r="KQ163" s="9"/>
      <c r="KR163" s="9"/>
      <c r="KS163" s="23">
        <v>44278</v>
      </c>
      <c r="KT163" s="20">
        <v>2</v>
      </c>
      <c r="KU163" s="237" t="s">
        <v>3154</v>
      </c>
      <c r="KV163" s="1">
        <v>2</v>
      </c>
      <c r="KW163" s="23">
        <v>45063</v>
      </c>
      <c r="KX163" s="237" t="s">
        <v>513</v>
      </c>
      <c r="KY163" s="237" t="s">
        <v>513</v>
      </c>
      <c r="KZ163" s="237" t="s">
        <v>513</v>
      </c>
      <c r="LA163" s="11" t="s">
        <v>3263</v>
      </c>
      <c r="LB163" s="11"/>
      <c r="LC163" s="11"/>
    </row>
    <row r="164" spans="1:315">
      <c r="A164" s="1">
        <v>162</v>
      </c>
      <c r="B164" s="416">
        <f>COUNTIFS($D$3:D164,D164,$F$3:F164,F164)</f>
        <v>1</v>
      </c>
      <c r="C164" s="418">
        <v>12944</v>
      </c>
      <c r="D164" s="418" t="s">
        <v>1185</v>
      </c>
      <c r="E164" s="1" t="s">
        <v>564</v>
      </c>
      <c r="F164" s="12">
        <v>6205230603</v>
      </c>
      <c r="G164" s="1">
        <v>58</v>
      </c>
      <c r="H164" s="441">
        <v>43993</v>
      </c>
      <c r="I164" s="162"/>
      <c r="J164" s="24"/>
      <c r="K164" s="9"/>
      <c r="L164" s="1"/>
      <c r="M164" s="1"/>
      <c r="N164" s="1"/>
      <c r="O164" s="1"/>
      <c r="P164" s="25"/>
      <c r="Q164" s="25"/>
      <c r="R164" s="25"/>
      <c r="S164" s="27"/>
      <c r="T164" s="27"/>
      <c r="U164" s="27"/>
      <c r="V164" s="27"/>
      <c r="W164" s="27"/>
      <c r="X164" s="27"/>
      <c r="Y164" s="26"/>
      <c r="Z164" s="8"/>
      <c r="AA164" s="1"/>
      <c r="AB164" s="1"/>
      <c r="AC164" s="1"/>
      <c r="AD164" s="1"/>
      <c r="AE164" s="1"/>
      <c r="AF164" s="1"/>
      <c r="AG164" s="136"/>
      <c r="AH164" s="9"/>
      <c r="AI164" s="1"/>
      <c r="AJ164" s="1"/>
      <c r="AK164" s="112"/>
      <c r="AL164" s="1"/>
      <c r="AM164" s="1"/>
      <c r="AN164" s="1"/>
      <c r="AO164" s="163"/>
      <c r="AP164" s="164"/>
      <c r="AQ164" s="165"/>
      <c r="AR164" s="166"/>
      <c r="AS164" s="135"/>
      <c r="AT164" s="21"/>
      <c r="AU164" s="167"/>
      <c r="AV164" s="1"/>
      <c r="AW164" s="1"/>
      <c r="AX164" s="168"/>
      <c r="AY164" s="1"/>
      <c r="AZ164" s="1"/>
      <c r="BA164" s="142"/>
      <c r="BB164" s="1"/>
      <c r="BC164" s="169"/>
      <c r="BD164" s="4"/>
      <c r="BE164" s="1"/>
      <c r="BF164" s="1"/>
      <c r="BG164" s="1"/>
      <c r="BH164" s="1"/>
      <c r="BI164" s="1"/>
      <c r="BJ164" s="1"/>
      <c r="BK164" s="1"/>
      <c r="BL164" s="170"/>
      <c r="BM164" s="123"/>
      <c r="BN164" s="4"/>
      <c r="BO164" s="1"/>
      <c r="BP164" s="1"/>
      <c r="BQ164" s="1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25"/>
      <c r="CP164" s="4"/>
      <c r="CQ164" s="1"/>
      <c r="CR164" s="1"/>
      <c r="CS164" s="1"/>
      <c r="CT164" s="25"/>
      <c r="CU164" s="125"/>
      <c r="CV164" s="125"/>
      <c r="CW164" s="1"/>
      <c r="CX164" s="1"/>
      <c r="CY164" s="1"/>
      <c r="CZ164" s="1"/>
      <c r="DA164" s="1"/>
      <c r="DB164" s="126"/>
      <c r="DC164" s="8"/>
      <c r="DD164" s="8"/>
      <c r="DE164" s="1"/>
      <c r="DF164" s="1"/>
      <c r="DG164" s="1"/>
      <c r="DH164" s="1"/>
      <c r="DI164" s="2"/>
      <c r="DJ164" s="206" t="s">
        <v>490</v>
      </c>
      <c r="DK164" s="4"/>
      <c r="DL164" s="4"/>
      <c r="DM164" s="4"/>
      <c r="DN164" s="4"/>
      <c r="DO164" s="4"/>
      <c r="DP164" s="4"/>
      <c r="DQ164" s="4"/>
      <c r="DR164" s="1"/>
      <c r="DS164" s="1"/>
      <c r="DT164" s="2"/>
      <c r="DU164" s="2"/>
      <c r="DV164" s="2"/>
      <c r="DW164" s="2"/>
      <c r="DX164" s="2"/>
      <c r="DY164" s="2"/>
      <c r="DZ164" s="2"/>
      <c r="EA164" s="2"/>
      <c r="EB164" s="1"/>
      <c r="EC164" s="9"/>
      <c r="ED164" s="9"/>
      <c r="EE164" s="9"/>
      <c r="EF164" s="1">
        <v>60</v>
      </c>
      <c r="EG164" s="1"/>
      <c r="EH164" s="1">
        <v>1</v>
      </c>
      <c r="EI164" s="237" t="s">
        <v>3267</v>
      </c>
      <c r="EJ164" s="1">
        <v>178</v>
      </c>
      <c r="EK164" s="1">
        <v>84</v>
      </c>
      <c r="EL164" s="6">
        <f t="shared" si="295"/>
        <v>26.511804065143284</v>
      </c>
      <c r="EM164" s="1"/>
      <c r="EN164" s="1">
        <v>1</v>
      </c>
      <c r="EO164" s="237">
        <v>2</v>
      </c>
      <c r="EP164" s="1">
        <v>1</v>
      </c>
      <c r="EQ164" s="8">
        <v>1</v>
      </c>
      <c r="ER164" s="10">
        <v>44097</v>
      </c>
      <c r="ES164" s="129"/>
      <c r="ET164" s="9"/>
      <c r="EU164" s="9"/>
      <c r="EV164" s="9"/>
      <c r="EW164" s="9"/>
      <c r="EX164" s="9"/>
      <c r="EY164" s="132"/>
      <c r="EZ164" s="132"/>
      <c r="FA164" s="11"/>
      <c r="FB164" s="9"/>
      <c r="FC164" s="9"/>
      <c r="FD164" s="9"/>
      <c r="FE164" s="9"/>
      <c r="FF164" s="9"/>
      <c r="FG164" s="132"/>
      <c r="FH164" s="132"/>
      <c r="FI164" s="134"/>
      <c r="FJ164" s="133"/>
      <c r="FK164" s="171"/>
      <c r="FL164" s="21"/>
      <c r="FM164" s="136"/>
      <c r="FN164" s="9"/>
      <c r="FO164" s="36"/>
      <c r="FP164" s="9"/>
      <c r="FQ164" s="132"/>
      <c r="FR164" s="132"/>
      <c r="FS164" s="1"/>
      <c r="FT164" s="1"/>
      <c r="FU164" s="335" t="s">
        <v>772</v>
      </c>
      <c r="FV164" s="344">
        <v>43983</v>
      </c>
      <c r="FW164" s="210" t="s">
        <v>772</v>
      </c>
      <c r="FX164" s="244" t="s">
        <v>641</v>
      </c>
      <c r="FY164" s="243" t="s">
        <v>2432</v>
      </c>
      <c r="FZ164" s="1"/>
      <c r="GA164" s="237" t="s">
        <v>1346</v>
      </c>
      <c r="GB164" s="9"/>
      <c r="GC164" s="9"/>
      <c r="GD164" s="1"/>
      <c r="GE164" s="459" t="s">
        <v>3097</v>
      </c>
      <c r="GF164" s="237" t="s">
        <v>3067</v>
      </c>
      <c r="GG164" s="1"/>
      <c r="GH164" s="244" t="s">
        <v>3268</v>
      </c>
      <c r="GI164" s="351">
        <v>0</v>
      </c>
      <c r="GJ164" s="244" t="s">
        <v>3269</v>
      </c>
      <c r="GK164" s="1"/>
      <c r="GL164" s="244" t="s">
        <v>3271</v>
      </c>
      <c r="GM164" s="9"/>
      <c r="GN164" s="1"/>
      <c r="GO164" s="1"/>
      <c r="GP164" s="4"/>
      <c r="GQ164" s="1"/>
      <c r="GR164" s="138"/>
      <c r="GS164" s="1"/>
      <c r="GT164" s="1"/>
      <c r="GU164" s="1"/>
      <c r="GV164" s="1"/>
      <c r="GW164" s="1"/>
      <c r="GX164" s="1"/>
      <c r="GY164" s="9"/>
      <c r="GZ164" s="9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1"/>
      <c r="KQ164" s="9"/>
      <c r="KR164" s="9"/>
      <c r="KS164" s="23">
        <v>44000</v>
      </c>
      <c r="KT164" s="20">
        <v>2</v>
      </c>
      <c r="KU164" s="237" t="s">
        <v>557</v>
      </c>
      <c r="KV164" s="1">
        <v>1</v>
      </c>
      <c r="KW164" s="23">
        <v>44516</v>
      </c>
      <c r="KX164" s="1">
        <v>1</v>
      </c>
      <c r="KY164" s="1">
        <v>3</v>
      </c>
      <c r="KZ164" s="1">
        <v>3</v>
      </c>
      <c r="LA164" s="11" t="s">
        <v>2463</v>
      </c>
      <c r="LB164" s="11"/>
      <c r="LC164" s="11"/>
    </row>
    <row r="165" spans="1:315">
      <c r="A165" s="1">
        <v>242</v>
      </c>
      <c r="B165" s="416">
        <f>COUNTIFS($D$3:D165,D165,$F$3:F165,F165)</f>
        <v>1</v>
      </c>
      <c r="C165" s="417">
        <v>16033</v>
      </c>
      <c r="D165" s="418" t="s">
        <v>1185</v>
      </c>
      <c r="E165" s="2" t="s">
        <v>605</v>
      </c>
      <c r="F165" s="12">
        <v>7204195757</v>
      </c>
      <c r="G165" s="1">
        <v>49</v>
      </c>
      <c r="H165" s="441">
        <v>44440</v>
      </c>
      <c r="I165" s="29" t="s">
        <v>1755</v>
      </c>
      <c r="J165" s="24" t="s">
        <v>486</v>
      </c>
      <c r="K165" s="2" t="s">
        <v>429</v>
      </c>
      <c r="L165" s="2">
        <v>8</v>
      </c>
      <c r="M165" s="2" t="s">
        <v>661</v>
      </c>
      <c r="N165" s="2" t="s">
        <v>430</v>
      </c>
      <c r="O165" s="11"/>
      <c r="P165" s="2" t="s">
        <v>1727</v>
      </c>
      <c r="Q165" s="11"/>
      <c r="R165" s="11"/>
      <c r="S165" s="11"/>
      <c r="T165" s="41"/>
      <c r="U165" s="41"/>
      <c r="V165" s="61" t="s">
        <v>1358</v>
      </c>
      <c r="W165" s="41"/>
      <c r="X165" s="41"/>
      <c r="Y165" s="63"/>
      <c r="Z165" s="11"/>
      <c r="AA165" s="1" t="s">
        <v>793</v>
      </c>
      <c r="AB165" s="1"/>
      <c r="AC165" s="112">
        <v>109</v>
      </c>
      <c r="AD165" s="112">
        <v>900</v>
      </c>
      <c r="AE165" s="11"/>
      <c r="AF165" s="11"/>
      <c r="AG165" s="11" t="s">
        <v>482</v>
      </c>
      <c r="AH165" s="112">
        <v>50</v>
      </c>
      <c r="AI165" s="11"/>
      <c r="AJ165" s="11"/>
      <c r="AK165" s="112"/>
      <c r="AL165" s="1"/>
      <c r="AM165" s="11"/>
      <c r="AN165" s="1"/>
      <c r="AO165" s="113">
        <v>35</v>
      </c>
      <c r="AP165" s="114">
        <v>61</v>
      </c>
      <c r="AQ165" s="115">
        <v>3.79</v>
      </c>
      <c r="AR165" s="116">
        <f>AO165+AP165+AQ165</f>
        <v>99.79</v>
      </c>
      <c r="AS165" s="117">
        <f>AO165/AP165</f>
        <v>0.57377049180327866</v>
      </c>
      <c r="AT165" s="118">
        <f>AO165/AP165*AQ165</f>
        <v>2.1745901639344263</v>
      </c>
      <c r="AU165" s="119">
        <f>AO165/(AP165+AQ165)</f>
        <v>0.54020682204043824</v>
      </c>
      <c r="AV165" s="19">
        <f>AW165*AO165/100</f>
        <v>31.179999999999996</v>
      </c>
      <c r="AW165" s="19">
        <f>98-AY165-(CD165*100/AO165)</f>
        <v>89.085714285714275</v>
      </c>
      <c r="AX165" s="120">
        <v>2.67</v>
      </c>
      <c r="AY165" s="19">
        <f>AX165*100/AO165</f>
        <v>7.628571428571429</v>
      </c>
      <c r="AZ165" s="1" t="s">
        <v>431</v>
      </c>
      <c r="BA165" s="55">
        <v>27.95</v>
      </c>
      <c r="BB165" s="1" t="s">
        <v>431</v>
      </c>
      <c r="BC165" s="6">
        <v>2.5999999999999999E-2</v>
      </c>
      <c r="BD165" s="6"/>
      <c r="BE165" s="19"/>
      <c r="BF165" s="19"/>
      <c r="BG165" s="64">
        <v>8776.9911504424781</v>
      </c>
      <c r="BH165" s="64">
        <v>504.57</v>
      </c>
      <c r="BI165" s="19">
        <v>7.35</v>
      </c>
      <c r="BJ165" s="19">
        <v>25.7</v>
      </c>
      <c r="BK165" s="19">
        <f>100-BJ165</f>
        <v>74.3</v>
      </c>
      <c r="BL165" s="121">
        <f>BJ165/BK165</f>
        <v>0.34589502018842533</v>
      </c>
      <c r="BM165" s="122">
        <v>0.4</v>
      </c>
      <c r="BN165" s="6">
        <f>BM165*100/AO165</f>
        <v>1.1428571428571428</v>
      </c>
      <c r="BO165" s="1" t="s">
        <v>431</v>
      </c>
      <c r="BP165" s="19">
        <v>46.024999999999999</v>
      </c>
      <c r="BQ165" s="19">
        <v>42</v>
      </c>
      <c r="BR165" s="42">
        <v>93577.680000000008</v>
      </c>
      <c r="BS165" s="6">
        <f>BX165+BZ165</f>
        <v>57.9</v>
      </c>
      <c r="BT165" s="4">
        <v>92.3</v>
      </c>
      <c r="BU165" s="42">
        <v>9436.6999999999989</v>
      </c>
      <c r="BV165" s="6">
        <f>100-BT165</f>
        <v>7.7000000000000028</v>
      </c>
      <c r="BW165" s="6">
        <f>BY165+CA165+CC165</f>
        <v>60.756</v>
      </c>
      <c r="BX165" s="22">
        <v>33.799999999999997</v>
      </c>
      <c r="BY165" s="22">
        <f>BX165*AP165/100</f>
        <v>20.617999999999999</v>
      </c>
      <c r="BZ165" s="6">
        <v>24.1</v>
      </c>
      <c r="CA165" s="22">
        <f>BZ165*AP165/100</f>
        <v>14.701000000000001</v>
      </c>
      <c r="CB165" s="6">
        <v>41.7</v>
      </c>
      <c r="CC165" s="22">
        <f>CB165*AP165/100</f>
        <v>25.437000000000001</v>
      </c>
      <c r="CD165" s="22">
        <v>0.45</v>
      </c>
      <c r="CE165" s="123">
        <v>97.7</v>
      </c>
      <c r="CF165" s="124">
        <v>9591</v>
      </c>
      <c r="CG165" s="123">
        <v>92</v>
      </c>
      <c r="CH165" s="124">
        <v>6594</v>
      </c>
      <c r="CI165" s="123">
        <v>55.9</v>
      </c>
      <c r="CJ165" s="123">
        <v>78.8</v>
      </c>
      <c r="CK165" s="124">
        <v>6614</v>
      </c>
      <c r="CL165" s="19">
        <f>BX165/BZ165</f>
        <v>1.4024896265560165</v>
      </c>
      <c r="CM165" s="19"/>
      <c r="CN165" s="19"/>
      <c r="CO165" s="19"/>
      <c r="CP165" s="6"/>
      <c r="CQ165" s="19"/>
      <c r="CR165" s="19"/>
      <c r="CS165" s="20"/>
      <c r="CT165" s="25"/>
      <c r="CU165" s="125"/>
      <c r="CV165" s="125"/>
      <c r="CW165" s="1"/>
      <c r="CX165" s="1"/>
      <c r="CY165" s="1"/>
      <c r="CZ165" s="22"/>
      <c r="DA165" s="16"/>
      <c r="DB165" s="126" t="s">
        <v>440</v>
      </c>
      <c r="DC165" s="127"/>
      <c r="DD165" s="128" t="s">
        <v>1756</v>
      </c>
      <c r="DE165" s="1"/>
      <c r="DF165" s="1"/>
      <c r="DG165" s="1"/>
      <c r="DH165" s="1"/>
      <c r="DI165" s="1" t="s">
        <v>433</v>
      </c>
      <c r="DJ165" s="205" t="s">
        <v>482</v>
      </c>
      <c r="DK165" s="4">
        <v>2</v>
      </c>
      <c r="DL165" s="4"/>
      <c r="DM165" s="4"/>
      <c r="DN165" s="16">
        <v>0</v>
      </c>
      <c r="DO165" s="4"/>
      <c r="DP165" s="4"/>
      <c r="DQ165" s="4"/>
      <c r="DR165" s="22" t="s">
        <v>430</v>
      </c>
      <c r="DS165" s="22" t="s">
        <v>430</v>
      </c>
      <c r="DT165" s="22">
        <v>113</v>
      </c>
      <c r="DU165" s="22">
        <v>5.3</v>
      </c>
      <c r="DV165" s="22">
        <v>94.7</v>
      </c>
      <c r="DW165" s="39" t="s">
        <v>430</v>
      </c>
      <c r="DX165" s="39" t="s">
        <v>430</v>
      </c>
      <c r="DY165" s="39" t="s">
        <v>430</v>
      </c>
      <c r="DZ165" s="39" t="s">
        <v>430</v>
      </c>
      <c r="EA165" s="65" t="s">
        <v>1514</v>
      </c>
      <c r="EB165" s="2" t="s">
        <v>1628</v>
      </c>
      <c r="EC165" s="36"/>
      <c r="ED165" s="36"/>
      <c r="EE165" s="4">
        <f>L165</f>
        <v>8</v>
      </c>
      <c r="EF165" s="4">
        <v>35</v>
      </c>
      <c r="EG165" s="4"/>
      <c r="EH165" s="4">
        <v>0</v>
      </c>
      <c r="EI165" s="4">
        <v>0</v>
      </c>
      <c r="EJ165" s="4" t="s">
        <v>1346</v>
      </c>
      <c r="EK165" s="4" t="s">
        <v>1346</v>
      </c>
      <c r="EL165" s="6" t="e">
        <f t="shared" si="295"/>
        <v>#VALUE!</v>
      </c>
      <c r="EM165" s="4"/>
      <c r="EN165" s="4">
        <v>1</v>
      </c>
      <c r="EO165" s="4">
        <v>2</v>
      </c>
      <c r="EP165" s="4">
        <v>2</v>
      </c>
      <c r="EQ165" s="31" t="s">
        <v>513</v>
      </c>
      <c r="ER165" s="14" t="s">
        <v>513</v>
      </c>
      <c r="ES165" s="129">
        <f>C165</f>
        <v>16033</v>
      </c>
      <c r="ET165" s="130">
        <v>75</v>
      </c>
      <c r="EU165" s="130">
        <v>9611</v>
      </c>
      <c r="EV165" s="130">
        <v>14000</v>
      </c>
      <c r="EW165" s="130">
        <v>37440</v>
      </c>
      <c r="EX165" s="130">
        <v>3098</v>
      </c>
      <c r="EY165" s="131">
        <f>EX165/EV165*EW165/ET165</f>
        <v>110.46582857142857</v>
      </c>
      <c r="EZ165" s="38">
        <f>L165*EY165</f>
        <v>883.72662857142859</v>
      </c>
      <c r="FA165" s="9"/>
      <c r="FB165" s="9"/>
      <c r="FC165" s="9"/>
      <c r="FD165" s="9"/>
      <c r="FE165" s="132"/>
      <c r="FF165" s="132"/>
      <c r="FG165" s="132"/>
      <c r="FH165" s="133"/>
      <c r="FI165" s="134"/>
      <c r="FJ165" s="133"/>
      <c r="FK165" s="135"/>
      <c r="FL165" s="136"/>
      <c r="FM165" s="9"/>
      <c r="FN165" s="1"/>
      <c r="FO165" s="40">
        <f>AC165/1000</f>
        <v>0.109</v>
      </c>
      <c r="FP165" s="9"/>
      <c r="FQ165" s="118">
        <f>EX165*100/EU165</f>
        <v>32.233898657787954</v>
      </c>
      <c r="FR165" s="137">
        <f>EY165/1000</f>
        <v>0.11046582857142857</v>
      </c>
      <c r="FS165" s="9"/>
      <c r="FT165" s="1"/>
      <c r="FU165" s="336">
        <v>44440</v>
      </c>
      <c r="FV165" s="343"/>
      <c r="FW165" s="237" t="s">
        <v>557</v>
      </c>
      <c r="FX165" s="208"/>
      <c r="FY165" s="243" t="s">
        <v>2430</v>
      </c>
      <c r="FZ165" s="1"/>
      <c r="GA165" s="237" t="s">
        <v>1346</v>
      </c>
      <c r="GB165" s="9"/>
      <c r="GC165" s="9"/>
      <c r="GD165" s="1"/>
      <c r="GE165" s="459" t="s">
        <v>513</v>
      </c>
      <c r="GF165" s="237" t="s">
        <v>513</v>
      </c>
      <c r="GG165" s="1"/>
      <c r="GH165" s="244" t="s">
        <v>3270</v>
      </c>
      <c r="GI165" s="351">
        <v>1</v>
      </c>
      <c r="GJ165" s="244" t="s">
        <v>2646</v>
      </c>
      <c r="GK165" s="1"/>
      <c r="GL165" s="244">
        <v>0</v>
      </c>
      <c r="GM165" s="9"/>
      <c r="GN165" s="1"/>
      <c r="GO165" s="10"/>
      <c r="GP165" s="10"/>
      <c r="GQ165" s="20"/>
      <c r="GR165" s="138"/>
      <c r="GS165" s="1"/>
      <c r="GT165" s="1"/>
      <c r="GU165" s="1"/>
      <c r="GV165" s="1"/>
      <c r="GW165" s="1"/>
      <c r="GX165" s="1"/>
      <c r="GY165" s="9"/>
      <c r="GZ165" s="9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9"/>
      <c r="KC165" s="9"/>
      <c r="KD165" s="9"/>
      <c r="KE165" s="20">
        <f>FR165*AO165/100*1000</f>
        <v>38.663040000000002</v>
      </c>
      <c r="KF165" s="20">
        <f>FR165*AP165/100*1000</f>
        <v>67.384155428571432</v>
      </c>
      <c r="KG165" s="20">
        <f>FR165*AQ165/100*1000</f>
        <v>4.1866549028571427</v>
      </c>
      <c r="KH165" s="20">
        <f>FR165*AX165/100*1000</f>
        <v>2.9494376228571428</v>
      </c>
      <c r="KI165" s="20">
        <f>FR165*BM165/100*1000</f>
        <v>0.44186331428571429</v>
      </c>
      <c r="KJ165" s="20">
        <f>FR165*BY165/100*1000</f>
        <v>22.775844534857146</v>
      </c>
      <c r="KK165" s="20">
        <f>FR165*CA165/100*1000</f>
        <v>16.239581458285713</v>
      </c>
      <c r="KL165" s="20">
        <f>FR165*CC165/100*1000</f>
        <v>28.099192813714286</v>
      </c>
      <c r="KM165" s="9"/>
      <c r="KN165" s="9"/>
      <c r="KO165" s="9"/>
      <c r="KP165" s="1"/>
      <c r="KQ165" s="9"/>
      <c r="KR165" s="9"/>
      <c r="KS165" s="23">
        <v>44881</v>
      </c>
      <c r="KT165" s="20">
        <v>2</v>
      </c>
      <c r="KU165" s="237" t="s">
        <v>557</v>
      </c>
      <c r="KV165" s="1">
        <v>2</v>
      </c>
      <c r="KW165" s="23">
        <v>44881</v>
      </c>
      <c r="KX165" s="1">
        <v>2</v>
      </c>
      <c r="KY165" s="1">
        <v>0</v>
      </c>
      <c r="KZ165" s="1">
        <v>0</v>
      </c>
      <c r="LA165" s="11" t="s">
        <v>2459</v>
      </c>
      <c r="LB165" s="11"/>
      <c r="LC165" s="11"/>
    </row>
    <row r="166" spans="1:315">
      <c r="A166" s="1">
        <v>228</v>
      </c>
      <c r="B166" s="416">
        <f>COUNTIFS($D$3:D166,D166,$F$3:F166,F166)</f>
        <v>1</v>
      </c>
      <c r="C166" s="417">
        <v>15970</v>
      </c>
      <c r="D166" s="418" t="s">
        <v>1737</v>
      </c>
      <c r="E166" s="2" t="s">
        <v>503</v>
      </c>
      <c r="F166" s="12">
        <v>7006133684</v>
      </c>
      <c r="G166" s="1">
        <v>51</v>
      </c>
      <c r="H166" s="441">
        <v>44427</v>
      </c>
      <c r="I166" s="29" t="s">
        <v>441</v>
      </c>
      <c r="J166" s="24" t="s">
        <v>486</v>
      </c>
      <c r="K166" s="2" t="s">
        <v>429</v>
      </c>
      <c r="L166" s="2">
        <v>12</v>
      </c>
      <c r="M166" s="2">
        <v>1</v>
      </c>
      <c r="N166" s="2" t="s">
        <v>430</v>
      </c>
      <c r="O166" s="11"/>
      <c r="P166" s="2" t="s">
        <v>1727</v>
      </c>
      <c r="Q166" s="11"/>
      <c r="R166" s="11"/>
      <c r="S166" s="11"/>
      <c r="T166" s="41"/>
      <c r="U166" s="41"/>
      <c r="V166" s="61" t="s">
        <v>1358</v>
      </c>
      <c r="W166" s="41"/>
      <c r="X166" s="41"/>
      <c r="Y166" s="63"/>
      <c r="Z166" s="11"/>
      <c r="AA166" s="1" t="s">
        <v>793</v>
      </c>
      <c r="AB166" s="1"/>
      <c r="AC166" s="112">
        <v>78</v>
      </c>
      <c r="AD166" s="112">
        <v>900</v>
      </c>
      <c r="AE166" s="11"/>
      <c r="AF166" s="11"/>
      <c r="AG166" s="11" t="s">
        <v>482</v>
      </c>
      <c r="AH166" s="112">
        <v>50</v>
      </c>
      <c r="AI166" s="11"/>
      <c r="AJ166" s="11"/>
      <c r="AK166" s="112"/>
      <c r="AL166" s="1"/>
      <c r="AM166" s="11"/>
      <c r="AN166" s="1"/>
      <c r="AO166" s="113">
        <v>18.5</v>
      </c>
      <c r="AP166" s="114">
        <v>77.099999999999994</v>
      </c>
      <c r="AQ166" s="115">
        <v>3.74</v>
      </c>
      <c r="AR166" s="116">
        <f>AO166+AP166+AQ166</f>
        <v>99.339999999999989</v>
      </c>
      <c r="AS166" s="117">
        <f>AO166/AP166</f>
        <v>0.23994811932555124</v>
      </c>
      <c r="AT166" s="118">
        <f>AO166/AP166*AQ166</f>
        <v>0.89740596627756164</v>
      </c>
      <c r="AU166" s="119">
        <f>AO166/(AP166+AQ166)</f>
        <v>0.22884710539336964</v>
      </c>
      <c r="AV166" s="19">
        <f>AW166*AO166/100</f>
        <v>13.98</v>
      </c>
      <c r="AW166" s="19">
        <f>98-AY166-(CD166*100/AO166)</f>
        <v>75.567567567567565</v>
      </c>
      <c r="AX166" s="120">
        <v>3.59</v>
      </c>
      <c r="AY166" s="19">
        <f>AX166*100/AO166</f>
        <v>19.405405405405407</v>
      </c>
      <c r="AZ166" s="1" t="s">
        <v>431</v>
      </c>
      <c r="BA166" s="55">
        <v>28.47</v>
      </c>
      <c r="BB166" s="1" t="s">
        <v>431</v>
      </c>
      <c r="BC166" s="6">
        <v>0.11</v>
      </c>
      <c r="BD166" s="6"/>
      <c r="BE166" s="19"/>
      <c r="BF166" s="19"/>
      <c r="BG166" s="64">
        <v>7244.2477876106204</v>
      </c>
      <c r="BH166" s="64">
        <v>111.199</v>
      </c>
      <c r="BI166" s="19">
        <v>2.17</v>
      </c>
      <c r="BJ166" s="19">
        <v>37.799999999999997</v>
      </c>
      <c r="BK166" s="19">
        <f>100-BJ166</f>
        <v>62.2</v>
      </c>
      <c r="BL166" s="121">
        <f>BJ166/BK166</f>
        <v>0.60771704180064301</v>
      </c>
      <c r="BM166" s="122">
        <v>0.37</v>
      </c>
      <c r="BN166" s="6">
        <f>BM166*100/AO166</f>
        <v>2</v>
      </c>
      <c r="BO166" s="1" t="s">
        <v>431</v>
      </c>
      <c r="BP166" s="19">
        <v>23.45</v>
      </c>
      <c r="BQ166" s="19">
        <v>36.72</v>
      </c>
      <c r="BR166" s="42">
        <v>103788</v>
      </c>
      <c r="BS166" s="6">
        <f>BX166+BZ166</f>
        <v>53.3</v>
      </c>
      <c r="BT166" s="4">
        <v>95.9</v>
      </c>
      <c r="BU166" s="42">
        <v>9522.5499999999993</v>
      </c>
      <c r="BV166" s="6">
        <f>100-BT166</f>
        <v>4.0999999999999943</v>
      </c>
      <c r="BW166" s="6">
        <f>BY166+CA166+CC166</f>
        <v>76.945799999999991</v>
      </c>
      <c r="BX166" s="22">
        <v>35.1</v>
      </c>
      <c r="BY166" s="22">
        <f>BX166*AP166/100</f>
        <v>27.062100000000001</v>
      </c>
      <c r="BZ166" s="6">
        <v>18.2</v>
      </c>
      <c r="CA166" s="22">
        <f>BZ166*AP166/100</f>
        <v>14.032199999999998</v>
      </c>
      <c r="CB166" s="6">
        <v>46.5</v>
      </c>
      <c r="CC166" s="22">
        <f>CB166*AP166/100</f>
        <v>35.851499999999994</v>
      </c>
      <c r="CD166" s="22">
        <v>0.56000000000000005</v>
      </c>
      <c r="CE166" s="123">
        <v>93.7</v>
      </c>
      <c r="CF166" s="124">
        <v>7203</v>
      </c>
      <c r="CG166" s="123">
        <v>80.8</v>
      </c>
      <c r="CH166" s="124">
        <v>4952</v>
      </c>
      <c r="CI166" s="123">
        <v>43.3</v>
      </c>
      <c r="CJ166" s="123">
        <v>67.900000000000006</v>
      </c>
      <c r="CK166" s="124">
        <v>5280</v>
      </c>
      <c r="CL166" s="19">
        <f>BX166/BZ166</f>
        <v>1.9285714285714288</v>
      </c>
      <c r="CM166" s="19"/>
      <c r="CN166" s="19"/>
      <c r="CO166" s="19"/>
      <c r="CP166" s="6"/>
      <c r="CQ166" s="19"/>
      <c r="CR166" s="19"/>
      <c r="CS166" s="20"/>
      <c r="CT166" s="25"/>
      <c r="CU166" s="125"/>
      <c r="CV166" s="125"/>
      <c r="CW166" s="1"/>
      <c r="CX166" s="1"/>
      <c r="CY166" s="1"/>
      <c r="CZ166" s="22"/>
      <c r="DA166" s="16"/>
      <c r="DB166" s="126" t="s">
        <v>440</v>
      </c>
      <c r="DC166" s="127"/>
      <c r="DD166" s="128" t="s">
        <v>1738</v>
      </c>
      <c r="DE166" s="1"/>
      <c r="DF166" s="1"/>
      <c r="DG166" s="1"/>
      <c r="DH166" s="1"/>
      <c r="DI166" s="1" t="s">
        <v>433</v>
      </c>
      <c r="DJ166" s="205" t="s">
        <v>482</v>
      </c>
      <c r="DK166" s="4">
        <v>2</v>
      </c>
      <c r="DL166" s="4"/>
      <c r="DM166" s="4"/>
      <c r="DN166" s="16">
        <v>0</v>
      </c>
      <c r="DO166" s="4"/>
      <c r="DP166" s="4"/>
      <c r="DQ166" s="4"/>
      <c r="DR166" s="22" t="s">
        <v>430</v>
      </c>
      <c r="DS166" s="22" t="s">
        <v>430</v>
      </c>
      <c r="DT166" s="64">
        <v>71</v>
      </c>
      <c r="DU166" s="22">
        <v>14.1</v>
      </c>
      <c r="DV166" s="22">
        <v>85.9</v>
      </c>
      <c r="DW166" s="22" t="s">
        <v>430</v>
      </c>
      <c r="DX166" s="22" t="s">
        <v>430</v>
      </c>
      <c r="DY166" s="22" t="s">
        <v>430</v>
      </c>
      <c r="DZ166" s="22" t="s">
        <v>430</v>
      </c>
      <c r="EA166" s="2">
        <v>0</v>
      </c>
      <c r="EB166" s="65"/>
      <c r="EC166" s="36"/>
      <c r="ED166" s="36"/>
      <c r="EE166" s="4">
        <f>L166</f>
        <v>12</v>
      </c>
      <c r="EF166" s="4">
        <v>15</v>
      </c>
      <c r="EG166" s="4"/>
      <c r="EH166" s="4">
        <v>0</v>
      </c>
      <c r="EI166" s="4">
        <v>0</v>
      </c>
      <c r="EJ166" s="4">
        <v>174</v>
      </c>
      <c r="EK166" s="4">
        <v>101</v>
      </c>
      <c r="EL166" s="6">
        <f t="shared" si="295"/>
        <v>33.359756903157617</v>
      </c>
      <c r="EM166" s="4"/>
      <c r="EN166" s="4">
        <v>1</v>
      </c>
      <c r="EO166" s="4">
        <v>2</v>
      </c>
      <c r="EP166" s="4">
        <v>1</v>
      </c>
      <c r="EQ166" s="31" t="s">
        <v>513</v>
      </c>
      <c r="ER166" s="14" t="s">
        <v>513</v>
      </c>
      <c r="ES166" s="129">
        <f>C166</f>
        <v>15970</v>
      </c>
      <c r="ET166" s="130">
        <v>75</v>
      </c>
      <c r="EU166" s="130">
        <v>13559</v>
      </c>
      <c r="EV166" s="130">
        <v>16000</v>
      </c>
      <c r="EW166" s="130">
        <v>37440</v>
      </c>
      <c r="EX166" s="130">
        <v>2153</v>
      </c>
      <c r="EY166" s="131">
        <f>EX166/EV166*EW166/ET166</f>
        <v>67.173600000000008</v>
      </c>
      <c r="EZ166" s="38">
        <f>L166*EY166</f>
        <v>806.08320000000003</v>
      </c>
      <c r="FA166" s="9"/>
      <c r="FB166" s="9"/>
      <c r="FC166" s="9"/>
      <c r="FD166" s="9"/>
      <c r="FE166" s="132"/>
      <c r="FF166" s="132"/>
      <c r="FG166" s="132"/>
      <c r="FH166" s="133"/>
      <c r="FI166" s="134"/>
      <c r="FJ166" s="133"/>
      <c r="FK166" s="135"/>
      <c r="FL166" s="136"/>
      <c r="FM166" s="9"/>
      <c r="FN166" s="1"/>
      <c r="FO166" s="40">
        <f>AC166/1000</f>
        <v>7.8E-2</v>
      </c>
      <c r="FP166" s="9"/>
      <c r="FQ166" s="118">
        <f>EX166*100/EU166</f>
        <v>15.878752120362858</v>
      </c>
      <c r="FR166" s="137">
        <f>EY166/1000</f>
        <v>6.7173600000000014E-2</v>
      </c>
      <c r="FS166" s="9"/>
      <c r="FT166" s="1"/>
      <c r="FU166" s="336">
        <v>44427</v>
      </c>
      <c r="FV166" s="343"/>
      <c r="FW166" s="237" t="s">
        <v>557</v>
      </c>
      <c r="FX166" s="208"/>
      <c r="FY166" s="243" t="s">
        <v>2769</v>
      </c>
      <c r="FZ166" s="1"/>
      <c r="GA166" s="237" t="s">
        <v>1346</v>
      </c>
      <c r="GB166" s="9"/>
      <c r="GC166" s="9"/>
      <c r="GD166" s="1"/>
      <c r="GE166" s="459" t="s">
        <v>513</v>
      </c>
      <c r="GF166" s="237" t="s">
        <v>513</v>
      </c>
      <c r="GG166" s="1"/>
      <c r="GH166" s="244" t="s">
        <v>3272</v>
      </c>
      <c r="GI166" s="351">
        <v>1</v>
      </c>
      <c r="GJ166" s="244" t="s">
        <v>2646</v>
      </c>
      <c r="GK166" s="1"/>
      <c r="GL166" s="244">
        <v>0</v>
      </c>
      <c r="GM166" s="9"/>
      <c r="GN166" s="1"/>
      <c r="GO166" s="10"/>
      <c r="GP166" s="10"/>
      <c r="GQ166" s="20"/>
      <c r="GR166" s="138"/>
      <c r="GS166" s="1"/>
      <c r="GT166" s="1"/>
      <c r="GU166" s="1"/>
      <c r="GV166" s="1"/>
      <c r="GW166" s="1"/>
      <c r="GX166" s="1"/>
      <c r="GY166" s="9"/>
      <c r="GZ166" s="9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9"/>
      <c r="KC166" s="9"/>
      <c r="KD166" s="9"/>
      <c r="KE166" s="20">
        <f>FR166*AO166/100*1000</f>
        <v>12.427116000000002</v>
      </c>
      <c r="KF166" s="20">
        <f>FR166*AP166/100*1000</f>
        <v>51.790845600000004</v>
      </c>
      <c r="KG166" s="20">
        <f>FR166*AQ166/100*1000</f>
        <v>2.5122926400000005</v>
      </c>
      <c r="KH166" s="20">
        <f>FR166*AX166/100*1000</f>
        <v>2.4115322400000005</v>
      </c>
      <c r="KI166" s="20">
        <f>FR166*BM166/100*1000</f>
        <v>0.24854232000000007</v>
      </c>
      <c r="KJ166" s="20">
        <f>FR166*BY166/100*1000</f>
        <v>18.178586805600002</v>
      </c>
      <c r="KK166" s="20">
        <f>FR166*CA166/100*1000</f>
        <v>9.4259338992000004</v>
      </c>
      <c r="KL166" s="20">
        <f>FR166*CC166/100*1000</f>
        <v>24.082743204000003</v>
      </c>
      <c r="KM166" s="9"/>
      <c r="KN166" s="9"/>
      <c r="KO166" s="9"/>
      <c r="KP166" s="1"/>
      <c r="KQ166" s="9"/>
      <c r="KR166" s="9"/>
      <c r="KS166" s="23">
        <v>44522</v>
      </c>
      <c r="KT166" s="20">
        <v>1</v>
      </c>
      <c r="KU166" s="237" t="s">
        <v>3154</v>
      </c>
      <c r="KV166" s="1">
        <v>1</v>
      </c>
      <c r="KW166" s="23">
        <v>44522</v>
      </c>
      <c r="KX166" s="1">
        <v>1</v>
      </c>
      <c r="KY166" s="1">
        <v>3</v>
      </c>
      <c r="KZ166" s="1">
        <v>3</v>
      </c>
      <c r="LA166" s="11" t="s">
        <v>2463</v>
      </c>
      <c r="LB166" s="11"/>
      <c r="LC166" s="11"/>
    </row>
    <row r="167" spans="1:315">
      <c r="A167" s="1">
        <v>196</v>
      </c>
      <c r="B167" s="416">
        <f>COUNTIFS($D$3:D167,D167,$F$3:F167,F167)</f>
        <v>1</v>
      </c>
      <c r="C167" s="418">
        <v>9184</v>
      </c>
      <c r="D167" s="418" t="s">
        <v>2296</v>
      </c>
      <c r="E167" s="1" t="s">
        <v>519</v>
      </c>
      <c r="F167" s="12">
        <v>8305275308</v>
      </c>
      <c r="G167" s="1">
        <v>35</v>
      </c>
      <c r="H167" s="441">
        <v>43334</v>
      </c>
      <c r="I167" s="162"/>
      <c r="J167" s="24"/>
      <c r="K167" s="9"/>
      <c r="L167" s="1"/>
      <c r="M167" s="1"/>
      <c r="N167" s="1"/>
      <c r="O167" s="1"/>
      <c r="P167" s="25"/>
      <c r="Q167" s="25"/>
      <c r="R167" s="25"/>
      <c r="S167" s="27"/>
      <c r="T167" s="27"/>
      <c r="U167" s="27"/>
      <c r="V167" s="27"/>
      <c r="W167" s="27"/>
      <c r="X167" s="27"/>
      <c r="Y167" s="26"/>
      <c r="Z167" s="8"/>
      <c r="AA167" s="1"/>
      <c r="AB167" s="1"/>
      <c r="AC167" s="1"/>
      <c r="AD167" s="1"/>
      <c r="AE167" s="1"/>
      <c r="AF167" s="1"/>
      <c r="AG167" s="136"/>
      <c r="AH167" s="9"/>
      <c r="AI167" s="1"/>
      <c r="AJ167" s="1"/>
      <c r="AK167" s="112"/>
      <c r="AL167" s="1"/>
      <c r="AM167" s="1"/>
      <c r="AN167" s="1"/>
      <c r="AO167" s="163"/>
      <c r="AP167" s="164"/>
      <c r="AQ167" s="165"/>
      <c r="AR167" s="166"/>
      <c r="AS167" s="135"/>
      <c r="AT167" s="21"/>
      <c r="AU167" s="167"/>
      <c r="AV167" s="1"/>
      <c r="AW167" s="1"/>
      <c r="AX167" s="168"/>
      <c r="AY167" s="1"/>
      <c r="AZ167" s="1"/>
      <c r="BA167" s="142"/>
      <c r="BB167" s="1"/>
      <c r="BC167" s="169"/>
      <c r="BD167" s="4"/>
      <c r="BE167" s="1"/>
      <c r="BF167" s="1"/>
      <c r="BG167" s="1"/>
      <c r="BH167" s="1"/>
      <c r="BI167" s="1"/>
      <c r="BJ167" s="1"/>
      <c r="BK167" s="1"/>
      <c r="BL167" s="170"/>
      <c r="BM167" s="123"/>
      <c r="BN167" s="4"/>
      <c r="BO167" s="1"/>
      <c r="BP167" s="1"/>
      <c r="BQ167" s="1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25"/>
      <c r="CP167" s="4"/>
      <c r="CQ167" s="1"/>
      <c r="CR167" s="1"/>
      <c r="CS167" s="1"/>
      <c r="CT167" s="25"/>
      <c r="CU167" s="125"/>
      <c r="CV167" s="125"/>
      <c r="CW167" s="1"/>
      <c r="CX167" s="1"/>
      <c r="CY167" s="1"/>
      <c r="CZ167" s="1"/>
      <c r="DA167" s="1"/>
      <c r="DB167" s="126"/>
      <c r="DC167" s="8"/>
      <c r="DD167" s="8"/>
      <c r="DE167" s="1"/>
      <c r="DF167" s="1"/>
      <c r="DG167" s="1"/>
      <c r="DH167" s="1"/>
      <c r="DI167" s="2"/>
      <c r="DJ167" s="205" t="s">
        <v>482</v>
      </c>
      <c r="DK167" s="4"/>
      <c r="DL167" s="4"/>
      <c r="DM167" s="4"/>
      <c r="DN167" s="4"/>
      <c r="DO167" s="4"/>
      <c r="DP167" s="4"/>
      <c r="DQ167" s="4"/>
      <c r="DR167" s="1"/>
      <c r="DS167" s="1"/>
      <c r="DT167" s="2"/>
      <c r="DU167" s="2"/>
      <c r="DV167" s="2"/>
      <c r="DW167" s="2"/>
      <c r="DX167" s="2"/>
      <c r="DY167" s="2"/>
      <c r="DZ167" s="2"/>
      <c r="EA167" s="2"/>
      <c r="EB167" s="1"/>
      <c r="EC167" s="9"/>
      <c r="ED167" s="9"/>
      <c r="EE167" s="9"/>
      <c r="EF167" s="1">
        <v>20</v>
      </c>
      <c r="EG167" s="1"/>
      <c r="EH167" s="1">
        <v>1</v>
      </c>
      <c r="EI167" s="237" t="s">
        <v>2575</v>
      </c>
      <c r="EJ167" s="237" t="s">
        <v>430</v>
      </c>
      <c r="EK167" s="237" t="s">
        <v>1346</v>
      </c>
      <c r="EL167" s="6" t="e">
        <f>EK167/((EJ167/100)*(EJ167/100))</f>
        <v>#VALUE!</v>
      </c>
      <c r="EM167" s="1"/>
      <c r="EN167" s="1">
        <v>0</v>
      </c>
      <c r="EO167" s="1">
        <v>0</v>
      </c>
      <c r="EP167" s="1">
        <v>0</v>
      </c>
      <c r="EQ167" s="244" t="s">
        <v>2619</v>
      </c>
      <c r="ER167" s="10">
        <v>43320</v>
      </c>
      <c r="ES167" s="129"/>
      <c r="ET167" s="9"/>
      <c r="EU167" s="9"/>
      <c r="EV167" s="9"/>
      <c r="EW167" s="9"/>
      <c r="EX167" s="9"/>
      <c r="EY167" s="132"/>
      <c r="EZ167" s="132"/>
      <c r="FA167" s="11"/>
      <c r="FB167" s="9"/>
      <c r="FC167" s="9"/>
      <c r="FD167" s="9"/>
      <c r="FE167" s="9"/>
      <c r="FF167" s="9"/>
      <c r="FG167" s="132"/>
      <c r="FH167" s="132"/>
      <c r="FI167" s="134"/>
      <c r="FJ167" s="133"/>
      <c r="FK167" s="171"/>
      <c r="FL167" s="21"/>
      <c r="FM167" s="136"/>
      <c r="FN167" s="9"/>
      <c r="FO167" s="36"/>
      <c r="FP167" s="9"/>
      <c r="FQ167" s="132"/>
      <c r="FR167" s="132"/>
      <c r="FS167" s="1"/>
      <c r="FT167" s="1"/>
      <c r="FU167" s="334" t="s">
        <v>513</v>
      </c>
      <c r="FV167" s="343" t="s">
        <v>772</v>
      </c>
      <c r="FW167" s="237" t="s">
        <v>513</v>
      </c>
      <c r="FX167" s="208" t="s">
        <v>772</v>
      </c>
      <c r="FY167" s="243" t="s">
        <v>2432</v>
      </c>
      <c r="FZ167" s="1"/>
      <c r="GA167" s="237" t="s">
        <v>1346</v>
      </c>
      <c r="GB167" s="9"/>
      <c r="GC167" s="9"/>
      <c r="GD167" s="1"/>
      <c r="GE167" s="459" t="s">
        <v>3097</v>
      </c>
      <c r="GF167" s="237" t="s">
        <v>522</v>
      </c>
      <c r="GG167" s="1"/>
      <c r="GH167" s="244" t="s">
        <v>3273</v>
      </c>
      <c r="GI167" s="351">
        <v>0</v>
      </c>
      <c r="GJ167" s="244" t="s">
        <v>2440</v>
      </c>
      <c r="GK167" s="1"/>
      <c r="GL167" s="244" t="s">
        <v>3274</v>
      </c>
      <c r="GM167" s="9"/>
      <c r="GN167" s="1"/>
      <c r="GO167" s="1"/>
      <c r="GP167" s="4"/>
      <c r="GQ167" s="1"/>
      <c r="GR167" s="138"/>
      <c r="GS167" s="1"/>
      <c r="GT167" s="1"/>
      <c r="GU167" s="1"/>
      <c r="GV167" s="1"/>
      <c r="GW167" s="1"/>
      <c r="GX167" s="1"/>
      <c r="GY167" s="9"/>
      <c r="GZ167" s="9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1"/>
      <c r="KQ167" s="9"/>
      <c r="KR167" s="9"/>
      <c r="KS167" s="23">
        <v>43347</v>
      </c>
      <c r="KT167" s="20">
        <v>1</v>
      </c>
      <c r="KU167" s="237" t="s">
        <v>431</v>
      </c>
      <c r="KV167" s="1">
        <v>1</v>
      </c>
      <c r="KW167" s="23">
        <v>43438</v>
      </c>
      <c r="KX167" s="1">
        <v>1</v>
      </c>
      <c r="KY167" s="1">
        <v>3</v>
      </c>
      <c r="KZ167" s="1">
        <v>3</v>
      </c>
      <c r="LA167" s="11">
        <v>0</v>
      </c>
      <c r="LB167" s="11"/>
      <c r="LC167" s="11"/>
    </row>
    <row r="168" spans="1:315">
      <c r="A168" s="1">
        <v>348</v>
      </c>
      <c r="B168" s="416">
        <f>COUNTIFS($D$3:D168,D168,$F$3:F168,F168)</f>
        <v>1</v>
      </c>
      <c r="C168" s="417">
        <v>11915</v>
      </c>
      <c r="D168" s="418" t="s">
        <v>874</v>
      </c>
      <c r="E168" s="2" t="s">
        <v>512</v>
      </c>
      <c r="F168" s="12">
        <v>6959265093</v>
      </c>
      <c r="G168" s="1">
        <v>50</v>
      </c>
      <c r="H168" s="441">
        <v>43789</v>
      </c>
      <c r="I168" s="29" t="s">
        <v>905</v>
      </c>
      <c r="J168" s="24" t="s">
        <v>486</v>
      </c>
      <c r="K168" s="2" t="s">
        <v>429</v>
      </c>
      <c r="L168" s="1">
        <v>5</v>
      </c>
      <c r="M168" s="2" t="s">
        <v>661</v>
      </c>
      <c r="N168" s="2" t="s">
        <v>430</v>
      </c>
      <c r="O168" s="1"/>
      <c r="P168" s="1" t="s">
        <v>894</v>
      </c>
      <c r="Q168" s="25"/>
      <c r="R168" s="25"/>
      <c r="S168" s="2"/>
      <c r="T168" s="45" t="s">
        <v>782</v>
      </c>
      <c r="U168" s="45"/>
      <c r="V168" s="47" t="s">
        <v>858</v>
      </c>
      <c r="W168" s="27"/>
      <c r="X168" s="56"/>
      <c r="Y168" s="56"/>
      <c r="Z168" s="29"/>
      <c r="AA168" s="1" t="s">
        <v>793</v>
      </c>
      <c r="AB168" s="1"/>
      <c r="AC168" s="112">
        <v>510</v>
      </c>
      <c r="AD168" s="112">
        <v>2500</v>
      </c>
      <c r="AE168" s="11"/>
      <c r="AF168" s="11"/>
      <c r="AG168" s="11" t="s">
        <v>482</v>
      </c>
      <c r="AH168" s="112">
        <v>150</v>
      </c>
      <c r="AI168" s="11"/>
      <c r="AJ168" s="1"/>
      <c r="AK168" s="112"/>
      <c r="AL168" s="1"/>
      <c r="AM168" s="1"/>
      <c r="AN168" s="1"/>
      <c r="AO168" s="113">
        <v>64.400000000000006</v>
      </c>
      <c r="AP168" s="114">
        <v>33</v>
      </c>
      <c r="AQ168" s="115">
        <v>2.2000000000000002</v>
      </c>
      <c r="AR168" s="116">
        <f t="shared" ref="AR168:AR178" si="296">AO168+AP168+AQ168</f>
        <v>99.600000000000009</v>
      </c>
      <c r="AS168" s="117">
        <f t="shared" ref="AS168:AS178" si="297">AO168/AP168</f>
        <v>1.9515151515151516</v>
      </c>
      <c r="AT168" s="118">
        <f t="shared" ref="AT168:AT178" si="298">AO168/AP168*AQ168</f>
        <v>4.2933333333333339</v>
      </c>
      <c r="AU168" s="119">
        <f t="shared" ref="AU168:AU178" si="299">AO168/(AP168+AQ168)</f>
        <v>1.8295454545454546</v>
      </c>
      <c r="AV168" s="19">
        <v>59.376800000000003</v>
      </c>
      <c r="AW168" s="19">
        <f>95-AY168</f>
        <v>92.2</v>
      </c>
      <c r="AX168" s="120">
        <v>1.8031999999999999</v>
      </c>
      <c r="AY168" s="19">
        <v>2.8</v>
      </c>
      <c r="AZ168" s="1" t="s">
        <v>431</v>
      </c>
      <c r="BA168" s="142">
        <v>75.27</v>
      </c>
      <c r="BB168" s="1" t="s">
        <v>431</v>
      </c>
      <c r="BC168" s="6">
        <v>0.05</v>
      </c>
      <c r="BD168" s="6">
        <v>91.2</v>
      </c>
      <c r="BE168" s="19">
        <v>44.2</v>
      </c>
      <c r="BF168" s="19">
        <v>18.3</v>
      </c>
      <c r="BG168" s="2">
        <v>5459</v>
      </c>
      <c r="BH168" s="20">
        <v>217.5</v>
      </c>
      <c r="BI168" s="19">
        <v>0.6</v>
      </c>
      <c r="BJ168" s="19">
        <v>39.200000000000003</v>
      </c>
      <c r="BK168" s="1">
        <v>60.8</v>
      </c>
      <c r="BL168" s="121">
        <f t="shared" ref="BL168:BL178" si="300">BJ168/BK168</f>
        <v>0.64473684210526327</v>
      </c>
      <c r="BM168" s="122">
        <v>1.5</v>
      </c>
      <c r="BN168" s="6">
        <f t="shared" ref="BN168:BN178" si="301">BM168*100/AO168</f>
        <v>2.3291925465838506</v>
      </c>
      <c r="BO168" s="1" t="s">
        <v>431</v>
      </c>
      <c r="BP168" s="1">
        <v>29.7</v>
      </c>
      <c r="BQ168" s="19">
        <v>58.595999999999997</v>
      </c>
      <c r="BR168" s="4">
        <v>52532</v>
      </c>
      <c r="BS168" s="6">
        <f t="shared" ref="BS168:BS178" si="302">BX168+BZ168</f>
        <v>62.9</v>
      </c>
      <c r="BT168" s="4">
        <v>87.2</v>
      </c>
      <c r="BU168" s="42">
        <v>9539.0400000000009</v>
      </c>
      <c r="BV168" s="6">
        <f t="shared" ref="BV168:BV178" si="303">100-BT168</f>
        <v>12.799999999999997</v>
      </c>
      <c r="BW168" s="6">
        <f t="shared" ref="BW168:BW178" si="304">BY168+CA168+CC168</f>
        <v>32.174999999999997</v>
      </c>
      <c r="BX168" s="4">
        <v>29.6</v>
      </c>
      <c r="BY168" s="22">
        <f t="shared" ref="BY168:BY178" si="305">BX168*AP168/100</f>
        <v>9.7680000000000007</v>
      </c>
      <c r="BZ168" s="4">
        <v>33.299999999999997</v>
      </c>
      <c r="CA168" s="22">
        <f t="shared" ref="CA168:CA178" si="306">BZ168*AP168/100</f>
        <v>10.988999999999999</v>
      </c>
      <c r="CB168" s="4">
        <v>34.6</v>
      </c>
      <c r="CC168" s="22">
        <f t="shared" ref="CC168:CC178" si="307">CB168*AP168/100</f>
        <v>11.417999999999999</v>
      </c>
      <c r="CD168" s="6">
        <v>0.4</v>
      </c>
      <c r="CE168" s="123">
        <v>94.9</v>
      </c>
      <c r="CF168" s="124">
        <v>7027.65</v>
      </c>
      <c r="CG168" s="123">
        <v>82.7</v>
      </c>
      <c r="CH168" s="123">
        <v>4088</v>
      </c>
      <c r="CI168" s="123">
        <v>54.7</v>
      </c>
      <c r="CJ168" s="123">
        <v>77</v>
      </c>
      <c r="CK168" s="124">
        <v>5134.8</v>
      </c>
      <c r="CL168" s="19">
        <f t="shared" ref="CL168:CL178" si="308">BX168/BZ168</f>
        <v>0.88888888888888906</v>
      </c>
      <c r="CM168" s="22"/>
      <c r="CN168" s="22"/>
      <c r="CO168" s="22"/>
      <c r="CP168" s="6"/>
      <c r="CQ168" s="19"/>
      <c r="CR168" s="19"/>
      <c r="CS168" s="19"/>
      <c r="CT168" s="22"/>
      <c r="CU168" s="139"/>
      <c r="CV168" s="139"/>
      <c r="CW168" s="22"/>
      <c r="CX168" s="22"/>
      <c r="CY168" s="1"/>
      <c r="CZ168" s="22"/>
      <c r="DA168" s="1"/>
      <c r="DB168" s="126" t="s">
        <v>257</v>
      </c>
      <c r="DC168" s="127"/>
      <c r="DD168" s="128" t="s">
        <v>906</v>
      </c>
      <c r="DE168" s="1"/>
      <c r="DF168" s="1"/>
      <c r="DG168" s="1"/>
      <c r="DH168" s="1"/>
      <c r="DI168" s="1" t="s">
        <v>435</v>
      </c>
      <c r="DJ168" s="205" t="s">
        <v>482</v>
      </c>
      <c r="DK168" s="4">
        <v>2</v>
      </c>
      <c r="DL168" s="4"/>
      <c r="DM168" s="4"/>
      <c r="DN168" s="16">
        <v>0</v>
      </c>
      <c r="DO168" s="4"/>
      <c r="DP168" s="4"/>
      <c r="DQ168" s="4"/>
      <c r="DR168" s="1" t="s">
        <v>430</v>
      </c>
      <c r="DS168" s="1" t="s">
        <v>430</v>
      </c>
      <c r="DT168" s="1">
        <v>316</v>
      </c>
      <c r="DU168" s="1">
        <v>9.5</v>
      </c>
      <c r="DV168" s="1">
        <v>90.5</v>
      </c>
      <c r="DW168" s="1" t="s">
        <v>430</v>
      </c>
      <c r="DX168" s="1" t="s">
        <v>430</v>
      </c>
      <c r="DY168" s="1" t="s">
        <v>430</v>
      </c>
      <c r="DZ168" s="1" t="s">
        <v>430</v>
      </c>
      <c r="EA168" s="1">
        <v>0</v>
      </c>
      <c r="EB168" s="1"/>
      <c r="EC168" s="36"/>
      <c r="ED168" s="36"/>
      <c r="EE168" s="4">
        <v>5</v>
      </c>
      <c r="EF168" s="4">
        <v>25</v>
      </c>
      <c r="EG168" s="4">
        <v>2</v>
      </c>
      <c r="EH168" s="4">
        <v>1</v>
      </c>
      <c r="EI168" s="4" t="s">
        <v>3276</v>
      </c>
      <c r="EJ168" s="4"/>
      <c r="EK168" s="4"/>
      <c r="EL168" s="6" t="e">
        <f t="shared" ref="EL168:EL178" si="309">EK168/(EJ168*EJ168*0.01*0.01)</f>
        <v>#DIV/0!</v>
      </c>
      <c r="EM168" s="4"/>
      <c r="EN168" s="4"/>
      <c r="EO168" s="4"/>
      <c r="EP168" s="4"/>
      <c r="EQ168" s="31"/>
      <c r="ER168" s="14"/>
      <c r="ES168" s="129">
        <v>11915</v>
      </c>
      <c r="ET168" s="130">
        <v>75</v>
      </c>
      <c r="EU168" s="130">
        <v>6395</v>
      </c>
      <c r="EV168" s="130">
        <v>4000</v>
      </c>
      <c r="EW168" s="130">
        <v>40560</v>
      </c>
      <c r="EX168" s="130">
        <v>3406</v>
      </c>
      <c r="EY168" s="131">
        <f t="shared" ref="EY168:EY178" si="310">EX168/EV168*EW168/ET168</f>
        <v>460.49120000000005</v>
      </c>
      <c r="EZ168" s="38">
        <f t="shared" ref="EZ168:EZ178" si="311">L168*EY168</f>
        <v>2302.4560000000001</v>
      </c>
      <c r="FA168" s="9"/>
      <c r="FB168" s="9"/>
      <c r="FC168" s="9"/>
      <c r="FD168" s="9"/>
      <c r="FE168" s="132"/>
      <c r="FF168" s="132"/>
      <c r="FG168" s="132"/>
      <c r="FH168" s="133"/>
      <c r="FI168" s="134"/>
      <c r="FJ168" s="133"/>
      <c r="FK168" s="135"/>
      <c r="FL168" s="136"/>
      <c r="FM168" s="9"/>
      <c r="FN168" s="1"/>
      <c r="FO168" s="40">
        <f t="shared" ref="FO168:FO178" si="312">AC168/1000</f>
        <v>0.51</v>
      </c>
      <c r="FP168" s="9"/>
      <c r="FQ168" s="118">
        <f t="shared" ref="FQ168:FQ178" si="313">EX168*100/EU168</f>
        <v>53.260359655981233</v>
      </c>
      <c r="FR168" s="137">
        <f t="shared" ref="FR168:FR178" si="314">EY168/1000</f>
        <v>0.46049120000000004</v>
      </c>
      <c r="FS168" s="9"/>
      <c r="FT168" s="1"/>
      <c r="FU168" s="336"/>
      <c r="FV168" s="343"/>
      <c r="FW168" s="1"/>
      <c r="FX168" s="208"/>
      <c r="FY168" s="240"/>
      <c r="FZ168" s="1"/>
      <c r="GA168" s="1"/>
      <c r="GB168" s="9"/>
      <c r="GC168" s="9"/>
      <c r="GD168" s="1"/>
      <c r="GE168" s="20"/>
      <c r="GF168" s="1"/>
      <c r="GG168" s="1"/>
      <c r="GH168" s="8"/>
      <c r="GI168" s="351"/>
      <c r="GJ168" s="8"/>
      <c r="GK168" s="1"/>
      <c r="GL168" s="8"/>
      <c r="GM168" s="9"/>
      <c r="GN168" s="1"/>
      <c r="GO168" s="10">
        <v>43789</v>
      </c>
      <c r="GP168" s="10"/>
      <c r="GQ168" s="20"/>
      <c r="GR168" s="138"/>
      <c r="GS168" s="1"/>
      <c r="GT168" s="1"/>
      <c r="GU168" s="1"/>
      <c r="GV168" s="1"/>
      <c r="GW168" s="1"/>
      <c r="GX168" s="1"/>
      <c r="GY168" s="9"/>
      <c r="GZ168" s="9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9"/>
      <c r="KC168" s="9"/>
      <c r="KD168" s="9"/>
      <c r="KE168" s="20">
        <f t="shared" ref="KE168:KE178" si="315">FR168*AO168/100*1000</f>
        <v>296.55633280000006</v>
      </c>
      <c r="KF168" s="20">
        <f t="shared" ref="KF168:KF178" si="316">FR168*AP168/100*1000</f>
        <v>151.96209600000003</v>
      </c>
      <c r="KG168" s="20">
        <f t="shared" ref="KG168:KG178" si="317">FR168*AQ168/100*1000</f>
        <v>10.130806400000001</v>
      </c>
      <c r="KH168" s="20">
        <f t="shared" ref="KH168:KH178" si="318">FR168*AX168/100*1000</f>
        <v>8.3035773184000004</v>
      </c>
      <c r="KI168" s="20">
        <f t="shared" ref="KI168:KI178" si="319">FR168*BM168/100*1000</f>
        <v>6.9073680000000008</v>
      </c>
      <c r="KJ168" s="20">
        <f t="shared" ref="KJ168:KJ178" si="320">FR168*BY168/100*1000</f>
        <v>44.980780416000002</v>
      </c>
      <c r="KK168" s="20">
        <f t="shared" ref="KK168:KK178" si="321">FR168*CA168/100*1000</f>
        <v>50.603377967999997</v>
      </c>
      <c r="KL168" s="20">
        <f t="shared" ref="KL168:KL178" si="322">FR168*CC168/100*1000</f>
        <v>52.578885216000003</v>
      </c>
      <c r="KM168" s="9"/>
      <c r="KN168" s="9"/>
      <c r="KO168" s="9"/>
      <c r="KP168" s="1"/>
      <c r="KQ168" s="9"/>
      <c r="KR168" s="9"/>
      <c r="KS168" s="23"/>
      <c r="KT168" s="20"/>
      <c r="KU168" s="1"/>
      <c r="KV168" s="1"/>
      <c r="KW168" s="1"/>
      <c r="KX168" s="1"/>
      <c r="KY168" s="1"/>
      <c r="KZ168" s="1"/>
      <c r="LA168" s="11"/>
      <c r="LB168" s="11"/>
      <c r="LC168" s="11"/>
    </row>
    <row r="169" spans="1:315">
      <c r="A169" s="1">
        <v>345</v>
      </c>
      <c r="B169" s="416">
        <f>COUNTIFS($D$3:D169,D169,$F$3:F169,F169)</f>
        <v>1</v>
      </c>
      <c r="C169" s="417">
        <v>16674</v>
      </c>
      <c r="D169" s="418" t="s">
        <v>1900</v>
      </c>
      <c r="E169" s="2" t="s">
        <v>519</v>
      </c>
      <c r="F169" s="12">
        <v>7709074439</v>
      </c>
      <c r="G169" s="1">
        <v>44</v>
      </c>
      <c r="H169" s="441">
        <v>44545</v>
      </c>
      <c r="I169" s="29" t="s">
        <v>456</v>
      </c>
      <c r="J169" s="24" t="s">
        <v>486</v>
      </c>
      <c r="K169" s="2" t="s">
        <v>429</v>
      </c>
      <c r="L169" s="2">
        <v>12</v>
      </c>
      <c r="M169" s="2">
        <v>1</v>
      </c>
      <c r="N169" s="2" t="s">
        <v>430</v>
      </c>
      <c r="O169" s="11"/>
      <c r="P169" s="2" t="s">
        <v>1879</v>
      </c>
      <c r="Q169" s="11"/>
      <c r="R169" s="11"/>
      <c r="S169" s="11"/>
      <c r="T169" s="41"/>
      <c r="U169" s="41"/>
      <c r="V169" s="61" t="s">
        <v>1358</v>
      </c>
      <c r="W169" s="41"/>
      <c r="X169" s="41"/>
      <c r="Y169" s="63"/>
      <c r="Z169" s="11"/>
      <c r="AA169" s="1" t="s">
        <v>793</v>
      </c>
      <c r="AB169" s="1"/>
      <c r="AC169" s="112">
        <v>75</v>
      </c>
      <c r="AD169" s="112">
        <v>900</v>
      </c>
      <c r="AE169" s="11"/>
      <c r="AF169" s="11"/>
      <c r="AG169" s="11" t="s">
        <v>490</v>
      </c>
      <c r="AH169" s="112">
        <v>50</v>
      </c>
      <c r="AI169" s="11"/>
      <c r="AJ169" s="11"/>
      <c r="AK169" s="112"/>
      <c r="AL169" s="1"/>
      <c r="AM169" s="11"/>
      <c r="AN169" s="1"/>
      <c r="AO169" s="113">
        <v>33</v>
      </c>
      <c r="AP169" s="114">
        <v>63.5</v>
      </c>
      <c r="AQ169" s="115">
        <v>2.56</v>
      </c>
      <c r="AR169" s="116">
        <f t="shared" si="296"/>
        <v>99.06</v>
      </c>
      <c r="AS169" s="117">
        <f t="shared" si="297"/>
        <v>0.51968503937007871</v>
      </c>
      <c r="AT169" s="118">
        <f t="shared" si="298"/>
        <v>1.3303937007874016</v>
      </c>
      <c r="AU169" s="119">
        <f t="shared" si="299"/>
        <v>0.49954586739327883</v>
      </c>
      <c r="AV169" s="19">
        <f t="shared" ref="AV169:AV174" si="323">AW169*AO169/100</f>
        <v>26.170000000000005</v>
      </c>
      <c r="AW169" s="19">
        <f t="shared" ref="AW169:AW174" si="324">98-AY169-(CD169*100/AO169)</f>
        <v>79.303030303030312</v>
      </c>
      <c r="AX169" s="120">
        <v>5.41</v>
      </c>
      <c r="AY169" s="19">
        <f t="shared" ref="AY169:AY174" si="325">AX169*100/AO169</f>
        <v>16.393939393939394</v>
      </c>
      <c r="AZ169" s="1" t="s">
        <v>431</v>
      </c>
      <c r="BA169" s="55">
        <v>18.330000000000002</v>
      </c>
      <c r="BB169" s="1" t="s">
        <v>431</v>
      </c>
      <c r="BC169" s="6">
        <v>0.03</v>
      </c>
      <c r="BD169" s="6"/>
      <c r="BE169" s="19"/>
      <c r="BF169" s="19"/>
      <c r="BG169" s="64">
        <v>6990</v>
      </c>
      <c r="BH169" s="64">
        <v>180.29</v>
      </c>
      <c r="BI169" s="19">
        <v>0</v>
      </c>
      <c r="BJ169" s="19">
        <v>36.6</v>
      </c>
      <c r="BK169" s="19">
        <f>100-BJ169</f>
        <v>63.4</v>
      </c>
      <c r="BL169" s="121">
        <f t="shared" si="300"/>
        <v>0.57728706624605686</v>
      </c>
      <c r="BM169" s="122">
        <v>0.18</v>
      </c>
      <c r="BN169" s="6">
        <f t="shared" si="301"/>
        <v>0.54545454545454541</v>
      </c>
      <c r="BO169" s="1" t="s">
        <v>431</v>
      </c>
      <c r="BP169" s="19">
        <v>60.024999999999991</v>
      </c>
      <c r="BQ169" s="19">
        <v>38.28</v>
      </c>
      <c r="BR169" s="42">
        <v>82058.34</v>
      </c>
      <c r="BS169" s="6">
        <f t="shared" si="302"/>
        <v>45.8</v>
      </c>
      <c r="BT169" s="4">
        <v>93</v>
      </c>
      <c r="BU169" s="42">
        <v>7983.3</v>
      </c>
      <c r="BV169" s="6">
        <f t="shared" si="303"/>
        <v>7</v>
      </c>
      <c r="BW169" s="6">
        <f t="shared" si="304"/>
        <v>63.436499999999995</v>
      </c>
      <c r="BX169" s="22">
        <v>20.2</v>
      </c>
      <c r="BY169" s="22">
        <f t="shared" si="305"/>
        <v>12.827</v>
      </c>
      <c r="BZ169" s="6">
        <v>25.6</v>
      </c>
      <c r="CA169" s="22">
        <f t="shared" si="306"/>
        <v>16.256</v>
      </c>
      <c r="CB169" s="6">
        <v>54.1</v>
      </c>
      <c r="CC169" s="22">
        <f t="shared" si="307"/>
        <v>34.353499999999997</v>
      </c>
      <c r="CD169" s="22">
        <v>0.76</v>
      </c>
      <c r="CE169" s="123">
        <v>76</v>
      </c>
      <c r="CF169" s="124">
        <v>6055</v>
      </c>
      <c r="CG169" s="123">
        <v>69.5</v>
      </c>
      <c r="CH169" s="124">
        <v>4968</v>
      </c>
      <c r="CI169" s="123">
        <v>18.899999999999999</v>
      </c>
      <c r="CJ169" s="123">
        <v>43.5</v>
      </c>
      <c r="CK169" s="124">
        <v>4907</v>
      </c>
      <c r="CL169" s="19">
        <f t="shared" si="308"/>
        <v>0.78906249999999989</v>
      </c>
      <c r="CM169" s="19"/>
      <c r="CN169" s="19"/>
      <c r="CO169" s="19"/>
      <c r="CP169" s="6"/>
      <c r="CQ169" s="19"/>
      <c r="CR169" s="19"/>
      <c r="CS169" s="20"/>
      <c r="CT169" s="25"/>
      <c r="CU169" s="125"/>
      <c r="CV169" s="125"/>
      <c r="CW169" s="1"/>
      <c r="CX169" s="1"/>
      <c r="CY169" s="1"/>
      <c r="CZ169" s="22"/>
      <c r="DA169" s="16"/>
      <c r="DB169" s="126" t="s">
        <v>440</v>
      </c>
      <c r="DC169" s="127"/>
      <c r="DD169" s="128" t="s">
        <v>1901</v>
      </c>
      <c r="DE169" s="1"/>
      <c r="DF169" s="1"/>
      <c r="DG169" s="1"/>
      <c r="DH169" s="1"/>
      <c r="DI169" s="1" t="s">
        <v>433</v>
      </c>
      <c r="DJ169" s="206" t="s">
        <v>490</v>
      </c>
      <c r="DK169" s="4">
        <v>2</v>
      </c>
      <c r="DL169" s="4"/>
      <c r="DM169" s="4"/>
      <c r="DN169" s="16">
        <v>0</v>
      </c>
      <c r="DO169" s="4"/>
      <c r="DP169" s="4"/>
      <c r="DQ169" s="4"/>
      <c r="DR169" s="22" t="s">
        <v>430</v>
      </c>
      <c r="DS169" s="22" t="s">
        <v>430</v>
      </c>
      <c r="DT169" s="22">
        <v>19</v>
      </c>
      <c r="DU169" s="22">
        <v>21</v>
      </c>
      <c r="DV169" s="22">
        <v>79</v>
      </c>
      <c r="DW169" s="22" t="s">
        <v>430</v>
      </c>
      <c r="DX169" s="22" t="s">
        <v>430</v>
      </c>
      <c r="DY169" s="22" t="s">
        <v>430</v>
      </c>
      <c r="DZ169" s="39" t="s">
        <v>430</v>
      </c>
      <c r="EA169" s="2">
        <v>0</v>
      </c>
      <c r="EB169" s="2"/>
      <c r="EC169" s="36"/>
      <c r="ED169" s="36"/>
      <c r="EE169" s="4">
        <f>L169</f>
        <v>12</v>
      </c>
      <c r="EF169" s="4"/>
      <c r="EG169" s="4"/>
      <c r="EH169" s="4"/>
      <c r="EI169" s="4"/>
      <c r="EJ169" s="4"/>
      <c r="EK169" s="4"/>
      <c r="EL169" s="6" t="e">
        <f t="shared" si="309"/>
        <v>#DIV/0!</v>
      </c>
      <c r="EM169" s="4"/>
      <c r="EN169" s="4"/>
      <c r="EO169" s="4"/>
      <c r="EP169" s="4"/>
      <c r="EQ169" s="31"/>
      <c r="ER169" s="14"/>
      <c r="ES169" s="129">
        <f>C169</f>
        <v>16674</v>
      </c>
      <c r="ET169" s="130">
        <v>75</v>
      </c>
      <c r="EU169" s="130">
        <v>7829</v>
      </c>
      <c r="EV169" s="130">
        <v>14000</v>
      </c>
      <c r="EW169" s="130">
        <v>38064</v>
      </c>
      <c r="EX169" s="130">
        <v>2132</v>
      </c>
      <c r="EY169" s="131">
        <f t="shared" si="310"/>
        <v>77.288045714285701</v>
      </c>
      <c r="EZ169" s="38">
        <f t="shared" si="311"/>
        <v>927.45654857142836</v>
      </c>
      <c r="FA169" s="9"/>
      <c r="FB169" s="9"/>
      <c r="FC169" s="9"/>
      <c r="FD169" s="9"/>
      <c r="FE169" s="132"/>
      <c r="FF169" s="132"/>
      <c r="FG169" s="132"/>
      <c r="FH169" s="133"/>
      <c r="FI169" s="134"/>
      <c r="FJ169" s="133"/>
      <c r="FK169" s="135"/>
      <c r="FL169" s="136"/>
      <c r="FM169" s="9"/>
      <c r="FN169" s="1"/>
      <c r="FO169" s="40">
        <f t="shared" si="312"/>
        <v>7.4999999999999997E-2</v>
      </c>
      <c r="FP169" s="9"/>
      <c r="FQ169" s="118">
        <f t="shared" si="313"/>
        <v>27.232085834717079</v>
      </c>
      <c r="FR169" s="137">
        <f t="shared" si="314"/>
        <v>7.72880457142857E-2</v>
      </c>
      <c r="FS169" s="9"/>
      <c r="FT169" s="1"/>
      <c r="FU169" s="335"/>
      <c r="FV169" s="344"/>
      <c r="FW169" s="210"/>
      <c r="FX169" s="8"/>
      <c r="FY169" s="240"/>
      <c r="FZ169" s="1"/>
      <c r="GA169" s="1"/>
      <c r="GB169" s="9"/>
      <c r="GC169" s="9"/>
      <c r="GD169" s="1"/>
      <c r="GE169" s="20"/>
      <c r="GF169" s="1"/>
      <c r="GG169" s="1"/>
      <c r="GH169" s="8"/>
      <c r="GI169" s="351"/>
      <c r="GJ169" s="8"/>
      <c r="GK169" s="1"/>
      <c r="GL169" s="8"/>
      <c r="GM169" s="9"/>
      <c r="GN169" s="1"/>
      <c r="GO169" s="10"/>
      <c r="GP169" s="10"/>
      <c r="GQ169" s="20"/>
      <c r="GR169" s="138"/>
      <c r="GS169" s="1"/>
      <c r="GT169" s="1"/>
      <c r="GU169" s="1"/>
      <c r="GV169" s="1"/>
      <c r="GW169" s="1"/>
      <c r="GX169" s="1"/>
      <c r="GY169" s="9"/>
      <c r="GZ169" s="9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22">
        <v>72.599999999999994</v>
      </c>
      <c r="KC169" s="22">
        <v>15.8</v>
      </c>
      <c r="KD169" s="22">
        <v>13.8</v>
      </c>
      <c r="KE169" s="20">
        <f t="shared" si="315"/>
        <v>25.505055085714279</v>
      </c>
      <c r="KF169" s="20">
        <f t="shared" si="316"/>
        <v>49.077909028571426</v>
      </c>
      <c r="KG169" s="20">
        <f t="shared" si="317"/>
        <v>1.9785739702857137</v>
      </c>
      <c r="KH169" s="20">
        <f t="shared" si="318"/>
        <v>4.1812832731428564</v>
      </c>
      <c r="KI169" s="20">
        <f t="shared" si="319"/>
        <v>0.13911848228571425</v>
      </c>
      <c r="KJ169" s="20">
        <f t="shared" si="320"/>
        <v>9.9137376237714268</v>
      </c>
      <c r="KK169" s="20">
        <f t="shared" si="321"/>
        <v>12.563944711314283</v>
      </c>
      <c r="KL169" s="20">
        <f t="shared" si="322"/>
        <v>26.551148784457137</v>
      </c>
      <c r="KM169" s="9"/>
      <c r="KN169" s="9"/>
      <c r="KO169" s="9"/>
      <c r="KP169" s="1"/>
      <c r="KQ169" s="9"/>
      <c r="KR169" s="9"/>
      <c r="KS169" s="23"/>
      <c r="KT169" s="20"/>
      <c r="KU169" s="1"/>
      <c r="KV169" s="1"/>
      <c r="KW169" s="1"/>
      <c r="KX169" s="1"/>
      <c r="KY169" s="1"/>
      <c r="KZ169" s="1"/>
      <c r="LA169" s="11"/>
      <c r="LB169" s="11"/>
      <c r="LC169" s="11"/>
    </row>
    <row r="170" spans="1:315">
      <c r="A170" s="1">
        <v>172</v>
      </c>
      <c r="B170" s="416">
        <f>COUNTIFS($D$3:D170,D170,$F$3:F170,F170)</f>
        <v>1</v>
      </c>
      <c r="C170" s="417">
        <v>15603</v>
      </c>
      <c r="D170" s="418" t="s">
        <v>1647</v>
      </c>
      <c r="E170" s="2" t="s">
        <v>534</v>
      </c>
      <c r="F170" s="12">
        <v>6454182295</v>
      </c>
      <c r="G170" s="1">
        <v>57</v>
      </c>
      <c r="H170" s="441">
        <v>44370</v>
      </c>
      <c r="I170" s="29" t="s">
        <v>648</v>
      </c>
      <c r="J170" s="24" t="s">
        <v>486</v>
      </c>
      <c r="K170" s="2" t="s">
        <v>429</v>
      </c>
      <c r="L170" s="2">
        <v>18</v>
      </c>
      <c r="M170" s="2" t="s">
        <v>661</v>
      </c>
      <c r="N170" s="2" t="s">
        <v>644</v>
      </c>
      <c r="O170" s="11"/>
      <c r="P170" s="2" t="s">
        <v>1638</v>
      </c>
      <c r="Q170" s="11"/>
      <c r="R170" s="11"/>
      <c r="S170" s="11"/>
      <c r="T170" s="41"/>
      <c r="U170" s="41"/>
      <c r="V170" s="61" t="s">
        <v>1358</v>
      </c>
      <c r="W170" s="63"/>
      <c r="X170" s="11"/>
      <c r="Y170" s="63"/>
      <c r="Z170" s="11"/>
      <c r="AA170" s="1" t="s">
        <v>793</v>
      </c>
      <c r="AB170" s="1"/>
      <c r="AC170" s="112">
        <v>218</v>
      </c>
      <c r="AD170" s="112">
        <v>3900</v>
      </c>
      <c r="AE170" s="11"/>
      <c r="AF170" s="11"/>
      <c r="AG170" s="11" t="s">
        <v>490</v>
      </c>
      <c r="AH170" s="112">
        <v>250</v>
      </c>
      <c r="AI170" s="11"/>
      <c r="AJ170" s="11"/>
      <c r="AK170" s="112"/>
      <c r="AL170" s="1"/>
      <c r="AM170" s="11"/>
      <c r="AN170" s="1"/>
      <c r="AO170" s="113">
        <v>47.7</v>
      </c>
      <c r="AP170" s="114">
        <v>40.9</v>
      </c>
      <c r="AQ170" s="115">
        <v>10.9</v>
      </c>
      <c r="AR170" s="116">
        <f t="shared" si="296"/>
        <v>99.5</v>
      </c>
      <c r="AS170" s="117">
        <f t="shared" si="297"/>
        <v>1.1662591687041566</v>
      </c>
      <c r="AT170" s="118">
        <f t="shared" si="298"/>
        <v>12.712224938875307</v>
      </c>
      <c r="AU170" s="119">
        <f t="shared" si="299"/>
        <v>0.92084942084942101</v>
      </c>
      <c r="AV170" s="19">
        <f t="shared" si="323"/>
        <v>43.296000000000006</v>
      </c>
      <c r="AW170" s="19">
        <f t="shared" si="324"/>
        <v>90.767295597484278</v>
      </c>
      <c r="AX170" s="120">
        <v>3.17</v>
      </c>
      <c r="AY170" s="19">
        <f t="shared" si="325"/>
        <v>6.6457023060796638</v>
      </c>
      <c r="AZ170" s="1" t="s">
        <v>431</v>
      </c>
      <c r="BA170" s="55">
        <v>37.31</v>
      </c>
      <c r="BB170" s="1" t="s">
        <v>431</v>
      </c>
      <c r="BC170" s="6">
        <v>0.23</v>
      </c>
      <c r="BD170" s="6"/>
      <c r="BE170" s="19"/>
      <c r="BF170" s="19"/>
      <c r="BG170" s="64">
        <v>7110.2791014295444</v>
      </c>
      <c r="BH170" s="64">
        <v>635</v>
      </c>
      <c r="BI170" s="19">
        <v>2.95</v>
      </c>
      <c r="BJ170" s="19">
        <v>37</v>
      </c>
      <c r="BK170" s="19">
        <f>100-BJ170</f>
        <v>63</v>
      </c>
      <c r="BL170" s="121">
        <f t="shared" si="300"/>
        <v>0.58730158730158732</v>
      </c>
      <c r="BM170" s="122">
        <v>0.82</v>
      </c>
      <c r="BN170" s="6">
        <f t="shared" si="301"/>
        <v>1.7190775681341719</v>
      </c>
      <c r="BO170" s="1" t="s">
        <v>431</v>
      </c>
      <c r="BP170" s="19">
        <v>50.290000000000006</v>
      </c>
      <c r="BQ170" s="19">
        <v>36.239999999999995</v>
      </c>
      <c r="BR170" s="42">
        <v>29167</v>
      </c>
      <c r="BS170" s="6">
        <f t="shared" si="302"/>
        <v>71.709999999999994</v>
      </c>
      <c r="BT170" s="4">
        <v>84.6</v>
      </c>
      <c r="BU170" s="42">
        <v>8748.625</v>
      </c>
      <c r="BV170" s="6">
        <f t="shared" si="303"/>
        <v>15.400000000000006</v>
      </c>
      <c r="BW170" s="6">
        <f t="shared" si="304"/>
        <v>40.658689999999993</v>
      </c>
      <c r="BX170" s="22">
        <v>7.91</v>
      </c>
      <c r="BY170" s="22">
        <f t="shared" si="305"/>
        <v>3.2351900000000002</v>
      </c>
      <c r="BZ170" s="6">
        <v>63.8</v>
      </c>
      <c r="CA170" s="22">
        <f t="shared" si="306"/>
        <v>26.094199999999997</v>
      </c>
      <c r="CB170" s="6">
        <v>27.7</v>
      </c>
      <c r="CC170" s="22">
        <f t="shared" si="307"/>
        <v>11.329299999999998</v>
      </c>
      <c r="CD170" s="22">
        <v>0.28000000000000003</v>
      </c>
      <c r="CE170" s="123">
        <v>96.8</v>
      </c>
      <c r="CF170" s="124">
        <v>8807</v>
      </c>
      <c r="CG170" s="123">
        <v>96.9</v>
      </c>
      <c r="CH170" s="124">
        <v>6186</v>
      </c>
      <c r="CI170" s="123">
        <v>68.8</v>
      </c>
      <c r="CJ170" s="123">
        <v>88.7</v>
      </c>
      <c r="CK170" s="124">
        <v>7247</v>
      </c>
      <c r="CL170" s="19">
        <f t="shared" si="308"/>
        <v>0.12398119122257054</v>
      </c>
      <c r="CM170" s="19">
        <v>4.5999999999999996</v>
      </c>
      <c r="CN170" s="19">
        <v>23.2</v>
      </c>
      <c r="CO170" s="19">
        <v>5.81</v>
      </c>
      <c r="CP170" s="6"/>
      <c r="CQ170" s="19"/>
      <c r="CR170" s="19"/>
      <c r="CS170" s="20"/>
      <c r="CT170" s="25"/>
      <c r="CU170" s="125"/>
      <c r="CV170" s="125"/>
      <c r="CW170" s="1"/>
      <c r="CX170" s="1"/>
      <c r="CY170" s="1"/>
      <c r="CZ170" s="22"/>
      <c r="DA170" s="16"/>
      <c r="DB170" s="126" t="s">
        <v>256</v>
      </c>
      <c r="DC170" s="127"/>
      <c r="DD170" s="128" t="s">
        <v>1648</v>
      </c>
      <c r="DE170" s="1"/>
      <c r="DF170" s="1"/>
      <c r="DG170" s="1"/>
      <c r="DH170" s="1"/>
      <c r="DI170" s="1" t="s">
        <v>435</v>
      </c>
      <c r="DJ170" s="206" t="s">
        <v>490</v>
      </c>
      <c r="DK170" s="4">
        <v>2</v>
      </c>
      <c r="DL170" s="4"/>
      <c r="DM170" s="4"/>
      <c r="DN170" s="16">
        <v>0</v>
      </c>
      <c r="DO170" s="4"/>
      <c r="DP170" s="4"/>
      <c r="DQ170" s="4"/>
      <c r="DR170" s="22" t="s">
        <v>430</v>
      </c>
      <c r="DS170" s="22" t="s">
        <v>430</v>
      </c>
      <c r="DT170" s="64">
        <v>193</v>
      </c>
      <c r="DU170" s="22">
        <v>10.9</v>
      </c>
      <c r="DV170" s="22">
        <v>89.1</v>
      </c>
      <c r="DW170" s="22" t="s">
        <v>430</v>
      </c>
      <c r="DX170" s="22" t="s">
        <v>430</v>
      </c>
      <c r="DY170" s="22" t="s">
        <v>430</v>
      </c>
      <c r="DZ170" s="22" t="s">
        <v>430</v>
      </c>
      <c r="EA170" s="2">
        <v>0</v>
      </c>
      <c r="EB170" s="65"/>
      <c r="EC170" s="36"/>
      <c r="ED170" s="36"/>
      <c r="EE170" s="4">
        <f>L170</f>
        <v>18</v>
      </c>
      <c r="EF170" s="4"/>
      <c r="EG170" s="4"/>
      <c r="EH170" s="4"/>
      <c r="EI170" s="4"/>
      <c r="EJ170" s="4"/>
      <c r="EK170" s="4"/>
      <c r="EL170" s="6" t="e">
        <f t="shared" si="309"/>
        <v>#DIV/0!</v>
      </c>
      <c r="EM170" s="4"/>
      <c r="EN170" s="4"/>
      <c r="EO170" s="4"/>
      <c r="EP170" s="4"/>
      <c r="EQ170" s="31"/>
      <c r="ER170" s="14"/>
      <c r="ES170" s="129">
        <f>C170</f>
        <v>15603</v>
      </c>
      <c r="ET170" s="130">
        <v>75</v>
      </c>
      <c r="EU170" s="130">
        <v>8085</v>
      </c>
      <c r="EV170" s="130">
        <v>6000</v>
      </c>
      <c r="EW170" s="130">
        <v>39780</v>
      </c>
      <c r="EX170" s="130">
        <v>2411</v>
      </c>
      <c r="EY170" s="131">
        <f t="shared" si="310"/>
        <v>213.13239999999999</v>
      </c>
      <c r="EZ170" s="38">
        <f t="shared" si="311"/>
        <v>3836.3831999999998</v>
      </c>
      <c r="FA170" s="9"/>
      <c r="FB170" s="9"/>
      <c r="FC170" s="9"/>
      <c r="FD170" s="9"/>
      <c r="FE170" s="132"/>
      <c r="FF170" s="132"/>
      <c r="FG170" s="132"/>
      <c r="FH170" s="133"/>
      <c r="FI170" s="134"/>
      <c r="FJ170" s="133"/>
      <c r="FK170" s="135"/>
      <c r="FL170" s="136"/>
      <c r="FM170" s="9"/>
      <c r="FN170" s="1"/>
      <c r="FO170" s="40">
        <f t="shared" si="312"/>
        <v>0.218</v>
      </c>
      <c r="FP170" s="9"/>
      <c r="FQ170" s="118">
        <f t="shared" si="313"/>
        <v>29.820655534941249</v>
      </c>
      <c r="FR170" s="137">
        <f t="shared" si="314"/>
        <v>0.2131324</v>
      </c>
      <c r="FS170" s="9"/>
      <c r="FT170" s="1"/>
      <c r="FU170" s="335"/>
      <c r="FV170" s="344"/>
      <c r="FW170" s="210"/>
      <c r="FX170" s="8"/>
      <c r="FY170" s="240"/>
      <c r="FZ170" s="1"/>
      <c r="GA170" s="1"/>
      <c r="GB170" s="9"/>
      <c r="GC170" s="9"/>
      <c r="GD170" s="1"/>
      <c r="GE170" s="20"/>
      <c r="GF170" s="1"/>
      <c r="GG170" s="1"/>
      <c r="GH170" s="8"/>
      <c r="GI170" s="351"/>
      <c r="GJ170" s="8"/>
      <c r="GK170" s="1"/>
      <c r="GL170" s="8"/>
      <c r="GM170" s="9"/>
      <c r="GN170" s="1"/>
      <c r="GO170" s="10"/>
      <c r="GP170" s="10"/>
      <c r="GQ170" s="20"/>
      <c r="GR170" s="138"/>
      <c r="GS170" s="1"/>
      <c r="GT170" s="1"/>
      <c r="GU170" s="1"/>
      <c r="GV170" s="1"/>
      <c r="GW170" s="1"/>
      <c r="GX170" s="1"/>
      <c r="GY170" s="9"/>
      <c r="GZ170" s="9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9"/>
      <c r="KC170" s="9"/>
      <c r="KD170" s="9"/>
      <c r="KE170" s="20">
        <f t="shared" si="315"/>
        <v>101.66415480000002</v>
      </c>
      <c r="KF170" s="20">
        <f t="shared" si="316"/>
        <v>87.171151600000016</v>
      </c>
      <c r="KG170" s="20">
        <f t="shared" si="317"/>
        <v>23.231431599999997</v>
      </c>
      <c r="KH170" s="20">
        <f t="shared" si="318"/>
        <v>6.7562970800000004</v>
      </c>
      <c r="KI170" s="20">
        <f t="shared" si="319"/>
        <v>1.7476856799999998</v>
      </c>
      <c r="KJ170" s="20">
        <f t="shared" si="320"/>
        <v>6.8952380915600004</v>
      </c>
      <c r="KK170" s="20">
        <f t="shared" si="321"/>
        <v>55.615194720799998</v>
      </c>
      <c r="KL170" s="20">
        <f t="shared" si="322"/>
        <v>24.146408993199994</v>
      </c>
      <c r="KM170" s="9"/>
      <c r="KN170" s="9"/>
      <c r="KO170" s="9"/>
      <c r="KP170" s="1"/>
      <c r="KQ170" s="9"/>
      <c r="KR170" s="9"/>
      <c r="KS170" s="23"/>
      <c r="KT170" s="20"/>
      <c r="KU170" s="1"/>
      <c r="KV170" s="1"/>
      <c r="KW170" s="1"/>
      <c r="KX170" s="1"/>
      <c r="KY170" s="1"/>
      <c r="KZ170" s="1"/>
      <c r="LA170" s="11"/>
      <c r="LB170" s="11"/>
      <c r="LC170" s="11"/>
    </row>
    <row r="171" spans="1:315">
      <c r="A171" s="1">
        <v>269</v>
      </c>
      <c r="B171" s="416">
        <f>COUNTIFS($D$3:D171,D171,$F$3:F171,F171)</f>
        <v>1</v>
      </c>
      <c r="C171" s="417">
        <v>16140</v>
      </c>
      <c r="D171" s="418" t="s">
        <v>1798</v>
      </c>
      <c r="E171" s="2" t="s">
        <v>503</v>
      </c>
      <c r="F171" s="12">
        <v>5503291057</v>
      </c>
      <c r="G171" s="1">
        <v>66</v>
      </c>
      <c r="H171" s="441">
        <v>44466</v>
      </c>
      <c r="I171" s="29" t="s">
        <v>1799</v>
      </c>
      <c r="J171" s="24" t="s">
        <v>486</v>
      </c>
      <c r="K171" s="2" t="s">
        <v>429</v>
      </c>
      <c r="L171" s="2">
        <v>29</v>
      </c>
      <c r="M171" s="2" t="s">
        <v>1800</v>
      </c>
      <c r="N171" s="2" t="s">
        <v>430</v>
      </c>
      <c r="O171" s="11"/>
      <c r="P171" s="2" t="s">
        <v>1762</v>
      </c>
      <c r="Q171" s="11"/>
      <c r="R171" s="11"/>
      <c r="S171" s="11"/>
      <c r="T171" s="41"/>
      <c r="U171" s="41"/>
      <c r="V171" s="61" t="s">
        <v>1358</v>
      </c>
      <c r="W171" s="41"/>
      <c r="X171" s="41"/>
      <c r="Y171" s="63"/>
      <c r="Z171" s="11"/>
      <c r="AA171" s="1" t="s">
        <v>1780</v>
      </c>
      <c r="AB171" s="1"/>
      <c r="AC171" s="112">
        <v>47</v>
      </c>
      <c r="AD171" s="112">
        <v>1400</v>
      </c>
      <c r="AE171" s="11"/>
      <c r="AF171" s="11"/>
      <c r="AG171" s="11" t="s">
        <v>482</v>
      </c>
      <c r="AH171" s="112">
        <v>50</v>
      </c>
      <c r="AI171" s="11"/>
      <c r="AJ171" s="11"/>
      <c r="AK171" s="112"/>
      <c r="AL171" s="1"/>
      <c r="AM171" s="11"/>
      <c r="AN171" s="1"/>
      <c r="AO171" s="113">
        <v>18.8</v>
      </c>
      <c r="AP171" s="114">
        <v>70.8</v>
      </c>
      <c r="AQ171" s="115">
        <v>9.91</v>
      </c>
      <c r="AR171" s="116">
        <f t="shared" si="296"/>
        <v>99.509999999999991</v>
      </c>
      <c r="AS171" s="117">
        <f t="shared" si="297"/>
        <v>0.2655367231638418</v>
      </c>
      <c r="AT171" s="118">
        <f t="shared" si="298"/>
        <v>2.6314689265536724</v>
      </c>
      <c r="AU171" s="119">
        <f t="shared" si="299"/>
        <v>0.2329327220914385</v>
      </c>
      <c r="AV171" s="19">
        <f t="shared" si="323"/>
        <v>17.334</v>
      </c>
      <c r="AW171" s="19">
        <f t="shared" si="324"/>
        <v>92.202127659574472</v>
      </c>
      <c r="AX171" s="120">
        <v>0.89</v>
      </c>
      <c r="AY171" s="19">
        <f t="shared" si="325"/>
        <v>4.7340425531914896</v>
      </c>
      <c r="AZ171" s="1" t="s">
        <v>431</v>
      </c>
      <c r="BA171" s="55">
        <v>43.29</v>
      </c>
      <c r="BB171" s="1" t="s">
        <v>431</v>
      </c>
      <c r="BC171" s="6">
        <v>0.6</v>
      </c>
      <c r="BD171" s="6"/>
      <c r="BE171" s="19"/>
      <c r="BF171" s="19"/>
      <c r="BG171" s="64">
        <v>8974.1666666666679</v>
      </c>
      <c r="BH171" s="64">
        <v>255.31</v>
      </c>
      <c r="BI171" s="19">
        <v>0</v>
      </c>
      <c r="BJ171" s="19">
        <v>30.8</v>
      </c>
      <c r="BK171" s="19">
        <f>100-BJ171</f>
        <v>69.2</v>
      </c>
      <c r="BL171" s="121">
        <f t="shared" si="300"/>
        <v>0.44508670520231214</v>
      </c>
      <c r="BM171" s="122">
        <v>0.17</v>
      </c>
      <c r="BN171" s="6">
        <f t="shared" si="301"/>
        <v>0.90425531914893609</v>
      </c>
      <c r="BO171" s="1" t="s">
        <v>431</v>
      </c>
      <c r="BP171" s="19">
        <v>57.925000000000004</v>
      </c>
      <c r="BQ171" s="19">
        <v>40.260000000000005</v>
      </c>
      <c r="BR171" s="42">
        <v>68424.48000000001</v>
      </c>
      <c r="BS171" s="6">
        <f t="shared" si="302"/>
        <v>44.8</v>
      </c>
      <c r="BT171" s="4">
        <v>98.5</v>
      </c>
      <c r="BU171" s="42">
        <v>11858.35</v>
      </c>
      <c r="BV171" s="6">
        <f t="shared" si="303"/>
        <v>1.5</v>
      </c>
      <c r="BW171" s="6">
        <f t="shared" si="304"/>
        <v>69.667199999999994</v>
      </c>
      <c r="BX171" s="22">
        <v>18.3</v>
      </c>
      <c r="BY171" s="22">
        <f t="shared" si="305"/>
        <v>12.9564</v>
      </c>
      <c r="BZ171" s="6">
        <v>26.5</v>
      </c>
      <c r="CA171" s="22">
        <f t="shared" si="306"/>
        <v>18.761999999999997</v>
      </c>
      <c r="CB171" s="6">
        <v>53.6</v>
      </c>
      <c r="CC171" s="22">
        <f t="shared" si="307"/>
        <v>37.948799999999999</v>
      </c>
      <c r="CD171" s="22">
        <v>0.2</v>
      </c>
      <c r="CE171" s="123">
        <v>99.2</v>
      </c>
      <c r="CF171" s="124">
        <v>16495</v>
      </c>
      <c r="CG171" s="123">
        <v>99.6</v>
      </c>
      <c r="CH171" s="124">
        <v>13615</v>
      </c>
      <c r="CI171" s="123">
        <v>95.5</v>
      </c>
      <c r="CJ171" s="123">
        <v>97.2</v>
      </c>
      <c r="CK171" s="124">
        <v>10382</v>
      </c>
      <c r="CL171" s="19">
        <f t="shared" si="308"/>
        <v>0.69056603773584913</v>
      </c>
      <c r="CM171" s="19"/>
      <c r="CN171" s="19"/>
      <c r="CO171" s="19"/>
      <c r="CP171" s="6"/>
      <c r="CQ171" s="19"/>
      <c r="CR171" s="19"/>
      <c r="CS171" s="20"/>
      <c r="CT171" s="25"/>
      <c r="CU171" s="125"/>
      <c r="CV171" s="125"/>
      <c r="CW171" s="1"/>
      <c r="CX171" s="1"/>
      <c r="CY171" s="1"/>
      <c r="CZ171" s="22"/>
      <c r="DA171" s="16"/>
      <c r="DB171" s="126" t="s">
        <v>440</v>
      </c>
      <c r="DC171" s="127"/>
      <c r="DD171" s="128" t="s">
        <v>1801</v>
      </c>
      <c r="DE171" s="1"/>
      <c r="DF171" s="1"/>
      <c r="DG171" s="1"/>
      <c r="DH171" s="1"/>
      <c r="DI171" s="1" t="s">
        <v>433</v>
      </c>
      <c r="DJ171" s="205" t="s">
        <v>482</v>
      </c>
      <c r="DK171" s="4">
        <v>2</v>
      </c>
      <c r="DL171" s="4"/>
      <c r="DM171" s="4"/>
      <c r="DN171" s="16">
        <v>0</v>
      </c>
      <c r="DO171" s="4"/>
      <c r="DP171" s="4"/>
      <c r="DQ171" s="4"/>
      <c r="DR171" s="22" t="s">
        <v>430</v>
      </c>
      <c r="DS171" s="22" t="s">
        <v>430</v>
      </c>
      <c r="DT171" s="22">
        <v>40</v>
      </c>
      <c r="DU171" s="22">
        <v>20</v>
      </c>
      <c r="DV171" s="22">
        <v>80</v>
      </c>
      <c r="DW171" s="39" t="s">
        <v>430</v>
      </c>
      <c r="DX171" s="39" t="s">
        <v>430</v>
      </c>
      <c r="DY171" s="39" t="s">
        <v>430</v>
      </c>
      <c r="DZ171" s="39" t="s">
        <v>430</v>
      </c>
      <c r="EA171" s="2">
        <v>0</v>
      </c>
      <c r="EB171" s="2"/>
      <c r="EC171" s="36"/>
      <c r="ED171" s="36"/>
      <c r="EE171" s="4">
        <f>L171</f>
        <v>29</v>
      </c>
      <c r="EF171" s="4"/>
      <c r="EG171" s="4">
        <v>3</v>
      </c>
      <c r="EH171" s="4"/>
      <c r="EI171" s="4"/>
      <c r="EJ171" s="4"/>
      <c r="EK171" s="4"/>
      <c r="EL171" s="6" t="e">
        <f t="shared" si="309"/>
        <v>#DIV/0!</v>
      </c>
      <c r="EM171" s="4"/>
      <c r="EN171" s="4"/>
      <c r="EO171" s="4"/>
      <c r="EP171" s="4"/>
      <c r="EQ171" s="31"/>
      <c r="ER171" s="14"/>
      <c r="ES171" s="129">
        <f>C171</f>
        <v>16140</v>
      </c>
      <c r="ET171" s="130">
        <v>75</v>
      </c>
      <c r="EU171" s="130">
        <v>31564</v>
      </c>
      <c r="EV171" s="130">
        <v>21489</v>
      </c>
      <c r="EW171" s="130">
        <v>37440</v>
      </c>
      <c r="EX171" s="130">
        <v>2156</v>
      </c>
      <c r="EY171" s="131">
        <f t="shared" si="310"/>
        <v>50.084936479128849</v>
      </c>
      <c r="EZ171" s="38">
        <f t="shared" si="311"/>
        <v>1452.4631578947367</v>
      </c>
      <c r="FA171" s="9"/>
      <c r="FB171" s="9"/>
      <c r="FC171" s="9"/>
      <c r="FD171" s="9"/>
      <c r="FE171" s="132"/>
      <c r="FF171" s="132"/>
      <c r="FG171" s="132"/>
      <c r="FH171" s="133"/>
      <c r="FI171" s="134"/>
      <c r="FJ171" s="133"/>
      <c r="FK171" s="135"/>
      <c r="FL171" s="136"/>
      <c r="FM171" s="9"/>
      <c r="FN171" s="1"/>
      <c r="FO171" s="40">
        <f t="shared" si="312"/>
        <v>4.7E-2</v>
      </c>
      <c r="FP171" s="9"/>
      <c r="FQ171" s="118">
        <f t="shared" si="313"/>
        <v>6.8305664681282474</v>
      </c>
      <c r="FR171" s="137">
        <f t="shared" si="314"/>
        <v>5.0084936479128851E-2</v>
      </c>
      <c r="FS171" s="9"/>
      <c r="FT171" s="1"/>
      <c r="FU171" s="336"/>
      <c r="FV171" s="343"/>
      <c r="FW171" s="1"/>
      <c r="FX171" s="208"/>
      <c r="FY171" s="240"/>
      <c r="FZ171" s="1"/>
      <c r="GA171" s="1"/>
      <c r="GB171" s="9"/>
      <c r="GC171" s="9"/>
      <c r="GD171" s="1"/>
      <c r="GE171" s="20"/>
      <c r="GF171" s="1"/>
      <c r="GG171" s="1"/>
      <c r="GH171" s="8"/>
      <c r="GI171" s="351"/>
      <c r="GJ171" s="8"/>
      <c r="GK171" s="1"/>
      <c r="GL171" s="8"/>
      <c r="GM171" s="9"/>
      <c r="GN171" s="1"/>
      <c r="GO171" s="10"/>
      <c r="GP171" s="10"/>
      <c r="GQ171" s="20"/>
      <c r="GR171" s="138"/>
      <c r="GS171" s="1"/>
      <c r="GT171" s="1"/>
      <c r="GU171" s="1"/>
      <c r="GV171" s="1"/>
      <c r="GW171" s="1"/>
      <c r="GX171" s="1"/>
      <c r="GY171" s="9"/>
      <c r="GZ171" s="9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22">
        <v>74.599999999999994</v>
      </c>
      <c r="KC171" s="22">
        <v>37.1</v>
      </c>
      <c r="KD171" s="22">
        <v>41.7</v>
      </c>
      <c r="KE171" s="20">
        <f t="shared" si="315"/>
        <v>9.4159680580762242</v>
      </c>
      <c r="KF171" s="20">
        <f t="shared" si="316"/>
        <v>35.460135027223231</v>
      </c>
      <c r="KG171" s="20">
        <f t="shared" si="317"/>
        <v>4.9634172050816687</v>
      </c>
      <c r="KH171" s="20">
        <f t="shared" si="318"/>
        <v>0.44575593466424679</v>
      </c>
      <c r="KI171" s="20">
        <f t="shared" si="319"/>
        <v>8.5144392014519052E-2</v>
      </c>
      <c r="KJ171" s="20">
        <f t="shared" si="320"/>
        <v>6.4892047099818502</v>
      </c>
      <c r="KK171" s="20">
        <f t="shared" si="321"/>
        <v>9.3969357822141539</v>
      </c>
      <c r="KL171" s="20">
        <f t="shared" si="322"/>
        <v>19.00663237459165</v>
      </c>
      <c r="KM171" s="9"/>
      <c r="KN171" s="9"/>
      <c r="KO171" s="9"/>
      <c r="KP171" s="1"/>
      <c r="KQ171" s="9"/>
      <c r="KR171" s="9"/>
      <c r="KS171" s="23"/>
      <c r="KT171" s="20"/>
      <c r="KU171" s="1"/>
      <c r="KV171" s="1"/>
      <c r="KW171" s="1"/>
      <c r="KX171" s="1"/>
      <c r="KY171" s="1"/>
      <c r="KZ171" s="1"/>
      <c r="LA171" s="11"/>
      <c r="LB171" s="11"/>
      <c r="LC171" s="11"/>
    </row>
    <row r="172" spans="1:315">
      <c r="A172" s="1">
        <v>127</v>
      </c>
      <c r="B172" s="416">
        <f>COUNTIFS($D$3:D172,D172,$F$3:F172,F172)</f>
        <v>1</v>
      </c>
      <c r="C172" s="417">
        <v>15209</v>
      </c>
      <c r="D172" s="418" t="s">
        <v>1599</v>
      </c>
      <c r="E172" s="2" t="s">
        <v>550</v>
      </c>
      <c r="F172" s="12">
        <v>490225023</v>
      </c>
      <c r="G172" s="1">
        <v>72</v>
      </c>
      <c r="H172" s="441">
        <v>44322</v>
      </c>
      <c r="I172" s="29" t="s">
        <v>539</v>
      </c>
      <c r="J172" s="24" t="s">
        <v>486</v>
      </c>
      <c r="K172" s="2" t="s">
        <v>429</v>
      </c>
      <c r="L172" s="2">
        <v>7</v>
      </c>
      <c r="M172" s="2">
        <v>1</v>
      </c>
      <c r="N172" s="2" t="s">
        <v>430</v>
      </c>
      <c r="O172" s="11"/>
      <c r="P172" s="2" t="s">
        <v>1574</v>
      </c>
      <c r="Q172" s="11"/>
      <c r="R172" s="11"/>
      <c r="S172" s="11"/>
      <c r="T172" s="41"/>
      <c r="U172" s="41"/>
      <c r="V172" s="61" t="s">
        <v>1358</v>
      </c>
      <c r="W172" s="41"/>
      <c r="X172" s="41"/>
      <c r="Y172" s="63"/>
      <c r="Z172" s="11"/>
      <c r="AA172" s="1" t="s">
        <v>793</v>
      </c>
      <c r="AB172" s="1"/>
      <c r="AC172" s="112">
        <v>78</v>
      </c>
      <c r="AD172" s="112">
        <v>500</v>
      </c>
      <c r="AE172" s="11"/>
      <c r="AF172" s="11"/>
      <c r="AG172" s="11" t="s">
        <v>490</v>
      </c>
      <c r="AH172" s="112">
        <v>50</v>
      </c>
      <c r="AI172" s="11"/>
      <c r="AJ172" s="11"/>
      <c r="AK172" s="112"/>
      <c r="AL172" s="1"/>
      <c r="AM172" s="11"/>
      <c r="AN172" s="1"/>
      <c r="AO172" s="113">
        <v>13.9</v>
      </c>
      <c r="AP172" s="114">
        <v>84</v>
      </c>
      <c r="AQ172" s="115">
        <v>1.29</v>
      </c>
      <c r="AR172" s="116">
        <f t="shared" si="296"/>
        <v>99.190000000000012</v>
      </c>
      <c r="AS172" s="117">
        <f t="shared" si="297"/>
        <v>0.16547619047619047</v>
      </c>
      <c r="AT172" s="118">
        <f t="shared" si="298"/>
        <v>0.21346428571428572</v>
      </c>
      <c r="AU172" s="119">
        <f t="shared" si="299"/>
        <v>0.1629733849220307</v>
      </c>
      <c r="AV172" s="19">
        <f t="shared" si="323"/>
        <v>12.642000000000001</v>
      </c>
      <c r="AW172" s="19">
        <f t="shared" si="324"/>
        <v>90.949640287769782</v>
      </c>
      <c r="AX172" s="120">
        <v>0.77</v>
      </c>
      <c r="AY172" s="19">
        <f t="shared" si="325"/>
        <v>5.5395683453237412</v>
      </c>
      <c r="AZ172" s="1" t="s">
        <v>431</v>
      </c>
      <c r="BA172" s="55">
        <v>32.4</v>
      </c>
      <c r="BB172" s="1" t="s">
        <v>431</v>
      </c>
      <c r="BC172" s="6">
        <v>1.2E-2</v>
      </c>
      <c r="BD172" s="6"/>
      <c r="BE172" s="19"/>
      <c r="BF172" s="19"/>
      <c r="BG172" s="64">
        <v>8233.6283185840712</v>
      </c>
      <c r="BH172" s="64">
        <v>339.09090909090907</v>
      </c>
      <c r="BI172" s="19">
        <v>18.399999999999999</v>
      </c>
      <c r="BJ172" s="19">
        <v>42.9</v>
      </c>
      <c r="BK172" s="19">
        <f>100-BJ172</f>
        <v>57.1</v>
      </c>
      <c r="BL172" s="121">
        <f t="shared" si="300"/>
        <v>0.75131348511383533</v>
      </c>
      <c r="BM172" s="122">
        <v>0.19</v>
      </c>
      <c r="BN172" s="6">
        <f t="shared" si="301"/>
        <v>1.3669064748201438</v>
      </c>
      <c r="BO172" s="1" t="s">
        <v>431</v>
      </c>
      <c r="BP172" s="19">
        <v>22.898</v>
      </c>
      <c r="BQ172" s="19">
        <v>20.614999999999998</v>
      </c>
      <c r="BR172" s="42">
        <v>46420</v>
      </c>
      <c r="BS172" s="6">
        <f t="shared" si="302"/>
        <v>66.5</v>
      </c>
      <c r="BT172" s="4">
        <v>93.1</v>
      </c>
      <c r="BU172" s="42" t="s">
        <v>431</v>
      </c>
      <c r="BV172" s="6">
        <f t="shared" si="303"/>
        <v>6.9000000000000057</v>
      </c>
      <c r="BW172" s="6">
        <f t="shared" si="304"/>
        <v>83.915999999999997</v>
      </c>
      <c r="BX172" s="22">
        <v>10</v>
      </c>
      <c r="BY172" s="22">
        <f t="shared" si="305"/>
        <v>8.4</v>
      </c>
      <c r="BZ172" s="6">
        <v>56.5</v>
      </c>
      <c r="CA172" s="22">
        <f t="shared" si="306"/>
        <v>47.46</v>
      </c>
      <c r="CB172" s="6">
        <v>33.4</v>
      </c>
      <c r="CC172" s="22">
        <f t="shared" si="307"/>
        <v>28.055999999999997</v>
      </c>
      <c r="CD172" s="22">
        <v>0.21</v>
      </c>
      <c r="CE172" s="123">
        <v>99.2</v>
      </c>
      <c r="CF172" s="124">
        <v>11169</v>
      </c>
      <c r="CG172" s="123">
        <v>87.5</v>
      </c>
      <c r="CH172" s="124">
        <v>6514</v>
      </c>
      <c r="CI172" s="123">
        <v>36.1</v>
      </c>
      <c r="CJ172" s="123">
        <v>71.5</v>
      </c>
      <c r="CK172" s="124">
        <v>6262</v>
      </c>
      <c r="CL172" s="19">
        <f t="shared" si="308"/>
        <v>0.17699115044247787</v>
      </c>
      <c r="CM172" s="19">
        <v>10.8</v>
      </c>
      <c r="CN172" s="19">
        <v>15.5</v>
      </c>
      <c r="CO172" s="19">
        <v>30.7</v>
      </c>
      <c r="CP172" s="6"/>
      <c r="CQ172" s="19"/>
      <c r="CR172" s="19"/>
      <c r="CS172" s="20"/>
      <c r="CT172" s="25"/>
      <c r="CU172" s="125"/>
      <c r="CV172" s="125"/>
      <c r="CW172" s="1"/>
      <c r="CX172" s="1"/>
      <c r="CY172" s="1"/>
      <c r="CZ172" s="22"/>
      <c r="DA172" s="16"/>
      <c r="DB172" s="126" t="s">
        <v>440</v>
      </c>
      <c r="DC172" s="127"/>
      <c r="DD172" s="128" t="s">
        <v>1600</v>
      </c>
      <c r="DE172" s="1"/>
      <c r="DF172" s="1"/>
      <c r="DG172" s="1"/>
      <c r="DH172" s="1"/>
      <c r="DI172" s="1" t="s">
        <v>433</v>
      </c>
      <c r="DJ172" s="206" t="s">
        <v>490</v>
      </c>
      <c r="DK172" s="4">
        <v>2</v>
      </c>
      <c r="DL172" s="4"/>
      <c r="DM172" s="4"/>
      <c r="DN172" s="16">
        <v>0</v>
      </c>
      <c r="DO172" s="4"/>
      <c r="DP172" s="4"/>
      <c r="DQ172" s="4"/>
      <c r="DR172" s="22" t="s">
        <v>430</v>
      </c>
      <c r="DS172" s="22" t="s">
        <v>430</v>
      </c>
      <c r="DT172" s="64">
        <v>83</v>
      </c>
      <c r="DU172" s="22">
        <v>4.8</v>
      </c>
      <c r="DV172" s="22">
        <v>95.2</v>
      </c>
      <c r="DW172" s="22" t="s">
        <v>430</v>
      </c>
      <c r="DX172" s="22" t="s">
        <v>430</v>
      </c>
      <c r="DY172" s="22" t="s">
        <v>430</v>
      </c>
      <c r="DZ172" s="22" t="s">
        <v>430</v>
      </c>
      <c r="EA172" s="2">
        <v>0</v>
      </c>
      <c r="EB172" s="65"/>
      <c r="EC172" s="36"/>
      <c r="ED172" s="36"/>
      <c r="EE172" s="4">
        <f>L172</f>
        <v>7</v>
      </c>
      <c r="EF172" s="4"/>
      <c r="EG172" s="4"/>
      <c r="EH172" s="4"/>
      <c r="EI172" s="4"/>
      <c r="EJ172" s="4"/>
      <c r="EK172" s="4"/>
      <c r="EL172" s="6" t="e">
        <f t="shared" si="309"/>
        <v>#DIV/0!</v>
      </c>
      <c r="EM172" s="4">
        <v>0</v>
      </c>
      <c r="EN172" s="1">
        <v>1</v>
      </c>
      <c r="EO172" s="4">
        <v>2</v>
      </c>
      <c r="EP172" s="4"/>
      <c r="EQ172" s="31"/>
      <c r="ER172" s="14"/>
      <c r="ES172" s="129">
        <v>15209</v>
      </c>
      <c r="ET172" s="130">
        <v>75</v>
      </c>
      <c r="EU172" s="130">
        <v>18103</v>
      </c>
      <c r="EV172" s="130">
        <v>16000</v>
      </c>
      <c r="EW172" s="130">
        <v>39780</v>
      </c>
      <c r="EX172" s="130">
        <v>2048</v>
      </c>
      <c r="EY172" s="131">
        <f t="shared" si="310"/>
        <v>67.891199999999998</v>
      </c>
      <c r="EZ172" s="38">
        <f t="shared" si="311"/>
        <v>475.23839999999996</v>
      </c>
      <c r="FA172" s="9"/>
      <c r="FB172" s="9"/>
      <c r="FC172" s="9"/>
      <c r="FD172" s="9"/>
      <c r="FE172" s="132"/>
      <c r="FF172" s="132"/>
      <c r="FG172" s="132"/>
      <c r="FH172" s="133"/>
      <c r="FI172" s="134"/>
      <c r="FJ172" s="133"/>
      <c r="FK172" s="135"/>
      <c r="FL172" s="136"/>
      <c r="FM172" s="9"/>
      <c r="FN172" s="1"/>
      <c r="FO172" s="40">
        <f t="shared" si="312"/>
        <v>7.8E-2</v>
      </c>
      <c r="FP172" s="9"/>
      <c r="FQ172" s="118">
        <f t="shared" si="313"/>
        <v>11.313042037231398</v>
      </c>
      <c r="FR172" s="137">
        <f t="shared" si="314"/>
        <v>6.7891199999999999E-2</v>
      </c>
      <c r="FS172" s="9"/>
      <c r="FT172" s="1"/>
      <c r="FU172" s="335"/>
      <c r="FV172" s="344"/>
      <c r="FW172" s="210"/>
      <c r="FX172" s="8"/>
      <c r="FY172" s="240"/>
      <c r="FZ172" s="1"/>
      <c r="GA172" s="1"/>
      <c r="GB172" s="9"/>
      <c r="GC172" s="9"/>
      <c r="GD172" s="1"/>
      <c r="GE172" s="20"/>
      <c r="GF172" s="1"/>
      <c r="GG172" s="1"/>
      <c r="GH172" s="8"/>
      <c r="GI172" s="351"/>
      <c r="GJ172" s="8"/>
      <c r="GK172" s="1"/>
      <c r="GL172" s="8"/>
      <c r="GM172" s="9"/>
      <c r="GN172" s="1"/>
      <c r="GO172" s="10"/>
      <c r="GP172" s="10"/>
      <c r="GQ172" s="20"/>
      <c r="GR172" s="138"/>
      <c r="GS172" s="1"/>
      <c r="GT172" s="19">
        <v>0.28640549092000001</v>
      </c>
      <c r="GU172" s="1"/>
      <c r="GV172" s="145">
        <v>0.1402140872</v>
      </c>
      <c r="GW172" s="1"/>
      <c r="GX172" s="1"/>
      <c r="GY172" s="9"/>
      <c r="GZ172" s="9"/>
      <c r="HA172" s="32">
        <v>1.43</v>
      </c>
      <c r="HB172" s="32">
        <v>6.2</v>
      </c>
      <c r="HC172" s="33">
        <v>1892</v>
      </c>
      <c r="HD172" s="32">
        <v>5.9</v>
      </c>
      <c r="HE172" s="32">
        <v>3.99</v>
      </c>
      <c r="HF172" s="32">
        <v>8.14</v>
      </c>
      <c r="HG172" s="33">
        <v>6910.6</v>
      </c>
      <c r="HH172" s="32">
        <v>87.33</v>
      </c>
      <c r="HI172" s="33">
        <v>161.29</v>
      </c>
      <c r="HJ172" s="32">
        <v>323.64</v>
      </c>
      <c r="HK172" s="32">
        <v>6.08</v>
      </c>
      <c r="HL172" s="32">
        <v>43.35</v>
      </c>
      <c r="HM172" s="32">
        <v>227.79</v>
      </c>
      <c r="HN172" s="32">
        <v>506.83</v>
      </c>
      <c r="HO172" s="32">
        <v>235.71</v>
      </c>
      <c r="HP172" s="33">
        <v>165</v>
      </c>
      <c r="HQ172" s="32">
        <v>26.41</v>
      </c>
      <c r="HR172" s="32">
        <v>12.43</v>
      </c>
      <c r="HS172" s="32">
        <v>421.17</v>
      </c>
      <c r="HT172" s="32">
        <v>883.28</v>
      </c>
      <c r="HU172" s="32">
        <v>1025.45</v>
      </c>
      <c r="HV172" s="32">
        <v>21.28</v>
      </c>
      <c r="HW172" s="32">
        <v>152.11000000000001</v>
      </c>
      <c r="HX172" s="32">
        <v>43.3</v>
      </c>
      <c r="HY172" s="32">
        <v>30.69</v>
      </c>
      <c r="HZ172" s="32">
        <v>850.86</v>
      </c>
      <c r="IA172" s="22">
        <f>HU172/HP172</f>
        <v>6.2148484848484848</v>
      </c>
      <c r="IB172" s="1"/>
      <c r="IC172" s="1"/>
      <c r="ID172" s="1"/>
      <c r="IE172" s="1"/>
      <c r="IF172" s="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9"/>
      <c r="KC172" s="9"/>
      <c r="KD172" s="9"/>
      <c r="KE172" s="20">
        <f t="shared" si="315"/>
        <v>9.4368768000000003</v>
      </c>
      <c r="KF172" s="20">
        <f t="shared" si="316"/>
        <v>57.028607999999998</v>
      </c>
      <c r="KG172" s="20">
        <f t="shared" si="317"/>
        <v>0.87579647999999999</v>
      </c>
      <c r="KH172" s="20">
        <f t="shared" si="318"/>
        <v>0.52276223999999993</v>
      </c>
      <c r="KI172" s="20">
        <f t="shared" si="319"/>
        <v>0.12899328000000002</v>
      </c>
      <c r="KJ172" s="20">
        <f t="shared" si="320"/>
        <v>5.7028607999999998</v>
      </c>
      <c r="KK172" s="20">
        <f t="shared" si="321"/>
        <v>32.221163519999998</v>
      </c>
      <c r="KL172" s="20">
        <f t="shared" si="322"/>
        <v>19.047555071999998</v>
      </c>
      <c r="KM172" s="9"/>
      <c r="KN172" s="9"/>
      <c r="KO172" s="9"/>
      <c r="KP172" s="1"/>
      <c r="KQ172" s="9"/>
      <c r="KR172" s="9"/>
      <c r="KS172" s="23" t="s">
        <v>430</v>
      </c>
      <c r="KT172" s="20" t="s">
        <v>430</v>
      </c>
      <c r="KU172" s="1"/>
      <c r="KV172" s="1"/>
      <c r="KW172" s="1"/>
      <c r="KX172" s="1"/>
      <c r="KY172" s="1"/>
      <c r="KZ172" s="1"/>
      <c r="LA172" s="11"/>
      <c r="LB172" s="11"/>
      <c r="LC172" s="11"/>
    </row>
    <row r="173" spans="1:315">
      <c r="A173" s="1">
        <v>236</v>
      </c>
      <c r="B173" s="416">
        <f>COUNTIFS($D$3:D173,D173,$F$3:F173,F173)</f>
        <v>1</v>
      </c>
      <c r="C173" s="417">
        <v>13644</v>
      </c>
      <c r="D173" s="418" t="s">
        <v>471</v>
      </c>
      <c r="E173" s="2" t="s">
        <v>491</v>
      </c>
      <c r="F173" s="12">
        <v>6604080274</v>
      </c>
      <c r="G173" s="1">
        <v>54</v>
      </c>
      <c r="H173" s="441">
        <v>44126</v>
      </c>
      <c r="I173" s="29" t="s">
        <v>774</v>
      </c>
      <c r="J173" s="24" t="s">
        <v>486</v>
      </c>
      <c r="K173" s="2" t="s">
        <v>429</v>
      </c>
      <c r="L173" s="1">
        <v>13</v>
      </c>
      <c r="M173" s="2" t="s">
        <v>661</v>
      </c>
      <c r="N173" s="2" t="s">
        <v>430</v>
      </c>
      <c r="O173" s="1"/>
      <c r="P173" s="1" t="s">
        <v>1285</v>
      </c>
      <c r="Q173" s="25"/>
      <c r="R173" s="25"/>
      <c r="S173" s="2"/>
      <c r="T173" s="41"/>
      <c r="U173" s="41"/>
      <c r="V173" s="57" t="s">
        <v>1270</v>
      </c>
      <c r="W173" s="27"/>
      <c r="X173" s="56"/>
      <c r="Y173" s="56"/>
      <c r="Z173" s="29"/>
      <c r="AA173" s="1" t="s">
        <v>793</v>
      </c>
      <c r="AB173" s="1"/>
      <c r="AC173" s="112">
        <v>60</v>
      </c>
      <c r="AD173" s="112">
        <v>500</v>
      </c>
      <c r="AE173" s="11"/>
      <c r="AF173" s="11"/>
      <c r="AG173" s="11" t="s">
        <v>490</v>
      </c>
      <c r="AH173" s="112">
        <v>50</v>
      </c>
      <c r="AI173" s="11"/>
      <c r="AJ173" s="11"/>
      <c r="AK173" s="112"/>
      <c r="AL173" s="1"/>
      <c r="AM173" s="11"/>
      <c r="AN173" s="1"/>
      <c r="AO173" s="113">
        <v>49.4</v>
      </c>
      <c r="AP173" s="114">
        <v>33.5</v>
      </c>
      <c r="AQ173" s="115">
        <v>14.7</v>
      </c>
      <c r="AR173" s="116">
        <f t="shared" si="296"/>
        <v>97.600000000000009</v>
      </c>
      <c r="AS173" s="117">
        <f t="shared" si="297"/>
        <v>1.4746268656716417</v>
      </c>
      <c r="AT173" s="118">
        <f t="shared" si="298"/>
        <v>21.677014925373133</v>
      </c>
      <c r="AU173" s="119">
        <f t="shared" si="299"/>
        <v>1.0248962655601659</v>
      </c>
      <c r="AV173" s="19">
        <f t="shared" si="323"/>
        <v>40.122</v>
      </c>
      <c r="AW173" s="19">
        <f t="shared" si="324"/>
        <v>81.218623481781378</v>
      </c>
      <c r="AX173" s="120">
        <v>7.51</v>
      </c>
      <c r="AY173" s="19">
        <f t="shared" si="325"/>
        <v>15.202429149797572</v>
      </c>
      <c r="AZ173" s="1" t="s">
        <v>431</v>
      </c>
      <c r="BA173" s="55">
        <v>5.46</v>
      </c>
      <c r="BB173" s="1" t="s">
        <v>431</v>
      </c>
      <c r="BC173" s="6">
        <v>0.67</v>
      </c>
      <c r="BD173" s="6"/>
      <c r="BE173" s="19"/>
      <c r="BF173" s="19"/>
      <c r="BG173" s="64">
        <v>4905.3846153846152</v>
      </c>
      <c r="BH173" s="64">
        <v>627.45098039215691</v>
      </c>
      <c r="BI173" s="19">
        <v>1.37</v>
      </c>
      <c r="BJ173" s="19">
        <v>37.5</v>
      </c>
      <c r="BK173" s="1">
        <v>62.5</v>
      </c>
      <c r="BL173" s="121">
        <f t="shared" si="300"/>
        <v>0.6</v>
      </c>
      <c r="BM173" s="122">
        <v>0.49</v>
      </c>
      <c r="BN173" s="6">
        <f t="shared" si="301"/>
        <v>0.9919028340080972</v>
      </c>
      <c r="BO173" s="1" t="s">
        <v>431</v>
      </c>
      <c r="BP173" s="19">
        <v>33.799999999999997</v>
      </c>
      <c r="BQ173" s="19">
        <v>43.673000000000002</v>
      </c>
      <c r="BR173" s="42">
        <v>30952.9</v>
      </c>
      <c r="BS173" s="6">
        <f t="shared" si="302"/>
        <v>55</v>
      </c>
      <c r="BT173" s="4">
        <v>86</v>
      </c>
      <c r="BU173" s="42">
        <v>8103.3898305084749</v>
      </c>
      <c r="BV173" s="6">
        <f t="shared" si="303"/>
        <v>14</v>
      </c>
      <c r="BW173" s="6">
        <f t="shared" si="304"/>
        <v>33.265500000000003</v>
      </c>
      <c r="BX173" s="2">
        <v>23.3</v>
      </c>
      <c r="BY173" s="22">
        <f t="shared" si="305"/>
        <v>7.8055000000000003</v>
      </c>
      <c r="BZ173" s="4">
        <v>31.7</v>
      </c>
      <c r="CA173" s="22">
        <f t="shared" si="306"/>
        <v>10.6195</v>
      </c>
      <c r="CB173" s="4">
        <v>44.3</v>
      </c>
      <c r="CC173" s="22">
        <f t="shared" si="307"/>
        <v>14.840499999999999</v>
      </c>
      <c r="CD173" s="22">
        <v>0.78</v>
      </c>
      <c r="CE173" s="123">
        <v>99.7</v>
      </c>
      <c r="CF173" s="123">
        <v>7314</v>
      </c>
      <c r="CG173" s="123">
        <v>97.3</v>
      </c>
      <c r="CH173" s="123">
        <v>4589</v>
      </c>
      <c r="CI173" s="123">
        <v>76.3</v>
      </c>
      <c r="CJ173" s="123">
        <v>88.4</v>
      </c>
      <c r="CK173" s="123">
        <v>4253</v>
      </c>
      <c r="CL173" s="19">
        <f t="shared" si="308"/>
        <v>0.73501577287066255</v>
      </c>
      <c r="CM173" s="22"/>
      <c r="CN173" s="22"/>
      <c r="CO173" s="22"/>
      <c r="CP173" s="6"/>
      <c r="CQ173" s="19"/>
      <c r="CR173" s="19">
        <v>24.7</v>
      </c>
      <c r="CS173" s="20">
        <v>2018</v>
      </c>
      <c r="CT173" s="22"/>
      <c r="CU173" s="139"/>
      <c r="CV173" s="139"/>
      <c r="CW173" s="22"/>
      <c r="CX173" s="22"/>
      <c r="CY173" s="1"/>
      <c r="CZ173" s="22"/>
      <c r="DA173" s="16"/>
      <c r="DB173" s="126" t="s">
        <v>446</v>
      </c>
      <c r="DC173" s="127"/>
      <c r="DD173" s="128" t="s">
        <v>1297</v>
      </c>
      <c r="DE173" s="1"/>
      <c r="DF173" s="1"/>
      <c r="DG173" s="1"/>
      <c r="DH173" s="1"/>
      <c r="DI173" s="1" t="s">
        <v>433</v>
      </c>
      <c r="DJ173" s="206" t="s">
        <v>490</v>
      </c>
      <c r="DK173" s="4">
        <v>2</v>
      </c>
      <c r="DL173" s="4"/>
      <c r="DM173" s="4"/>
      <c r="DN173" s="16">
        <v>0</v>
      </c>
      <c r="DO173" s="4"/>
      <c r="DP173" s="4"/>
      <c r="DQ173" s="4"/>
      <c r="DR173" s="1" t="s">
        <v>430</v>
      </c>
      <c r="DS173" s="1" t="s">
        <v>430</v>
      </c>
      <c r="DT173" s="1">
        <v>307</v>
      </c>
      <c r="DU173" s="1">
        <v>35.799999999999997</v>
      </c>
      <c r="DV173" s="1">
        <v>64.2</v>
      </c>
      <c r="DW173" s="1" t="s">
        <v>430</v>
      </c>
      <c r="DX173" s="1" t="s">
        <v>430</v>
      </c>
      <c r="DY173" s="1" t="s">
        <v>430</v>
      </c>
      <c r="DZ173" s="1" t="s">
        <v>430</v>
      </c>
      <c r="EA173" s="1">
        <v>0</v>
      </c>
      <c r="EB173" s="1"/>
      <c r="EC173" s="36"/>
      <c r="ED173" s="36"/>
      <c r="EE173" s="4">
        <v>13</v>
      </c>
      <c r="EF173" s="4"/>
      <c r="EG173" s="4"/>
      <c r="EH173" s="4"/>
      <c r="EI173" s="4"/>
      <c r="EJ173" s="4"/>
      <c r="EK173" s="4"/>
      <c r="EL173" s="6" t="e">
        <f t="shared" si="309"/>
        <v>#DIV/0!</v>
      </c>
      <c r="EM173" s="4">
        <v>1</v>
      </c>
      <c r="EN173" s="1">
        <v>1</v>
      </c>
      <c r="EO173" s="4">
        <v>2</v>
      </c>
      <c r="EP173" s="4"/>
      <c r="EQ173" s="31"/>
      <c r="ER173" s="14"/>
      <c r="ES173" s="129">
        <v>13644</v>
      </c>
      <c r="ET173" s="130">
        <v>75</v>
      </c>
      <c r="EU173" s="130">
        <v>32615</v>
      </c>
      <c r="EV173" s="130">
        <v>16000</v>
      </c>
      <c r="EW173" s="130">
        <v>39780</v>
      </c>
      <c r="EX173" s="130">
        <v>1938</v>
      </c>
      <c r="EY173" s="131">
        <f t="shared" si="310"/>
        <v>64.244699999999995</v>
      </c>
      <c r="EZ173" s="38">
        <f t="shared" si="311"/>
        <v>835.1810999999999</v>
      </c>
      <c r="FA173" s="9"/>
      <c r="FB173" s="9"/>
      <c r="FC173" s="9"/>
      <c r="FD173" s="9"/>
      <c r="FE173" s="132"/>
      <c r="FF173" s="132"/>
      <c r="FG173" s="132"/>
      <c r="FH173" s="133"/>
      <c r="FI173" s="134"/>
      <c r="FJ173" s="133"/>
      <c r="FK173" s="135"/>
      <c r="FL173" s="136"/>
      <c r="FM173" s="9"/>
      <c r="FN173" s="1"/>
      <c r="FO173" s="40">
        <f t="shared" si="312"/>
        <v>0.06</v>
      </c>
      <c r="FP173" s="9"/>
      <c r="FQ173" s="118">
        <f t="shared" si="313"/>
        <v>5.9420512034340032</v>
      </c>
      <c r="FR173" s="137">
        <f t="shared" si="314"/>
        <v>6.4244699999999988E-2</v>
      </c>
      <c r="FS173" s="140"/>
      <c r="FT173" s="1"/>
      <c r="FU173" s="335"/>
      <c r="FV173" s="344"/>
      <c r="FW173" s="210"/>
      <c r="FX173" s="8"/>
      <c r="FY173" s="240"/>
      <c r="FZ173" s="1"/>
      <c r="GA173" s="1"/>
      <c r="GB173" s="9"/>
      <c r="GC173" s="9"/>
      <c r="GD173" s="1"/>
      <c r="GE173" s="20"/>
      <c r="GF173" s="1"/>
      <c r="GG173" s="1"/>
      <c r="GH173" s="8"/>
      <c r="GI173" s="351"/>
      <c r="GJ173" s="8"/>
      <c r="GK173" s="1"/>
      <c r="GL173" s="8"/>
      <c r="GM173" s="9"/>
      <c r="GN173" s="1"/>
      <c r="GO173" s="10">
        <v>44126</v>
      </c>
      <c r="GP173" s="10"/>
      <c r="GQ173" s="20"/>
      <c r="GR173" s="138"/>
      <c r="GS173" s="1"/>
      <c r="GT173" s="19">
        <v>2.1224303880000002</v>
      </c>
      <c r="GU173" s="1"/>
      <c r="GV173" s="145">
        <v>0.51175871119999994</v>
      </c>
      <c r="GW173" s="1"/>
      <c r="GX173" s="1"/>
      <c r="GY173" s="9"/>
      <c r="GZ173" s="9"/>
      <c r="HA173" s="32">
        <v>4.32</v>
      </c>
      <c r="HB173" s="32">
        <v>5.35</v>
      </c>
      <c r="HC173" s="33">
        <v>4218.8999999999996</v>
      </c>
      <c r="HD173" s="32">
        <v>9.36</v>
      </c>
      <c r="HE173" s="32">
        <v>3.11</v>
      </c>
      <c r="HF173" s="32">
        <v>3.95</v>
      </c>
      <c r="HG173" s="33">
        <v>29508.03</v>
      </c>
      <c r="HH173" s="32">
        <v>65.73</v>
      </c>
      <c r="HI173" s="33">
        <v>740.4</v>
      </c>
      <c r="HJ173" s="32">
        <v>163.52000000000001</v>
      </c>
      <c r="HK173" s="32">
        <v>5.97</v>
      </c>
      <c r="HL173" s="32">
        <v>0</v>
      </c>
      <c r="HM173" s="32">
        <v>250.97</v>
      </c>
      <c r="HN173" s="32">
        <v>0</v>
      </c>
      <c r="HO173" s="32">
        <v>197.01</v>
      </c>
      <c r="HP173" s="33">
        <v>2489.37</v>
      </c>
      <c r="HQ173" s="32">
        <v>21.32</v>
      </c>
      <c r="HR173" s="32">
        <v>0</v>
      </c>
      <c r="HS173" s="32">
        <v>439.42</v>
      </c>
      <c r="HT173" s="32">
        <v>1401.85</v>
      </c>
      <c r="HU173" s="32">
        <v>426.35</v>
      </c>
      <c r="HV173" s="32">
        <v>9.81</v>
      </c>
      <c r="HW173" s="32">
        <v>211.75</v>
      </c>
      <c r="HX173" s="32">
        <v>8.9</v>
      </c>
      <c r="HY173" s="32">
        <v>0</v>
      </c>
      <c r="HZ173" s="32">
        <v>334.53</v>
      </c>
      <c r="IA173" s="22">
        <f>HU173/HP173</f>
        <v>0.17126823252469503</v>
      </c>
      <c r="IB173" s="1"/>
      <c r="IC173" s="1"/>
      <c r="ID173" s="1"/>
      <c r="IE173" s="1"/>
      <c r="IF173" s="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9"/>
      <c r="KC173" s="9"/>
      <c r="KD173" s="9"/>
      <c r="KE173" s="20">
        <f t="shared" si="315"/>
        <v>31.736881799999992</v>
      </c>
      <c r="KF173" s="20">
        <f t="shared" si="316"/>
        <v>21.521974499999995</v>
      </c>
      <c r="KG173" s="20">
        <f t="shared" si="317"/>
        <v>9.4439708999999983</v>
      </c>
      <c r="KH173" s="20">
        <f t="shared" si="318"/>
        <v>4.8247769699999994</v>
      </c>
      <c r="KI173" s="20">
        <f t="shared" si="319"/>
        <v>0.31479902999999998</v>
      </c>
      <c r="KJ173" s="20">
        <f t="shared" si="320"/>
        <v>5.0146200584999994</v>
      </c>
      <c r="KK173" s="20">
        <f t="shared" si="321"/>
        <v>6.8224659164999988</v>
      </c>
      <c r="KL173" s="20">
        <f t="shared" si="322"/>
        <v>9.5342347034999975</v>
      </c>
      <c r="KM173" s="9"/>
      <c r="KN173" s="9"/>
      <c r="KO173" s="9"/>
      <c r="KP173" s="1"/>
      <c r="KQ173" s="9"/>
      <c r="KR173" s="9"/>
      <c r="KS173" s="23">
        <v>44141</v>
      </c>
      <c r="KT173" s="20">
        <v>1</v>
      </c>
      <c r="KU173" s="1"/>
      <c r="KV173" s="1"/>
      <c r="KW173" s="1"/>
      <c r="KX173" s="1"/>
      <c r="KY173" s="1"/>
      <c r="KZ173" s="1"/>
      <c r="LA173" s="11"/>
      <c r="LB173" s="11"/>
      <c r="LC173" s="11"/>
    </row>
    <row r="174" spans="1:315">
      <c r="A174" s="1">
        <v>291</v>
      </c>
      <c r="B174" s="416">
        <f>COUNTIFS($D$3:D174,D174,$F$3:F174,F174)</f>
        <v>1</v>
      </c>
      <c r="C174" s="417">
        <v>16229</v>
      </c>
      <c r="D174" s="418" t="s">
        <v>471</v>
      </c>
      <c r="E174" s="2" t="s">
        <v>496</v>
      </c>
      <c r="F174" s="12">
        <v>7611265343</v>
      </c>
      <c r="G174" s="1">
        <v>45</v>
      </c>
      <c r="H174" s="441">
        <v>44482</v>
      </c>
      <c r="I174" s="29" t="s">
        <v>1845</v>
      </c>
      <c r="J174" s="24" t="s">
        <v>486</v>
      </c>
      <c r="K174" s="2" t="s">
        <v>429</v>
      </c>
      <c r="L174" s="2">
        <v>8</v>
      </c>
      <c r="M174" s="2">
        <v>2</v>
      </c>
      <c r="N174" s="2" t="s">
        <v>430</v>
      </c>
      <c r="O174" s="11"/>
      <c r="P174" s="2" t="s">
        <v>1808</v>
      </c>
      <c r="Q174" s="11"/>
      <c r="R174" s="11"/>
      <c r="S174" s="11"/>
      <c r="T174" s="41"/>
      <c r="U174" s="41"/>
      <c r="V174" s="61" t="s">
        <v>1358</v>
      </c>
      <c r="W174" s="41"/>
      <c r="X174" s="41"/>
      <c r="Y174" s="63"/>
      <c r="Z174" s="11"/>
      <c r="AA174" s="1" t="s">
        <v>1784</v>
      </c>
      <c r="AB174" s="1"/>
      <c r="AC174" s="112">
        <v>256</v>
      </c>
      <c r="AD174" s="112">
        <v>2046</v>
      </c>
      <c r="AE174" s="11"/>
      <c r="AF174" s="11"/>
      <c r="AG174" s="11" t="s">
        <v>482</v>
      </c>
      <c r="AH174" s="112">
        <v>150</v>
      </c>
      <c r="AI174" s="11"/>
      <c r="AJ174" s="11"/>
      <c r="AK174" s="112"/>
      <c r="AL174" s="1"/>
      <c r="AM174" s="11"/>
      <c r="AN174" s="1"/>
      <c r="AO174" s="113">
        <v>48.5</v>
      </c>
      <c r="AP174" s="114">
        <v>43.3</v>
      </c>
      <c r="AQ174" s="115">
        <v>7.23</v>
      </c>
      <c r="AR174" s="116">
        <f t="shared" si="296"/>
        <v>99.03</v>
      </c>
      <c r="AS174" s="117">
        <f t="shared" si="297"/>
        <v>1.1200923787528869</v>
      </c>
      <c r="AT174" s="118">
        <f t="shared" si="298"/>
        <v>8.0982678983833729</v>
      </c>
      <c r="AU174" s="119">
        <f t="shared" si="299"/>
        <v>0.95982584603206011</v>
      </c>
      <c r="AV174" s="19">
        <f t="shared" si="323"/>
        <v>33.859999999999992</v>
      </c>
      <c r="AW174" s="19">
        <f t="shared" si="324"/>
        <v>69.814432989690715</v>
      </c>
      <c r="AX174" s="120">
        <v>11</v>
      </c>
      <c r="AY174" s="19">
        <f t="shared" si="325"/>
        <v>22.680412371134022</v>
      </c>
      <c r="AZ174" s="1" t="s">
        <v>431</v>
      </c>
      <c r="BA174" s="55">
        <v>29.64</v>
      </c>
      <c r="BB174" s="1" t="s">
        <v>431</v>
      </c>
      <c r="BC174" s="6">
        <v>0.1</v>
      </c>
      <c r="BD174" s="6"/>
      <c r="BE174" s="19"/>
      <c r="BF174" s="19"/>
      <c r="BG174" s="64">
        <v>7612.5</v>
      </c>
      <c r="BH174" s="64">
        <v>297.65999999999997</v>
      </c>
      <c r="BI174" s="19">
        <v>0.54</v>
      </c>
      <c r="BJ174" s="19">
        <v>53.6</v>
      </c>
      <c r="BK174" s="19">
        <f>100-BJ174</f>
        <v>46.4</v>
      </c>
      <c r="BL174" s="121">
        <f t="shared" si="300"/>
        <v>1.1551724137931034</v>
      </c>
      <c r="BM174" s="122">
        <v>2.2200000000000002</v>
      </c>
      <c r="BN174" s="6">
        <f t="shared" si="301"/>
        <v>4.5773195876288666</v>
      </c>
      <c r="BO174" s="1" t="s">
        <v>431</v>
      </c>
      <c r="BP174" s="19">
        <v>62.58</v>
      </c>
      <c r="BQ174" s="19">
        <v>56.88</v>
      </c>
      <c r="BR174" s="42">
        <v>67430.880000000005</v>
      </c>
      <c r="BS174" s="6">
        <f t="shared" si="302"/>
        <v>33.6</v>
      </c>
      <c r="BT174" s="4">
        <v>92.7</v>
      </c>
      <c r="BU174" s="42">
        <v>10565.19</v>
      </c>
      <c r="BV174" s="6">
        <f t="shared" si="303"/>
        <v>7.2999999999999972</v>
      </c>
      <c r="BW174" s="6">
        <f t="shared" si="304"/>
        <v>43.256699999999995</v>
      </c>
      <c r="BX174" s="22">
        <v>12</v>
      </c>
      <c r="BY174" s="22">
        <f t="shared" si="305"/>
        <v>5.1959999999999988</v>
      </c>
      <c r="BZ174" s="6">
        <v>21.6</v>
      </c>
      <c r="CA174" s="22">
        <f t="shared" si="306"/>
        <v>9.3528000000000002</v>
      </c>
      <c r="CB174" s="6">
        <v>66.3</v>
      </c>
      <c r="CC174" s="22">
        <f t="shared" si="307"/>
        <v>28.707899999999995</v>
      </c>
      <c r="CD174" s="22">
        <v>2.67</v>
      </c>
      <c r="CE174" s="123">
        <v>98.4</v>
      </c>
      <c r="CF174" s="124">
        <v>11375</v>
      </c>
      <c r="CG174" s="123">
        <v>97.6</v>
      </c>
      <c r="CH174" s="124">
        <v>8701</v>
      </c>
      <c r="CI174" s="123">
        <v>86.1</v>
      </c>
      <c r="CJ174" s="123">
        <v>90.1</v>
      </c>
      <c r="CK174" s="124">
        <v>5838</v>
      </c>
      <c r="CL174" s="19">
        <f t="shared" si="308"/>
        <v>0.55555555555555547</v>
      </c>
      <c r="CM174" s="19"/>
      <c r="CN174" s="19"/>
      <c r="CO174" s="19"/>
      <c r="CP174" s="6"/>
      <c r="CQ174" s="19"/>
      <c r="CR174" s="19"/>
      <c r="CS174" s="20"/>
      <c r="CT174" s="25"/>
      <c r="CU174" s="125"/>
      <c r="CV174" s="125"/>
      <c r="CW174" s="1"/>
      <c r="CX174" s="1"/>
      <c r="CY174" s="1"/>
      <c r="CZ174" s="22"/>
      <c r="DA174" s="16"/>
      <c r="DB174" s="126" t="s">
        <v>446</v>
      </c>
      <c r="DC174" s="127"/>
      <c r="DD174" s="128" t="s">
        <v>1846</v>
      </c>
      <c r="DE174" s="1"/>
      <c r="DF174" s="1"/>
      <c r="DG174" s="1"/>
      <c r="DH174" s="1"/>
      <c r="DI174" s="1" t="s">
        <v>433</v>
      </c>
      <c r="DJ174" s="205" t="s">
        <v>482</v>
      </c>
      <c r="DK174" s="4">
        <v>2</v>
      </c>
      <c r="DL174" s="4"/>
      <c r="DM174" s="4"/>
      <c r="DN174" s="16">
        <v>0</v>
      </c>
      <c r="DO174" s="4"/>
      <c r="DP174" s="4"/>
      <c r="DQ174" s="4"/>
      <c r="DR174" s="22" t="s">
        <v>430</v>
      </c>
      <c r="DS174" s="22" t="s">
        <v>430</v>
      </c>
      <c r="DT174" s="22">
        <v>400</v>
      </c>
      <c r="DU174" s="22">
        <v>4.2</v>
      </c>
      <c r="DV174" s="22">
        <v>95.8</v>
      </c>
      <c r="DW174" s="39" t="s">
        <v>430</v>
      </c>
      <c r="DX174" s="39" t="s">
        <v>430</v>
      </c>
      <c r="DY174" s="39" t="s">
        <v>430</v>
      </c>
      <c r="DZ174" s="39" t="s">
        <v>430</v>
      </c>
      <c r="EA174" s="2">
        <v>0</v>
      </c>
      <c r="EB174" s="2"/>
      <c r="EC174" s="36"/>
      <c r="ED174" s="36"/>
      <c r="EE174" s="4">
        <f>L174</f>
        <v>8</v>
      </c>
      <c r="EF174" s="4"/>
      <c r="EG174" s="4"/>
      <c r="EH174" s="4"/>
      <c r="EI174" s="4"/>
      <c r="EJ174" s="4"/>
      <c r="EK174" s="4"/>
      <c r="EL174" s="6" t="e">
        <f t="shared" si="309"/>
        <v>#DIV/0!</v>
      </c>
      <c r="EM174" s="4"/>
      <c r="EN174" s="4"/>
      <c r="EO174" s="4"/>
      <c r="EP174" s="4"/>
      <c r="EQ174" s="31"/>
      <c r="ER174" s="14"/>
      <c r="ES174" s="129">
        <f>C174</f>
        <v>16229</v>
      </c>
      <c r="ET174" s="130">
        <v>75</v>
      </c>
      <c r="EU174" s="130">
        <v>10661</v>
      </c>
      <c r="EV174" s="130">
        <v>4000</v>
      </c>
      <c r="EW174" s="130">
        <v>37440</v>
      </c>
      <c r="EX174" s="130">
        <v>2176</v>
      </c>
      <c r="EY174" s="131">
        <f t="shared" si="310"/>
        <v>271.56479999999999</v>
      </c>
      <c r="EZ174" s="38">
        <f t="shared" si="311"/>
        <v>2172.5183999999999</v>
      </c>
      <c r="FA174" s="9"/>
      <c r="FB174" s="9"/>
      <c r="FC174" s="9"/>
      <c r="FD174" s="9"/>
      <c r="FE174" s="132"/>
      <c r="FF174" s="132"/>
      <c r="FG174" s="132"/>
      <c r="FH174" s="133"/>
      <c r="FI174" s="134"/>
      <c r="FJ174" s="133"/>
      <c r="FK174" s="135"/>
      <c r="FL174" s="136"/>
      <c r="FM174" s="9"/>
      <c r="FN174" s="1"/>
      <c r="FO174" s="40">
        <f t="shared" si="312"/>
        <v>0.25600000000000001</v>
      </c>
      <c r="FP174" s="9"/>
      <c r="FQ174" s="118">
        <f t="shared" si="313"/>
        <v>20.410843260482132</v>
      </c>
      <c r="FR174" s="137">
        <f t="shared" si="314"/>
        <v>0.2715648</v>
      </c>
      <c r="FS174" s="9"/>
      <c r="FT174" s="1"/>
      <c r="FU174" s="336"/>
      <c r="FV174" s="343"/>
      <c r="FW174" s="1"/>
      <c r="FX174" s="208"/>
      <c r="FY174" s="240"/>
      <c r="FZ174" s="1"/>
      <c r="GA174" s="1"/>
      <c r="GB174" s="9"/>
      <c r="GC174" s="9"/>
      <c r="GD174" s="1"/>
      <c r="GE174" s="20"/>
      <c r="GF174" s="1"/>
      <c r="GG174" s="1"/>
      <c r="GH174" s="8"/>
      <c r="GI174" s="351"/>
      <c r="GJ174" s="8"/>
      <c r="GK174" s="1"/>
      <c r="GL174" s="8"/>
      <c r="GM174" s="9"/>
      <c r="GN174" s="1"/>
      <c r="GO174" s="10"/>
      <c r="GP174" s="10"/>
      <c r="GQ174" s="20"/>
      <c r="GR174" s="138"/>
      <c r="GS174" s="1"/>
      <c r="GT174" s="1"/>
      <c r="GU174" s="1"/>
      <c r="GV174" s="1"/>
      <c r="GW174" s="1"/>
      <c r="GX174" s="1"/>
      <c r="GY174" s="9"/>
      <c r="GZ174" s="9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22">
        <v>61.7</v>
      </c>
      <c r="KC174" s="22">
        <v>13.8</v>
      </c>
      <c r="KD174" s="22">
        <v>11.5</v>
      </c>
      <c r="KE174" s="20">
        <f t="shared" si="315"/>
        <v>131.70892800000001</v>
      </c>
      <c r="KF174" s="20">
        <f t="shared" si="316"/>
        <v>117.58755839999999</v>
      </c>
      <c r="KG174" s="20">
        <f t="shared" si="317"/>
        <v>19.63413504</v>
      </c>
      <c r="KH174" s="20">
        <f t="shared" si="318"/>
        <v>29.872128</v>
      </c>
      <c r="KI174" s="20">
        <f t="shared" si="319"/>
        <v>6.0287385600000007</v>
      </c>
      <c r="KJ174" s="20">
        <f t="shared" si="320"/>
        <v>14.110507007999997</v>
      </c>
      <c r="KK174" s="20">
        <f t="shared" si="321"/>
        <v>25.398912614400004</v>
      </c>
      <c r="KL174" s="20">
        <f t="shared" si="322"/>
        <v>77.960551219199985</v>
      </c>
      <c r="KM174" s="9"/>
      <c r="KN174" s="9"/>
      <c r="KO174" s="9"/>
      <c r="KP174" s="1"/>
      <c r="KQ174" s="9"/>
      <c r="KR174" s="9"/>
      <c r="KS174" s="23"/>
      <c r="KT174" s="20"/>
      <c r="KU174" s="1"/>
      <c r="KV174" s="1"/>
      <c r="KW174" s="1"/>
      <c r="KX174" s="1"/>
      <c r="KY174" s="1"/>
      <c r="KZ174" s="1"/>
      <c r="LA174" s="11"/>
      <c r="LB174" s="11"/>
      <c r="LC174" s="11"/>
    </row>
    <row r="175" spans="1:315">
      <c r="A175" s="1">
        <v>374</v>
      </c>
      <c r="B175" s="416">
        <f>COUNTIFS($D$3:D175,D175,$F$3:F175,F175)</f>
        <v>1</v>
      </c>
      <c r="C175" s="417">
        <v>11994</v>
      </c>
      <c r="D175" s="418" t="s">
        <v>946</v>
      </c>
      <c r="E175" s="2" t="s">
        <v>947</v>
      </c>
      <c r="F175" s="12">
        <v>6809231110</v>
      </c>
      <c r="G175" s="1">
        <v>51</v>
      </c>
      <c r="H175" s="441">
        <v>43802</v>
      </c>
      <c r="I175" s="29" t="s">
        <v>948</v>
      </c>
      <c r="J175" s="24" t="s">
        <v>486</v>
      </c>
      <c r="K175" s="2" t="s">
        <v>429</v>
      </c>
      <c r="L175" s="1">
        <v>28</v>
      </c>
      <c r="M175" s="2" t="s">
        <v>628</v>
      </c>
      <c r="N175" s="2" t="s">
        <v>430</v>
      </c>
      <c r="O175" s="1"/>
      <c r="P175" s="1" t="s">
        <v>943</v>
      </c>
      <c r="Q175" s="25"/>
      <c r="R175" s="25"/>
      <c r="S175" s="2"/>
      <c r="T175" s="45" t="s">
        <v>782</v>
      </c>
      <c r="U175" s="45"/>
      <c r="V175" s="47" t="s">
        <v>858</v>
      </c>
      <c r="W175" s="27"/>
      <c r="X175" s="56"/>
      <c r="Y175" s="56"/>
      <c r="Z175" s="29"/>
      <c r="AA175" s="1" t="s">
        <v>756</v>
      </c>
      <c r="AB175" s="1"/>
      <c r="AC175" s="112">
        <v>290</v>
      </c>
      <c r="AD175" s="112">
        <v>8100</v>
      </c>
      <c r="AE175" s="11"/>
      <c r="AF175" s="11"/>
      <c r="AG175" s="11" t="s">
        <v>490</v>
      </c>
      <c r="AH175" s="112">
        <v>550</v>
      </c>
      <c r="AI175" s="11"/>
      <c r="AJ175" s="1"/>
      <c r="AK175" s="112"/>
      <c r="AL175" s="1"/>
      <c r="AM175" s="1"/>
      <c r="AN175" s="1"/>
      <c r="AO175" s="113">
        <v>30.3</v>
      </c>
      <c r="AP175" s="114">
        <v>57.2</v>
      </c>
      <c r="AQ175" s="115">
        <v>12.4</v>
      </c>
      <c r="AR175" s="116">
        <f t="shared" si="296"/>
        <v>99.9</v>
      </c>
      <c r="AS175" s="117">
        <f t="shared" si="297"/>
        <v>0.52972027972027969</v>
      </c>
      <c r="AT175" s="118">
        <f t="shared" si="298"/>
        <v>6.568531468531468</v>
      </c>
      <c r="AU175" s="119">
        <f t="shared" si="299"/>
        <v>0.43534482758620685</v>
      </c>
      <c r="AV175" s="19">
        <v>19.604100000000003</v>
      </c>
      <c r="AW175" s="19">
        <f>95-AY175</f>
        <v>64.7</v>
      </c>
      <c r="AX175" s="148">
        <v>9.1809000000000012</v>
      </c>
      <c r="AY175" s="19">
        <v>30.3</v>
      </c>
      <c r="AZ175" s="1" t="s">
        <v>431</v>
      </c>
      <c r="BA175" s="55">
        <v>15.600000000000001</v>
      </c>
      <c r="BB175" s="1" t="s">
        <v>431</v>
      </c>
      <c r="BC175" s="6">
        <v>7.9000000000000001E-2</v>
      </c>
      <c r="BD175" s="6">
        <v>82.5</v>
      </c>
      <c r="BE175" s="19">
        <v>76.099999999999994</v>
      </c>
      <c r="BF175" s="19">
        <v>44.3</v>
      </c>
      <c r="BG175" s="2">
        <v>7404</v>
      </c>
      <c r="BH175" s="20">
        <v>533.79999999999995</v>
      </c>
      <c r="BI175" s="19">
        <v>1.0900000000000001</v>
      </c>
      <c r="BJ175" s="19">
        <v>47.9</v>
      </c>
      <c r="BK175" s="1">
        <v>52.1</v>
      </c>
      <c r="BL175" s="121">
        <f t="shared" si="300"/>
        <v>0.91938579654510555</v>
      </c>
      <c r="BM175" s="122">
        <v>2.3E-2</v>
      </c>
      <c r="BN175" s="6">
        <f t="shared" si="301"/>
        <v>7.5907590759075896E-2</v>
      </c>
      <c r="BO175" s="1" t="s">
        <v>431</v>
      </c>
      <c r="BP175" s="1">
        <v>60.2</v>
      </c>
      <c r="BQ175" s="19">
        <v>33.059999999999995</v>
      </c>
      <c r="BR175" s="42">
        <v>36561.949999999997</v>
      </c>
      <c r="BS175" s="6">
        <f t="shared" si="302"/>
        <v>20.009999999999998</v>
      </c>
      <c r="BT175" s="4">
        <v>92.4</v>
      </c>
      <c r="BU175" s="42">
        <v>9716.76</v>
      </c>
      <c r="BV175" s="6">
        <f t="shared" si="303"/>
        <v>7.5999999999999943</v>
      </c>
      <c r="BW175" s="6">
        <f t="shared" si="304"/>
        <v>56.805320000000002</v>
      </c>
      <c r="BX175" s="4">
        <v>9.61</v>
      </c>
      <c r="BY175" s="22">
        <f t="shared" si="305"/>
        <v>5.4969200000000003</v>
      </c>
      <c r="BZ175" s="4">
        <v>10.4</v>
      </c>
      <c r="CA175" s="22">
        <f t="shared" si="306"/>
        <v>5.9488000000000003</v>
      </c>
      <c r="CB175" s="4">
        <v>79.3</v>
      </c>
      <c r="CC175" s="22">
        <f t="shared" si="307"/>
        <v>45.3596</v>
      </c>
      <c r="CD175" s="141">
        <v>2.94</v>
      </c>
      <c r="CE175" s="123">
        <v>99.9</v>
      </c>
      <c r="CF175" s="124">
        <v>15327.199999999999</v>
      </c>
      <c r="CG175" s="123">
        <v>99.6</v>
      </c>
      <c r="CH175" s="123">
        <v>11763</v>
      </c>
      <c r="CI175" s="123">
        <v>82.3</v>
      </c>
      <c r="CJ175" s="123">
        <v>85.8</v>
      </c>
      <c r="CK175" s="124">
        <v>8884.7999999999993</v>
      </c>
      <c r="CL175" s="19">
        <f t="shared" si="308"/>
        <v>0.92403846153846148</v>
      </c>
      <c r="CM175" s="22"/>
      <c r="CN175" s="22"/>
      <c r="CO175" s="22"/>
      <c r="CP175" s="6"/>
      <c r="CQ175" s="19"/>
      <c r="CR175" s="19"/>
      <c r="CS175" s="19"/>
      <c r="CT175" s="22"/>
      <c r="CU175" s="139"/>
      <c r="CV175" s="139"/>
      <c r="CW175" s="22"/>
      <c r="CX175" s="22"/>
      <c r="CY175" s="1"/>
      <c r="CZ175" s="22"/>
      <c r="DA175" s="1"/>
      <c r="DB175" s="126" t="s">
        <v>440</v>
      </c>
      <c r="DC175" s="127"/>
      <c r="DD175" s="128" t="s">
        <v>949</v>
      </c>
      <c r="DE175" s="1"/>
      <c r="DF175" s="1"/>
      <c r="DG175" s="1"/>
      <c r="DH175" s="1"/>
      <c r="DI175" s="1" t="s">
        <v>433</v>
      </c>
      <c r="DJ175" s="206" t="s">
        <v>490</v>
      </c>
      <c r="DK175" s="4">
        <v>2</v>
      </c>
      <c r="DL175" s="4"/>
      <c r="DM175" s="4"/>
      <c r="DN175" s="16">
        <v>0</v>
      </c>
      <c r="DO175" s="4"/>
      <c r="DP175" s="4"/>
      <c r="DQ175" s="4"/>
      <c r="DR175" s="1" t="s">
        <v>430</v>
      </c>
      <c r="DS175" s="1" t="s">
        <v>430</v>
      </c>
      <c r="DT175" s="1">
        <v>584</v>
      </c>
      <c r="DU175" s="1">
        <v>2.1</v>
      </c>
      <c r="DV175" s="1">
        <v>97.9</v>
      </c>
      <c r="DW175" s="1" t="s">
        <v>430</v>
      </c>
      <c r="DX175" s="1" t="s">
        <v>430</v>
      </c>
      <c r="DY175" s="1" t="s">
        <v>430</v>
      </c>
      <c r="DZ175" s="1" t="s">
        <v>430</v>
      </c>
      <c r="EA175" s="1">
        <v>0</v>
      </c>
      <c r="EB175" s="1"/>
      <c r="EC175" s="36"/>
      <c r="ED175" s="36"/>
      <c r="EE175" s="4">
        <v>28</v>
      </c>
      <c r="EF175" s="4"/>
      <c r="EG175" s="5">
        <v>3</v>
      </c>
      <c r="EH175" s="4"/>
      <c r="EI175" s="4"/>
      <c r="EJ175" s="4"/>
      <c r="EK175" s="4"/>
      <c r="EL175" s="6" t="e">
        <f t="shared" si="309"/>
        <v>#DIV/0!</v>
      </c>
      <c r="EM175" s="4"/>
      <c r="EN175" s="4"/>
      <c r="EO175" s="4"/>
      <c r="EP175" s="4"/>
      <c r="EQ175" s="31"/>
      <c r="ER175" s="14"/>
      <c r="ES175" s="129">
        <v>11994</v>
      </c>
      <c r="ET175" s="130">
        <v>75</v>
      </c>
      <c r="EU175" s="130">
        <v>9303</v>
      </c>
      <c r="EV175" s="130">
        <v>4000</v>
      </c>
      <c r="EW175" s="130">
        <v>40560</v>
      </c>
      <c r="EX175" s="130">
        <v>2171</v>
      </c>
      <c r="EY175" s="131">
        <f t="shared" si="310"/>
        <v>293.51919999999996</v>
      </c>
      <c r="EZ175" s="38">
        <f t="shared" si="311"/>
        <v>8218.5375999999997</v>
      </c>
      <c r="FA175" s="9"/>
      <c r="FB175" s="9"/>
      <c r="FC175" s="9"/>
      <c r="FD175" s="9"/>
      <c r="FE175" s="132"/>
      <c r="FF175" s="132"/>
      <c r="FG175" s="132"/>
      <c r="FH175" s="133"/>
      <c r="FI175" s="134"/>
      <c r="FJ175" s="133"/>
      <c r="FK175" s="135"/>
      <c r="FL175" s="136"/>
      <c r="FM175" s="9"/>
      <c r="FN175" s="1"/>
      <c r="FO175" s="40">
        <f t="shared" si="312"/>
        <v>0.28999999999999998</v>
      </c>
      <c r="FP175" s="9"/>
      <c r="FQ175" s="118">
        <f t="shared" si="313"/>
        <v>23.336558099537783</v>
      </c>
      <c r="FR175" s="137">
        <f t="shared" si="314"/>
        <v>0.29351919999999998</v>
      </c>
      <c r="FS175" s="9"/>
      <c r="FT175" s="1"/>
      <c r="FU175" s="335"/>
      <c r="FV175" s="344"/>
      <c r="FW175" s="210"/>
      <c r="FX175" s="8"/>
      <c r="FY175" s="240"/>
      <c r="FZ175" s="1"/>
      <c r="GA175" s="1"/>
      <c r="GB175" s="9"/>
      <c r="GC175" s="9"/>
      <c r="GD175" s="1"/>
      <c r="GE175" s="20"/>
      <c r="GF175" s="1"/>
      <c r="GG175" s="1"/>
      <c r="GH175" s="8"/>
      <c r="GI175" s="351"/>
      <c r="GJ175" s="8"/>
      <c r="GK175" s="1"/>
      <c r="GL175" s="8"/>
      <c r="GM175" s="9"/>
      <c r="GN175" s="1"/>
      <c r="GO175" s="10">
        <v>43802</v>
      </c>
      <c r="GP175" s="10"/>
      <c r="GQ175" s="20"/>
      <c r="GR175" s="138"/>
      <c r="GS175" s="1"/>
      <c r="GT175" s="1"/>
      <c r="GU175" s="1"/>
      <c r="GV175" s="1"/>
      <c r="GW175" s="1"/>
      <c r="GX175" s="1"/>
      <c r="GY175" s="9"/>
      <c r="GZ175" s="9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9"/>
      <c r="KC175" s="9"/>
      <c r="KD175" s="9"/>
      <c r="KE175" s="20">
        <f t="shared" si="315"/>
        <v>88.936317599999995</v>
      </c>
      <c r="KF175" s="20">
        <f t="shared" si="316"/>
        <v>167.89298239999999</v>
      </c>
      <c r="KG175" s="20">
        <f t="shared" si="317"/>
        <v>36.396380799999996</v>
      </c>
      <c r="KH175" s="20">
        <f t="shared" si="318"/>
        <v>26.9477042328</v>
      </c>
      <c r="KI175" s="20">
        <f t="shared" si="319"/>
        <v>6.7509416000000003E-2</v>
      </c>
      <c r="KJ175" s="20">
        <f t="shared" si="320"/>
        <v>16.134515608639997</v>
      </c>
      <c r="KK175" s="20">
        <f t="shared" si="321"/>
        <v>17.4608701696</v>
      </c>
      <c r="KL175" s="20">
        <f t="shared" si="322"/>
        <v>133.13913504319999</v>
      </c>
      <c r="KM175" s="9"/>
      <c r="KN175" s="9"/>
      <c r="KO175" s="9"/>
      <c r="KP175" s="1"/>
      <c r="KQ175" s="9"/>
      <c r="KR175" s="9"/>
      <c r="KS175" s="23"/>
      <c r="KT175" s="20"/>
      <c r="KU175" s="1"/>
      <c r="KV175" s="1"/>
      <c r="KW175" s="1"/>
      <c r="KX175" s="1"/>
      <c r="KY175" s="1"/>
      <c r="KZ175" s="1"/>
      <c r="LA175" s="11"/>
      <c r="LB175" s="11"/>
      <c r="LC175" s="11"/>
    </row>
    <row r="176" spans="1:315">
      <c r="A176" s="1">
        <v>74</v>
      </c>
      <c r="B176" s="416">
        <f>COUNTIFS($D$3:D176,D176,$F$3:F176,F176)</f>
        <v>1</v>
      </c>
      <c r="C176" s="417">
        <v>12451</v>
      </c>
      <c r="D176" s="418" t="s">
        <v>1059</v>
      </c>
      <c r="E176" s="73" t="s">
        <v>503</v>
      </c>
      <c r="F176" s="75">
        <v>481231437</v>
      </c>
      <c r="G176" s="74">
        <v>72</v>
      </c>
      <c r="H176" s="442">
        <v>43888</v>
      </c>
      <c r="I176" s="29" t="s">
        <v>441</v>
      </c>
      <c r="J176" s="24" t="s">
        <v>486</v>
      </c>
      <c r="K176" s="2" t="s">
        <v>429</v>
      </c>
      <c r="L176" s="1">
        <v>13.5</v>
      </c>
      <c r="M176" s="2">
        <v>2</v>
      </c>
      <c r="N176" s="2" t="s">
        <v>430</v>
      </c>
      <c r="O176" s="1"/>
      <c r="P176" s="1" t="s">
        <v>1036</v>
      </c>
      <c r="Q176" s="25"/>
      <c r="R176" s="25"/>
      <c r="S176" s="2"/>
      <c r="T176" s="41"/>
      <c r="U176" s="41"/>
      <c r="V176" s="50" t="s">
        <v>1014</v>
      </c>
      <c r="W176" s="27"/>
      <c r="X176" s="56"/>
      <c r="Y176" s="56"/>
      <c r="Z176" s="29"/>
      <c r="AA176" s="1" t="s">
        <v>793</v>
      </c>
      <c r="AB176" s="1"/>
      <c r="AC176" s="112">
        <v>24</v>
      </c>
      <c r="AD176" s="112">
        <v>326</v>
      </c>
      <c r="AE176" s="11"/>
      <c r="AF176" s="11"/>
      <c r="AG176" s="11" t="s">
        <v>482</v>
      </c>
      <c r="AH176" s="112">
        <v>50</v>
      </c>
      <c r="AI176" s="11"/>
      <c r="AJ176" s="11"/>
      <c r="AK176" s="112"/>
      <c r="AL176" s="1"/>
      <c r="AM176" s="11"/>
      <c r="AN176" s="1"/>
      <c r="AO176" s="113">
        <v>42.2</v>
      </c>
      <c r="AP176" s="114">
        <v>39.799999999999997</v>
      </c>
      <c r="AQ176" s="115">
        <v>15.3</v>
      </c>
      <c r="AR176" s="116">
        <f t="shared" si="296"/>
        <v>97.3</v>
      </c>
      <c r="AS176" s="117">
        <f t="shared" si="297"/>
        <v>1.0603015075376885</v>
      </c>
      <c r="AT176" s="118">
        <f t="shared" si="298"/>
        <v>16.222613065326634</v>
      </c>
      <c r="AU176" s="119">
        <f t="shared" si="299"/>
        <v>0.76588021778584403</v>
      </c>
      <c r="AV176" s="19">
        <f>AW176*AO176/100</f>
        <v>35.071800000000003</v>
      </c>
      <c r="AW176" s="19">
        <f>97-AY176-(CD176*100/AO176)</f>
        <v>83.108530805687209</v>
      </c>
      <c r="AX176" s="120">
        <v>4.2622</v>
      </c>
      <c r="AY176" s="19">
        <v>10.1</v>
      </c>
      <c r="AZ176" s="1" t="s">
        <v>431</v>
      </c>
      <c r="BA176" s="55">
        <v>22.5</v>
      </c>
      <c r="BB176" s="1" t="s">
        <v>431</v>
      </c>
      <c r="BC176" s="6">
        <v>0.38</v>
      </c>
      <c r="BD176" s="6"/>
      <c r="BE176" s="22"/>
      <c r="BF176" s="19"/>
      <c r="BG176" s="2">
        <v>5377</v>
      </c>
      <c r="BH176" s="64">
        <v>319</v>
      </c>
      <c r="BI176" s="19">
        <v>0.34</v>
      </c>
      <c r="BJ176" s="19">
        <v>50</v>
      </c>
      <c r="BK176" s="1">
        <v>50</v>
      </c>
      <c r="BL176" s="121">
        <f t="shared" si="300"/>
        <v>1</v>
      </c>
      <c r="BM176" s="122">
        <v>1.78</v>
      </c>
      <c r="BN176" s="6">
        <f t="shared" si="301"/>
        <v>4.2180094786729851</v>
      </c>
      <c r="BO176" s="1" t="s">
        <v>431</v>
      </c>
      <c r="BP176" s="19">
        <v>42.954999999999998</v>
      </c>
      <c r="BQ176" s="19">
        <v>42.713999999999992</v>
      </c>
      <c r="BR176" s="42">
        <v>55887</v>
      </c>
      <c r="BS176" s="6">
        <f t="shared" si="302"/>
        <v>60.5</v>
      </c>
      <c r="BT176" s="4">
        <v>76.900000000000006</v>
      </c>
      <c r="BU176" s="42">
        <v>6649.86</v>
      </c>
      <c r="BV176" s="6">
        <f t="shared" si="303"/>
        <v>23.099999999999994</v>
      </c>
      <c r="BW176" s="6">
        <f t="shared" si="304"/>
        <v>39.004000000000005</v>
      </c>
      <c r="BX176" s="4">
        <v>26.4</v>
      </c>
      <c r="BY176" s="22">
        <f t="shared" si="305"/>
        <v>10.507199999999997</v>
      </c>
      <c r="BZ176" s="4">
        <v>34.1</v>
      </c>
      <c r="CA176" s="22">
        <f t="shared" si="306"/>
        <v>13.571800000000001</v>
      </c>
      <c r="CB176" s="4">
        <v>37.5</v>
      </c>
      <c r="CC176" s="22">
        <f t="shared" si="307"/>
        <v>14.925000000000001</v>
      </c>
      <c r="CD176" s="22">
        <v>1.6</v>
      </c>
      <c r="CE176" s="123">
        <v>97.4</v>
      </c>
      <c r="CF176" s="124">
        <v>6137.5999999999995</v>
      </c>
      <c r="CG176" s="123">
        <v>91.4</v>
      </c>
      <c r="CH176" s="124">
        <v>4537.6000000000004</v>
      </c>
      <c r="CI176" s="123">
        <v>73.7</v>
      </c>
      <c r="CJ176" s="123">
        <v>86.3</v>
      </c>
      <c r="CK176" s="124">
        <v>4508.3999999999996</v>
      </c>
      <c r="CL176" s="19">
        <f t="shared" si="308"/>
        <v>0.77419354838709675</v>
      </c>
      <c r="CM176" s="22"/>
      <c r="CN176" s="22"/>
      <c r="CO176" s="22"/>
      <c r="CP176" s="6"/>
      <c r="CQ176" s="22">
        <v>7.87</v>
      </c>
      <c r="CR176" s="19"/>
      <c r="CS176" s="19"/>
      <c r="CT176" s="22"/>
      <c r="CU176" s="139"/>
      <c r="CV176" s="139"/>
      <c r="CW176" s="22"/>
      <c r="CX176" s="22"/>
      <c r="CY176" s="1"/>
      <c r="CZ176" s="22"/>
      <c r="DA176" s="16">
        <v>3</v>
      </c>
      <c r="DB176" s="126" t="s">
        <v>440</v>
      </c>
      <c r="DC176" s="127"/>
      <c r="DD176" s="128" t="s">
        <v>1060</v>
      </c>
      <c r="DE176" s="1"/>
      <c r="DF176" s="1"/>
      <c r="DG176" s="1"/>
      <c r="DH176" s="1"/>
      <c r="DI176" s="1" t="s">
        <v>433</v>
      </c>
      <c r="DJ176" s="205" t="s">
        <v>482</v>
      </c>
      <c r="DK176" s="4">
        <v>2</v>
      </c>
      <c r="DL176" s="4"/>
      <c r="DM176" s="4"/>
      <c r="DN176" s="16">
        <v>0</v>
      </c>
      <c r="DO176" s="4"/>
      <c r="DP176" s="4"/>
      <c r="DQ176" s="4"/>
      <c r="DR176" s="1" t="s">
        <v>430</v>
      </c>
      <c r="DS176" s="1" t="s">
        <v>430</v>
      </c>
      <c r="DT176" s="1">
        <v>372</v>
      </c>
      <c r="DU176" s="1">
        <v>64</v>
      </c>
      <c r="DV176" s="1">
        <v>36</v>
      </c>
      <c r="DW176" s="1" t="s">
        <v>430</v>
      </c>
      <c r="DX176" s="1" t="s">
        <v>430</v>
      </c>
      <c r="DY176" s="1" t="s">
        <v>430</v>
      </c>
      <c r="DZ176" s="1" t="s">
        <v>430</v>
      </c>
      <c r="EA176" s="1">
        <v>0</v>
      </c>
      <c r="EB176" s="1"/>
      <c r="EC176" s="36"/>
      <c r="ED176" s="36"/>
      <c r="EE176" s="4">
        <v>13.5</v>
      </c>
      <c r="EF176" s="4"/>
      <c r="EG176" s="4"/>
      <c r="EH176" s="4"/>
      <c r="EI176" s="4"/>
      <c r="EJ176" s="4"/>
      <c r="EK176" s="4"/>
      <c r="EL176" s="6" t="e">
        <f t="shared" si="309"/>
        <v>#DIV/0!</v>
      </c>
      <c r="EM176" s="4"/>
      <c r="EN176" s="4"/>
      <c r="EO176" s="4"/>
      <c r="EP176" s="4"/>
      <c r="EQ176" s="31"/>
      <c r="ER176" s="14"/>
      <c r="ES176" s="129">
        <v>12451</v>
      </c>
      <c r="ET176" s="130">
        <v>75</v>
      </c>
      <c r="EU176" s="130">
        <v>38832</v>
      </c>
      <c r="EV176" s="130">
        <v>24000</v>
      </c>
      <c r="EW176" s="130">
        <v>40560</v>
      </c>
      <c r="EX176" s="130">
        <v>926</v>
      </c>
      <c r="EY176" s="131">
        <f t="shared" si="310"/>
        <v>20.865866666666665</v>
      </c>
      <c r="EZ176" s="38">
        <f t="shared" si="311"/>
        <v>281.68919999999997</v>
      </c>
      <c r="FA176" s="9"/>
      <c r="FB176" s="9"/>
      <c r="FC176" s="9"/>
      <c r="FD176" s="9"/>
      <c r="FE176" s="132"/>
      <c r="FF176" s="132"/>
      <c r="FG176" s="132"/>
      <c r="FH176" s="133"/>
      <c r="FI176" s="11"/>
      <c r="FJ176" s="133"/>
      <c r="FK176" s="135"/>
      <c r="FL176" s="136"/>
      <c r="FM176" s="9"/>
      <c r="FN176" s="1"/>
      <c r="FO176" s="40">
        <f t="shared" si="312"/>
        <v>2.4E-2</v>
      </c>
      <c r="FP176" s="9"/>
      <c r="FQ176" s="118">
        <f t="shared" si="313"/>
        <v>2.3846312319736298</v>
      </c>
      <c r="FR176" s="137">
        <f t="shared" si="314"/>
        <v>2.0865866666666667E-2</v>
      </c>
      <c r="FS176" s="140">
        <f>DT176/EY176</f>
        <v>17.828159546052884</v>
      </c>
      <c r="FT176" s="140"/>
      <c r="FU176" s="336"/>
      <c r="FV176" s="343"/>
      <c r="FW176" s="1"/>
      <c r="FX176" s="208"/>
      <c r="FY176" s="240"/>
      <c r="FZ176" s="1"/>
      <c r="GA176" s="1"/>
      <c r="GB176" s="9"/>
      <c r="GC176" s="9"/>
      <c r="GD176" s="1"/>
      <c r="GE176" s="20"/>
      <c r="GF176" s="1"/>
      <c r="GG176" s="1"/>
      <c r="GH176" s="8"/>
      <c r="GI176" s="351"/>
      <c r="GJ176" s="8"/>
      <c r="GK176" s="1"/>
      <c r="GL176" s="8"/>
      <c r="GM176" s="9"/>
      <c r="GN176" s="1"/>
      <c r="GO176" s="10">
        <v>43888</v>
      </c>
      <c r="GP176" s="10"/>
      <c r="GQ176" s="20"/>
      <c r="GR176" s="138"/>
      <c r="GS176" s="1"/>
      <c r="GT176" s="1"/>
      <c r="GU176" s="1"/>
      <c r="GV176" s="1"/>
      <c r="GW176" s="1"/>
      <c r="GX176" s="1"/>
      <c r="GY176" s="9"/>
      <c r="GZ176" s="9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9"/>
      <c r="KC176" s="9"/>
      <c r="KD176" s="9"/>
      <c r="KE176" s="20">
        <f t="shared" si="315"/>
        <v>8.8053957333333344</v>
      </c>
      <c r="KF176" s="20">
        <f t="shared" si="316"/>
        <v>8.3046149333333332</v>
      </c>
      <c r="KG176" s="20">
        <f t="shared" si="317"/>
        <v>3.1924775999999997</v>
      </c>
      <c r="KH176" s="20">
        <f t="shared" si="318"/>
        <v>0.8893449690666666</v>
      </c>
      <c r="KI176" s="20">
        <f t="shared" si="319"/>
        <v>0.37141242666666663</v>
      </c>
      <c r="KJ176" s="20">
        <f t="shared" si="320"/>
        <v>2.192418342399999</v>
      </c>
      <c r="KK176" s="20">
        <f t="shared" si="321"/>
        <v>2.831873692266667</v>
      </c>
      <c r="KL176" s="20">
        <f t="shared" si="322"/>
        <v>3.1142306</v>
      </c>
      <c r="KM176" s="9"/>
      <c r="KN176" s="9"/>
      <c r="KO176" s="9"/>
      <c r="KP176" s="1"/>
      <c r="KQ176" s="9"/>
      <c r="KR176" s="9"/>
      <c r="KS176" s="23"/>
      <c r="KT176" s="20"/>
      <c r="KU176" s="1"/>
      <c r="KV176" s="1"/>
      <c r="KW176" s="1"/>
      <c r="KX176" s="1"/>
      <c r="KY176" s="1"/>
      <c r="KZ176" s="1"/>
      <c r="LA176" s="11"/>
      <c r="LB176" s="11"/>
      <c r="LC176" s="11"/>
    </row>
    <row r="177" spans="1:315">
      <c r="A177" s="1">
        <v>222</v>
      </c>
      <c r="B177" s="416">
        <f>COUNTIFS($D$3:D177,D177,$F$3:F177,F177)</f>
        <v>2</v>
      </c>
      <c r="C177" s="417">
        <v>13436</v>
      </c>
      <c r="D177" s="418" t="s">
        <v>1059</v>
      </c>
      <c r="E177" s="73" t="s">
        <v>503</v>
      </c>
      <c r="F177" s="75">
        <v>481231437</v>
      </c>
      <c r="G177" s="74">
        <v>72</v>
      </c>
      <c r="H177" s="442">
        <v>44091</v>
      </c>
      <c r="I177" s="29" t="s">
        <v>441</v>
      </c>
      <c r="J177" s="24" t="s">
        <v>486</v>
      </c>
      <c r="K177" s="2" t="s">
        <v>429</v>
      </c>
      <c r="L177" s="1">
        <v>48</v>
      </c>
      <c r="M177" s="2" t="s">
        <v>661</v>
      </c>
      <c r="N177" s="2" t="s">
        <v>430</v>
      </c>
      <c r="O177" s="1"/>
      <c r="P177" s="1" t="s">
        <v>1285</v>
      </c>
      <c r="Q177" s="25"/>
      <c r="R177" s="25"/>
      <c r="S177" s="2"/>
      <c r="T177" s="49" t="s">
        <v>1013</v>
      </c>
      <c r="U177" s="49"/>
      <c r="V177" s="57" t="s">
        <v>1270</v>
      </c>
      <c r="W177" s="27"/>
      <c r="X177" s="56"/>
      <c r="Y177" s="56"/>
      <c r="Z177" s="29"/>
      <c r="AA177" s="1" t="s">
        <v>768</v>
      </c>
      <c r="AB177" s="1"/>
      <c r="AC177" s="112">
        <v>94</v>
      </c>
      <c r="AD177" s="112">
        <v>4500</v>
      </c>
      <c r="AE177" s="11"/>
      <c r="AF177" s="11"/>
      <c r="AG177" s="11" t="s">
        <v>482</v>
      </c>
      <c r="AH177" s="112">
        <v>350</v>
      </c>
      <c r="AI177" s="11"/>
      <c r="AJ177" s="11"/>
      <c r="AK177" s="112"/>
      <c r="AL177" s="1"/>
      <c r="AM177" s="11"/>
      <c r="AN177" s="1"/>
      <c r="AO177" s="113">
        <v>15.9</v>
      </c>
      <c r="AP177" s="114">
        <v>53.5</v>
      </c>
      <c r="AQ177" s="115">
        <v>29.9</v>
      </c>
      <c r="AR177" s="116">
        <f t="shared" si="296"/>
        <v>99.300000000000011</v>
      </c>
      <c r="AS177" s="117">
        <f t="shared" si="297"/>
        <v>0.297196261682243</v>
      </c>
      <c r="AT177" s="118">
        <f t="shared" si="298"/>
        <v>8.8861682242990661</v>
      </c>
      <c r="AU177" s="119">
        <f t="shared" si="299"/>
        <v>0.19064748201438847</v>
      </c>
      <c r="AV177" s="19">
        <f>AW177*AO177/100</f>
        <v>12.802</v>
      </c>
      <c r="AW177" s="19">
        <f>98-AY177-(CD177*100/AO177)</f>
        <v>80.515723270440247</v>
      </c>
      <c r="AX177" s="120">
        <v>1.05</v>
      </c>
      <c r="AY177" s="19">
        <f>AX177*100/AO177</f>
        <v>6.6037735849056602</v>
      </c>
      <c r="AZ177" s="1" t="s">
        <v>431</v>
      </c>
      <c r="BA177" s="55">
        <v>39.4</v>
      </c>
      <c r="BB177" s="1" t="s">
        <v>431</v>
      </c>
      <c r="BC177" s="6">
        <v>1</v>
      </c>
      <c r="BD177" s="6"/>
      <c r="BE177" s="19"/>
      <c r="BF177" s="19"/>
      <c r="BG177" s="64">
        <v>9501.3333333333339</v>
      </c>
      <c r="BH177" s="64">
        <v>635.2941176470589</v>
      </c>
      <c r="BI177" s="19">
        <v>10.4</v>
      </c>
      <c r="BJ177" s="19">
        <v>50.7</v>
      </c>
      <c r="BK177" s="1">
        <v>49.3</v>
      </c>
      <c r="BL177" s="121">
        <f t="shared" si="300"/>
        <v>1.028397565922921</v>
      </c>
      <c r="BM177" s="122">
        <v>0.43</v>
      </c>
      <c r="BN177" s="6">
        <f t="shared" si="301"/>
        <v>2.7044025157232703</v>
      </c>
      <c r="BO177" s="1" t="s">
        <v>431</v>
      </c>
      <c r="BP177" s="19">
        <v>26</v>
      </c>
      <c r="BQ177" s="19">
        <v>25.227999999999998</v>
      </c>
      <c r="BR177" s="42">
        <v>50569.200000000004</v>
      </c>
      <c r="BS177" s="6">
        <f t="shared" si="302"/>
        <v>63.8</v>
      </c>
      <c r="BT177" s="4">
        <v>86.7</v>
      </c>
      <c r="BU177" s="42">
        <v>8227.9661016949158</v>
      </c>
      <c r="BV177" s="6">
        <f t="shared" si="303"/>
        <v>13.299999999999997</v>
      </c>
      <c r="BW177" s="6">
        <f t="shared" si="304"/>
        <v>52.750999999999991</v>
      </c>
      <c r="BX177" s="2">
        <v>35.5</v>
      </c>
      <c r="BY177" s="22">
        <f t="shared" si="305"/>
        <v>18.9925</v>
      </c>
      <c r="BZ177" s="4">
        <v>28.3</v>
      </c>
      <c r="CA177" s="22">
        <f t="shared" si="306"/>
        <v>15.140499999999999</v>
      </c>
      <c r="CB177" s="4">
        <v>34.799999999999997</v>
      </c>
      <c r="CC177" s="22">
        <f t="shared" si="307"/>
        <v>18.617999999999999</v>
      </c>
      <c r="CD177" s="22">
        <v>1.73</v>
      </c>
      <c r="CE177" s="123">
        <v>99.8</v>
      </c>
      <c r="CF177" s="123">
        <v>13657</v>
      </c>
      <c r="CG177" s="123">
        <v>99.3</v>
      </c>
      <c r="CH177" s="123">
        <v>8038</v>
      </c>
      <c r="CI177" s="123">
        <v>93.1</v>
      </c>
      <c r="CJ177" s="123">
        <v>97.2</v>
      </c>
      <c r="CK177" s="123">
        <v>7703</v>
      </c>
      <c r="CL177" s="19">
        <f t="shared" si="308"/>
        <v>1.2544169611307421</v>
      </c>
      <c r="CM177" s="22"/>
      <c r="CN177" s="22"/>
      <c r="CO177" s="22"/>
      <c r="CP177" s="6"/>
      <c r="CQ177" s="19"/>
      <c r="CR177" s="19">
        <v>91.2</v>
      </c>
      <c r="CS177" s="20">
        <v>3749</v>
      </c>
      <c r="CT177" s="22"/>
      <c r="CU177" s="139"/>
      <c r="CV177" s="139"/>
      <c r="CW177" s="22"/>
      <c r="CX177" s="22"/>
      <c r="CY177" s="1"/>
      <c r="CZ177" s="22"/>
      <c r="DA177" s="16"/>
      <c r="DB177" s="126" t="s">
        <v>440</v>
      </c>
      <c r="DC177" s="127"/>
      <c r="DD177" s="128" t="s">
        <v>1286</v>
      </c>
      <c r="DE177" s="1"/>
      <c r="DF177" s="1"/>
      <c r="DG177" s="1"/>
      <c r="DH177" s="1"/>
      <c r="DI177" s="1" t="s">
        <v>433</v>
      </c>
      <c r="DJ177" s="205" t="s">
        <v>482</v>
      </c>
      <c r="DK177" s="4">
        <v>2</v>
      </c>
      <c r="DL177" s="4"/>
      <c r="DM177" s="4"/>
      <c r="DN177" s="16">
        <v>0</v>
      </c>
      <c r="DO177" s="4"/>
      <c r="DP177" s="4"/>
      <c r="DQ177" s="4"/>
      <c r="DR177" s="1" t="s">
        <v>430</v>
      </c>
      <c r="DS177" s="1" t="s">
        <v>430</v>
      </c>
      <c r="DT177" s="1">
        <v>180</v>
      </c>
      <c r="DU177" s="1">
        <v>49.4</v>
      </c>
      <c r="DV177" s="1">
        <v>50.6</v>
      </c>
      <c r="DW177" s="1" t="s">
        <v>430</v>
      </c>
      <c r="DX177" s="1" t="s">
        <v>430</v>
      </c>
      <c r="DY177" s="1" t="s">
        <v>430</v>
      </c>
      <c r="DZ177" s="1" t="s">
        <v>430</v>
      </c>
      <c r="EA177" s="1">
        <v>0</v>
      </c>
      <c r="EB177" s="1"/>
      <c r="EC177" s="36"/>
      <c r="ED177" s="36"/>
      <c r="EE177" s="4">
        <v>48</v>
      </c>
      <c r="EF177" s="4"/>
      <c r="EG177" s="5">
        <v>3</v>
      </c>
      <c r="EH177" s="4"/>
      <c r="EI177" s="4"/>
      <c r="EJ177" s="4"/>
      <c r="EK177" s="4"/>
      <c r="EL177" s="6" t="e">
        <f t="shared" si="309"/>
        <v>#DIV/0!</v>
      </c>
      <c r="EM177" s="4"/>
      <c r="EN177" s="4"/>
      <c r="EO177" s="4"/>
      <c r="EP177" s="4"/>
      <c r="EQ177" s="31"/>
      <c r="ER177" s="14"/>
      <c r="ES177" s="129">
        <v>13436</v>
      </c>
      <c r="ET177" s="130">
        <v>75</v>
      </c>
      <c r="EU177" s="130">
        <v>13262</v>
      </c>
      <c r="EV177" s="130">
        <v>12000</v>
      </c>
      <c r="EW177" s="130">
        <v>39780</v>
      </c>
      <c r="EX177" s="130">
        <v>3523</v>
      </c>
      <c r="EY177" s="131">
        <f t="shared" si="310"/>
        <v>155.7166</v>
      </c>
      <c r="EZ177" s="38">
        <f t="shared" si="311"/>
        <v>7474.3968000000004</v>
      </c>
      <c r="FA177" s="9"/>
      <c r="FB177" s="9"/>
      <c r="FC177" s="9"/>
      <c r="FD177" s="9"/>
      <c r="FE177" s="132"/>
      <c r="FF177" s="132"/>
      <c r="FG177" s="132"/>
      <c r="FH177" s="133"/>
      <c r="FI177" s="134"/>
      <c r="FJ177" s="133"/>
      <c r="FK177" s="135"/>
      <c r="FL177" s="136"/>
      <c r="FM177" s="9"/>
      <c r="FN177" s="1"/>
      <c r="FO177" s="40">
        <f t="shared" si="312"/>
        <v>9.4E-2</v>
      </c>
      <c r="FP177" s="9"/>
      <c r="FQ177" s="118">
        <f t="shared" si="313"/>
        <v>26.564620720856581</v>
      </c>
      <c r="FR177" s="137">
        <f t="shared" si="314"/>
        <v>0.15571660000000001</v>
      </c>
      <c r="FS177" s="140"/>
      <c r="FT177" s="1"/>
      <c r="FU177" s="336"/>
      <c r="FV177" s="343"/>
      <c r="FW177" s="1"/>
      <c r="FX177" s="208"/>
      <c r="FY177" s="240"/>
      <c r="FZ177" s="1"/>
      <c r="GA177" s="1"/>
      <c r="GB177" s="9"/>
      <c r="GC177" s="9"/>
      <c r="GD177" s="1"/>
      <c r="GE177" s="20"/>
      <c r="GF177" s="1"/>
      <c r="GG177" s="1"/>
      <c r="GH177" s="8"/>
      <c r="GI177" s="351"/>
      <c r="GJ177" s="8"/>
      <c r="GK177" s="1"/>
      <c r="GL177" s="8"/>
      <c r="GM177" s="9"/>
      <c r="GN177" s="1"/>
      <c r="GO177" s="10">
        <v>44091</v>
      </c>
      <c r="GP177" s="10"/>
      <c r="GQ177" s="20"/>
      <c r="GR177" s="138"/>
      <c r="GS177" s="1"/>
      <c r="GT177" s="1"/>
      <c r="GU177" s="1"/>
      <c r="GV177" s="1"/>
      <c r="GW177" s="1"/>
      <c r="GX177" s="1"/>
      <c r="GY177" s="9"/>
      <c r="GZ177" s="9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9"/>
      <c r="KC177" s="9"/>
      <c r="KD177" s="9"/>
      <c r="KE177" s="20">
        <f t="shared" si="315"/>
        <v>24.758939400000003</v>
      </c>
      <c r="KF177" s="20">
        <f t="shared" si="316"/>
        <v>83.308381000000011</v>
      </c>
      <c r="KG177" s="20">
        <f t="shared" si="317"/>
        <v>46.559263399999992</v>
      </c>
      <c r="KH177" s="20">
        <f t="shared" si="318"/>
        <v>1.6350243</v>
      </c>
      <c r="KI177" s="20">
        <f t="shared" si="319"/>
        <v>0.66958138</v>
      </c>
      <c r="KJ177" s="20">
        <f t="shared" si="320"/>
        <v>29.574475254999999</v>
      </c>
      <c r="KK177" s="20">
        <f t="shared" si="321"/>
        <v>23.576271822999999</v>
      </c>
      <c r="KL177" s="20">
        <f t="shared" si="322"/>
        <v>28.991316588</v>
      </c>
      <c r="KM177" s="9"/>
      <c r="KN177" s="9"/>
      <c r="KO177" s="9"/>
      <c r="KP177" s="1"/>
      <c r="KQ177" s="9"/>
      <c r="KR177" s="9"/>
      <c r="KS177" s="23"/>
      <c r="KT177" s="20"/>
      <c r="KU177" s="1"/>
      <c r="KV177" s="1"/>
      <c r="KW177" s="1"/>
      <c r="KX177" s="1"/>
      <c r="KY177" s="1"/>
      <c r="KZ177" s="1"/>
      <c r="LA177" s="11"/>
      <c r="LB177" s="11"/>
      <c r="LC177" s="11"/>
    </row>
    <row r="178" spans="1:315">
      <c r="A178" s="1">
        <v>193</v>
      </c>
      <c r="B178" s="416">
        <f>COUNTIFS($D$3:D178,D178,$F$3:F178,F178)</f>
        <v>1</v>
      </c>
      <c r="C178" s="417">
        <v>15698</v>
      </c>
      <c r="D178" s="418" t="s">
        <v>1691</v>
      </c>
      <c r="E178" s="2" t="s">
        <v>479</v>
      </c>
      <c r="F178" s="12">
        <v>6404202651</v>
      </c>
      <c r="G178" s="1">
        <v>57</v>
      </c>
      <c r="H178" s="441">
        <v>44385</v>
      </c>
      <c r="I178" s="29" t="s">
        <v>1692</v>
      </c>
      <c r="J178" s="24" t="s">
        <v>486</v>
      </c>
      <c r="K178" s="2" t="s">
        <v>429</v>
      </c>
      <c r="L178" s="2">
        <v>5.5</v>
      </c>
      <c r="M178" s="2" t="s">
        <v>628</v>
      </c>
      <c r="N178" s="2" t="s">
        <v>430</v>
      </c>
      <c r="O178" s="11"/>
      <c r="P178" s="2" t="s">
        <v>1683</v>
      </c>
      <c r="Q178" s="11"/>
      <c r="R178" s="11"/>
      <c r="S178" s="11"/>
      <c r="T178" s="41"/>
      <c r="U178" s="41"/>
      <c r="V178" s="61" t="s">
        <v>1358</v>
      </c>
      <c r="W178" s="60" t="s">
        <v>1305</v>
      </c>
      <c r="X178" s="11"/>
      <c r="Y178" s="63"/>
      <c r="Z178" s="11"/>
      <c r="AA178" s="1" t="s">
        <v>777</v>
      </c>
      <c r="AB178" s="1"/>
      <c r="AC178" s="112">
        <v>7052</v>
      </c>
      <c r="AD178" s="112">
        <v>38800</v>
      </c>
      <c r="AE178" s="11"/>
      <c r="AF178" s="11"/>
      <c r="AG178" s="11" t="s">
        <v>482</v>
      </c>
      <c r="AH178" s="112">
        <v>4000</v>
      </c>
      <c r="AI178" s="11"/>
      <c r="AJ178" s="11"/>
      <c r="AK178" s="112"/>
      <c r="AL178" s="1"/>
      <c r="AM178" s="11"/>
      <c r="AN178" s="1"/>
      <c r="AO178" s="113">
        <v>53.6</v>
      </c>
      <c r="AP178" s="114">
        <v>18.399999999999999</v>
      </c>
      <c r="AQ178" s="115">
        <v>27.4</v>
      </c>
      <c r="AR178" s="116">
        <f t="shared" si="296"/>
        <v>99.4</v>
      </c>
      <c r="AS178" s="117">
        <f t="shared" si="297"/>
        <v>2.9130434782608701</v>
      </c>
      <c r="AT178" s="118">
        <f t="shared" si="298"/>
        <v>79.817391304347836</v>
      </c>
      <c r="AU178" s="119">
        <f t="shared" si="299"/>
        <v>1.1703056768558953</v>
      </c>
      <c r="AV178" s="19">
        <f>AW178*AO178/100</f>
        <v>50.718000000000011</v>
      </c>
      <c r="AW178" s="19">
        <f>98-AY178-(CD178*100/AO178)</f>
        <v>94.623134328358219</v>
      </c>
      <c r="AX178" s="120">
        <v>1.1200000000000001</v>
      </c>
      <c r="AY178" s="19">
        <f>AX178*100/AO178</f>
        <v>2.0895522388059704</v>
      </c>
      <c r="AZ178" s="1" t="s">
        <v>431</v>
      </c>
      <c r="BA178" s="55">
        <v>22.1</v>
      </c>
      <c r="BB178" s="1" t="s">
        <v>431</v>
      </c>
      <c r="BC178" s="6">
        <v>1.9</v>
      </c>
      <c r="BD178" s="6"/>
      <c r="BE178" s="19"/>
      <c r="BF178" s="19"/>
      <c r="BG178" s="64">
        <v>11994.94310998736</v>
      </c>
      <c r="BH178" s="64">
        <v>513.08000000000004</v>
      </c>
      <c r="BI178" s="19">
        <v>0.78</v>
      </c>
      <c r="BJ178" s="19">
        <v>80.5</v>
      </c>
      <c r="BK178" s="19">
        <f>100-BJ178</f>
        <v>19.5</v>
      </c>
      <c r="BL178" s="121">
        <f t="shared" si="300"/>
        <v>4.1282051282051286</v>
      </c>
      <c r="BM178" s="122">
        <v>1.91</v>
      </c>
      <c r="BN178" s="6">
        <f t="shared" si="301"/>
        <v>3.5634328358208953</v>
      </c>
      <c r="BO178" s="1" t="s">
        <v>431</v>
      </c>
      <c r="BP178" s="19">
        <v>70.98</v>
      </c>
      <c r="BQ178" s="19">
        <v>55.62</v>
      </c>
      <c r="BR178" s="42">
        <v>64761</v>
      </c>
      <c r="BS178" s="6">
        <f t="shared" si="302"/>
        <v>52.099999999999994</v>
      </c>
      <c r="BT178" s="4">
        <v>89.5</v>
      </c>
      <c r="BU178" s="42">
        <v>11698.428571428571</v>
      </c>
      <c r="BV178" s="6">
        <f t="shared" si="303"/>
        <v>10.5</v>
      </c>
      <c r="BW178" s="6">
        <f t="shared" si="304"/>
        <v>18.252799999999997</v>
      </c>
      <c r="BX178" s="22">
        <v>10.7</v>
      </c>
      <c r="BY178" s="22">
        <f t="shared" si="305"/>
        <v>1.9687999999999997</v>
      </c>
      <c r="BZ178" s="6">
        <v>41.4</v>
      </c>
      <c r="CA178" s="22">
        <f t="shared" si="306"/>
        <v>7.6175999999999986</v>
      </c>
      <c r="CB178" s="6">
        <v>47.1</v>
      </c>
      <c r="CC178" s="22">
        <f t="shared" si="307"/>
        <v>8.6663999999999994</v>
      </c>
      <c r="CD178" s="22">
        <v>0.69</v>
      </c>
      <c r="CE178" s="123">
        <v>100</v>
      </c>
      <c r="CF178" s="124">
        <v>13866</v>
      </c>
      <c r="CG178" s="123">
        <v>99.7</v>
      </c>
      <c r="CH178" s="124">
        <v>10934</v>
      </c>
      <c r="CI178" s="123">
        <v>89.5</v>
      </c>
      <c r="CJ178" s="123">
        <v>94.8</v>
      </c>
      <c r="CK178" s="124">
        <v>9591</v>
      </c>
      <c r="CL178" s="19">
        <f t="shared" si="308"/>
        <v>0.25845410628019322</v>
      </c>
      <c r="CM178" s="19"/>
      <c r="CN178" s="19"/>
      <c r="CO178" s="19"/>
      <c r="CP178" s="6">
        <v>0.38</v>
      </c>
      <c r="CQ178" s="19"/>
      <c r="CR178" s="19"/>
      <c r="CS178" s="20"/>
      <c r="CT178" s="25"/>
      <c r="CU178" s="125"/>
      <c r="CV178" s="125"/>
      <c r="CW178" s="1"/>
      <c r="CX178" s="1"/>
      <c r="CY178" s="1"/>
      <c r="CZ178" s="22"/>
      <c r="DA178" s="16"/>
      <c r="DB178" s="126" t="s">
        <v>446</v>
      </c>
      <c r="DC178" s="127"/>
      <c r="DD178" s="128" t="s">
        <v>1693</v>
      </c>
      <c r="DE178" s="1"/>
      <c r="DF178" s="1"/>
      <c r="DG178" s="1"/>
      <c r="DH178" s="1"/>
      <c r="DI178" s="105" t="s">
        <v>433</v>
      </c>
      <c r="DJ178" s="205" t="s">
        <v>482</v>
      </c>
      <c r="DK178" s="4">
        <v>2</v>
      </c>
      <c r="DL178" s="4"/>
      <c r="DM178" s="4"/>
      <c r="DN178" s="16" t="s">
        <v>442</v>
      </c>
      <c r="DO178" s="4"/>
      <c r="DP178" s="4"/>
      <c r="DQ178" s="4"/>
      <c r="DR178" s="22" t="s">
        <v>430</v>
      </c>
      <c r="DS178" s="22" t="s">
        <v>430</v>
      </c>
      <c r="DT178" s="64">
        <v>7834</v>
      </c>
      <c r="DU178" s="22">
        <v>58.5</v>
      </c>
      <c r="DV178" s="22">
        <v>41.5</v>
      </c>
      <c r="DW178" s="22" t="s">
        <v>430</v>
      </c>
      <c r="DX178" s="22" t="s">
        <v>430</v>
      </c>
      <c r="DY178" s="22" t="s">
        <v>430</v>
      </c>
      <c r="DZ178" s="22" t="s">
        <v>430</v>
      </c>
      <c r="EA178" s="2">
        <v>0</v>
      </c>
      <c r="EB178" s="65"/>
      <c r="EC178" s="36"/>
      <c r="ED178" s="36"/>
      <c r="EE178" s="4">
        <f>L178</f>
        <v>5.5</v>
      </c>
      <c r="EF178" s="4"/>
      <c r="EG178" s="4"/>
      <c r="EH178" s="4"/>
      <c r="EI178" s="4"/>
      <c r="EJ178" s="4"/>
      <c r="EK178" s="4"/>
      <c r="EL178" s="6" t="e">
        <f t="shared" si="309"/>
        <v>#DIV/0!</v>
      </c>
      <c r="EM178" s="4"/>
      <c r="EN178" s="4"/>
      <c r="EO178" s="4"/>
      <c r="EP178" s="4"/>
      <c r="EQ178" s="31"/>
      <c r="ER178" s="14"/>
      <c r="ES178" s="129">
        <f>C178</f>
        <v>15698</v>
      </c>
      <c r="ET178" s="130">
        <v>75</v>
      </c>
      <c r="EU178" s="130">
        <v>158020</v>
      </c>
      <c r="EV178" s="130">
        <v>4000</v>
      </c>
      <c r="EW178" s="130">
        <v>39780</v>
      </c>
      <c r="EX178" s="130">
        <v>53101</v>
      </c>
      <c r="EY178" s="131">
        <f t="shared" si="310"/>
        <v>7041.1925999999994</v>
      </c>
      <c r="EZ178" s="38">
        <f t="shared" si="311"/>
        <v>38726.559299999994</v>
      </c>
      <c r="FA178" s="9"/>
      <c r="FB178" s="9"/>
      <c r="FC178" s="9"/>
      <c r="FD178" s="9"/>
      <c r="FE178" s="132"/>
      <c r="FF178" s="132"/>
      <c r="FG178" s="132"/>
      <c r="FH178" s="133"/>
      <c r="FI178" s="134"/>
      <c r="FJ178" s="133"/>
      <c r="FK178" s="135"/>
      <c r="FL178" s="136"/>
      <c r="FM178" s="9"/>
      <c r="FN178" s="1"/>
      <c r="FO178" s="40">
        <f t="shared" si="312"/>
        <v>7.0519999999999996</v>
      </c>
      <c r="FP178" s="9"/>
      <c r="FQ178" s="118">
        <f t="shared" si="313"/>
        <v>33.603974180483483</v>
      </c>
      <c r="FR178" s="137">
        <f t="shared" si="314"/>
        <v>7.0411925999999996</v>
      </c>
      <c r="FS178" s="9"/>
      <c r="FT178" s="1"/>
      <c r="FU178" s="336"/>
      <c r="FV178" s="343"/>
      <c r="FW178" s="1"/>
      <c r="FX178" s="208"/>
      <c r="FY178" s="240"/>
      <c r="FZ178" s="1"/>
      <c r="GA178" s="1"/>
      <c r="GB178" s="9"/>
      <c r="GC178" s="9"/>
      <c r="GD178" s="1"/>
      <c r="GE178" s="20"/>
      <c r="GF178" s="1"/>
      <c r="GG178" s="1"/>
      <c r="GH178" s="8"/>
      <c r="GI178" s="351"/>
      <c r="GJ178" s="8"/>
      <c r="GK178" s="1"/>
      <c r="GL178" s="8"/>
      <c r="GM178" s="9"/>
      <c r="GN178" s="1"/>
      <c r="GO178" s="10"/>
      <c r="GP178" s="10"/>
      <c r="GQ178" s="20"/>
      <c r="GR178" s="138"/>
      <c r="GS178" s="1"/>
      <c r="GT178" s="1"/>
      <c r="GU178" s="1"/>
      <c r="GV178" s="1"/>
      <c r="GW178" s="1"/>
      <c r="GX178" s="1"/>
      <c r="GY178" s="9"/>
      <c r="GZ178" s="9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9"/>
      <c r="KC178" s="9"/>
      <c r="KD178" s="9"/>
      <c r="KE178" s="20">
        <f t="shared" si="315"/>
        <v>3774.0792336</v>
      </c>
      <c r="KF178" s="20">
        <f t="shared" si="316"/>
        <v>1295.5794383999998</v>
      </c>
      <c r="KG178" s="20">
        <f t="shared" si="317"/>
        <v>1929.2867723999998</v>
      </c>
      <c r="KH178" s="20">
        <f t="shared" si="318"/>
        <v>78.861357120000008</v>
      </c>
      <c r="KI178" s="20">
        <f t="shared" si="319"/>
        <v>134.48677866</v>
      </c>
      <c r="KJ178" s="20">
        <f t="shared" si="320"/>
        <v>138.62699990879995</v>
      </c>
      <c r="KK178" s="20">
        <f t="shared" si="321"/>
        <v>536.36988749759985</v>
      </c>
      <c r="KL178" s="20">
        <f t="shared" si="322"/>
        <v>610.21791548639987</v>
      </c>
      <c r="KM178" s="9"/>
      <c r="KN178" s="9"/>
      <c r="KO178" s="9"/>
      <c r="KP178" s="1"/>
      <c r="KQ178" s="9"/>
      <c r="KR178" s="9"/>
      <c r="KS178" s="23"/>
      <c r="KT178" s="20"/>
      <c r="KU178" s="1"/>
      <c r="KV178" s="1"/>
      <c r="KW178" s="1"/>
      <c r="KX178" s="1"/>
      <c r="KY178" s="1"/>
      <c r="KZ178" s="1"/>
      <c r="LA178" s="11"/>
      <c r="LB178" s="11"/>
      <c r="LC178" s="11"/>
    </row>
    <row r="179" spans="1:315">
      <c r="A179" s="1">
        <v>74</v>
      </c>
      <c r="B179" s="416">
        <f>COUNTIFS($D$3:D179,D179,$F$3:F179,F179)</f>
        <v>1</v>
      </c>
      <c r="C179" s="418">
        <v>10361</v>
      </c>
      <c r="D179" s="418" t="s">
        <v>750</v>
      </c>
      <c r="E179" s="1" t="s">
        <v>2322</v>
      </c>
      <c r="F179" s="12">
        <v>8701106139</v>
      </c>
      <c r="G179" s="1">
        <v>32</v>
      </c>
      <c r="H179" s="441">
        <v>43522</v>
      </c>
      <c r="I179" s="162"/>
      <c r="J179" s="24"/>
      <c r="K179" s="9"/>
      <c r="L179" s="1"/>
      <c r="M179" s="1"/>
      <c r="N179" s="1"/>
      <c r="O179" s="1"/>
      <c r="P179" s="25"/>
      <c r="Q179" s="25"/>
      <c r="R179" s="25"/>
      <c r="S179" s="27"/>
      <c r="T179" s="27"/>
      <c r="U179" s="27"/>
      <c r="V179" s="27"/>
      <c r="W179" s="27"/>
      <c r="X179" s="27"/>
      <c r="Y179" s="26"/>
      <c r="Z179" s="8"/>
      <c r="AA179" s="1"/>
      <c r="AB179" s="1"/>
      <c r="AC179" s="1"/>
      <c r="AD179" s="1"/>
      <c r="AE179" s="1"/>
      <c r="AF179" s="1"/>
      <c r="AG179" s="136"/>
      <c r="AH179" s="9"/>
      <c r="AI179" s="1"/>
      <c r="AJ179" s="1"/>
      <c r="AK179" s="112"/>
      <c r="AL179" s="1"/>
      <c r="AM179" s="1"/>
      <c r="AN179" s="1"/>
      <c r="AO179" s="163"/>
      <c r="AP179" s="164"/>
      <c r="AQ179" s="165"/>
      <c r="AR179" s="166"/>
      <c r="AS179" s="135"/>
      <c r="AT179" s="21"/>
      <c r="AU179" s="167"/>
      <c r="AV179" s="1"/>
      <c r="AW179" s="1"/>
      <c r="AX179" s="168"/>
      <c r="AY179" s="1"/>
      <c r="AZ179" s="1"/>
      <c r="BA179" s="142"/>
      <c r="BB179" s="1"/>
      <c r="BC179" s="169"/>
      <c r="BD179" s="4"/>
      <c r="BE179" s="1"/>
      <c r="BF179" s="1"/>
      <c r="BG179" s="1"/>
      <c r="BH179" s="1"/>
      <c r="BI179" s="1"/>
      <c r="BJ179" s="1"/>
      <c r="BK179" s="1"/>
      <c r="BL179" s="170"/>
      <c r="BM179" s="123"/>
      <c r="BN179" s="4"/>
      <c r="BO179" s="1"/>
      <c r="BP179" s="1"/>
      <c r="BQ179" s="1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25"/>
      <c r="CP179" s="4"/>
      <c r="CQ179" s="1"/>
      <c r="CR179" s="1"/>
      <c r="CS179" s="1"/>
      <c r="CT179" s="25"/>
      <c r="CU179" s="125"/>
      <c r="CV179" s="125"/>
      <c r="CW179" s="1"/>
      <c r="CX179" s="1"/>
      <c r="CY179" s="1"/>
      <c r="CZ179" s="1"/>
      <c r="DA179" s="1"/>
      <c r="DB179" s="126"/>
      <c r="DC179" s="8"/>
      <c r="DD179" s="8"/>
      <c r="DE179" s="1"/>
      <c r="DF179" s="1"/>
      <c r="DG179" s="1"/>
      <c r="DH179" s="1"/>
      <c r="DI179" s="2"/>
      <c r="DJ179" s="206" t="s">
        <v>490</v>
      </c>
      <c r="DK179" s="4"/>
      <c r="DL179" s="4"/>
      <c r="DM179" s="4"/>
      <c r="DN179" s="4"/>
      <c r="DO179" s="4"/>
      <c r="DP179" s="4"/>
      <c r="DQ179" s="4"/>
      <c r="DR179" s="1"/>
      <c r="DS179" s="1"/>
      <c r="DT179" s="2"/>
      <c r="DU179" s="2"/>
      <c r="DV179" s="2"/>
      <c r="DW179" s="2"/>
      <c r="DX179" s="2"/>
      <c r="DY179" s="2"/>
      <c r="DZ179" s="2"/>
      <c r="EA179" s="2"/>
      <c r="EB179" s="1"/>
      <c r="EC179" s="9"/>
      <c r="ED179" s="9"/>
      <c r="EE179" s="9"/>
      <c r="EF179" s="1"/>
      <c r="EG179" s="1"/>
      <c r="EH179" s="1"/>
      <c r="EI179" s="1"/>
      <c r="EJ179" s="1"/>
      <c r="EK179" s="1"/>
      <c r="EL179" s="6" t="e">
        <f>EK179/((EJ179/100)*(EJ179/100))</f>
        <v>#DIV/0!</v>
      </c>
      <c r="EM179" s="1"/>
      <c r="EN179" s="1"/>
      <c r="EO179" s="1"/>
      <c r="EP179" s="1"/>
      <c r="EQ179" s="8"/>
      <c r="ER179" s="10"/>
      <c r="ES179" s="129"/>
      <c r="ET179" s="9"/>
      <c r="EU179" s="9"/>
      <c r="EV179" s="9"/>
      <c r="EW179" s="9"/>
      <c r="EX179" s="9"/>
      <c r="EY179" s="132"/>
      <c r="EZ179" s="132"/>
      <c r="FA179" s="11"/>
      <c r="FB179" s="9"/>
      <c r="FC179" s="9"/>
      <c r="FD179" s="9"/>
      <c r="FE179" s="9"/>
      <c r="FF179" s="9"/>
      <c r="FG179" s="132"/>
      <c r="FH179" s="132"/>
      <c r="FI179" s="134"/>
      <c r="FJ179" s="133"/>
      <c r="FK179" s="171"/>
      <c r="FL179" s="21"/>
      <c r="FM179" s="136"/>
      <c r="FN179" s="9"/>
      <c r="FO179" s="36"/>
      <c r="FP179" s="9"/>
      <c r="FQ179" s="132"/>
      <c r="FR179" s="132"/>
      <c r="FS179" s="1"/>
      <c r="FT179" s="1"/>
      <c r="FU179" s="335" t="s">
        <v>772</v>
      </c>
      <c r="FV179" s="344"/>
      <c r="FW179" s="210" t="s">
        <v>772</v>
      </c>
      <c r="FX179" s="8"/>
      <c r="FY179" s="240"/>
      <c r="FZ179" s="1"/>
      <c r="GA179" s="1"/>
      <c r="GB179" s="9"/>
      <c r="GC179" s="9"/>
      <c r="GD179" s="1"/>
      <c r="GE179" s="20"/>
      <c r="GF179" s="1"/>
      <c r="GG179" s="1"/>
      <c r="GH179" s="8"/>
      <c r="GI179" s="351"/>
      <c r="GJ179" s="8"/>
      <c r="GK179" s="1"/>
      <c r="GL179" s="8"/>
      <c r="GM179" s="9"/>
      <c r="GN179" s="1"/>
      <c r="GO179" s="1"/>
      <c r="GP179" s="4"/>
      <c r="GQ179" s="1"/>
      <c r="GR179" s="138"/>
      <c r="GS179" s="1"/>
      <c r="GT179" s="1"/>
      <c r="GU179" s="1"/>
      <c r="GV179" s="1"/>
      <c r="GW179" s="1"/>
      <c r="GX179" s="1"/>
      <c r="GY179" s="9"/>
      <c r="GZ179" s="9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1"/>
      <c r="KQ179" s="9"/>
      <c r="KR179" s="9"/>
      <c r="KS179" s="23"/>
      <c r="KT179" s="20"/>
      <c r="KU179" s="1"/>
      <c r="KV179" s="1"/>
      <c r="KW179" s="1"/>
      <c r="KX179" s="1"/>
      <c r="KY179" s="1"/>
      <c r="KZ179" s="1"/>
      <c r="LA179" s="11"/>
      <c r="LB179" s="11"/>
      <c r="LC179" s="11"/>
    </row>
    <row r="180" spans="1:315">
      <c r="A180" s="1">
        <v>265</v>
      </c>
      <c r="B180" s="416">
        <f>COUNTIFS($D$3:D180,D180,$F$3:F180,F180)</f>
        <v>1</v>
      </c>
      <c r="C180" s="417">
        <v>16105</v>
      </c>
      <c r="D180" s="418" t="s">
        <v>750</v>
      </c>
      <c r="E180" s="2" t="s">
        <v>560</v>
      </c>
      <c r="F180" s="12">
        <v>502077081</v>
      </c>
      <c r="G180" s="1">
        <v>71</v>
      </c>
      <c r="H180" s="441">
        <v>44456</v>
      </c>
      <c r="I180" s="29" t="s">
        <v>1791</v>
      </c>
      <c r="J180" s="24" t="s">
        <v>486</v>
      </c>
      <c r="K180" s="2" t="s">
        <v>429</v>
      </c>
      <c r="L180" s="2">
        <v>8</v>
      </c>
      <c r="M180" s="2" t="s">
        <v>597</v>
      </c>
      <c r="N180" s="2" t="s">
        <v>430</v>
      </c>
      <c r="O180" s="11"/>
      <c r="P180" s="2" t="s">
        <v>1762</v>
      </c>
      <c r="Q180" s="11"/>
      <c r="R180" s="11"/>
      <c r="S180" s="11"/>
      <c r="T180" s="41"/>
      <c r="U180" s="41"/>
      <c r="V180" s="61" t="s">
        <v>1358</v>
      </c>
      <c r="W180" s="41"/>
      <c r="X180" s="41"/>
      <c r="Y180" s="63"/>
      <c r="Z180" s="11"/>
      <c r="AA180" s="1" t="s">
        <v>1784</v>
      </c>
      <c r="AB180" s="1"/>
      <c r="AC180" s="112">
        <v>706</v>
      </c>
      <c r="AD180" s="112">
        <v>5600</v>
      </c>
      <c r="AE180" s="11"/>
      <c r="AF180" s="11"/>
      <c r="AG180" s="11" t="s">
        <v>482</v>
      </c>
      <c r="AH180" s="112">
        <v>350</v>
      </c>
      <c r="AI180" s="11"/>
      <c r="AJ180" s="11"/>
      <c r="AK180" s="112"/>
      <c r="AL180" s="1"/>
      <c r="AM180" s="11"/>
      <c r="AN180" s="1"/>
      <c r="AO180" s="113">
        <v>63.8</v>
      </c>
      <c r="AP180" s="114">
        <v>32.1</v>
      </c>
      <c r="AQ180" s="115">
        <v>2.54</v>
      </c>
      <c r="AR180" s="116">
        <f t="shared" ref="AR180:AR200" si="326">AO180+AP180+AQ180</f>
        <v>98.440000000000012</v>
      </c>
      <c r="AS180" s="117">
        <f t="shared" ref="AS180:AS200" si="327">AO180/AP180</f>
        <v>1.9875389408099686</v>
      </c>
      <c r="AT180" s="118">
        <f t="shared" ref="AT180:AT200" si="328">AO180/AP180*AQ180</f>
        <v>5.04834890965732</v>
      </c>
      <c r="AU180" s="119">
        <f t="shared" ref="AU180:AU200" si="329">AO180/(AP180+AQ180)</f>
        <v>1.8418013856812931</v>
      </c>
      <c r="AV180" s="19">
        <f>AW180*AO180/100</f>
        <v>47.113999999999997</v>
      </c>
      <c r="AW180" s="19">
        <f>98-AY180-(CD180*100/AO180)</f>
        <v>73.846394984326011</v>
      </c>
      <c r="AX180" s="120">
        <v>11.6</v>
      </c>
      <c r="AY180" s="19">
        <f>AX180*100/AO180</f>
        <v>18.181818181818183</v>
      </c>
      <c r="AZ180" s="1" t="s">
        <v>431</v>
      </c>
      <c r="BA180" s="55">
        <v>19.63</v>
      </c>
      <c r="BB180" s="1" t="s">
        <v>431</v>
      </c>
      <c r="BC180" s="6">
        <v>3.2000000000000001E-2</v>
      </c>
      <c r="BD180" s="6"/>
      <c r="BE180" s="19"/>
      <c r="BF180" s="19"/>
      <c r="BG180" s="64">
        <v>7140.8333333333339</v>
      </c>
      <c r="BH180" s="64">
        <v>520.29999999999995</v>
      </c>
      <c r="BI180" s="19">
        <v>0.84</v>
      </c>
      <c r="BJ180" s="19">
        <v>58</v>
      </c>
      <c r="BK180" s="19">
        <f>100-BJ180</f>
        <v>42</v>
      </c>
      <c r="BL180" s="121">
        <f t="shared" ref="BL180:BL200" si="330">BJ180/BK180</f>
        <v>1.3809523809523809</v>
      </c>
      <c r="BM180" s="122">
        <v>3.4000000000000002E-2</v>
      </c>
      <c r="BN180" s="6">
        <f t="shared" ref="BN180:BN200" si="331">BM180*100/AO180</f>
        <v>5.3291536050156747E-2</v>
      </c>
      <c r="BO180" s="1" t="s">
        <v>431</v>
      </c>
      <c r="BP180" s="19">
        <v>24.324999999999999</v>
      </c>
      <c r="BQ180" s="19">
        <v>38.06</v>
      </c>
      <c r="BR180" s="42">
        <v>28630.800000000003</v>
      </c>
      <c r="BS180" s="6">
        <f t="shared" ref="BS180:BS200" si="332">BX180+BZ180</f>
        <v>18.939999999999998</v>
      </c>
      <c r="BT180" s="4">
        <v>89.7</v>
      </c>
      <c r="BU180" s="42">
        <v>9125.6</v>
      </c>
      <c r="BV180" s="6">
        <f t="shared" ref="BV180:BV200" si="333">100-BT180</f>
        <v>10.299999999999997</v>
      </c>
      <c r="BW180" s="6">
        <f t="shared" ref="BW180:BW200" si="334">BY180+CA180+CC180</f>
        <v>31.791840000000001</v>
      </c>
      <c r="BX180" s="22">
        <v>10.4</v>
      </c>
      <c r="BY180" s="22">
        <f t="shared" ref="BY180:BY200" si="335">BX180*AP180/100</f>
        <v>3.3384000000000005</v>
      </c>
      <c r="BZ180" s="6">
        <v>8.5399999999999991</v>
      </c>
      <c r="CA180" s="22">
        <f t="shared" ref="CA180:CA200" si="336">BZ180*AP180/100</f>
        <v>2.7413399999999997</v>
      </c>
      <c r="CB180" s="6">
        <v>80.099999999999994</v>
      </c>
      <c r="CC180" s="22">
        <f t="shared" ref="CC180:CC200" si="337">CB180*AP180/100</f>
        <v>25.7121</v>
      </c>
      <c r="CD180" s="22">
        <v>3.81</v>
      </c>
      <c r="CE180" s="123">
        <v>99.9</v>
      </c>
      <c r="CF180" s="124">
        <v>10541</v>
      </c>
      <c r="CG180" s="123">
        <v>98.7</v>
      </c>
      <c r="CH180" s="124">
        <v>8915</v>
      </c>
      <c r="CI180" s="123">
        <v>89.3</v>
      </c>
      <c r="CJ180" s="123">
        <v>91.2</v>
      </c>
      <c r="CK180" s="124">
        <v>6205</v>
      </c>
      <c r="CL180" s="19">
        <f t="shared" ref="CL180:CL200" si="338">BX180/BZ180</f>
        <v>1.2177985948477754</v>
      </c>
      <c r="CM180" s="19"/>
      <c r="CN180" s="19"/>
      <c r="CO180" s="19"/>
      <c r="CP180" s="6"/>
      <c r="CQ180" s="19"/>
      <c r="CR180" s="19"/>
      <c r="CS180" s="20"/>
      <c r="CT180" s="25"/>
      <c r="CU180" s="125"/>
      <c r="CV180" s="125"/>
      <c r="CW180" s="1"/>
      <c r="CX180" s="1"/>
      <c r="CY180" s="1"/>
      <c r="CZ180" s="22"/>
      <c r="DA180" s="16"/>
      <c r="DB180" s="126" t="s">
        <v>446</v>
      </c>
      <c r="DC180" s="127"/>
      <c r="DD180" s="128" t="s">
        <v>1792</v>
      </c>
      <c r="DE180" s="1"/>
      <c r="DF180" s="1"/>
      <c r="DG180" s="1"/>
      <c r="DH180" s="1"/>
      <c r="DI180" s="1" t="s">
        <v>433</v>
      </c>
      <c r="DJ180" s="205" t="s">
        <v>482</v>
      </c>
      <c r="DK180" s="4">
        <v>2</v>
      </c>
      <c r="DL180" s="4"/>
      <c r="DM180" s="4"/>
      <c r="DN180" s="16">
        <v>0</v>
      </c>
      <c r="DO180" s="4"/>
      <c r="DP180" s="4"/>
      <c r="DQ180" s="4"/>
      <c r="DR180" s="22" t="s">
        <v>430</v>
      </c>
      <c r="DS180" s="22" t="s">
        <v>430</v>
      </c>
      <c r="DT180" s="22">
        <v>1078</v>
      </c>
      <c r="DU180" s="22">
        <v>5.2</v>
      </c>
      <c r="DV180" s="22">
        <v>94.8</v>
      </c>
      <c r="DW180" s="39" t="s">
        <v>430</v>
      </c>
      <c r="DX180" s="39" t="s">
        <v>430</v>
      </c>
      <c r="DY180" s="39" t="s">
        <v>430</v>
      </c>
      <c r="DZ180" s="39" t="s">
        <v>430</v>
      </c>
      <c r="EA180" s="2">
        <v>0</v>
      </c>
      <c r="EB180" s="2"/>
      <c r="EC180" s="36"/>
      <c r="ED180" s="36"/>
      <c r="EE180" s="4">
        <f>L180</f>
        <v>8</v>
      </c>
      <c r="EF180" s="4"/>
      <c r="EG180" s="4"/>
      <c r="EH180" s="4"/>
      <c r="EI180" s="4"/>
      <c r="EJ180" s="4"/>
      <c r="EK180" s="4"/>
      <c r="EL180" s="6" t="e">
        <f t="shared" ref="EL180:EL200" si="339">EK180/(EJ180*EJ180*0.01*0.01)</f>
        <v>#DIV/0!</v>
      </c>
      <c r="EM180" s="4"/>
      <c r="EN180" s="4"/>
      <c r="EO180" s="4"/>
      <c r="EP180" s="4"/>
      <c r="EQ180" s="31"/>
      <c r="ER180" s="14"/>
      <c r="ES180" s="129">
        <f>C180</f>
        <v>16105</v>
      </c>
      <c r="ET180" s="130">
        <v>75</v>
      </c>
      <c r="EU180" s="130">
        <v>29996</v>
      </c>
      <c r="EV180" s="130">
        <v>4000</v>
      </c>
      <c r="EW180" s="130">
        <v>37440</v>
      </c>
      <c r="EX180" s="130">
        <v>5583</v>
      </c>
      <c r="EY180" s="131">
        <f t="shared" ref="EY180:EY200" si="340">EX180/EV180*EW180/ET180</f>
        <v>696.75840000000005</v>
      </c>
      <c r="EZ180" s="38">
        <f t="shared" ref="EZ180:EZ199" si="341">L180*EY180</f>
        <v>5574.0672000000004</v>
      </c>
      <c r="FA180" s="9"/>
      <c r="FB180" s="9"/>
      <c r="FC180" s="9"/>
      <c r="FD180" s="9"/>
      <c r="FE180" s="132"/>
      <c r="FF180" s="132"/>
      <c r="FG180" s="132"/>
      <c r="FH180" s="133"/>
      <c r="FI180" s="134"/>
      <c r="FJ180" s="133"/>
      <c r="FK180" s="135"/>
      <c r="FL180" s="136"/>
      <c r="FM180" s="9"/>
      <c r="FN180" s="1"/>
      <c r="FO180" s="40">
        <f t="shared" ref="FO180:FO200" si="342">AC180/1000</f>
        <v>0.70599999999999996</v>
      </c>
      <c r="FP180" s="9"/>
      <c r="FQ180" s="118">
        <f t="shared" ref="FQ180:FQ200" si="343">EX180*100/EU180</f>
        <v>18.612481664221896</v>
      </c>
      <c r="FR180" s="137">
        <f t="shared" ref="FR180:FR200" si="344">EY180/1000</f>
        <v>0.6967584</v>
      </c>
      <c r="FS180" s="9"/>
      <c r="FT180" s="1"/>
      <c r="FU180" s="336"/>
      <c r="FV180" s="343"/>
      <c r="FW180" s="1"/>
      <c r="FX180" s="208"/>
      <c r="FY180" s="240"/>
      <c r="FZ180" s="1"/>
      <c r="GA180" s="1"/>
      <c r="GB180" s="9"/>
      <c r="GC180" s="9"/>
      <c r="GD180" s="1"/>
      <c r="GE180" s="20"/>
      <c r="GF180" s="1"/>
      <c r="GG180" s="1"/>
      <c r="GH180" s="8"/>
      <c r="GI180" s="351"/>
      <c r="GJ180" s="8"/>
      <c r="GK180" s="1"/>
      <c r="GL180" s="8"/>
      <c r="GM180" s="9"/>
      <c r="GN180" s="1"/>
      <c r="GO180" s="10"/>
      <c r="GP180" s="10"/>
      <c r="GQ180" s="20"/>
      <c r="GR180" s="138"/>
      <c r="GS180" s="1"/>
      <c r="GT180" s="1"/>
      <c r="GU180" s="1"/>
      <c r="GV180" s="1"/>
      <c r="GW180" s="1"/>
      <c r="GX180" s="1"/>
      <c r="GY180" s="9"/>
      <c r="GZ180" s="9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22">
        <v>89.4</v>
      </c>
      <c r="KC180" s="22">
        <v>33.700000000000003</v>
      </c>
      <c r="KD180" s="22">
        <v>3.46</v>
      </c>
      <c r="KE180" s="20">
        <f t="shared" ref="KE180:KE200" si="345">FR180*AO180/100*1000</f>
        <v>444.53185919999993</v>
      </c>
      <c r="KF180" s="20">
        <f t="shared" ref="KF180:KF200" si="346">FR180*AP180/100*1000</f>
        <v>223.65944640000001</v>
      </c>
      <c r="KG180" s="20">
        <f t="shared" ref="KG180:KG200" si="347">FR180*AQ180/100*1000</f>
        <v>17.69766336</v>
      </c>
      <c r="KH180" s="20">
        <f t="shared" ref="KH180:KH200" si="348">FR180*AX180/100*1000</f>
        <v>80.823974399999997</v>
      </c>
      <c r="KI180" s="20">
        <f t="shared" ref="KI180:KI200" si="349">FR180*BM180/100*1000</f>
        <v>0.23689785600000002</v>
      </c>
      <c r="KJ180" s="20">
        <f t="shared" ref="KJ180:KJ200" si="350">FR180*BY180/100*1000</f>
        <v>23.260582425600003</v>
      </c>
      <c r="KK180" s="20">
        <f t="shared" ref="KK180:KK200" si="351">FR180*CA180/100*1000</f>
        <v>19.100516722559995</v>
      </c>
      <c r="KL180" s="20">
        <f t="shared" ref="KL180:KL200" si="352">FR180*CC180/100*1000</f>
        <v>179.15121656640002</v>
      </c>
      <c r="KM180" s="9"/>
      <c r="KN180" s="9"/>
      <c r="KO180" s="9"/>
      <c r="KP180" s="1"/>
      <c r="KQ180" s="9"/>
      <c r="KR180" s="9"/>
      <c r="KS180" s="23"/>
      <c r="KT180" s="20"/>
      <c r="KU180" s="1"/>
      <c r="KV180" s="1"/>
      <c r="KW180" s="1"/>
      <c r="KX180" s="1"/>
      <c r="KY180" s="1"/>
      <c r="KZ180" s="1"/>
      <c r="LA180" s="11"/>
      <c r="LB180" s="11"/>
      <c r="LC180" s="11"/>
    </row>
    <row r="181" spans="1:315">
      <c r="A181" s="1">
        <v>349</v>
      </c>
      <c r="B181" s="416">
        <f>COUNTIFS($D$3:D181,D181,$F$3:F181,F181)</f>
        <v>1</v>
      </c>
      <c r="C181" s="417">
        <v>16685</v>
      </c>
      <c r="D181" s="418" t="s">
        <v>1905</v>
      </c>
      <c r="E181" s="2" t="s">
        <v>520</v>
      </c>
      <c r="F181" s="12">
        <v>6812040884</v>
      </c>
      <c r="G181" s="1">
        <v>53</v>
      </c>
      <c r="H181" s="441">
        <v>44547</v>
      </c>
      <c r="I181" s="29" t="s">
        <v>674</v>
      </c>
      <c r="J181" s="24" t="s">
        <v>486</v>
      </c>
      <c r="K181" s="2" t="s">
        <v>429</v>
      </c>
      <c r="L181" s="2">
        <v>12</v>
      </c>
      <c r="M181" s="2">
        <v>2</v>
      </c>
      <c r="N181" s="2" t="s">
        <v>430</v>
      </c>
      <c r="O181" s="11"/>
      <c r="P181" s="2" t="s">
        <v>1879</v>
      </c>
      <c r="Q181" s="11"/>
      <c r="R181" s="11"/>
      <c r="S181" s="11"/>
      <c r="T181" s="41"/>
      <c r="U181" s="41"/>
      <c r="V181" s="61" t="s">
        <v>1358</v>
      </c>
      <c r="W181" s="41"/>
      <c r="X181" s="41"/>
      <c r="Y181" s="63"/>
      <c r="Z181" s="11"/>
      <c r="AA181" s="1" t="s">
        <v>793</v>
      </c>
      <c r="AB181" s="1"/>
      <c r="AC181" s="112">
        <v>509</v>
      </c>
      <c r="AD181" s="112">
        <v>6100</v>
      </c>
      <c r="AE181" s="11"/>
      <c r="AF181" s="11"/>
      <c r="AG181" s="11" t="s">
        <v>482</v>
      </c>
      <c r="AH181" s="112">
        <v>450</v>
      </c>
      <c r="AI181" s="11"/>
      <c r="AJ181" s="11"/>
      <c r="AK181" s="112"/>
      <c r="AL181" s="1"/>
      <c r="AM181" s="11"/>
      <c r="AN181" s="1"/>
      <c r="AO181" s="113">
        <v>35.1</v>
      </c>
      <c r="AP181" s="114">
        <v>39</v>
      </c>
      <c r="AQ181" s="115">
        <v>24</v>
      </c>
      <c r="AR181" s="116">
        <f t="shared" si="326"/>
        <v>98.1</v>
      </c>
      <c r="AS181" s="117">
        <f t="shared" si="327"/>
        <v>0.9</v>
      </c>
      <c r="AT181" s="118">
        <f t="shared" si="328"/>
        <v>21.6</v>
      </c>
      <c r="AU181" s="119">
        <f t="shared" si="329"/>
        <v>0.55714285714285716</v>
      </c>
      <c r="AV181" s="19">
        <f>AW181*AO181/100</f>
        <v>29.328000000000003</v>
      </c>
      <c r="AW181" s="19">
        <f>98-AY181-(CD181*100/AO181)</f>
        <v>83.555555555555557</v>
      </c>
      <c r="AX181" s="120">
        <v>3.21</v>
      </c>
      <c r="AY181" s="19">
        <f>AX181*100/AO181</f>
        <v>9.1452991452991448</v>
      </c>
      <c r="AZ181" s="1" t="s">
        <v>431</v>
      </c>
      <c r="BA181" s="55">
        <v>24.44</v>
      </c>
      <c r="BB181" s="1" t="s">
        <v>431</v>
      </c>
      <c r="BC181" s="6">
        <v>0.23</v>
      </c>
      <c r="BD181" s="6"/>
      <c r="BE181" s="19"/>
      <c r="BF181" s="19"/>
      <c r="BG181" s="64">
        <v>6557.5</v>
      </c>
      <c r="BH181" s="64">
        <v>399.3</v>
      </c>
      <c r="BI181" s="19">
        <v>0.43</v>
      </c>
      <c r="BJ181" s="19">
        <v>18.7</v>
      </c>
      <c r="BK181" s="19">
        <f>100-BJ181</f>
        <v>81.3</v>
      </c>
      <c r="BL181" s="121">
        <f t="shared" si="330"/>
        <v>0.23001230012300122</v>
      </c>
      <c r="BM181" s="122">
        <v>0.16</v>
      </c>
      <c r="BN181" s="6">
        <f t="shared" si="331"/>
        <v>0.45584045584045585</v>
      </c>
      <c r="BO181" s="1" t="s">
        <v>431</v>
      </c>
      <c r="BP181" s="19">
        <v>51.625</v>
      </c>
      <c r="BQ181" s="19">
        <v>20.16</v>
      </c>
      <c r="BR181" s="42">
        <v>23913.96</v>
      </c>
      <c r="BS181" s="6">
        <f t="shared" si="332"/>
        <v>59.5</v>
      </c>
      <c r="BT181" s="4">
        <v>80.400000000000006</v>
      </c>
      <c r="BU181" s="42">
        <v>7556.99</v>
      </c>
      <c r="BV181" s="6">
        <f t="shared" si="333"/>
        <v>19.599999999999994</v>
      </c>
      <c r="BW181" s="6">
        <f t="shared" si="334"/>
        <v>38.61</v>
      </c>
      <c r="BX181" s="22">
        <v>29.2</v>
      </c>
      <c r="BY181" s="22">
        <f t="shared" si="335"/>
        <v>11.388</v>
      </c>
      <c r="BZ181" s="6">
        <v>30.3</v>
      </c>
      <c r="CA181" s="22">
        <f t="shared" si="336"/>
        <v>11.817</v>
      </c>
      <c r="CB181" s="6">
        <v>39.5</v>
      </c>
      <c r="CC181" s="22">
        <f t="shared" si="337"/>
        <v>15.404999999999999</v>
      </c>
      <c r="CD181" s="22">
        <v>1.86</v>
      </c>
      <c r="CE181" s="123">
        <v>90.1</v>
      </c>
      <c r="CF181" s="124">
        <v>6243</v>
      </c>
      <c r="CG181" s="123">
        <v>80.8</v>
      </c>
      <c r="CH181" s="124">
        <v>5013</v>
      </c>
      <c r="CI181" s="123">
        <v>50.6</v>
      </c>
      <c r="CJ181" s="123">
        <v>70.8</v>
      </c>
      <c r="CK181" s="124">
        <v>5044</v>
      </c>
      <c r="CL181" s="19">
        <f t="shared" si="338"/>
        <v>0.9636963696369637</v>
      </c>
      <c r="CM181" s="19"/>
      <c r="CN181" s="19"/>
      <c r="CO181" s="19"/>
      <c r="CP181" s="6"/>
      <c r="CQ181" s="19"/>
      <c r="CR181" s="19"/>
      <c r="CS181" s="20"/>
      <c r="CT181" s="25"/>
      <c r="CU181" s="125"/>
      <c r="CV181" s="125"/>
      <c r="CW181" s="1"/>
      <c r="CX181" s="1"/>
      <c r="CY181" s="1"/>
      <c r="CZ181" s="22"/>
      <c r="DA181" s="16"/>
      <c r="DB181" s="126" t="s">
        <v>440</v>
      </c>
      <c r="DC181" s="127"/>
      <c r="DD181" s="128" t="s">
        <v>1906</v>
      </c>
      <c r="DE181" s="1"/>
      <c r="DF181" s="1"/>
      <c r="DG181" s="1"/>
      <c r="DH181" s="1"/>
      <c r="DI181" s="1" t="s">
        <v>433</v>
      </c>
      <c r="DJ181" s="205" t="s">
        <v>482</v>
      </c>
      <c r="DK181" s="4">
        <v>2</v>
      </c>
      <c r="DL181" s="4"/>
      <c r="DM181" s="4"/>
      <c r="DN181" s="16">
        <v>0</v>
      </c>
      <c r="DO181" s="4"/>
      <c r="DP181" s="4"/>
      <c r="DQ181" s="4"/>
      <c r="DR181" s="22" t="s">
        <v>430</v>
      </c>
      <c r="DS181" s="22" t="s">
        <v>430</v>
      </c>
      <c r="DT181" s="22">
        <v>592</v>
      </c>
      <c r="DU181" s="22">
        <v>20.399999999999999</v>
      </c>
      <c r="DV181" s="22">
        <v>79.599999999999994</v>
      </c>
      <c r="DW181" s="22" t="s">
        <v>430</v>
      </c>
      <c r="DX181" s="22" t="s">
        <v>430</v>
      </c>
      <c r="DY181" s="22" t="s">
        <v>430</v>
      </c>
      <c r="DZ181" s="39" t="s">
        <v>430</v>
      </c>
      <c r="EA181" s="65">
        <v>0</v>
      </c>
      <c r="EB181" s="71"/>
      <c r="EC181" s="36"/>
      <c r="ED181" s="36"/>
      <c r="EE181" s="4">
        <f>L181</f>
        <v>12</v>
      </c>
      <c r="EF181" s="4"/>
      <c r="EG181" s="4"/>
      <c r="EH181" s="4"/>
      <c r="EI181" s="4"/>
      <c r="EJ181" s="4"/>
      <c r="EK181" s="4"/>
      <c r="EL181" s="6" t="e">
        <f t="shared" si="339"/>
        <v>#DIV/0!</v>
      </c>
      <c r="EM181" s="4"/>
      <c r="EN181" s="4"/>
      <c r="EO181" s="4"/>
      <c r="EP181" s="4"/>
      <c r="EQ181" s="31"/>
      <c r="ER181" s="14"/>
      <c r="ES181" s="129">
        <f>C181</f>
        <v>16685</v>
      </c>
      <c r="ET181" s="130">
        <v>75</v>
      </c>
      <c r="EU181" s="130">
        <v>4593</v>
      </c>
      <c r="EV181" s="130">
        <v>2257</v>
      </c>
      <c r="EW181" s="130">
        <v>38064</v>
      </c>
      <c r="EX181" s="130">
        <v>2543</v>
      </c>
      <c r="EY181" s="131">
        <f t="shared" si="340"/>
        <v>571.83135135135137</v>
      </c>
      <c r="EZ181" s="38">
        <f t="shared" si="341"/>
        <v>6861.9762162162169</v>
      </c>
      <c r="FA181" s="9"/>
      <c r="FB181" s="9"/>
      <c r="FC181" s="9"/>
      <c r="FD181" s="9"/>
      <c r="FE181" s="132"/>
      <c r="FF181" s="132"/>
      <c r="FG181" s="132"/>
      <c r="FH181" s="133"/>
      <c r="FI181" s="134"/>
      <c r="FJ181" s="133"/>
      <c r="FK181" s="135"/>
      <c r="FL181" s="136"/>
      <c r="FM181" s="9"/>
      <c r="FN181" s="1"/>
      <c r="FO181" s="40">
        <f t="shared" si="342"/>
        <v>0.50900000000000001</v>
      </c>
      <c r="FP181" s="9"/>
      <c r="FQ181" s="118">
        <f t="shared" si="343"/>
        <v>55.366862617025909</v>
      </c>
      <c r="FR181" s="137">
        <f t="shared" si="344"/>
        <v>0.57183135135135132</v>
      </c>
      <c r="FS181" s="9"/>
      <c r="FT181" s="1"/>
      <c r="FU181" s="336"/>
      <c r="FV181" s="343"/>
      <c r="FW181" s="1"/>
      <c r="FX181" s="208"/>
      <c r="FY181" s="240"/>
      <c r="FZ181" s="1"/>
      <c r="GA181" s="1"/>
      <c r="GB181" s="9"/>
      <c r="GC181" s="9"/>
      <c r="GD181" s="1"/>
      <c r="GE181" s="20"/>
      <c r="GF181" s="1"/>
      <c r="GG181" s="1"/>
      <c r="GH181" s="8"/>
      <c r="GI181" s="351"/>
      <c r="GJ181" s="8"/>
      <c r="GK181" s="1"/>
      <c r="GL181" s="8"/>
      <c r="GM181" s="9"/>
      <c r="GN181" s="1"/>
      <c r="GO181" s="10"/>
      <c r="GP181" s="10"/>
      <c r="GQ181" s="20"/>
      <c r="GR181" s="138"/>
      <c r="GS181" s="1"/>
      <c r="GT181" s="1"/>
      <c r="GU181" s="1"/>
      <c r="GV181" s="1"/>
      <c r="GW181" s="1"/>
      <c r="GX181" s="1"/>
      <c r="GY181" s="9"/>
      <c r="GZ181" s="9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22">
        <v>74.3</v>
      </c>
      <c r="KC181" s="22">
        <v>19.3</v>
      </c>
      <c r="KD181" s="22">
        <v>6.67</v>
      </c>
      <c r="KE181" s="20">
        <f t="shared" si="345"/>
        <v>200.71280432432431</v>
      </c>
      <c r="KF181" s="20">
        <f t="shared" si="346"/>
        <v>223.01422702702703</v>
      </c>
      <c r="KG181" s="20">
        <f t="shared" si="347"/>
        <v>137.23952432432432</v>
      </c>
      <c r="KH181" s="20">
        <f t="shared" si="348"/>
        <v>18.355786378378379</v>
      </c>
      <c r="KI181" s="20">
        <f t="shared" si="349"/>
        <v>0.91493016216216205</v>
      </c>
      <c r="KJ181" s="20">
        <f t="shared" si="350"/>
        <v>65.120154291891879</v>
      </c>
      <c r="KK181" s="20">
        <f t="shared" si="351"/>
        <v>67.573310789189179</v>
      </c>
      <c r="KL181" s="20">
        <f t="shared" si="352"/>
        <v>88.090619675675683</v>
      </c>
      <c r="KM181" s="9"/>
      <c r="KN181" s="9"/>
      <c r="KO181" s="9"/>
      <c r="KP181" s="1"/>
      <c r="KQ181" s="9"/>
      <c r="KR181" s="9"/>
      <c r="KS181" s="23"/>
      <c r="KT181" s="20"/>
      <c r="KU181" s="1"/>
      <c r="KV181" s="1"/>
      <c r="KW181" s="1"/>
      <c r="KX181" s="1"/>
      <c r="KY181" s="1"/>
      <c r="KZ181" s="1"/>
      <c r="LA181" s="11"/>
      <c r="LB181" s="11"/>
      <c r="LC181" s="11"/>
    </row>
    <row r="182" spans="1:315">
      <c r="A182" s="1">
        <v>199</v>
      </c>
      <c r="B182" s="416">
        <f>COUNTIFS($D$3:D182,D182,$F$3:F182,F182)</f>
        <v>1</v>
      </c>
      <c r="C182" s="417">
        <v>13251</v>
      </c>
      <c r="D182" s="418" t="s">
        <v>1250</v>
      </c>
      <c r="E182" s="2" t="s">
        <v>1251</v>
      </c>
      <c r="F182" s="12">
        <v>7261059993</v>
      </c>
      <c r="G182" s="1">
        <v>48</v>
      </c>
      <c r="H182" s="441">
        <v>44056</v>
      </c>
      <c r="I182" s="29" t="s">
        <v>648</v>
      </c>
      <c r="J182" s="24" t="s">
        <v>486</v>
      </c>
      <c r="K182" s="2" t="s">
        <v>429</v>
      </c>
      <c r="L182" s="1">
        <v>35</v>
      </c>
      <c r="M182" s="2" t="s">
        <v>661</v>
      </c>
      <c r="N182" s="2" t="s">
        <v>644</v>
      </c>
      <c r="O182" s="1"/>
      <c r="P182" s="1" t="s">
        <v>1246</v>
      </c>
      <c r="Q182" s="25"/>
      <c r="R182" s="25"/>
      <c r="S182" s="2"/>
      <c r="T182" s="41"/>
      <c r="U182" s="41"/>
      <c r="V182" s="54" t="s">
        <v>1107</v>
      </c>
      <c r="W182" s="27"/>
      <c r="X182" s="56"/>
      <c r="Y182" s="56"/>
      <c r="Z182" s="29"/>
      <c r="AA182" s="1" t="s">
        <v>793</v>
      </c>
      <c r="AB182" s="1"/>
      <c r="AC182" s="112">
        <v>409</v>
      </c>
      <c r="AD182" s="112">
        <v>14000</v>
      </c>
      <c r="AE182" s="11"/>
      <c r="AF182" s="11"/>
      <c r="AG182" s="11" t="s">
        <v>490</v>
      </c>
      <c r="AH182" s="112">
        <v>1000</v>
      </c>
      <c r="AI182" s="11"/>
      <c r="AJ182" s="11"/>
      <c r="AK182" s="112"/>
      <c r="AL182" s="1"/>
      <c r="AM182" s="11"/>
      <c r="AN182" s="1"/>
      <c r="AO182" s="113">
        <v>37.299999999999997</v>
      </c>
      <c r="AP182" s="114">
        <v>58.8</v>
      </c>
      <c r="AQ182" s="115">
        <v>2.69</v>
      </c>
      <c r="AR182" s="116">
        <f t="shared" si="326"/>
        <v>98.789999999999992</v>
      </c>
      <c r="AS182" s="117">
        <f t="shared" si="327"/>
        <v>0.63435374149659862</v>
      </c>
      <c r="AT182" s="118">
        <f t="shared" si="328"/>
        <v>1.7064115646258502</v>
      </c>
      <c r="AU182" s="119">
        <f t="shared" si="329"/>
        <v>0.60660269962595548</v>
      </c>
      <c r="AV182" s="19">
        <f>AW182*AO182/100</f>
        <v>31.284000000000002</v>
      </c>
      <c r="AW182" s="19">
        <f>98-AY182-(CD182*100/AO182)</f>
        <v>83.871313672922255</v>
      </c>
      <c r="AX182" s="120">
        <v>2.2599999999999998</v>
      </c>
      <c r="AY182" s="19">
        <f>AX182*100/AO182</f>
        <v>6.0589812332439674</v>
      </c>
      <c r="AZ182" s="1" t="s">
        <v>431</v>
      </c>
      <c r="BA182" s="55">
        <v>26.5</v>
      </c>
      <c r="BB182" s="1" t="s">
        <v>431</v>
      </c>
      <c r="BC182" s="6">
        <v>8.4000000000000005E-2</v>
      </c>
      <c r="BD182" s="6"/>
      <c r="BE182" s="19"/>
      <c r="BF182" s="19"/>
      <c r="BG182" s="64">
        <v>5906.9230769230771</v>
      </c>
      <c r="BH182" s="2">
        <v>434</v>
      </c>
      <c r="BI182" s="19">
        <v>5.87</v>
      </c>
      <c r="BJ182" s="19">
        <v>41.9</v>
      </c>
      <c r="BK182" s="19">
        <v>58.1</v>
      </c>
      <c r="BL182" s="121">
        <f t="shared" si="330"/>
        <v>0.72117039586919096</v>
      </c>
      <c r="BM182" s="122">
        <v>0.46</v>
      </c>
      <c r="BN182" s="6">
        <f t="shared" si="331"/>
        <v>1.2332439678284184</v>
      </c>
      <c r="BO182" s="1" t="s">
        <v>431</v>
      </c>
      <c r="BP182" s="19">
        <v>45.4</v>
      </c>
      <c r="BQ182" s="19">
        <v>60.949999999999996</v>
      </c>
      <c r="BR182" s="42">
        <v>35478.300000000003</v>
      </c>
      <c r="BS182" s="6">
        <f t="shared" si="332"/>
        <v>49.2</v>
      </c>
      <c r="BT182" s="4">
        <v>90.8</v>
      </c>
      <c r="BU182" s="42">
        <v>11022.881355932204</v>
      </c>
      <c r="BV182" s="6">
        <f t="shared" si="333"/>
        <v>9.2000000000000028</v>
      </c>
      <c r="BW182" s="6">
        <f t="shared" si="334"/>
        <v>58.564800000000005</v>
      </c>
      <c r="BX182" s="2">
        <v>23.5</v>
      </c>
      <c r="BY182" s="22">
        <f t="shared" si="335"/>
        <v>13.818</v>
      </c>
      <c r="BZ182" s="4">
        <v>25.7</v>
      </c>
      <c r="CA182" s="22">
        <f t="shared" si="336"/>
        <v>15.111599999999999</v>
      </c>
      <c r="CB182" s="4">
        <v>50.4</v>
      </c>
      <c r="CC182" s="22">
        <f t="shared" si="337"/>
        <v>29.635200000000001</v>
      </c>
      <c r="CD182" s="141">
        <v>3.01</v>
      </c>
      <c r="CE182" s="123">
        <v>100</v>
      </c>
      <c r="CF182" s="123">
        <v>10132</v>
      </c>
      <c r="CG182" s="123">
        <v>99.8</v>
      </c>
      <c r="CH182" s="123">
        <v>7359</v>
      </c>
      <c r="CI182" s="123">
        <v>91.2</v>
      </c>
      <c r="CJ182" s="123">
        <v>95.5</v>
      </c>
      <c r="CK182" s="123">
        <v>5785</v>
      </c>
      <c r="CL182" s="19">
        <f t="shared" si="338"/>
        <v>0.91439688715953304</v>
      </c>
      <c r="CM182" s="22"/>
      <c r="CN182" s="22"/>
      <c r="CO182" s="22"/>
      <c r="CP182" s="6">
        <v>1.1000000000000001</v>
      </c>
      <c r="CQ182" s="19"/>
      <c r="CR182" s="19"/>
      <c r="CS182" s="19"/>
      <c r="CT182" s="22"/>
      <c r="CU182" s="139"/>
      <c r="CV182" s="139"/>
      <c r="CW182" s="22"/>
      <c r="CX182" s="22"/>
      <c r="CY182" s="1"/>
      <c r="CZ182" s="22"/>
      <c r="DA182" s="16"/>
      <c r="DB182" s="126" t="s">
        <v>256</v>
      </c>
      <c r="DC182" s="127"/>
      <c r="DD182" s="128" t="s">
        <v>1252</v>
      </c>
      <c r="DE182" s="1"/>
      <c r="DF182" s="1"/>
      <c r="DG182" s="1"/>
      <c r="DH182" s="1"/>
      <c r="DI182" s="1" t="s">
        <v>435</v>
      </c>
      <c r="DJ182" s="206" t="s">
        <v>490</v>
      </c>
      <c r="DK182" s="4">
        <v>2</v>
      </c>
      <c r="DL182" s="4"/>
      <c r="DM182" s="4"/>
      <c r="DN182" s="16">
        <v>0</v>
      </c>
      <c r="DO182" s="4"/>
      <c r="DP182" s="4"/>
      <c r="DQ182" s="4"/>
      <c r="DR182" s="22" t="s">
        <v>430</v>
      </c>
      <c r="DS182" s="22" t="s">
        <v>430</v>
      </c>
      <c r="DT182" s="22">
        <v>512</v>
      </c>
      <c r="DU182" s="22">
        <v>7.6</v>
      </c>
      <c r="DV182" s="22">
        <v>92.4</v>
      </c>
      <c r="DW182" s="22" t="s">
        <v>430</v>
      </c>
      <c r="DX182" s="22" t="s">
        <v>430</v>
      </c>
      <c r="DY182" s="22" t="s">
        <v>430</v>
      </c>
      <c r="DZ182" s="22" t="s">
        <v>430</v>
      </c>
      <c r="EA182" s="29" t="s">
        <v>1253</v>
      </c>
      <c r="EB182" s="2"/>
      <c r="EC182" s="36"/>
      <c r="ED182" s="36"/>
      <c r="EE182" s="4">
        <v>35</v>
      </c>
      <c r="EF182" s="4"/>
      <c r="EG182" s="5">
        <v>3</v>
      </c>
      <c r="EH182" s="4"/>
      <c r="EI182" s="4"/>
      <c r="EJ182" s="4"/>
      <c r="EK182" s="4"/>
      <c r="EL182" s="6" t="e">
        <f t="shared" si="339"/>
        <v>#DIV/0!</v>
      </c>
      <c r="EM182" s="4"/>
      <c r="EN182" s="4"/>
      <c r="EO182" s="4"/>
      <c r="EP182" s="4"/>
      <c r="EQ182" s="31"/>
      <c r="ER182" s="14"/>
      <c r="ES182" s="129">
        <v>13251</v>
      </c>
      <c r="ET182" s="130">
        <v>75</v>
      </c>
      <c r="EU182" s="130">
        <v>4338</v>
      </c>
      <c r="EV182" s="130">
        <v>4000</v>
      </c>
      <c r="EW182" s="130">
        <v>39780</v>
      </c>
      <c r="EX182" s="130">
        <v>2426</v>
      </c>
      <c r="EY182" s="131">
        <f t="shared" si="340"/>
        <v>321.68760000000003</v>
      </c>
      <c r="EZ182" s="38">
        <f t="shared" si="341"/>
        <v>11259.066000000001</v>
      </c>
      <c r="FA182" s="9"/>
      <c r="FB182" s="9"/>
      <c r="FC182" s="9"/>
      <c r="FD182" s="9"/>
      <c r="FE182" s="132"/>
      <c r="FF182" s="132"/>
      <c r="FG182" s="132"/>
      <c r="FH182" s="133"/>
      <c r="FI182" s="11"/>
      <c r="FJ182" s="133"/>
      <c r="FK182" s="135"/>
      <c r="FL182" s="136"/>
      <c r="FM182" s="9"/>
      <c r="FN182" s="1"/>
      <c r="FO182" s="40">
        <f t="shared" si="342"/>
        <v>0.40899999999999997</v>
      </c>
      <c r="FP182" s="9"/>
      <c r="FQ182" s="118">
        <f t="shared" si="343"/>
        <v>55.924389119409867</v>
      </c>
      <c r="FR182" s="137">
        <f t="shared" si="344"/>
        <v>0.32168760000000002</v>
      </c>
      <c r="FS182" s="140">
        <f>DT182/EY182</f>
        <v>1.591606266452297</v>
      </c>
      <c r="FT182" s="140"/>
      <c r="FU182" s="335"/>
      <c r="FV182" s="344"/>
      <c r="FW182" s="210"/>
      <c r="FX182" s="8"/>
      <c r="FY182" s="240"/>
      <c r="FZ182" s="1"/>
      <c r="GA182" s="1"/>
      <c r="GB182" s="9"/>
      <c r="GC182" s="9"/>
      <c r="GD182" s="1"/>
      <c r="GE182" s="20"/>
      <c r="GF182" s="1"/>
      <c r="GG182" s="1"/>
      <c r="GH182" s="8"/>
      <c r="GI182" s="351"/>
      <c r="GJ182" s="8"/>
      <c r="GK182" s="1"/>
      <c r="GL182" s="8"/>
      <c r="GM182" s="9"/>
      <c r="GN182" s="1"/>
      <c r="GO182" s="10">
        <v>44056</v>
      </c>
      <c r="GP182" s="10"/>
      <c r="GQ182" s="20"/>
      <c r="GR182" s="138"/>
      <c r="GS182" s="1"/>
      <c r="GT182" s="1"/>
      <c r="GU182" s="1"/>
      <c r="GV182" s="1"/>
      <c r="GW182" s="1"/>
      <c r="GX182" s="1"/>
      <c r="GY182" s="9"/>
      <c r="GZ182" s="9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9"/>
      <c r="KC182" s="9"/>
      <c r="KD182" s="9"/>
      <c r="KE182" s="20">
        <f t="shared" si="345"/>
        <v>119.9894748</v>
      </c>
      <c r="KF182" s="20">
        <f t="shared" si="346"/>
        <v>189.15230880000001</v>
      </c>
      <c r="KG182" s="20">
        <f t="shared" si="347"/>
        <v>8.6533964399999999</v>
      </c>
      <c r="KH182" s="20">
        <f t="shared" si="348"/>
        <v>7.2701397599999993</v>
      </c>
      <c r="KI182" s="20">
        <f t="shared" si="349"/>
        <v>1.47976296</v>
      </c>
      <c r="KJ182" s="20">
        <f t="shared" si="350"/>
        <v>44.450792567999997</v>
      </c>
      <c r="KK182" s="20">
        <f t="shared" si="351"/>
        <v>48.612143361599998</v>
      </c>
      <c r="KL182" s="20">
        <f t="shared" si="352"/>
        <v>95.33276363520001</v>
      </c>
      <c r="KM182" s="9"/>
      <c r="KN182" s="9"/>
      <c r="KO182" s="9"/>
      <c r="KP182" s="1"/>
      <c r="KQ182" s="9"/>
      <c r="KR182" s="9"/>
      <c r="KS182" s="23"/>
      <c r="KT182" s="20"/>
      <c r="KU182" s="1"/>
      <c r="KV182" s="1"/>
      <c r="KW182" s="1"/>
      <c r="KX182" s="1"/>
      <c r="KY182" s="1"/>
      <c r="KZ182" s="1"/>
      <c r="LA182" s="11"/>
      <c r="LB182" s="11"/>
      <c r="LC182" s="11"/>
    </row>
    <row r="183" spans="1:315">
      <c r="A183" s="1">
        <v>340</v>
      </c>
      <c r="B183" s="416">
        <f>COUNTIFS($D$3:D183,D183,$F$3:F183,F183)</f>
        <v>1</v>
      </c>
      <c r="C183" s="417">
        <v>11885</v>
      </c>
      <c r="D183" s="418" t="s">
        <v>729</v>
      </c>
      <c r="E183" s="73" t="s">
        <v>519</v>
      </c>
      <c r="F183" s="75">
        <v>7806095341</v>
      </c>
      <c r="G183" s="74">
        <v>41</v>
      </c>
      <c r="H183" s="442">
        <v>43787</v>
      </c>
      <c r="I183" s="29" t="s">
        <v>441</v>
      </c>
      <c r="J183" s="24" t="s">
        <v>486</v>
      </c>
      <c r="K183" s="2" t="s">
        <v>429</v>
      </c>
      <c r="L183" s="1">
        <v>3</v>
      </c>
      <c r="M183" s="2" t="s">
        <v>562</v>
      </c>
      <c r="N183" s="2" t="s">
        <v>430</v>
      </c>
      <c r="O183" s="1"/>
      <c r="P183" s="1" t="s">
        <v>890</v>
      </c>
      <c r="Q183" s="25"/>
      <c r="R183" s="25"/>
      <c r="S183" s="2"/>
      <c r="T183" s="45"/>
      <c r="U183" s="45"/>
      <c r="V183" s="48" t="s">
        <v>767</v>
      </c>
      <c r="W183" s="27"/>
      <c r="X183" s="56"/>
      <c r="Y183" s="56"/>
      <c r="Z183" s="29"/>
      <c r="AA183" s="1" t="s">
        <v>797</v>
      </c>
      <c r="AB183" s="1"/>
      <c r="AC183" s="112">
        <v>87</v>
      </c>
      <c r="AD183" s="112">
        <v>260</v>
      </c>
      <c r="AE183" s="11"/>
      <c r="AF183" s="11"/>
      <c r="AG183" s="11" t="s">
        <v>490</v>
      </c>
      <c r="AH183" s="112">
        <v>50</v>
      </c>
      <c r="AI183" s="11"/>
      <c r="AJ183" s="1"/>
      <c r="AK183" s="112"/>
      <c r="AL183" s="1"/>
      <c r="AM183" s="1"/>
      <c r="AN183" s="1"/>
      <c r="AO183" s="113">
        <v>6</v>
      </c>
      <c r="AP183" s="114">
        <v>89.1</v>
      </c>
      <c r="AQ183" s="115">
        <v>3.2</v>
      </c>
      <c r="AR183" s="116">
        <f t="shared" si="326"/>
        <v>98.3</v>
      </c>
      <c r="AS183" s="117">
        <f t="shared" si="327"/>
        <v>6.7340067340067339E-2</v>
      </c>
      <c r="AT183" s="118">
        <f t="shared" si="328"/>
        <v>0.21548821548821551</v>
      </c>
      <c r="AU183" s="119">
        <f t="shared" si="329"/>
        <v>6.500541711809317E-2</v>
      </c>
      <c r="AV183" s="19">
        <v>5.01</v>
      </c>
      <c r="AW183" s="19">
        <f>95-AY183</f>
        <v>83.5</v>
      </c>
      <c r="AX183" s="120">
        <v>0.69</v>
      </c>
      <c r="AY183" s="19">
        <v>11.5</v>
      </c>
      <c r="AZ183" s="1" t="s">
        <v>431</v>
      </c>
      <c r="BA183" s="142">
        <v>62.27</v>
      </c>
      <c r="BB183" s="1" t="s">
        <v>431</v>
      </c>
      <c r="BC183" s="6">
        <v>0</v>
      </c>
      <c r="BD183" s="6" t="s">
        <v>431</v>
      </c>
      <c r="BE183" s="19" t="s">
        <v>431</v>
      </c>
      <c r="BF183" s="19" t="s">
        <v>431</v>
      </c>
      <c r="BG183" s="2">
        <v>8186</v>
      </c>
      <c r="BH183" s="20" t="s">
        <v>431</v>
      </c>
      <c r="BI183" s="19" t="s">
        <v>431</v>
      </c>
      <c r="BJ183" s="19">
        <v>31.6</v>
      </c>
      <c r="BK183" s="1">
        <v>68.400000000000006</v>
      </c>
      <c r="BL183" s="144">
        <f t="shared" si="330"/>
        <v>0.46198830409356723</v>
      </c>
      <c r="BM183" s="122">
        <v>0.04</v>
      </c>
      <c r="BN183" s="6">
        <f t="shared" si="331"/>
        <v>0.66666666666666663</v>
      </c>
      <c r="BO183" s="1" t="s">
        <v>431</v>
      </c>
      <c r="BP183" s="1">
        <v>25.5</v>
      </c>
      <c r="BQ183" s="19">
        <v>41.268000000000001</v>
      </c>
      <c r="BR183" s="4">
        <v>73524</v>
      </c>
      <c r="BS183" s="6">
        <f t="shared" si="332"/>
        <v>50.099999999999994</v>
      </c>
      <c r="BT183" s="4">
        <v>96.8</v>
      </c>
      <c r="BU183" s="42">
        <v>9894.0800000000017</v>
      </c>
      <c r="BV183" s="6">
        <f t="shared" si="333"/>
        <v>3.2000000000000028</v>
      </c>
      <c r="BW183" s="6">
        <f t="shared" si="334"/>
        <v>86.605199999999996</v>
      </c>
      <c r="BX183" s="4">
        <v>18.399999999999999</v>
      </c>
      <c r="BY183" s="22">
        <f t="shared" si="335"/>
        <v>16.394399999999997</v>
      </c>
      <c r="BZ183" s="4">
        <v>31.7</v>
      </c>
      <c r="CA183" s="22">
        <f t="shared" si="336"/>
        <v>28.244699999999998</v>
      </c>
      <c r="CB183" s="4">
        <v>47.1</v>
      </c>
      <c r="CC183" s="22">
        <f t="shared" si="337"/>
        <v>41.966099999999997</v>
      </c>
      <c r="CD183" s="6" t="s">
        <v>431</v>
      </c>
      <c r="CE183" s="123">
        <v>96.3</v>
      </c>
      <c r="CF183" s="124">
        <v>9300.0499999999993</v>
      </c>
      <c r="CG183" s="123">
        <v>96.9</v>
      </c>
      <c r="CH183" s="123">
        <v>6338</v>
      </c>
      <c r="CI183" s="123">
        <v>95</v>
      </c>
      <c r="CJ183" s="123">
        <v>95.7</v>
      </c>
      <c r="CK183" s="124">
        <v>7354.8</v>
      </c>
      <c r="CL183" s="19">
        <f t="shared" si="338"/>
        <v>0.58044164037854884</v>
      </c>
      <c r="CM183" s="22"/>
      <c r="CN183" s="22"/>
      <c r="CO183" s="22"/>
      <c r="CP183" s="6"/>
      <c r="CQ183" s="19"/>
      <c r="CR183" s="19"/>
      <c r="CS183" s="19"/>
      <c r="CT183" s="22"/>
      <c r="CU183" s="139"/>
      <c r="CV183" s="139"/>
      <c r="CW183" s="22"/>
      <c r="CX183" s="22"/>
      <c r="CY183" s="1"/>
      <c r="CZ183" s="22"/>
      <c r="DA183" s="16">
        <v>3</v>
      </c>
      <c r="DB183" s="126" t="s">
        <v>440</v>
      </c>
      <c r="DC183" s="127"/>
      <c r="DD183" s="128" t="s">
        <v>742</v>
      </c>
      <c r="DE183" s="1"/>
      <c r="DF183" s="1"/>
      <c r="DG183" s="1"/>
      <c r="DH183" s="1"/>
      <c r="DI183" s="1" t="s">
        <v>433</v>
      </c>
      <c r="DJ183" s="206" t="s">
        <v>490</v>
      </c>
      <c r="DK183" s="4">
        <v>2</v>
      </c>
      <c r="DL183" s="4"/>
      <c r="DM183" s="4"/>
      <c r="DN183" s="16">
        <v>0</v>
      </c>
      <c r="DO183" s="4"/>
      <c r="DP183" s="4"/>
      <c r="DQ183" s="4"/>
      <c r="DR183" s="1" t="s">
        <v>430</v>
      </c>
      <c r="DS183" s="1" t="s">
        <v>430</v>
      </c>
      <c r="DT183" s="1">
        <v>95</v>
      </c>
      <c r="DU183" s="1">
        <v>42.1</v>
      </c>
      <c r="DV183" s="1">
        <v>57.9</v>
      </c>
      <c r="DW183" s="1" t="s">
        <v>430</v>
      </c>
      <c r="DX183" s="1" t="s">
        <v>430</v>
      </c>
      <c r="DY183" s="1" t="s">
        <v>430</v>
      </c>
      <c r="DZ183" s="1" t="s">
        <v>430</v>
      </c>
      <c r="EA183" s="1">
        <v>0</v>
      </c>
      <c r="EB183" s="1"/>
      <c r="EC183" s="36"/>
      <c r="ED183" s="36"/>
      <c r="EE183" s="4">
        <v>3</v>
      </c>
      <c r="EF183" s="4"/>
      <c r="EG183" s="4"/>
      <c r="EH183" s="4"/>
      <c r="EI183" s="4"/>
      <c r="EJ183" s="4"/>
      <c r="EK183" s="4"/>
      <c r="EL183" s="6" t="e">
        <f t="shared" si="339"/>
        <v>#DIV/0!</v>
      </c>
      <c r="EM183" s="4"/>
      <c r="EN183" s="4"/>
      <c r="EO183" s="4"/>
      <c r="EP183" s="4"/>
      <c r="EQ183" s="31"/>
      <c r="ER183" s="14"/>
      <c r="ES183" s="129">
        <v>11885</v>
      </c>
      <c r="ET183" s="130">
        <v>75</v>
      </c>
      <c r="EU183" s="130">
        <v>35297</v>
      </c>
      <c r="EV183" s="130">
        <v>16000</v>
      </c>
      <c r="EW183" s="130">
        <v>42120</v>
      </c>
      <c r="EX183" s="130">
        <v>1017</v>
      </c>
      <c r="EY183" s="131">
        <f t="shared" si="340"/>
        <v>35.696699999999993</v>
      </c>
      <c r="EZ183" s="38">
        <f t="shared" si="341"/>
        <v>107.09009999999998</v>
      </c>
      <c r="FA183" s="9"/>
      <c r="FB183" s="9"/>
      <c r="FC183" s="9"/>
      <c r="FD183" s="9"/>
      <c r="FE183" s="132"/>
      <c r="FF183" s="132"/>
      <c r="FG183" s="132"/>
      <c r="FH183" s="133"/>
      <c r="FI183" s="134"/>
      <c r="FJ183" s="133"/>
      <c r="FK183" s="135"/>
      <c r="FL183" s="136"/>
      <c r="FM183" s="9"/>
      <c r="FN183" s="1"/>
      <c r="FO183" s="40">
        <f t="shared" si="342"/>
        <v>8.6999999999999994E-2</v>
      </c>
      <c r="FP183" s="9"/>
      <c r="FQ183" s="118">
        <f t="shared" si="343"/>
        <v>2.881264696716435</v>
      </c>
      <c r="FR183" s="137">
        <f t="shared" si="344"/>
        <v>3.5696699999999991E-2</v>
      </c>
      <c r="FS183" s="9"/>
      <c r="FT183" s="1"/>
      <c r="FU183" s="335"/>
      <c r="FV183" s="344"/>
      <c r="FW183" s="210"/>
      <c r="FX183" s="8"/>
      <c r="FY183" s="240"/>
      <c r="FZ183" s="1"/>
      <c r="GA183" s="1"/>
      <c r="GB183" s="9"/>
      <c r="GC183" s="9"/>
      <c r="GD183" s="1"/>
      <c r="GE183" s="20"/>
      <c r="GF183" s="1"/>
      <c r="GG183" s="1"/>
      <c r="GH183" s="8"/>
      <c r="GI183" s="351"/>
      <c r="GJ183" s="8"/>
      <c r="GK183" s="1"/>
      <c r="GL183" s="8"/>
      <c r="GM183" s="9"/>
      <c r="GN183" s="1"/>
      <c r="GO183" s="10">
        <v>43787</v>
      </c>
      <c r="GP183" s="10"/>
      <c r="GQ183" s="20"/>
      <c r="GR183" s="138"/>
      <c r="GS183" s="1"/>
      <c r="GT183" s="1"/>
      <c r="GU183" s="1"/>
      <c r="GV183" s="1"/>
      <c r="GW183" s="1"/>
      <c r="GX183" s="1"/>
      <c r="GY183" s="9"/>
      <c r="GZ183" s="9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9"/>
      <c r="KC183" s="9"/>
      <c r="KD183" s="9"/>
      <c r="KE183" s="20">
        <f t="shared" si="345"/>
        <v>2.1418019999999993</v>
      </c>
      <c r="KF183" s="20">
        <f t="shared" si="346"/>
        <v>31.805759699999992</v>
      </c>
      <c r="KG183" s="20">
        <f t="shared" si="347"/>
        <v>1.1422943999999997</v>
      </c>
      <c r="KH183" s="20">
        <f t="shared" si="348"/>
        <v>0.24630722999999993</v>
      </c>
      <c r="KI183" s="20">
        <f t="shared" si="349"/>
        <v>1.4278679999999997E-2</v>
      </c>
      <c r="KJ183" s="20">
        <f t="shared" si="350"/>
        <v>5.8522597847999975</v>
      </c>
      <c r="KK183" s="20">
        <f t="shared" si="351"/>
        <v>10.082425824899996</v>
      </c>
      <c r="KL183" s="20">
        <f t="shared" si="352"/>
        <v>14.980512818699996</v>
      </c>
      <c r="KM183" s="9"/>
      <c r="KN183" s="9"/>
      <c r="KO183" s="9"/>
      <c r="KP183" s="1"/>
      <c r="KQ183" s="9"/>
      <c r="KR183" s="9"/>
      <c r="KS183" s="23"/>
      <c r="KT183" s="20"/>
      <c r="KU183" s="1"/>
      <c r="KV183" s="1"/>
      <c r="KW183" s="1"/>
      <c r="KX183" s="1"/>
      <c r="KY183" s="1"/>
      <c r="KZ183" s="1"/>
      <c r="LA183" s="11"/>
      <c r="LB183" s="11"/>
      <c r="LC183" s="11"/>
    </row>
    <row r="184" spans="1:315">
      <c r="A184" s="1">
        <v>32</v>
      </c>
      <c r="B184" s="416">
        <f>COUNTIFS($D$3:D184,D184,$F$3:F184,F184)</f>
        <v>2</v>
      </c>
      <c r="C184" s="417">
        <v>12274</v>
      </c>
      <c r="D184" s="418" t="s">
        <v>729</v>
      </c>
      <c r="E184" s="73" t="s">
        <v>519</v>
      </c>
      <c r="F184" s="75">
        <v>7806095341</v>
      </c>
      <c r="G184" s="74">
        <v>42</v>
      </c>
      <c r="H184" s="442">
        <v>43864</v>
      </c>
      <c r="I184" s="29" t="s">
        <v>836</v>
      </c>
      <c r="J184" s="24" t="s">
        <v>486</v>
      </c>
      <c r="K184" s="2" t="s">
        <v>429</v>
      </c>
      <c r="L184" s="1">
        <v>19</v>
      </c>
      <c r="M184" s="2" t="s">
        <v>628</v>
      </c>
      <c r="N184" s="2" t="s">
        <v>430</v>
      </c>
      <c r="O184" s="1"/>
      <c r="P184" s="1" t="s">
        <v>1002</v>
      </c>
      <c r="Q184" s="25"/>
      <c r="R184" s="25"/>
      <c r="S184" s="2"/>
      <c r="T184" s="45" t="s">
        <v>782</v>
      </c>
      <c r="U184" s="45"/>
      <c r="V184" s="47" t="s">
        <v>858</v>
      </c>
      <c r="W184" s="27"/>
      <c r="X184" s="56"/>
      <c r="Y184" s="56"/>
      <c r="Z184" s="29"/>
      <c r="AA184" s="1" t="s">
        <v>793</v>
      </c>
      <c r="AB184" s="1"/>
      <c r="AC184" s="112">
        <v>101</v>
      </c>
      <c r="AD184" s="112">
        <v>1900</v>
      </c>
      <c r="AE184" s="11" t="s">
        <v>513</v>
      </c>
      <c r="AF184" s="11" t="s">
        <v>513</v>
      </c>
      <c r="AG184" s="11" t="s">
        <v>490</v>
      </c>
      <c r="AH184" s="112">
        <v>150</v>
      </c>
      <c r="AI184" s="11"/>
      <c r="AJ184" s="11"/>
      <c r="AK184" s="112"/>
      <c r="AL184" s="1"/>
      <c r="AM184" s="11"/>
      <c r="AN184" s="1"/>
      <c r="AO184" s="113">
        <v>31.4</v>
      </c>
      <c r="AP184" s="114">
        <v>61</v>
      </c>
      <c r="AQ184" s="115">
        <v>5.9</v>
      </c>
      <c r="AR184" s="116">
        <f t="shared" si="326"/>
        <v>98.300000000000011</v>
      </c>
      <c r="AS184" s="117">
        <f t="shared" si="327"/>
        <v>0.51475409836065567</v>
      </c>
      <c r="AT184" s="118">
        <f t="shared" si="328"/>
        <v>3.0370491803278687</v>
      </c>
      <c r="AU184" s="119">
        <f t="shared" si="329"/>
        <v>0.46935724962630787</v>
      </c>
      <c r="AV184" s="19">
        <v>25.8736</v>
      </c>
      <c r="AW184" s="19">
        <f>95-AY184</f>
        <v>82.4</v>
      </c>
      <c r="AX184" s="120">
        <v>3.9563999999999999</v>
      </c>
      <c r="AY184" s="19">
        <v>12.6</v>
      </c>
      <c r="AZ184" s="1" t="s">
        <v>431</v>
      </c>
      <c r="BA184" s="55">
        <v>8.1</v>
      </c>
      <c r="BB184" s="1" t="s">
        <v>431</v>
      </c>
      <c r="BC184" s="6">
        <v>0.2</v>
      </c>
      <c r="BD184" s="22">
        <v>62</v>
      </c>
      <c r="BE184" s="22">
        <v>43.2</v>
      </c>
      <c r="BF184" s="22">
        <v>57.4</v>
      </c>
      <c r="BG184" s="2">
        <v>6000</v>
      </c>
      <c r="BH184" s="20">
        <v>400</v>
      </c>
      <c r="BI184" s="19">
        <v>0.66</v>
      </c>
      <c r="BJ184" s="19">
        <v>34.700000000000003</v>
      </c>
      <c r="BK184" s="1">
        <v>65.3</v>
      </c>
      <c r="BL184" s="144">
        <f t="shared" si="330"/>
        <v>0.53139356814701388</v>
      </c>
      <c r="BM184" s="122">
        <v>0.2</v>
      </c>
      <c r="BN184" s="6">
        <f t="shared" si="331"/>
        <v>0.63694267515923575</v>
      </c>
      <c r="BO184" s="1" t="s">
        <v>431</v>
      </c>
      <c r="BP184" s="19">
        <v>18.029</v>
      </c>
      <c r="BQ184" s="19">
        <v>24.14</v>
      </c>
      <c r="BR184" s="42">
        <v>28080</v>
      </c>
      <c r="BS184" s="6">
        <f t="shared" si="332"/>
        <v>29.3</v>
      </c>
      <c r="BT184" s="4">
        <v>92</v>
      </c>
      <c r="BU184" s="42">
        <v>8949.9600000000009</v>
      </c>
      <c r="BV184" s="6">
        <f t="shared" si="333"/>
        <v>8</v>
      </c>
      <c r="BW184" s="6">
        <f t="shared" si="334"/>
        <v>60.878</v>
      </c>
      <c r="BX184" s="4">
        <v>14.4</v>
      </c>
      <c r="BY184" s="22">
        <f t="shared" si="335"/>
        <v>8.7839999999999989</v>
      </c>
      <c r="BZ184" s="4">
        <v>14.9</v>
      </c>
      <c r="CA184" s="22">
        <f t="shared" si="336"/>
        <v>9.0890000000000004</v>
      </c>
      <c r="CB184" s="4">
        <v>70.5</v>
      </c>
      <c r="CC184" s="22">
        <f t="shared" si="337"/>
        <v>43.005000000000003</v>
      </c>
      <c r="CD184" s="22"/>
      <c r="CE184" s="123">
        <v>100</v>
      </c>
      <c r="CF184" s="124">
        <v>9962.4</v>
      </c>
      <c r="CG184" s="123">
        <v>99.9</v>
      </c>
      <c r="CH184" s="124">
        <v>7250.1</v>
      </c>
      <c r="CI184" s="123">
        <v>84.1</v>
      </c>
      <c r="CJ184" s="123">
        <v>88.8</v>
      </c>
      <c r="CK184" s="124">
        <v>4417</v>
      </c>
      <c r="CL184" s="19">
        <f t="shared" si="338"/>
        <v>0.96644295302013428</v>
      </c>
      <c r="CM184" s="22"/>
      <c r="CN184" s="22"/>
      <c r="CO184" s="22"/>
      <c r="CP184" s="6"/>
      <c r="CQ184" s="19"/>
      <c r="CR184" s="19"/>
      <c r="CS184" s="19"/>
      <c r="CT184" s="22"/>
      <c r="CU184" s="139"/>
      <c r="CV184" s="139"/>
      <c r="CW184" s="22"/>
      <c r="CX184" s="22"/>
      <c r="CY184" s="1"/>
      <c r="CZ184" s="22"/>
      <c r="DA184" s="1"/>
      <c r="DB184" s="126" t="s">
        <v>440</v>
      </c>
      <c r="DC184" s="127"/>
      <c r="DD184" s="128" t="s">
        <v>965</v>
      </c>
      <c r="DE184" s="1"/>
      <c r="DF184" s="1"/>
      <c r="DG184" s="1"/>
      <c r="DH184" s="1"/>
      <c r="DI184" s="1" t="s">
        <v>433</v>
      </c>
      <c r="DJ184" s="206" t="s">
        <v>490</v>
      </c>
      <c r="DK184" s="4">
        <v>2</v>
      </c>
      <c r="DL184" s="4"/>
      <c r="DM184" s="4"/>
      <c r="DN184" s="16">
        <v>0</v>
      </c>
      <c r="DO184" s="4"/>
      <c r="DP184" s="4"/>
      <c r="DQ184" s="4"/>
      <c r="DR184" s="1">
        <v>26.1</v>
      </c>
      <c r="DS184" s="1" t="s">
        <v>430</v>
      </c>
      <c r="DT184" s="1">
        <v>209</v>
      </c>
      <c r="DU184" s="1">
        <v>10</v>
      </c>
      <c r="DV184" s="1">
        <v>90</v>
      </c>
      <c r="DW184" s="1" t="s">
        <v>430</v>
      </c>
      <c r="DX184" s="1" t="s">
        <v>430</v>
      </c>
      <c r="DY184" s="1" t="s">
        <v>430</v>
      </c>
      <c r="DZ184" s="1" t="s">
        <v>430</v>
      </c>
      <c r="EA184" s="1">
        <v>0</v>
      </c>
      <c r="EB184" s="1"/>
      <c r="EC184" s="36"/>
      <c r="ED184" s="36"/>
      <c r="EE184" s="4">
        <v>19</v>
      </c>
      <c r="EF184" s="4"/>
      <c r="EG184" s="4"/>
      <c r="EH184" s="4"/>
      <c r="EI184" s="4"/>
      <c r="EJ184" s="4"/>
      <c r="EK184" s="4"/>
      <c r="EL184" s="6" t="e">
        <f t="shared" si="339"/>
        <v>#DIV/0!</v>
      </c>
      <c r="EM184" s="4"/>
      <c r="EN184" s="4"/>
      <c r="EO184" s="4"/>
      <c r="EP184" s="4"/>
      <c r="EQ184" s="31"/>
      <c r="ER184" s="14"/>
      <c r="ES184" s="129">
        <v>12274</v>
      </c>
      <c r="ET184" s="130">
        <v>75</v>
      </c>
      <c r="EU184" s="130">
        <v>32918</v>
      </c>
      <c r="EV184" s="130">
        <v>12011</v>
      </c>
      <c r="EW184" s="130">
        <v>40560</v>
      </c>
      <c r="EX184" s="130">
        <v>2136</v>
      </c>
      <c r="EY184" s="131">
        <f t="shared" si="340"/>
        <v>96.174240279743557</v>
      </c>
      <c r="EZ184" s="38">
        <f t="shared" si="341"/>
        <v>1827.3105653151276</v>
      </c>
      <c r="FA184" s="9"/>
      <c r="FB184" s="9"/>
      <c r="FC184" s="9"/>
      <c r="FD184" s="9"/>
      <c r="FE184" s="132"/>
      <c r="FF184" s="132"/>
      <c r="FG184" s="132"/>
      <c r="FH184" s="133"/>
      <c r="FI184" s="11"/>
      <c r="FJ184" s="133"/>
      <c r="FK184" s="135"/>
      <c r="FL184" s="136"/>
      <c r="FM184" s="9"/>
      <c r="FN184" s="1"/>
      <c r="FO184" s="40">
        <f t="shared" si="342"/>
        <v>0.10100000000000001</v>
      </c>
      <c r="FP184" s="9"/>
      <c r="FQ184" s="118">
        <f t="shared" si="343"/>
        <v>6.4888510845130325</v>
      </c>
      <c r="FR184" s="137">
        <f t="shared" si="344"/>
        <v>9.6174240279743556E-2</v>
      </c>
      <c r="FS184" s="140">
        <f>DT184/EY184</f>
        <v>2.1731390795713939</v>
      </c>
      <c r="FT184" s="140"/>
      <c r="FU184" s="335"/>
      <c r="FV184" s="344"/>
      <c r="FW184" s="210"/>
      <c r="FX184" s="8"/>
      <c r="FY184" s="240"/>
      <c r="FZ184" s="1"/>
      <c r="GA184" s="1"/>
      <c r="GB184" s="9"/>
      <c r="GC184" s="9"/>
      <c r="GD184" s="1"/>
      <c r="GE184" s="20"/>
      <c r="GF184" s="1"/>
      <c r="GG184" s="1"/>
      <c r="GH184" s="8"/>
      <c r="GI184" s="351"/>
      <c r="GJ184" s="8"/>
      <c r="GK184" s="1"/>
      <c r="GL184" s="8"/>
      <c r="GM184" s="9"/>
      <c r="GN184" s="1"/>
      <c r="GO184" s="10">
        <v>43864</v>
      </c>
      <c r="GP184" s="10"/>
      <c r="GQ184" s="20"/>
      <c r="GR184" s="138"/>
      <c r="GS184" s="1"/>
      <c r="GT184" s="1"/>
      <c r="GU184" s="1"/>
      <c r="GV184" s="1"/>
      <c r="GW184" s="1"/>
      <c r="GX184" s="1"/>
      <c r="GY184" s="9"/>
      <c r="GZ184" s="9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9"/>
      <c r="KC184" s="9"/>
      <c r="KD184" s="9"/>
      <c r="KE184" s="20">
        <f t="shared" si="345"/>
        <v>30.198711447839479</v>
      </c>
      <c r="KF184" s="20">
        <f t="shared" si="346"/>
        <v>58.666286570643571</v>
      </c>
      <c r="KG184" s="20">
        <f t="shared" si="347"/>
        <v>5.6742801765048698</v>
      </c>
      <c r="KH184" s="20">
        <f t="shared" si="348"/>
        <v>3.8050376424277736</v>
      </c>
      <c r="KI184" s="20">
        <f t="shared" si="349"/>
        <v>0.19234848055948711</v>
      </c>
      <c r="KJ184" s="20">
        <f t="shared" si="350"/>
        <v>8.4479452661726722</v>
      </c>
      <c r="KK184" s="20">
        <f t="shared" si="351"/>
        <v>8.7412766990258923</v>
      </c>
      <c r="KL184" s="20">
        <f t="shared" si="352"/>
        <v>41.359732032303718</v>
      </c>
      <c r="KM184" s="9"/>
      <c r="KN184" s="9"/>
      <c r="KO184" s="9"/>
      <c r="KP184" s="1"/>
      <c r="KQ184" s="9"/>
      <c r="KR184" s="9"/>
      <c r="KS184" s="23"/>
      <c r="KT184" s="20"/>
      <c r="KU184" s="1"/>
      <c r="KV184" s="1"/>
      <c r="KW184" s="1"/>
      <c r="KX184" s="1"/>
      <c r="KY184" s="1"/>
      <c r="KZ184" s="1"/>
      <c r="LA184" s="11"/>
      <c r="LB184" s="11"/>
      <c r="LC184" s="11"/>
    </row>
    <row r="185" spans="1:315">
      <c r="A185" s="1">
        <v>106</v>
      </c>
      <c r="B185" s="416">
        <f>COUNTIFS($D$3:D185,D185,$F$3:F185,F185)</f>
        <v>3</v>
      </c>
      <c r="C185" s="417">
        <v>12689</v>
      </c>
      <c r="D185" s="418" t="s">
        <v>729</v>
      </c>
      <c r="E185" s="73" t="s">
        <v>519</v>
      </c>
      <c r="F185" s="75">
        <v>7806095341</v>
      </c>
      <c r="G185" s="74">
        <v>42</v>
      </c>
      <c r="H185" s="442">
        <v>43955</v>
      </c>
      <c r="I185" s="29" t="s">
        <v>836</v>
      </c>
      <c r="J185" s="24" t="s">
        <v>486</v>
      </c>
      <c r="K185" s="2" t="s">
        <v>429</v>
      </c>
      <c r="L185" s="1">
        <v>3</v>
      </c>
      <c r="M185" s="2">
        <v>1</v>
      </c>
      <c r="N185" s="2" t="s">
        <v>430</v>
      </c>
      <c r="O185" s="1"/>
      <c r="P185" s="1" t="s">
        <v>1104</v>
      </c>
      <c r="Q185" s="25"/>
      <c r="R185" s="25"/>
      <c r="S185" s="2"/>
      <c r="T185" s="41"/>
      <c r="U185" s="41"/>
      <c r="V185" s="54" t="s">
        <v>1107</v>
      </c>
      <c r="W185" s="27"/>
      <c r="X185" s="56"/>
      <c r="Y185" s="56"/>
      <c r="Z185" s="29"/>
      <c r="AA185" s="1" t="s">
        <v>793</v>
      </c>
      <c r="AB185" s="1"/>
      <c r="AC185" s="112">
        <v>170</v>
      </c>
      <c r="AD185" s="112">
        <v>500</v>
      </c>
      <c r="AE185" s="11"/>
      <c r="AF185" s="11"/>
      <c r="AG185" s="11" t="s">
        <v>490</v>
      </c>
      <c r="AH185" s="112">
        <v>50</v>
      </c>
      <c r="AI185" s="11"/>
      <c r="AJ185" s="11"/>
      <c r="AK185" s="112"/>
      <c r="AL185" s="1"/>
      <c r="AM185" s="11"/>
      <c r="AN185" s="1"/>
      <c r="AO185" s="113">
        <v>22.3</v>
      </c>
      <c r="AP185" s="114">
        <v>75.599999999999994</v>
      </c>
      <c r="AQ185" s="115">
        <v>1.6</v>
      </c>
      <c r="AR185" s="116">
        <f t="shared" si="326"/>
        <v>99.499999999999986</v>
      </c>
      <c r="AS185" s="117">
        <f t="shared" si="327"/>
        <v>0.294973544973545</v>
      </c>
      <c r="AT185" s="118">
        <f t="shared" si="328"/>
        <v>0.47195767195767202</v>
      </c>
      <c r="AU185" s="119">
        <f t="shared" si="329"/>
        <v>0.28886010362694303</v>
      </c>
      <c r="AV185" s="19">
        <f>AW185*AO185/100</f>
        <v>20.184000000000001</v>
      </c>
      <c r="AW185" s="19">
        <f>98-AY185-(CD185*100/AO185)</f>
        <v>90.511210762331842</v>
      </c>
      <c r="AX185" s="120">
        <v>0.97</v>
      </c>
      <c r="AY185" s="19">
        <f>AX185*100/AO185</f>
        <v>4.3497757847533629</v>
      </c>
      <c r="AZ185" s="1" t="s">
        <v>431</v>
      </c>
      <c r="BA185" s="55">
        <v>37.200000000000003</v>
      </c>
      <c r="BB185" s="1" t="s">
        <v>431</v>
      </c>
      <c r="BC185" s="6">
        <v>0</v>
      </c>
      <c r="BD185" s="6"/>
      <c r="BE185" s="19"/>
      <c r="BF185" s="19"/>
      <c r="BG185" s="2">
        <v>9361</v>
      </c>
      <c r="BH185" s="64">
        <v>595.70000000000005</v>
      </c>
      <c r="BI185" s="19">
        <v>0</v>
      </c>
      <c r="BJ185" s="19">
        <v>25.9</v>
      </c>
      <c r="BK185" s="1">
        <v>74.099999999999994</v>
      </c>
      <c r="BL185" s="144">
        <f t="shared" si="330"/>
        <v>0.34952766531713902</v>
      </c>
      <c r="BM185" s="122">
        <v>2.1999999999999999E-2</v>
      </c>
      <c r="BN185" s="6">
        <f t="shared" si="331"/>
        <v>9.8654708520179352E-2</v>
      </c>
      <c r="BO185" s="1" t="s">
        <v>431</v>
      </c>
      <c r="BP185" s="1">
        <v>55</v>
      </c>
      <c r="BQ185" s="19">
        <v>71.19</v>
      </c>
      <c r="BR185" s="4">
        <v>89418</v>
      </c>
      <c r="BS185" s="6">
        <f t="shared" si="332"/>
        <v>38.700000000000003</v>
      </c>
      <c r="BT185" s="4">
        <v>92.2</v>
      </c>
      <c r="BU185" s="42">
        <v>10468.735000000001</v>
      </c>
      <c r="BV185" s="6">
        <f t="shared" si="333"/>
        <v>7.7999999999999972</v>
      </c>
      <c r="BW185" s="6">
        <f t="shared" si="334"/>
        <v>75.070799999999991</v>
      </c>
      <c r="BX185" s="2">
        <v>10.5</v>
      </c>
      <c r="BY185" s="22">
        <f t="shared" si="335"/>
        <v>7.9379999999999997</v>
      </c>
      <c r="BZ185" s="4">
        <v>28.2</v>
      </c>
      <c r="CA185" s="22">
        <f t="shared" si="336"/>
        <v>21.319199999999995</v>
      </c>
      <c r="CB185" s="4">
        <v>60.6</v>
      </c>
      <c r="CC185" s="22">
        <f t="shared" si="337"/>
        <v>45.813599999999994</v>
      </c>
      <c r="CD185" s="22">
        <v>0.7</v>
      </c>
      <c r="CE185" s="123">
        <v>99.7</v>
      </c>
      <c r="CF185" s="124">
        <v>10169.4</v>
      </c>
      <c r="CG185" s="123">
        <v>98.7</v>
      </c>
      <c r="CH185" s="124">
        <v>7547.2000000000007</v>
      </c>
      <c r="CI185" s="123">
        <v>96.7</v>
      </c>
      <c r="CJ185" s="123">
        <v>97.5</v>
      </c>
      <c r="CK185" s="124">
        <v>6171</v>
      </c>
      <c r="CL185" s="19">
        <f t="shared" si="338"/>
        <v>0.37234042553191488</v>
      </c>
      <c r="CM185" s="22"/>
      <c r="CN185" s="22"/>
      <c r="CO185" s="22"/>
      <c r="CP185" s="6">
        <v>0.9</v>
      </c>
      <c r="CQ185" s="19"/>
      <c r="CR185" s="19"/>
      <c r="CS185" s="19"/>
      <c r="CT185" s="22"/>
      <c r="CU185" s="139"/>
      <c r="CV185" s="139"/>
      <c r="CW185" s="22"/>
      <c r="CX185" s="22"/>
      <c r="CY185" s="1"/>
      <c r="CZ185" s="22"/>
      <c r="DA185" s="1"/>
      <c r="DB185" s="126" t="s">
        <v>440</v>
      </c>
      <c r="DC185" s="127"/>
      <c r="DD185" s="128" t="s">
        <v>1108</v>
      </c>
      <c r="DE185" s="1"/>
      <c r="DF185" s="1"/>
      <c r="DG185" s="1"/>
      <c r="DH185" s="1"/>
      <c r="DI185" s="1" t="s">
        <v>433</v>
      </c>
      <c r="DJ185" s="206" t="s">
        <v>490</v>
      </c>
      <c r="DK185" s="4">
        <v>2</v>
      </c>
      <c r="DL185" s="4"/>
      <c r="DM185" s="4"/>
      <c r="DN185" s="16">
        <v>0</v>
      </c>
      <c r="DO185" s="4"/>
      <c r="DP185" s="4"/>
      <c r="DQ185" s="4"/>
      <c r="DR185" s="1" t="s">
        <v>430</v>
      </c>
      <c r="DS185" s="1" t="s">
        <v>430</v>
      </c>
      <c r="DT185" s="22">
        <v>91</v>
      </c>
      <c r="DU185" s="22">
        <v>33</v>
      </c>
      <c r="DV185" s="22">
        <v>67</v>
      </c>
      <c r="DW185" s="1" t="s">
        <v>430</v>
      </c>
      <c r="DX185" s="1" t="s">
        <v>430</v>
      </c>
      <c r="DY185" s="1" t="s">
        <v>430</v>
      </c>
      <c r="DZ185" s="1" t="s">
        <v>430</v>
      </c>
      <c r="EA185" s="1">
        <v>0</v>
      </c>
      <c r="EB185" s="2"/>
      <c r="EC185" s="36"/>
      <c r="ED185" s="36"/>
      <c r="EE185" s="4">
        <v>3</v>
      </c>
      <c r="EF185" s="4"/>
      <c r="EG185" s="4"/>
      <c r="EH185" s="4"/>
      <c r="EI185" s="4"/>
      <c r="EJ185" s="4"/>
      <c r="EK185" s="4"/>
      <c r="EL185" s="6" t="e">
        <f t="shared" si="339"/>
        <v>#DIV/0!</v>
      </c>
      <c r="EM185" s="4"/>
      <c r="EN185" s="4"/>
      <c r="EO185" s="4"/>
      <c r="EP185" s="4"/>
      <c r="EQ185" s="31"/>
      <c r="ER185" s="14"/>
      <c r="ES185" s="129">
        <v>12689</v>
      </c>
      <c r="ET185" s="130">
        <v>75</v>
      </c>
      <c r="EU185" s="130">
        <v>10874</v>
      </c>
      <c r="EV185" s="130">
        <v>24000</v>
      </c>
      <c r="EW185" s="130">
        <v>40560</v>
      </c>
      <c r="EX185" s="130">
        <v>1725</v>
      </c>
      <c r="EY185" s="131">
        <f t="shared" si="340"/>
        <v>38.869999999999997</v>
      </c>
      <c r="EZ185" s="38">
        <f t="shared" si="341"/>
        <v>116.60999999999999</v>
      </c>
      <c r="FA185" s="9"/>
      <c r="FB185" s="9"/>
      <c r="FC185" s="9"/>
      <c r="FD185" s="9"/>
      <c r="FE185" s="132"/>
      <c r="FF185" s="132"/>
      <c r="FG185" s="132"/>
      <c r="FH185" s="133"/>
      <c r="FI185" s="11"/>
      <c r="FJ185" s="133"/>
      <c r="FK185" s="135"/>
      <c r="FL185" s="136"/>
      <c r="FM185" s="9"/>
      <c r="FN185" s="1"/>
      <c r="FO185" s="40">
        <f t="shared" si="342"/>
        <v>0.17</v>
      </c>
      <c r="FP185" s="9"/>
      <c r="FQ185" s="118">
        <f t="shared" si="343"/>
        <v>15.863527680706271</v>
      </c>
      <c r="FR185" s="137">
        <f t="shared" si="344"/>
        <v>3.8869999999999995E-2</v>
      </c>
      <c r="FS185" s="140">
        <f>DT185/EY185</f>
        <v>2.3411371237458196</v>
      </c>
      <c r="FT185" s="140"/>
      <c r="FU185" s="335"/>
      <c r="FV185" s="344"/>
      <c r="FW185" s="210"/>
      <c r="FX185" s="8"/>
      <c r="FY185" s="240"/>
      <c r="FZ185" s="1"/>
      <c r="GA185" s="1"/>
      <c r="GB185" s="9"/>
      <c r="GC185" s="9"/>
      <c r="GD185" s="1"/>
      <c r="GE185" s="20"/>
      <c r="GF185" s="1"/>
      <c r="GG185" s="1"/>
      <c r="GH185" s="8"/>
      <c r="GI185" s="351"/>
      <c r="GJ185" s="8"/>
      <c r="GK185" s="1"/>
      <c r="GL185" s="8"/>
      <c r="GM185" s="9"/>
      <c r="GN185" s="1"/>
      <c r="GO185" s="10">
        <v>43955</v>
      </c>
      <c r="GP185" s="10"/>
      <c r="GQ185" s="20"/>
      <c r="GR185" s="138"/>
      <c r="GS185" s="1"/>
      <c r="GT185" s="1"/>
      <c r="GU185" s="1"/>
      <c r="GV185" s="1"/>
      <c r="GW185" s="1"/>
      <c r="GX185" s="1"/>
      <c r="GY185" s="9"/>
      <c r="GZ185" s="9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9"/>
      <c r="KC185" s="9"/>
      <c r="KD185" s="9"/>
      <c r="KE185" s="20">
        <f t="shared" si="345"/>
        <v>8.6680099999999989</v>
      </c>
      <c r="KF185" s="20">
        <f t="shared" si="346"/>
        <v>29.385719999999992</v>
      </c>
      <c r="KG185" s="20">
        <f t="shared" si="347"/>
        <v>0.62192000000000003</v>
      </c>
      <c r="KH185" s="20">
        <f t="shared" si="348"/>
        <v>0.3770389999999999</v>
      </c>
      <c r="KI185" s="20">
        <f t="shared" si="349"/>
        <v>8.5513999999999972E-3</v>
      </c>
      <c r="KJ185" s="20">
        <f t="shared" si="350"/>
        <v>3.0855005999999996</v>
      </c>
      <c r="KK185" s="20">
        <f t="shared" si="351"/>
        <v>8.2867730399999964</v>
      </c>
      <c r="KL185" s="20">
        <f t="shared" si="352"/>
        <v>17.807746319999996</v>
      </c>
      <c r="KM185" s="9"/>
      <c r="KN185" s="9"/>
      <c r="KO185" s="9"/>
      <c r="KP185" s="1"/>
      <c r="KQ185" s="9"/>
      <c r="KR185" s="9"/>
      <c r="KS185" s="23"/>
      <c r="KT185" s="20"/>
      <c r="KU185" s="1"/>
      <c r="KV185" s="1"/>
      <c r="KW185" s="1"/>
      <c r="KX185" s="1"/>
      <c r="KY185" s="1"/>
      <c r="KZ185" s="1"/>
      <c r="LA185" s="11"/>
      <c r="LB185" s="11"/>
      <c r="LC185" s="11"/>
    </row>
    <row r="186" spans="1:315">
      <c r="A186" s="1">
        <v>142</v>
      </c>
      <c r="B186" s="416">
        <f>COUNTIFS($D$3:D186,D186,$F$3:F186,F186)</f>
        <v>1</v>
      </c>
      <c r="C186" s="417">
        <v>12830</v>
      </c>
      <c r="D186" s="418" t="s">
        <v>729</v>
      </c>
      <c r="E186" s="2" t="s">
        <v>730</v>
      </c>
      <c r="F186" s="12">
        <v>6102080677</v>
      </c>
      <c r="G186" s="1">
        <v>59</v>
      </c>
      <c r="H186" s="441">
        <v>43978</v>
      </c>
      <c r="I186" s="29" t="s">
        <v>1162</v>
      </c>
      <c r="J186" s="24" t="s">
        <v>486</v>
      </c>
      <c r="K186" s="2" t="s">
        <v>429</v>
      </c>
      <c r="L186" s="1">
        <v>7</v>
      </c>
      <c r="M186" s="2">
        <v>1</v>
      </c>
      <c r="N186" s="2" t="s">
        <v>430</v>
      </c>
      <c r="O186" s="1"/>
      <c r="P186" s="1" t="s">
        <v>1160</v>
      </c>
      <c r="Q186" s="25"/>
      <c r="R186" s="25"/>
      <c r="S186" s="2"/>
      <c r="T186" s="41"/>
      <c r="U186" s="41"/>
      <c r="V186" s="54" t="s">
        <v>1159</v>
      </c>
      <c r="W186" s="27"/>
      <c r="X186" s="56"/>
      <c r="Y186" s="56"/>
      <c r="Z186" s="29"/>
      <c r="AA186" s="1" t="s">
        <v>768</v>
      </c>
      <c r="AB186" s="1"/>
      <c r="AC186" s="112">
        <v>162</v>
      </c>
      <c r="AD186" s="112">
        <v>1100</v>
      </c>
      <c r="AE186" s="11"/>
      <c r="AF186" s="11"/>
      <c r="AG186" s="11" t="s">
        <v>490</v>
      </c>
      <c r="AH186" s="112">
        <v>50</v>
      </c>
      <c r="AI186" s="11"/>
      <c r="AJ186" s="11"/>
      <c r="AK186" s="112"/>
      <c r="AL186" s="1"/>
      <c r="AM186" s="11"/>
      <c r="AN186" s="1"/>
      <c r="AO186" s="113">
        <v>29.3</v>
      </c>
      <c r="AP186" s="114">
        <v>46.3</v>
      </c>
      <c r="AQ186" s="115">
        <v>22.4</v>
      </c>
      <c r="AR186" s="116">
        <f t="shared" si="326"/>
        <v>98</v>
      </c>
      <c r="AS186" s="117">
        <f t="shared" si="327"/>
        <v>0.63282937365010805</v>
      </c>
      <c r="AT186" s="118">
        <f t="shared" si="328"/>
        <v>14.175377969762419</v>
      </c>
      <c r="AU186" s="119">
        <f t="shared" si="329"/>
        <v>0.42649199417758377</v>
      </c>
      <c r="AV186" s="19">
        <f>AW186*AO186/100</f>
        <v>25.684000000000001</v>
      </c>
      <c r="AW186" s="19">
        <f>98-AY186-(CD186*100/AO186)</f>
        <v>87.658703071672349</v>
      </c>
      <c r="AX186" s="120">
        <v>2.56</v>
      </c>
      <c r="AY186" s="19">
        <f>AX186*100/AO186</f>
        <v>8.7372013651877136</v>
      </c>
      <c r="AZ186" s="1" t="s">
        <v>431</v>
      </c>
      <c r="BA186" s="55">
        <v>58.7</v>
      </c>
      <c r="BB186" s="1" t="s">
        <v>431</v>
      </c>
      <c r="BC186" s="6">
        <v>0.86</v>
      </c>
      <c r="BD186" s="6"/>
      <c r="BE186" s="19"/>
      <c r="BF186" s="19"/>
      <c r="BG186" s="64">
        <v>6224.1379310344828</v>
      </c>
      <c r="BH186" s="64">
        <v>332.5</v>
      </c>
      <c r="BI186" s="19">
        <v>0.21</v>
      </c>
      <c r="BJ186" s="19">
        <v>32.799999999999997</v>
      </c>
      <c r="BK186" s="19">
        <f>100-BJ186</f>
        <v>67.2</v>
      </c>
      <c r="BL186" s="144">
        <f t="shared" si="330"/>
        <v>0.48809523809523803</v>
      </c>
      <c r="BM186" s="122">
        <v>0.68</v>
      </c>
      <c r="BN186" s="6">
        <f t="shared" si="331"/>
        <v>2.3208191126279862</v>
      </c>
      <c r="BO186" s="1" t="s">
        <v>431</v>
      </c>
      <c r="BP186" s="19">
        <v>42.7</v>
      </c>
      <c r="BQ186" s="19">
        <v>58.305</v>
      </c>
      <c r="BR186" s="4">
        <v>59179</v>
      </c>
      <c r="BS186" s="6">
        <f t="shared" si="332"/>
        <v>50.3</v>
      </c>
      <c r="BT186" s="4">
        <v>93</v>
      </c>
      <c r="BU186" s="42">
        <v>8757.7200000000012</v>
      </c>
      <c r="BV186" s="6">
        <f t="shared" si="333"/>
        <v>7</v>
      </c>
      <c r="BW186" s="6">
        <f t="shared" si="334"/>
        <v>45.559199999999997</v>
      </c>
      <c r="BX186" s="2">
        <v>12.4</v>
      </c>
      <c r="BY186" s="22">
        <f t="shared" si="335"/>
        <v>5.7412000000000001</v>
      </c>
      <c r="BZ186" s="4">
        <v>37.9</v>
      </c>
      <c r="CA186" s="22">
        <f t="shared" si="336"/>
        <v>17.547699999999999</v>
      </c>
      <c r="CB186" s="4">
        <v>48.1</v>
      </c>
      <c r="CC186" s="22">
        <f t="shared" si="337"/>
        <v>22.270299999999999</v>
      </c>
      <c r="CD186" s="22">
        <v>0.47</v>
      </c>
      <c r="CE186" s="123">
        <v>93.6</v>
      </c>
      <c r="CF186" s="124">
        <v>6699.7</v>
      </c>
      <c r="CG186" s="123">
        <v>92.7</v>
      </c>
      <c r="CH186" s="124">
        <v>5300.8</v>
      </c>
      <c r="CI186" s="123">
        <v>81.599999999999994</v>
      </c>
      <c r="CJ186" s="123">
        <v>87.4</v>
      </c>
      <c r="CK186" s="124">
        <v>4734.5</v>
      </c>
      <c r="CL186" s="143">
        <f t="shared" si="338"/>
        <v>0.32717678100263853</v>
      </c>
      <c r="CM186" s="22"/>
      <c r="CN186" s="22"/>
      <c r="CO186" s="22"/>
      <c r="CP186" s="6">
        <v>0.68</v>
      </c>
      <c r="CQ186" s="19"/>
      <c r="CR186" s="19"/>
      <c r="CS186" s="19"/>
      <c r="CT186" s="22"/>
      <c r="CU186" s="139"/>
      <c r="CV186" s="139"/>
      <c r="CW186" s="22"/>
      <c r="CX186" s="22"/>
      <c r="CY186" s="1"/>
      <c r="CZ186" s="22"/>
      <c r="DA186" s="16"/>
      <c r="DB186" s="126" t="s">
        <v>440</v>
      </c>
      <c r="DC186" s="127"/>
      <c r="DD186" s="128" t="s">
        <v>1163</v>
      </c>
      <c r="DE186" s="1"/>
      <c r="DF186" s="1"/>
      <c r="DG186" s="1"/>
      <c r="DH186" s="1"/>
      <c r="DI186" s="1" t="s">
        <v>433</v>
      </c>
      <c r="DJ186" s="206" t="s">
        <v>490</v>
      </c>
      <c r="DK186" s="4">
        <v>2</v>
      </c>
      <c r="DL186" s="4"/>
      <c r="DM186" s="4"/>
      <c r="DN186" s="16">
        <v>0</v>
      </c>
      <c r="DO186" s="4"/>
      <c r="DP186" s="4"/>
      <c r="DQ186" s="4"/>
      <c r="DR186" s="1" t="s">
        <v>430</v>
      </c>
      <c r="DS186" s="1" t="s">
        <v>430</v>
      </c>
      <c r="DT186" s="22">
        <v>371</v>
      </c>
      <c r="DU186" s="22">
        <v>14.6</v>
      </c>
      <c r="DV186" s="22">
        <v>85.4</v>
      </c>
      <c r="DW186" s="1" t="s">
        <v>430</v>
      </c>
      <c r="DX186" s="1" t="s">
        <v>430</v>
      </c>
      <c r="DY186" s="1" t="s">
        <v>430</v>
      </c>
      <c r="DZ186" s="1" t="s">
        <v>430</v>
      </c>
      <c r="EA186" s="1">
        <v>0</v>
      </c>
      <c r="EB186" s="2"/>
      <c r="EC186" s="36"/>
      <c r="ED186" s="36"/>
      <c r="EE186" s="4">
        <v>7</v>
      </c>
      <c r="EF186" s="4"/>
      <c r="EG186" s="4"/>
      <c r="EH186" s="4"/>
      <c r="EI186" s="4"/>
      <c r="EJ186" s="4"/>
      <c r="EK186" s="4"/>
      <c r="EL186" s="6" t="e">
        <f t="shared" si="339"/>
        <v>#DIV/0!</v>
      </c>
      <c r="EM186" s="4"/>
      <c r="EN186" s="4"/>
      <c r="EO186" s="4"/>
      <c r="EP186" s="4"/>
      <c r="EQ186" s="31"/>
      <c r="ER186" s="14"/>
      <c r="ES186" s="129">
        <v>12830</v>
      </c>
      <c r="ET186" s="130">
        <v>75</v>
      </c>
      <c r="EU186" s="130">
        <v>12187</v>
      </c>
      <c r="EV186" s="130">
        <v>8000</v>
      </c>
      <c r="EW186" s="130">
        <v>40560</v>
      </c>
      <c r="EX186" s="130">
        <v>2098</v>
      </c>
      <c r="EY186" s="131">
        <f t="shared" si="340"/>
        <v>141.82479999999998</v>
      </c>
      <c r="EZ186" s="38">
        <f t="shared" si="341"/>
        <v>992.77359999999987</v>
      </c>
      <c r="FA186" s="9"/>
      <c r="FB186" s="9"/>
      <c r="FC186" s="9"/>
      <c r="FD186" s="9"/>
      <c r="FE186" s="132"/>
      <c r="FF186" s="132"/>
      <c r="FG186" s="132"/>
      <c r="FH186" s="133"/>
      <c r="FI186" s="11"/>
      <c r="FJ186" s="133"/>
      <c r="FK186" s="135"/>
      <c r="FL186" s="136"/>
      <c r="FM186" s="9"/>
      <c r="FN186" s="1"/>
      <c r="FO186" s="40">
        <f t="shared" si="342"/>
        <v>0.16200000000000001</v>
      </c>
      <c r="FP186" s="9"/>
      <c r="FQ186" s="118">
        <f t="shared" si="343"/>
        <v>17.215065233445475</v>
      </c>
      <c r="FR186" s="137">
        <f t="shared" si="344"/>
        <v>0.14182479999999997</v>
      </c>
      <c r="FS186" s="140">
        <f>DT186/EY186</f>
        <v>2.6159035655259166</v>
      </c>
      <c r="FT186" s="140"/>
      <c r="FU186" s="335"/>
      <c r="FV186" s="344"/>
      <c r="FW186" s="210"/>
      <c r="FX186" s="8"/>
      <c r="FY186" s="240"/>
      <c r="FZ186" s="1"/>
      <c r="GA186" s="1"/>
      <c r="GB186" s="9"/>
      <c r="GC186" s="9"/>
      <c r="GD186" s="1"/>
      <c r="GE186" s="20"/>
      <c r="GF186" s="1"/>
      <c r="GG186" s="1"/>
      <c r="GH186" s="8"/>
      <c r="GI186" s="351"/>
      <c r="GJ186" s="8"/>
      <c r="GK186" s="1"/>
      <c r="GL186" s="8"/>
      <c r="GM186" s="9"/>
      <c r="GN186" s="1"/>
      <c r="GO186" s="10">
        <v>43978</v>
      </c>
      <c r="GP186" s="10"/>
      <c r="GQ186" s="20"/>
      <c r="GR186" s="138"/>
      <c r="GS186" s="1"/>
      <c r="GT186" s="1"/>
      <c r="GU186" s="1"/>
      <c r="GV186" s="1"/>
      <c r="GW186" s="1"/>
      <c r="GX186" s="1"/>
      <c r="GY186" s="9"/>
      <c r="GZ186" s="9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9"/>
      <c r="KC186" s="9"/>
      <c r="KD186" s="9"/>
      <c r="KE186" s="20">
        <f t="shared" si="345"/>
        <v>41.554666399999995</v>
      </c>
      <c r="KF186" s="20">
        <f t="shared" si="346"/>
        <v>65.664882399999982</v>
      </c>
      <c r="KG186" s="20">
        <f t="shared" si="347"/>
        <v>31.76875519999999</v>
      </c>
      <c r="KH186" s="20">
        <f t="shared" si="348"/>
        <v>3.6307148799999993</v>
      </c>
      <c r="KI186" s="20">
        <f t="shared" si="349"/>
        <v>0.96440863999999982</v>
      </c>
      <c r="KJ186" s="20">
        <f t="shared" si="350"/>
        <v>8.1424454175999976</v>
      </c>
      <c r="KK186" s="20">
        <f t="shared" si="351"/>
        <v>24.886990429599997</v>
      </c>
      <c r="KL186" s="20">
        <f t="shared" si="352"/>
        <v>31.584808434399996</v>
      </c>
      <c r="KM186" s="9"/>
      <c r="KN186" s="9"/>
      <c r="KO186" s="9"/>
      <c r="KP186" s="1"/>
      <c r="KQ186" s="9"/>
      <c r="KR186" s="9"/>
      <c r="KS186" s="23"/>
      <c r="KT186" s="20"/>
      <c r="KU186" s="1"/>
      <c r="KV186" s="1"/>
      <c r="KW186" s="1"/>
      <c r="KX186" s="1"/>
      <c r="KY186" s="1"/>
      <c r="KZ186" s="1"/>
      <c r="LA186" s="11"/>
      <c r="LB186" s="11"/>
      <c r="LC186" s="11"/>
    </row>
    <row r="187" spans="1:315">
      <c r="A187" s="1">
        <v>21</v>
      </c>
      <c r="B187" s="416">
        <f>COUNTIFS($D$3:D187,D187,$F$3:F187,F187)</f>
        <v>1</v>
      </c>
      <c r="C187" s="417">
        <v>12229</v>
      </c>
      <c r="D187" s="418" t="s">
        <v>1000</v>
      </c>
      <c r="E187" s="2" t="s">
        <v>495</v>
      </c>
      <c r="F187" s="12">
        <v>5609202258</v>
      </c>
      <c r="G187" s="1">
        <v>64</v>
      </c>
      <c r="H187" s="441">
        <v>43857</v>
      </c>
      <c r="I187" s="29" t="s">
        <v>749</v>
      </c>
      <c r="J187" s="24" t="s">
        <v>486</v>
      </c>
      <c r="K187" s="2" t="s">
        <v>429</v>
      </c>
      <c r="L187" s="1">
        <v>7</v>
      </c>
      <c r="M187" s="2">
        <v>2</v>
      </c>
      <c r="N187" s="2" t="s">
        <v>430</v>
      </c>
      <c r="O187" s="1"/>
      <c r="P187" s="1" t="s">
        <v>976</v>
      </c>
      <c r="Q187" s="25"/>
      <c r="R187" s="25"/>
      <c r="S187" s="2"/>
      <c r="T187" s="45" t="s">
        <v>782</v>
      </c>
      <c r="U187" s="45"/>
      <c r="V187" s="47" t="s">
        <v>858</v>
      </c>
      <c r="W187" s="27"/>
      <c r="X187" s="56"/>
      <c r="Y187" s="56"/>
      <c r="Z187" s="29"/>
      <c r="AA187" s="1" t="s">
        <v>797</v>
      </c>
      <c r="AB187" s="1"/>
      <c r="AC187" s="112">
        <v>84</v>
      </c>
      <c r="AD187" s="112">
        <v>600</v>
      </c>
      <c r="AE187" s="11"/>
      <c r="AF187" s="11"/>
      <c r="AG187" s="11" t="s">
        <v>490</v>
      </c>
      <c r="AH187" s="112">
        <v>50</v>
      </c>
      <c r="AI187" s="11"/>
      <c r="AJ187" s="11"/>
      <c r="AK187" s="112"/>
      <c r="AL187" s="1"/>
      <c r="AM187" s="1"/>
      <c r="AN187" s="1"/>
      <c r="AO187" s="113">
        <v>20.2</v>
      </c>
      <c r="AP187" s="114">
        <v>76.599999999999994</v>
      </c>
      <c r="AQ187" s="115">
        <v>2.5</v>
      </c>
      <c r="AR187" s="116">
        <f t="shared" si="326"/>
        <v>99.3</v>
      </c>
      <c r="AS187" s="117">
        <f t="shared" si="327"/>
        <v>0.26370757180156656</v>
      </c>
      <c r="AT187" s="118">
        <f t="shared" si="328"/>
        <v>0.65926892950391647</v>
      </c>
      <c r="AU187" s="119">
        <f t="shared" si="329"/>
        <v>0.25537294563843238</v>
      </c>
      <c r="AV187" s="19">
        <v>15.311599999999999</v>
      </c>
      <c r="AW187" s="19">
        <f>95-AY187</f>
        <v>75.8</v>
      </c>
      <c r="AX187" s="120">
        <v>3.8783999999999996</v>
      </c>
      <c r="AY187" s="19">
        <v>19.2</v>
      </c>
      <c r="AZ187" s="1" t="s">
        <v>431</v>
      </c>
      <c r="BA187" s="55">
        <v>10.3</v>
      </c>
      <c r="BB187" s="1" t="s">
        <v>431</v>
      </c>
      <c r="BC187" s="6">
        <v>0.02</v>
      </c>
      <c r="BD187" s="22">
        <v>86.7</v>
      </c>
      <c r="BE187" s="22">
        <v>71.7</v>
      </c>
      <c r="BF187" s="22">
        <v>63.1</v>
      </c>
      <c r="BG187" s="64">
        <v>4657.2</v>
      </c>
      <c r="BH187" s="20">
        <v>822.40000000000009</v>
      </c>
      <c r="BI187" s="19">
        <v>0.4</v>
      </c>
      <c r="BJ187" s="19">
        <v>45.6</v>
      </c>
      <c r="BK187" s="1">
        <v>54.4</v>
      </c>
      <c r="BL187" s="121">
        <f t="shared" si="330"/>
        <v>0.83823529411764708</v>
      </c>
      <c r="BM187" s="122">
        <v>0.2</v>
      </c>
      <c r="BN187" s="6">
        <f t="shared" si="331"/>
        <v>0.99009900990099009</v>
      </c>
      <c r="BO187" s="1" t="s">
        <v>431</v>
      </c>
      <c r="BP187" s="19">
        <v>26.498999999999999</v>
      </c>
      <c r="BQ187" s="19">
        <v>35.5</v>
      </c>
      <c r="BR187" s="42">
        <v>55470.6</v>
      </c>
      <c r="BS187" s="6">
        <f t="shared" si="332"/>
        <v>53.9</v>
      </c>
      <c r="BT187" s="4">
        <v>95.1</v>
      </c>
      <c r="BU187" s="42">
        <v>11808.720000000001</v>
      </c>
      <c r="BV187" s="6">
        <f t="shared" si="333"/>
        <v>4.9000000000000057</v>
      </c>
      <c r="BW187" s="6">
        <f t="shared" si="334"/>
        <v>75.910599999999988</v>
      </c>
      <c r="BX187" s="4">
        <v>24.5</v>
      </c>
      <c r="BY187" s="22">
        <f t="shared" si="335"/>
        <v>18.766999999999999</v>
      </c>
      <c r="BZ187" s="4">
        <v>29.4</v>
      </c>
      <c r="CA187" s="22">
        <f t="shared" si="336"/>
        <v>22.520399999999995</v>
      </c>
      <c r="CB187" s="4">
        <v>45.2</v>
      </c>
      <c r="CC187" s="22">
        <f t="shared" si="337"/>
        <v>34.623200000000004</v>
      </c>
      <c r="CD187" s="22">
        <v>0.28000000000000003</v>
      </c>
      <c r="CE187" s="123">
        <v>99.8</v>
      </c>
      <c r="CF187" s="124">
        <v>8873.1999999999989</v>
      </c>
      <c r="CG187" s="123">
        <v>98</v>
      </c>
      <c r="CH187" s="124">
        <v>6058</v>
      </c>
      <c r="CI187" s="123">
        <v>89.1</v>
      </c>
      <c r="CJ187" s="123">
        <v>94.4</v>
      </c>
      <c r="CK187" s="124">
        <v>5271</v>
      </c>
      <c r="CL187" s="19">
        <f t="shared" si="338"/>
        <v>0.83333333333333337</v>
      </c>
      <c r="CM187" s="22"/>
      <c r="CN187" s="22"/>
      <c r="CO187" s="22"/>
      <c r="CP187" s="6"/>
      <c r="CQ187" s="19"/>
      <c r="CR187" s="19"/>
      <c r="CS187" s="19"/>
      <c r="CT187" s="22"/>
      <c r="CU187" s="139"/>
      <c r="CV187" s="139"/>
      <c r="CW187" s="22"/>
      <c r="CX187" s="22"/>
      <c r="CY187" s="1"/>
      <c r="CZ187" s="22"/>
      <c r="DA187" s="1"/>
      <c r="DB187" s="126" t="s">
        <v>440</v>
      </c>
      <c r="DC187" s="127"/>
      <c r="DD187" s="128" t="s">
        <v>955</v>
      </c>
      <c r="DE187" s="1"/>
      <c r="DF187" s="1"/>
      <c r="DG187" s="1"/>
      <c r="DH187" s="1"/>
      <c r="DI187" s="1" t="s">
        <v>433</v>
      </c>
      <c r="DJ187" s="206" t="s">
        <v>490</v>
      </c>
      <c r="DK187" s="4">
        <v>2</v>
      </c>
      <c r="DL187" s="4"/>
      <c r="DM187" s="4"/>
      <c r="DN187" s="16">
        <v>0</v>
      </c>
      <c r="DO187" s="4"/>
      <c r="DP187" s="4"/>
      <c r="DQ187" s="4"/>
      <c r="DR187" s="1" t="s">
        <v>430</v>
      </c>
      <c r="DS187" s="1" t="s">
        <v>430</v>
      </c>
      <c r="DT187" s="1">
        <v>209</v>
      </c>
      <c r="DU187" s="1">
        <v>19.100000000000001</v>
      </c>
      <c r="DV187" s="1">
        <v>80.900000000000006</v>
      </c>
      <c r="DW187" s="1" t="s">
        <v>430</v>
      </c>
      <c r="DX187" s="1" t="s">
        <v>430</v>
      </c>
      <c r="DY187" s="1" t="s">
        <v>430</v>
      </c>
      <c r="DZ187" s="1" t="s">
        <v>430</v>
      </c>
      <c r="EA187" s="1">
        <v>0</v>
      </c>
      <c r="EB187" s="1"/>
      <c r="EC187" s="36"/>
      <c r="ED187" s="36"/>
      <c r="EE187" s="4">
        <v>7</v>
      </c>
      <c r="EF187" s="4"/>
      <c r="EG187" s="4"/>
      <c r="EH187" s="4"/>
      <c r="EI187" s="4"/>
      <c r="EJ187" s="4"/>
      <c r="EK187" s="4"/>
      <c r="EL187" s="6" t="e">
        <f t="shared" si="339"/>
        <v>#DIV/0!</v>
      </c>
      <c r="EM187" s="4"/>
      <c r="EN187" s="4"/>
      <c r="EO187" s="4"/>
      <c r="EP187" s="4"/>
      <c r="EQ187" s="31"/>
      <c r="ER187" s="14"/>
      <c r="ES187" s="129">
        <v>12229</v>
      </c>
      <c r="ET187" s="130">
        <v>75</v>
      </c>
      <c r="EU187" s="130">
        <v>15300</v>
      </c>
      <c r="EV187" s="130">
        <v>16000</v>
      </c>
      <c r="EW187" s="130">
        <v>40560</v>
      </c>
      <c r="EX187" s="130">
        <v>2512</v>
      </c>
      <c r="EY187" s="131">
        <f t="shared" si="340"/>
        <v>84.905600000000007</v>
      </c>
      <c r="EZ187" s="38">
        <f t="shared" si="341"/>
        <v>594.33920000000001</v>
      </c>
      <c r="FA187" s="9"/>
      <c r="FB187" s="9"/>
      <c r="FC187" s="9"/>
      <c r="FD187" s="9"/>
      <c r="FE187" s="132"/>
      <c r="FF187" s="132"/>
      <c r="FG187" s="132"/>
      <c r="FH187" s="133"/>
      <c r="FI187" s="11"/>
      <c r="FJ187" s="133"/>
      <c r="FK187" s="135"/>
      <c r="FL187" s="136"/>
      <c r="FM187" s="9"/>
      <c r="FN187" s="1"/>
      <c r="FO187" s="40">
        <f t="shared" si="342"/>
        <v>8.4000000000000005E-2</v>
      </c>
      <c r="FP187" s="9"/>
      <c r="FQ187" s="118">
        <f t="shared" si="343"/>
        <v>16.41830065359477</v>
      </c>
      <c r="FR187" s="137">
        <f t="shared" si="344"/>
        <v>8.4905600000000012E-2</v>
      </c>
      <c r="FS187" s="140">
        <f>DT187/EY187</f>
        <v>2.4615573059963061</v>
      </c>
      <c r="FT187" s="140"/>
      <c r="FU187" s="335"/>
      <c r="FV187" s="344"/>
      <c r="FW187" s="210"/>
      <c r="FX187" s="8"/>
      <c r="FY187" s="240"/>
      <c r="FZ187" s="1"/>
      <c r="GA187" s="1"/>
      <c r="GB187" s="9"/>
      <c r="GC187" s="9"/>
      <c r="GD187" s="1"/>
      <c r="GE187" s="20"/>
      <c r="GF187" s="1"/>
      <c r="GG187" s="1"/>
      <c r="GH187" s="8"/>
      <c r="GI187" s="351"/>
      <c r="GJ187" s="8"/>
      <c r="GK187" s="1"/>
      <c r="GL187" s="8"/>
      <c r="GM187" s="9"/>
      <c r="GN187" s="1"/>
      <c r="GO187" s="10">
        <v>43857</v>
      </c>
      <c r="GP187" s="10"/>
      <c r="GQ187" s="20"/>
      <c r="GR187" s="138"/>
      <c r="GS187" s="1"/>
      <c r="GT187" s="1"/>
      <c r="GU187" s="1"/>
      <c r="GV187" s="1"/>
      <c r="GW187" s="1"/>
      <c r="GX187" s="1"/>
      <c r="GY187" s="9"/>
      <c r="GZ187" s="9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9"/>
      <c r="KC187" s="9"/>
      <c r="KD187" s="9"/>
      <c r="KE187" s="20">
        <f t="shared" si="345"/>
        <v>17.150931199999999</v>
      </c>
      <c r="KF187" s="20">
        <f t="shared" si="346"/>
        <v>65.037689600000007</v>
      </c>
      <c r="KG187" s="20">
        <f t="shared" si="347"/>
        <v>2.1226400000000001</v>
      </c>
      <c r="KH187" s="20">
        <f t="shared" si="348"/>
        <v>3.2929787903999999</v>
      </c>
      <c r="KI187" s="20">
        <f t="shared" si="349"/>
        <v>0.16981120000000002</v>
      </c>
      <c r="KJ187" s="20">
        <f t="shared" si="350"/>
        <v>15.934233952000001</v>
      </c>
      <c r="KK187" s="20">
        <f t="shared" si="351"/>
        <v>19.121080742399997</v>
      </c>
      <c r="KL187" s="20">
        <f t="shared" si="352"/>
        <v>29.397035699200007</v>
      </c>
      <c r="KM187" s="9"/>
      <c r="KN187" s="9"/>
      <c r="KO187" s="9"/>
      <c r="KP187" s="1"/>
      <c r="KQ187" s="9"/>
      <c r="KR187" s="9"/>
      <c r="KS187" s="23"/>
      <c r="KT187" s="20"/>
      <c r="KU187" s="1"/>
      <c r="KV187" s="1"/>
      <c r="KW187" s="1"/>
      <c r="KX187" s="1"/>
      <c r="KY187" s="1"/>
      <c r="KZ187" s="1"/>
      <c r="LA187" s="11"/>
      <c r="LB187" s="11"/>
      <c r="LC187" s="11"/>
    </row>
    <row r="188" spans="1:315">
      <c r="A188" s="1">
        <v>164</v>
      </c>
      <c r="B188" s="416">
        <f>COUNTIFS($D$3:D188,D188,$F$3:F188,F188)</f>
        <v>1</v>
      </c>
      <c r="C188" s="417">
        <v>15465</v>
      </c>
      <c r="D188" s="418" t="s">
        <v>1640</v>
      </c>
      <c r="E188" s="2" t="s">
        <v>451</v>
      </c>
      <c r="F188" s="12">
        <v>5911091175</v>
      </c>
      <c r="G188" s="1">
        <v>62</v>
      </c>
      <c r="H188" s="441">
        <v>44358</v>
      </c>
      <c r="I188" s="29" t="s">
        <v>1641</v>
      </c>
      <c r="J188" s="24" t="s">
        <v>486</v>
      </c>
      <c r="K188" s="2" t="s">
        <v>429</v>
      </c>
      <c r="L188" s="2">
        <v>13</v>
      </c>
      <c r="M188" s="2" t="s">
        <v>597</v>
      </c>
      <c r="N188" s="2" t="s">
        <v>430</v>
      </c>
      <c r="O188" s="11"/>
      <c r="P188" s="2" t="s">
        <v>1638</v>
      </c>
      <c r="Q188" s="11"/>
      <c r="R188" s="11"/>
      <c r="S188" s="11"/>
      <c r="T188" s="41"/>
      <c r="U188" s="41"/>
      <c r="V188" s="61" t="s">
        <v>1358</v>
      </c>
      <c r="W188" s="41"/>
      <c r="X188" s="41"/>
      <c r="Y188" s="63"/>
      <c r="Z188" s="11"/>
      <c r="AA188" s="1" t="s">
        <v>793</v>
      </c>
      <c r="AB188" s="1"/>
      <c r="AC188" s="112">
        <v>485</v>
      </c>
      <c r="AD188" s="112">
        <v>6300</v>
      </c>
      <c r="AE188" s="11"/>
      <c r="AF188" s="11"/>
      <c r="AG188" s="11" t="s">
        <v>490</v>
      </c>
      <c r="AH188" s="112">
        <v>10000</v>
      </c>
      <c r="AI188" s="11"/>
      <c r="AJ188" s="11"/>
      <c r="AK188" s="112"/>
      <c r="AL188" s="1"/>
      <c r="AM188" s="11"/>
      <c r="AN188" s="1"/>
      <c r="AO188" s="113">
        <v>77.7</v>
      </c>
      <c r="AP188" s="114">
        <v>20.2</v>
      </c>
      <c r="AQ188" s="115">
        <v>1.62</v>
      </c>
      <c r="AR188" s="116">
        <f t="shared" si="326"/>
        <v>99.52000000000001</v>
      </c>
      <c r="AS188" s="117">
        <f t="shared" si="327"/>
        <v>3.8465346534653468</v>
      </c>
      <c r="AT188" s="118">
        <f t="shared" si="328"/>
        <v>6.2313861386138623</v>
      </c>
      <c r="AU188" s="119">
        <f t="shared" si="329"/>
        <v>3.5609532538955087</v>
      </c>
      <c r="AV188" s="19">
        <f t="shared" ref="AV188:AV200" si="353">AW188*AO188/100</f>
        <v>70.966000000000008</v>
      </c>
      <c r="AW188" s="19">
        <f t="shared" ref="AW188:AW200" si="354">98-AY188-(CD188*100/AO188)</f>
        <v>91.333333333333343</v>
      </c>
      <c r="AX188" s="120">
        <v>4.0999999999999996</v>
      </c>
      <c r="AY188" s="19">
        <f t="shared" ref="AY188:AY200" si="355">AX188*100/AO188</f>
        <v>5.2767052767052753</v>
      </c>
      <c r="AZ188" s="1" t="s">
        <v>431</v>
      </c>
      <c r="BA188" s="55">
        <v>19.11</v>
      </c>
      <c r="BB188" s="1" t="s">
        <v>431</v>
      </c>
      <c r="BC188" s="6">
        <v>5.8999999999999997E-2</v>
      </c>
      <c r="BD188" s="6"/>
      <c r="BE188" s="19"/>
      <c r="BF188" s="19"/>
      <c r="BG188" s="64">
        <v>3649.4213750850918</v>
      </c>
      <c r="BH188" s="64">
        <v>427.99</v>
      </c>
      <c r="BI188" s="19">
        <v>0</v>
      </c>
      <c r="BJ188" s="19">
        <v>24.1</v>
      </c>
      <c r="BK188" s="19">
        <f>100-BJ188</f>
        <v>75.900000000000006</v>
      </c>
      <c r="BL188" s="121">
        <f t="shared" si="330"/>
        <v>0.31752305665349145</v>
      </c>
      <c r="BM188" s="122">
        <v>0.57999999999999996</v>
      </c>
      <c r="BN188" s="6">
        <f t="shared" si="331"/>
        <v>0.74646074646074634</v>
      </c>
      <c r="BO188" s="1" t="s">
        <v>431</v>
      </c>
      <c r="BP188" s="19">
        <v>53.714000000000006</v>
      </c>
      <c r="BQ188" s="19">
        <v>77.25</v>
      </c>
      <c r="BR188" s="42">
        <v>98147</v>
      </c>
      <c r="BS188" s="6">
        <f t="shared" si="332"/>
        <v>40</v>
      </c>
      <c r="BT188" s="4">
        <v>61.5</v>
      </c>
      <c r="BU188" s="42">
        <v>12356.24</v>
      </c>
      <c r="BV188" s="6">
        <f t="shared" si="333"/>
        <v>38.5</v>
      </c>
      <c r="BW188" s="6">
        <f t="shared" si="334"/>
        <v>20.2</v>
      </c>
      <c r="BX188" s="22">
        <v>23.5</v>
      </c>
      <c r="BY188" s="22">
        <f t="shared" si="335"/>
        <v>4.7469999999999999</v>
      </c>
      <c r="BZ188" s="6">
        <v>16.5</v>
      </c>
      <c r="CA188" s="22">
        <f t="shared" si="336"/>
        <v>3.3330000000000002</v>
      </c>
      <c r="CB188" s="6">
        <v>60</v>
      </c>
      <c r="CC188" s="22">
        <f t="shared" si="337"/>
        <v>12.12</v>
      </c>
      <c r="CD188" s="22">
        <v>1.08</v>
      </c>
      <c r="CE188" s="123">
        <v>100</v>
      </c>
      <c r="CF188" s="124">
        <v>11944</v>
      </c>
      <c r="CG188" s="123">
        <v>98.1</v>
      </c>
      <c r="CH188" s="124">
        <v>9709</v>
      </c>
      <c r="CI188" s="123">
        <v>57.3</v>
      </c>
      <c r="CJ188" s="123">
        <v>74.099999999999994</v>
      </c>
      <c r="CK188" s="124">
        <v>7845</v>
      </c>
      <c r="CL188" s="19">
        <f t="shared" si="338"/>
        <v>1.4242424242424243</v>
      </c>
      <c r="CM188" s="19">
        <v>0</v>
      </c>
      <c r="CN188" s="19">
        <v>22.4</v>
      </c>
      <c r="CO188" s="19">
        <v>4.3</v>
      </c>
      <c r="CP188" s="6"/>
      <c r="CQ188" s="19"/>
      <c r="CR188" s="19"/>
      <c r="CS188" s="20"/>
      <c r="CT188" s="25"/>
      <c r="CU188" s="125"/>
      <c r="CV188" s="125"/>
      <c r="CW188" s="1"/>
      <c r="CX188" s="1"/>
      <c r="CY188" s="1"/>
      <c r="CZ188" s="22"/>
      <c r="DA188" s="16"/>
      <c r="DB188" s="126" t="s">
        <v>446</v>
      </c>
      <c r="DC188" s="127"/>
      <c r="DD188" s="128" t="s">
        <v>1609</v>
      </c>
      <c r="DE188" s="1"/>
      <c r="DF188" s="1"/>
      <c r="DG188" s="1"/>
      <c r="DH188" s="1"/>
      <c r="DI188" s="1" t="s">
        <v>433</v>
      </c>
      <c r="DJ188" s="206" t="s">
        <v>490</v>
      </c>
      <c r="DK188" s="4">
        <v>2</v>
      </c>
      <c r="DL188" s="4"/>
      <c r="DM188" s="4"/>
      <c r="DN188" s="16">
        <v>0</v>
      </c>
      <c r="DO188" s="4"/>
      <c r="DP188" s="4"/>
      <c r="DQ188" s="4"/>
      <c r="DR188" s="22" t="s">
        <v>430</v>
      </c>
      <c r="DS188" s="22" t="s">
        <v>430</v>
      </c>
      <c r="DT188" s="64">
        <v>474</v>
      </c>
      <c r="DU188" s="22">
        <v>3</v>
      </c>
      <c r="DV188" s="22">
        <v>97</v>
      </c>
      <c r="DW188" s="22" t="s">
        <v>430</v>
      </c>
      <c r="DX188" s="22" t="s">
        <v>430</v>
      </c>
      <c r="DY188" s="22" t="s">
        <v>430</v>
      </c>
      <c r="DZ188" s="22" t="s">
        <v>430</v>
      </c>
      <c r="EA188" s="2">
        <v>0</v>
      </c>
      <c r="EB188" s="65"/>
      <c r="EC188" s="36"/>
      <c r="ED188" s="36"/>
      <c r="EE188" s="4">
        <f t="shared" ref="EE188:EE194" si="356">L188</f>
        <v>13</v>
      </c>
      <c r="EF188" s="4"/>
      <c r="EG188" s="4"/>
      <c r="EH188" s="4"/>
      <c r="EI188" s="4"/>
      <c r="EJ188" s="4"/>
      <c r="EK188" s="4"/>
      <c r="EL188" s="6" t="e">
        <f t="shared" si="339"/>
        <v>#DIV/0!</v>
      </c>
      <c r="EM188" s="4"/>
      <c r="EN188" s="4"/>
      <c r="EO188" s="4"/>
      <c r="EP188" s="4"/>
      <c r="EQ188" s="31"/>
      <c r="ER188" s="14"/>
      <c r="ES188" s="129">
        <f>C188</f>
        <v>15465</v>
      </c>
      <c r="ET188" s="130">
        <v>75</v>
      </c>
      <c r="EU188" s="130">
        <v>28993</v>
      </c>
      <c r="EV188" s="130">
        <v>4000</v>
      </c>
      <c r="EW188" s="130">
        <v>39780</v>
      </c>
      <c r="EX188" s="130">
        <v>3576</v>
      </c>
      <c r="EY188" s="131">
        <f t="shared" si="340"/>
        <v>474.17759999999998</v>
      </c>
      <c r="EZ188" s="38">
        <f t="shared" si="341"/>
        <v>6164.3087999999998</v>
      </c>
      <c r="FA188" s="9"/>
      <c r="FB188" s="9"/>
      <c r="FC188" s="9"/>
      <c r="FD188" s="9"/>
      <c r="FE188" s="132"/>
      <c r="FF188" s="132"/>
      <c r="FG188" s="132"/>
      <c r="FH188" s="133"/>
      <c r="FI188" s="134"/>
      <c r="FJ188" s="133"/>
      <c r="FK188" s="135"/>
      <c r="FL188" s="136"/>
      <c r="FM188" s="9"/>
      <c r="FN188" s="1"/>
      <c r="FO188" s="40">
        <f t="shared" si="342"/>
        <v>0.48499999999999999</v>
      </c>
      <c r="FP188" s="9"/>
      <c r="FQ188" s="118">
        <f t="shared" si="343"/>
        <v>12.334011657986411</v>
      </c>
      <c r="FR188" s="137">
        <f t="shared" si="344"/>
        <v>0.47417759999999998</v>
      </c>
      <c r="FS188" s="9"/>
      <c r="FT188" s="1"/>
      <c r="FU188" s="335"/>
      <c r="FV188" s="344"/>
      <c r="FW188" s="210"/>
      <c r="FX188" s="8"/>
      <c r="FY188" s="240"/>
      <c r="FZ188" s="1"/>
      <c r="GA188" s="1"/>
      <c r="GB188" s="9"/>
      <c r="GC188" s="9"/>
      <c r="GD188" s="1"/>
      <c r="GE188" s="20"/>
      <c r="GF188" s="1"/>
      <c r="GG188" s="1"/>
      <c r="GH188" s="8"/>
      <c r="GI188" s="351"/>
      <c r="GJ188" s="8"/>
      <c r="GK188" s="1"/>
      <c r="GL188" s="8"/>
      <c r="GM188" s="9"/>
      <c r="GN188" s="1"/>
      <c r="GO188" s="10"/>
      <c r="GP188" s="10"/>
      <c r="GQ188" s="20"/>
      <c r="GR188" s="138"/>
      <c r="GS188" s="1"/>
      <c r="GT188" s="1"/>
      <c r="GU188" s="1"/>
      <c r="GV188" s="1"/>
      <c r="GW188" s="1"/>
      <c r="GX188" s="1"/>
      <c r="GY188" s="9"/>
      <c r="GZ188" s="9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9"/>
      <c r="KC188" s="9"/>
      <c r="KD188" s="9"/>
      <c r="KE188" s="20">
        <f t="shared" si="345"/>
        <v>368.43599519999998</v>
      </c>
      <c r="KF188" s="20">
        <f t="shared" si="346"/>
        <v>95.783875199999997</v>
      </c>
      <c r="KG188" s="20">
        <f t="shared" si="347"/>
        <v>7.6816771199999998</v>
      </c>
      <c r="KH188" s="20">
        <f t="shared" si="348"/>
        <v>19.4412816</v>
      </c>
      <c r="KI188" s="20">
        <f t="shared" si="349"/>
        <v>2.7502300799999992</v>
      </c>
      <c r="KJ188" s="20">
        <f t="shared" si="350"/>
        <v>22.509210671999998</v>
      </c>
      <c r="KK188" s="20">
        <f t="shared" si="351"/>
        <v>15.804339408000002</v>
      </c>
      <c r="KL188" s="20">
        <f t="shared" si="352"/>
        <v>57.470325119999998</v>
      </c>
      <c r="KM188" s="9"/>
      <c r="KN188" s="9"/>
      <c r="KO188" s="9"/>
      <c r="KP188" s="1"/>
      <c r="KQ188" s="9"/>
      <c r="KR188" s="9"/>
      <c r="KS188" s="23"/>
      <c r="KT188" s="20"/>
      <c r="KU188" s="1"/>
      <c r="KV188" s="1"/>
      <c r="KW188" s="1"/>
      <c r="KX188" s="1"/>
      <c r="KY188" s="1"/>
      <c r="KZ188" s="1"/>
      <c r="LA188" s="11"/>
      <c r="LB188" s="11"/>
      <c r="LC188" s="11"/>
    </row>
    <row r="189" spans="1:315">
      <c r="A189" s="1">
        <v>268</v>
      </c>
      <c r="B189" s="416">
        <f>COUNTIFS($D$3:D189,D189,$F$3:F189,F189)</f>
        <v>1</v>
      </c>
      <c r="C189" s="417">
        <v>16139</v>
      </c>
      <c r="D189" s="418" t="s">
        <v>1796</v>
      </c>
      <c r="E189" s="2" t="s">
        <v>613</v>
      </c>
      <c r="F189" s="12">
        <v>6912105090</v>
      </c>
      <c r="G189" s="1">
        <v>52</v>
      </c>
      <c r="H189" s="441">
        <v>44466</v>
      </c>
      <c r="I189" s="29" t="s">
        <v>450</v>
      </c>
      <c r="J189" s="24" t="s">
        <v>486</v>
      </c>
      <c r="K189" s="2" t="s">
        <v>429</v>
      </c>
      <c r="L189" s="2">
        <v>5</v>
      </c>
      <c r="M189" s="2">
        <v>2</v>
      </c>
      <c r="N189" s="2" t="s">
        <v>430</v>
      </c>
      <c r="O189" s="11"/>
      <c r="P189" s="2" t="s">
        <v>1762</v>
      </c>
      <c r="Q189" s="11"/>
      <c r="R189" s="11"/>
      <c r="S189" s="11"/>
      <c r="T189" s="41"/>
      <c r="U189" s="41"/>
      <c r="V189" s="61" t="s">
        <v>1358</v>
      </c>
      <c r="W189" s="41"/>
      <c r="X189" s="41"/>
      <c r="Y189" s="63"/>
      <c r="Z189" s="11"/>
      <c r="AA189" s="1" t="s">
        <v>1780</v>
      </c>
      <c r="AB189" s="1"/>
      <c r="AC189" s="112">
        <v>45</v>
      </c>
      <c r="AD189" s="112">
        <v>200</v>
      </c>
      <c r="AE189" s="11"/>
      <c r="AF189" s="11"/>
      <c r="AG189" s="11" t="s">
        <v>490</v>
      </c>
      <c r="AH189" s="112">
        <v>50</v>
      </c>
      <c r="AI189" s="11"/>
      <c r="AJ189" s="11"/>
      <c r="AK189" s="112"/>
      <c r="AL189" s="1"/>
      <c r="AM189" s="11"/>
      <c r="AN189" s="1"/>
      <c r="AO189" s="113">
        <v>46.4</v>
      </c>
      <c r="AP189" s="114">
        <v>52.5</v>
      </c>
      <c r="AQ189" s="115">
        <v>0.43</v>
      </c>
      <c r="AR189" s="116">
        <f t="shared" si="326"/>
        <v>99.330000000000013</v>
      </c>
      <c r="AS189" s="117">
        <f t="shared" si="327"/>
        <v>0.88380952380952382</v>
      </c>
      <c r="AT189" s="118">
        <f t="shared" si="328"/>
        <v>0.38003809523809523</v>
      </c>
      <c r="AU189" s="119">
        <f t="shared" si="329"/>
        <v>0.8766295106744757</v>
      </c>
      <c r="AV189" s="19">
        <f t="shared" si="353"/>
        <v>33.951999999999998</v>
      </c>
      <c r="AW189" s="19">
        <f t="shared" si="354"/>
        <v>73.172413793103445</v>
      </c>
      <c r="AX189" s="120">
        <v>10.1</v>
      </c>
      <c r="AY189" s="19">
        <f t="shared" si="355"/>
        <v>21.767241379310345</v>
      </c>
      <c r="AZ189" s="1" t="s">
        <v>431</v>
      </c>
      <c r="BA189" s="55">
        <v>16.900000000000002</v>
      </c>
      <c r="BB189" s="1" t="s">
        <v>431</v>
      </c>
      <c r="BC189" s="6">
        <v>0</v>
      </c>
      <c r="BD189" s="6"/>
      <c r="BE189" s="19"/>
      <c r="BF189" s="19"/>
      <c r="BG189" s="64">
        <v>8919.1666666666679</v>
      </c>
      <c r="BH189" s="64" t="s">
        <v>431</v>
      </c>
      <c r="BI189" s="19">
        <v>0</v>
      </c>
      <c r="BJ189" s="19">
        <v>32.5</v>
      </c>
      <c r="BK189" s="19">
        <f>100-BJ189</f>
        <v>67.5</v>
      </c>
      <c r="BL189" s="121">
        <f t="shared" si="330"/>
        <v>0.48148148148148145</v>
      </c>
      <c r="BM189" s="122">
        <v>0.94</v>
      </c>
      <c r="BN189" s="6">
        <f t="shared" si="331"/>
        <v>2.0258620689655173</v>
      </c>
      <c r="BO189" s="1" t="s">
        <v>431</v>
      </c>
      <c r="BP189" s="19">
        <v>61.009</v>
      </c>
      <c r="BQ189" s="19">
        <v>57.06</v>
      </c>
      <c r="BR189" s="42">
        <v>83998.080000000002</v>
      </c>
      <c r="BS189" s="6">
        <f t="shared" si="332"/>
        <v>40.5</v>
      </c>
      <c r="BT189" s="4">
        <v>91.1</v>
      </c>
      <c r="BU189" s="42">
        <v>9668.75</v>
      </c>
      <c r="BV189" s="6">
        <f t="shared" si="333"/>
        <v>8.9000000000000057</v>
      </c>
      <c r="BW189" s="6">
        <f t="shared" si="334"/>
        <v>52.027500000000003</v>
      </c>
      <c r="BX189" s="22">
        <v>13.4</v>
      </c>
      <c r="BY189" s="22">
        <f t="shared" si="335"/>
        <v>7.0350000000000001</v>
      </c>
      <c r="BZ189" s="6">
        <v>27.1</v>
      </c>
      <c r="CA189" s="22">
        <f t="shared" si="336"/>
        <v>14.227499999999999</v>
      </c>
      <c r="CB189" s="6">
        <v>58.6</v>
      </c>
      <c r="CC189" s="22">
        <f t="shared" si="337"/>
        <v>30.765000000000001</v>
      </c>
      <c r="CD189" s="22">
        <v>1.42</v>
      </c>
      <c r="CE189" s="123">
        <v>96.2</v>
      </c>
      <c r="CF189" s="124">
        <v>11102</v>
      </c>
      <c r="CG189" s="123">
        <v>97.2</v>
      </c>
      <c r="CH189" s="124">
        <v>9389</v>
      </c>
      <c r="CI189" s="123">
        <v>91.5</v>
      </c>
      <c r="CJ189" s="123">
        <v>93.6</v>
      </c>
      <c r="CK189" s="124">
        <v>6966</v>
      </c>
      <c r="CL189" s="19">
        <f t="shared" si="338"/>
        <v>0.49446494464944646</v>
      </c>
      <c r="CM189" s="19"/>
      <c r="CN189" s="19"/>
      <c r="CO189" s="19"/>
      <c r="CP189" s="6"/>
      <c r="CQ189" s="19"/>
      <c r="CR189" s="19"/>
      <c r="CS189" s="20"/>
      <c r="CT189" s="25"/>
      <c r="CU189" s="125"/>
      <c r="CV189" s="125"/>
      <c r="CW189" s="1"/>
      <c r="CX189" s="1"/>
      <c r="CY189" s="1"/>
      <c r="CZ189" s="22"/>
      <c r="DA189" s="16"/>
      <c r="DB189" s="126" t="s">
        <v>440</v>
      </c>
      <c r="DC189" s="127"/>
      <c r="DD189" s="128" t="s">
        <v>1797</v>
      </c>
      <c r="DE189" s="1"/>
      <c r="DF189" s="1"/>
      <c r="DG189" s="1"/>
      <c r="DH189" s="1"/>
      <c r="DI189" s="1" t="s">
        <v>433</v>
      </c>
      <c r="DJ189" s="206" t="s">
        <v>490</v>
      </c>
      <c r="DK189" s="4">
        <v>2</v>
      </c>
      <c r="DL189" s="4"/>
      <c r="DM189" s="4"/>
      <c r="DN189" s="16">
        <v>0</v>
      </c>
      <c r="DO189" s="4"/>
      <c r="DP189" s="4"/>
      <c r="DQ189" s="4"/>
      <c r="DR189" s="22" t="s">
        <v>430</v>
      </c>
      <c r="DS189" s="22" t="s">
        <v>430</v>
      </c>
      <c r="DT189" s="22">
        <v>60</v>
      </c>
      <c r="DU189" s="22">
        <v>13.3</v>
      </c>
      <c r="DV189" s="22">
        <v>86.7</v>
      </c>
      <c r="DW189" s="39" t="s">
        <v>430</v>
      </c>
      <c r="DX189" s="39" t="s">
        <v>430</v>
      </c>
      <c r="DY189" s="39" t="s">
        <v>430</v>
      </c>
      <c r="DZ189" s="39" t="s">
        <v>430</v>
      </c>
      <c r="EA189" s="2">
        <v>0</v>
      </c>
      <c r="EB189" s="2"/>
      <c r="EC189" s="36"/>
      <c r="ED189" s="36"/>
      <c r="EE189" s="4">
        <f t="shared" si="356"/>
        <v>5</v>
      </c>
      <c r="EF189" s="4"/>
      <c r="EG189" s="4"/>
      <c r="EH189" s="4"/>
      <c r="EI189" s="4"/>
      <c r="EJ189" s="4"/>
      <c r="EK189" s="4"/>
      <c r="EL189" s="6" t="e">
        <f t="shared" si="339"/>
        <v>#DIV/0!</v>
      </c>
      <c r="EM189" s="4"/>
      <c r="EN189" s="4"/>
      <c r="EO189" s="4"/>
      <c r="EP189" s="4"/>
      <c r="EQ189" s="31"/>
      <c r="ER189" s="14"/>
      <c r="ES189" s="129">
        <f>C189</f>
        <v>16139</v>
      </c>
      <c r="ET189" s="130">
        <v>75</v>
      </c>
      <c r="EU189" s="130">
        <v>32000</v>
      </c>
      <c r="EV189" s="130">
        <v>23788</v>
      </c>
      <c r="EW189" s="130">
        <v>37440</v>
      </c>
      <c r="EX189" s="130">
        <v>2347</v>
      </c>
      <c r="EY189" s="131">
        <f t="shared" si="340"/>
        <v>49.252665209349253</v>
      </c>
      <c r="EZ189" s="38">
        <f t="shared" si="341"/>
        <v>246.26332604674627</v>
      </c>
      <c r="FA189" s="9"/>
      <c r="FB189" s="9"/>
      <c r="FC189" s="9"/>
      <c r="FD189" s="9"/>
      <c r="FE189" s="132"/>
      <c r="FF189" s="132"/>
      <c r="FG189" s="132"/>
      <c r="FH189" s="133"/>
      <c r="FI189" s="134"/>
      <c r="FJ189" s="133"/>
      <c r="FK189" s="135"/>
      <c r="FL189" s="136"/>
      <c r="FM189" s="9"/>
      <c r="FN189" s="1"/>
      <c r="FO189" s="40">
        <f t="shared" si="342"/>
        <v>4.4999999999999998E-2</v>
      </c>
      <c r="FP189" s="9"/>
      <c r="FQ189" s="118">
        <f t="shared" si="343"/>
        <v>7.3343749999999996</v>
      </c>
      <c r="FR189" s="137">
        <f t="shared" si="344"/>
        <v>4.9252665209349254E-2</v>
      </c>
      <c r="FS189" s="9"/>
      <c r="FT189" s="1"/>
      <c r="FU189" s="335"/>
      <c r="FV189" s="344"/>
      <c r="FW189" s="210"/>
      <c r="FX189" s="8"/>
      <c r="FY189" s="240"/>
      <c r="FZ189" s="1"/>
      <c r="GA189" s="1"/>
      <c r="GB189" s="9"/>
      <c r="GC189" s="9"/>
      <c r="GD189" s="1"/>
      <c r="GE189" s="20"/>
      <c r="GF189" s="1"/>
      <c r="GG189" s="1"/>
      <c r="GH189" s="8"/>
      <c r="GI189" s="351"/>
      <c r="GJ189" s="8"/>
      <c r="GK189" s="1"/>
      <c r="GL189" s="8"/>
      <c r="GM189" s="9"/>
      <c r="GN189" s="1"/>
      <c r="GO189" s="10"/>
      <c r="GP189" s="10"/>
      <c r="GQ189" s="20"/>
      <c r="GR189" s="138"/>
      <c r="GS189" s="1"/>
      <c r="GT189" s="1"/>
      <c r="GU189" s="1"/>
      <c r="GV189" s="1"/>
      <c r="GW189" s="1"/>
      <c r="GX189" s="1"/>
      <c r="GY189" s="9"/>
      <c r="GZ189" s="9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22">
        <v>81.2</v>
      </c>
      <c r="KC189" s="22">
        <v>26.8</v>
      </c>
      <c r="KD189" s="22">
        <v>22.8</v>
      </c>
      <c r="KE189" s="20">
        <f t="shared" si="345"/>
        <v>22.853236657138055</v>
      </c>
      <c r="KF189" s="20">
        <f t="shared" si="346"/>
        <v>25.857649234908362</v>
      </c>
      <c r="KG189" s="20">
        <f t="shared" si="347"/>
        <v>0.21178646040020183</v>
      </c>
      <c r="KH189" s="20">
        <f t="shared" si="348"/>
        <v>4.974519186144275</v>
      </c>
      <c r="KI189" s="20">
        <f t="shared" si="349"/>
        <v>0.46297505296788299</v>
      </c>
      <c r="KJ189" s="20">
        <f t="shared" si="350"/>
        <v>3.4649249974777199</v>
      </c>
      <c r="KK189" s="20">
        <f t="shared" si="351"/>
        <v>7.0074229426601642</v>
      </c>
      <c r="KL189" s="20">
        <f t="shared" si="352"/>
        <v>15.152582451656299</v>
      </c>
      <c r="KM189" s="9"/>
      <c r="KN189" s="9"/>
      <c r="KO189" s="9"/>
      <c r="KP189" s="1"/>
      <c r="KQ189" s="9"/>
      <c r="KR189" s="9"/>
      <c r="KS189" s="23"/>
      <c r="KT189" s="20"/>
      <c r="KU189" s="1"/>
      <c r="KV189" s="1"/>
      <c r="KW189" s="1"/>
      <c r="KX189" s="1"/>
      <c r="KY189" s="1"/>
      <c r="KZ189" s="1"/>
      <c r="LA189" s="11"/>
      <c r="LB189" s="11"/>
      <c r="LC189" s="11"/>
    </row>
    <row r="190" spans="1:315">
      <c r="A190" s="1">
        <v>21</v>
      </c>
      <c r="B190" s="416">
        <f>COUNTIFS($D$3:D190,D190,$F$3:F190,F190)</f>
        <v>1</v>
      </c>
      <c r="C190" s="417">
        <v>16848</v>
      </c>
      <c r="D190" s="418" t="s">
        <v>1926</v>
      </c>
      <c r="E190" s="2" t="s">
        <v>495</v>
      </c>
      <c r="F190" s="12">
        <v>6408212052</v>
      </c>
      <c r="G190" s="1">
        <v>58</v>
      </c>
      <c r="H190" s="441">
        <v>44585</v>
      </c>
      <c r="I190" s="29" t="s">
        <v>450</v>
      </c>
      <c r="J190" s="24" t="s">
        <v>486</v>
      </c>
      <c r="K190" s="2" t="s">
        <v>429</v>
      </c>
      <c r="L190" s="2">
        <v>7</v>
      </c>
      <c r="M190" s="2">
        <v>2</v>
      </c>
      <c r="N190" s="2" t="s">
        <v>430</v>
      </c>
      <c r="O190" s="11"/>
      <c r="P190" s="2" t="s">
        <v>1398</v>
      </c>
      <c r="Q190" s="11"/>
      <c r="R190" s="11"/>
      <c r="S190" s="11"/>
      <c r="T190" s="41"/>
      <c r="U190" s="41"/>
      <c r="V190" s="61" t="s">
        <v>1358</v>
      </c>
      <c r="W190" s="41"/>
      <c r="X190" s="41"/>
      <c r="Y190" s="63" t="s">
        <v>1923</v>
      </c>
      <c r="Z190" s="11"/>
      <c r="AA190" s="1" t="s">
        <v>1780</v>
      </c>
      <c r="AB190" s="1"/>
      <c r="AC190" s="112">
        <v>318</v>
      </c>
      <c r="AD190" s="112">
        <v>2220</v>
      </c>
      <c r="AE190" s="11"/>
      <c r="AF190" s="11"/>
      <c r="AG190" s="11" t="s">
        <v>490</v>
      </c>
      <c r="AH190" s="112">
        <v>150</v>
      </c>
      <c r="AI190" s="11"/>
      <c r="AJ190" s="11"/>
      <c r="AK190" s="112"/>
      <c r="AL190" s="1"/>
      <c r="AM190" s="11"/>
      <c r="AN190" s="1"/>
      <c r="AO190" s="113">
        <v>14.2</v>
      </c>
      <c r="AP190" s="114">
        <v>80.8</v>
      </c>
      <c r="AQ190" s="115">
        <v>4.3</v>
      </c>
      <c r="AR190" s="116">
        <f t="shared" si="326"/>
        <v>99.3</v>
      </c>
      <c r="AS190" s="117">
        <f t="shared" si="327"/>
        <v>0.17574257425742573</v>
      </c>
      <c r="AT190" s="118">
        <f t="shared" si="328"/>
        <v>0.75569306930693059</v>
      </c>
      <c r="AU190" s="119">
        <f t="shared" si="329"/>
        <v>0.16686251468860164</v>
      </c>
      <c r="AV190" s="19">
        <f t="shared" si="353"/>
        <v>11.015999999999998</v>
      </c>
      <c r="AW190" s="19">
        <f t="shared" si="354"/>
        <v>77.577464788732385</v>
      </c>
      <c r="AX190" s="120">
        <v>2.17</v>
      </c>
      <c r="AY190" s="19">
        <f t="shared" si="355"/>
        <v>15.281690140845072</v>
      </c>
      <c r="AZ190" s="1" t="s">
        <v>431</v>
      </c>
      <c r="BA190" s="55">
        <v>31.5</v>
      </c>
      <c r="BB190" s="1" t="s">
        <v>431</v>
      </c>
      <c r="BC190" s="6">
        <v>9.6399999999999993E-3</v>
      </c>
      <c r="BD190" s="6"/>
      <c r="BE190" s="19"/>
      <c r="BF190" s="19"/>
      <c r="BG190" s="64">
        <v>7075.652173913044</v>
      </c>
      <c r="BH190" s="64">
        <v>277</v>
      </c>
      <c r="BI190" s="19">
        <v>0.9</v>
      </c>
      <c r="BJ190" s="19">
        <v>60.5</v>
      </c>
      <c r="BK190" s="19">
        <f>100-BJ190</f>
        <v>39.5</v>
      </c>
      <c r="BL190" s="121">
        <f t="shared" si="330"/>
        <v>1.5316455696202531</v>
      </c>
      <c r="BM190" s="122">
        <v>0.17</v>
      </c>
      <c r="BN190" s="6">
        <f t="shared" si="331"/>
        <v>1.1971830985915493</v>
      </c>
      <c r="BO190" s="1" t="s">
        <v>431</v>
      </c>
      <c r="BP190" s="19">
        <v>22.788</v>
      </c>
      <c r="BQ190" s="19">
        <v>43.6</v>
      </c>
      <c r="BR190" s="42">
        <v>40930.399999999994</v>
      </c>
      <c r="BS190" s="6">
        <f t="shared" si="332"/>
        <v>62.2</v>
      </c>
      <c r="BT190" s="4">
        <v>92.2</v>
      </c>
      <c r="BU190" s="42">
        <v>11727</v>
      </c>
      <c r="BV190" s="6">
        <f t="shared" si="333"/>
        <v>7.7999999999999972</v>
      </c>
      <c r="BW190" s="6">
        <f t="shared" si="334"/>
        <v>79.830399999999997</v>
      </c>
      <c r="BX190" s="22">
        <v>40.5</v>
      </c>
      <c r="BY190" s="22">
        <f t="shared" si="335"/>
        <v>32.724000000000004</v>
      </c>
      <c r="BZ190" s="6">
        <v>21.7</v>
      </c>
      <c r="CA190" s="22">
        <f t="shared" si="336"/>
        <v>17.5336</v>
      </c>
      <c r="CB190" s="6">
        <v>36.6</v>
      </c>
      <c r="CC190" s="22">
        <f t="shared" si="337"/>
        <v>29.572800000000001</v>
      </c>
      <c r="CD190" s="22">
        <v>0.73</v>
      </c>
      <c r="CE190" s="123">
        <v>99.6</v>
      </c>
      <c r="CF190" s="124">
        <v>9918</v>
      </c>
      <c r="CG190" s="123">
        <v>97.8</v>
      </c>
      <c r="CH190" s="124">
        <v>7517</v>
      </c>
      <c r="CI190" s="123">
        <v>83.5</v>
      </c>
      <c r="CJ190" s="123">
        <v>93.3</v>
      </c>
      <c r="CK190" s="124">
        <v>7472</v>
      </c>
      <c r="CL190" s="19">
        <f t="shared" si="338"/>
        <v>1.8663594470046083</v>
      </c>
      <c r="CM190" s="19"/>
      <c r="CN190" s="19"/>
      <c r="CO190" s="19"/>
      <c r="CP190" s="6"/>
      <c r="CQ190" s="19"/>
      <c r="CR190" s="19"/>
      <c r="CS190" s="20"/>
      <c r="CT190" s="25"/>
      <c r="CU190" s="125"/>
      <c r="CV190" s="125"/>
      <c r="CW190" s="1"/>
      <c r="CX190" s="1"/>
      <c r="CY190" s="1"/>
      <c r="CZ190" s="22"/>
      <c r="DA190" s="16"/>
      <c r="DB190" s="126" t="s">
        <v>440</v>
      </c>
      <c r="DC190" s="127"/>
      <c r="DD190" s="128" t="s">
        <v>1644</v>
      </c>
      <c r="DE190" s="1"/>
      <c r="DF190" s="1"/>
      <c r="DG190" s="1"/>
      <c r="DH190" s="1"/>
      <c r="DI190" s="1" t="s">
        <v>433</v>
      </c>
      <c r="DJ190" s="206" t="s">
        <v>490</v>
      </c>
      <c r="DK190" s="4">
        <v>2</v>
      </c>
      <c r="DL190" s="4"/>
      <c r="DM190" s="4"/>
      <c r="DN190" s="16">
        <v>0</v>
      </c>
      <c r="DO190" s="4"/>
      <c r="DP190" s="4"/>
      <c r="DQ190" s="4"/>
      <c r="DR190" s="55" t="s">
        <v>1414</v>
      </c>
      <c r="DS190" s="22" t="s">
        <v>430</v>
      </c>
      <c r="DT190" s="22">
        <v>621</v>
      </c>
      <c r="DU190" s="22">
        <v>3.9</v>
      </c>
      <c r="DV190" s="22">
        <v>96.1</v>
      </c>
      <c r="DW190" s="22" t="s">
        <v>430</v>
      </c>
      <c r="DX190" s="22" t="s">
        <v>430</v>
      </c>
      <c r="DY190" s="22" t="s">
        <v>430</v>
      </c>
      <c r="DZ190" s="22" t="s">
        <v>430</v>
      </c>
      <c r="EA190" s="2">
        <v>0</v>
      </c>
      <c r="EB190" s="2"/>
      <c r="EC190" s="36"/>
      <c r="ED190" s="36"/>
      <c r="EE190" s="4">
        <f t="shared" si="356"/>
        <v>7</v>
      </c>
      <c r="EF190" s="4"/>
      <c r="EG190" s="4"/>
      <c r="EH190" s="4"/>
      <c r="EI190" s="4"/>
      <c r="EJ190" s="4"/>
      <c r="EK190" s="4"/>
      <c r="EL190" s="6" t="e">
        <f t="shared" si="339"/>
        <v>#DIV/0!</v>
      </c>
      <c r="EM190" s="4"/>
      <c r="EN190" s="4"/>
      <c r="EO190" s="4"/>
      <c r="EP190" s="4"/>
      <c r="EQ190" s="31"/>
      <c r="ER190" s="14"/>
      <c r="ES190" s="129">
        <f>C190</f>
        <v>16848</v>
      </c>
      <c r="ET190" s="130">
        <v>75</v>
      </c>
      <c r="EU190" s="130">
        <v>19382</v>
      </c>
      <c r="EV190" s="130">
        <v>8000</v>
      </c>
      <c r="EW190" s="130">
        <v>37440</v>
      </c>
      <c r="EX190" s="130">
        <v>6348</v>
      </c>
      <c r="EY190" s="131">
        <f t="shared" si="340"/>
        <v>396.11520000000002</v>
      </c>
      <c r="EZ190" s="38">
        <f t="shared" si="341"/>
        <v>2772.8063999999999</v>
      </c>
      <c r="FA190" s="9"/>
      <c r="FB190" s="9"/>
      <c r="FC190" s="9"/>
      <c r="FD190" s="9"/>
      <c r="FE190" s="132"/>
      <c r="FF190" s="132"/>
      <c r="FG190" s="132"/>
      <c r="FH190" s="133"/>
      <c r="FI190" s="134"/>
      <c r="FJ190" s="133"/>
      <c r="FK190" s="135"/>
      <c r="FL190" s="136"/>
      <c r="FM190" s="9"/>
      <c r="FN190" s="1"/>
      <c r="FO190" s="40">
        <f t="shared" si="342"/>
        <v>0.318</v>
      </c>
      <c r="FP190" s="9"/>
      <c r="FQ190" s="118">
        <f t="shared" si="343"/>
        <v>32.752037973377362</v>
      </c>
      <c r="FR190" s="137">
        <f t="shared" si="344"/>
        <v>0.3961152</v>
      </c>
      <c r="FS190" s="9"/>
      <c r="FT190" s="1"/>
      <c r="FU190" s="335"/>
      <c r="FV190" s="344"/>
      <c r="FW190" s="210"/>
      <c r="FX190" s="8"/>
      <c r="FY190" s="240"/>
      <c r="FZ190" s="1"/>
      <c r="GA190" s="1"/>
      <c r="GB190" s="9"/>
      <c r="GC190" s="9"/>
      <c r="GD190" s="1"/>
      <c r="GE190" s="20"/>
      <c r="GF190" s="1"/>
      <c r="GG190" s="1"/>
      <c r="GH190" s="8"/>
      <c r="GI190" s="351"/>
      <c r="GJ190" s="8"/>
      <c r="GK190" s="1"/>
      <c r="GL190" s="8"/>
      <c r="GM190" s="9"/>
      <c r="GN190" s="1"/>
      <c r="GO190" s="10"/>
      <c r="GP190" s="10"/>
      <c r="GQ190" s="20"/>
      <c r="GR190" s="138"/>
      <c r="GS190" s="1"/>
      <c r="GT190" s="1"/>
      <c r="GU190" s="1"/>
      <c r="GV190" s="1"/>
      <c r="GW190" s="1"/>
      <c r="GX190" s="1"/>
      <c r="GY190" s="9"/>
      <c r="GZ190" s="9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22">
        <v>77.5</v>
      </c>
      <c r="KC190" s="22">
        <v>29.9</v>
      </c>
      <c r="KD190" s="22">
        <v>11.4</v>
      </c>
      <c r="KE190" s="20">
        <f t="shared" si="345"/>
        <v>56.248358399999994</v>
      </c>
      <c r="KF190" s="20">
        <f t="shared" si="346"/>
        <v>320.06108159999997</v>
      </c>
      <c r="KG190" s="20">
        <f t="shared" si="347"/>
        <v>17.032953600000003</v>
      </c>
      <c r="KH190" s="20">
        <f t="shared" si="348"/>
        <v>8.59569984</v>
      </c>
      <c r="KI190" s="20">
        <f t="shared" si="349"/>
        <v>0.67339584000000008</v>
      </c>
      <c r="KJ190" s="20">
        <f t="shared" si="350"/>
        <v>129.62473804800001</v>
      </c>
      <c r="KK190" s="20">
        <f t="shared" si="351"/>
        <v>69.453254707200003</v>
      </c>
      <c r="KL190" s="20">
        <f t="shared" si="352"/>
        <v>117.14235586560001</v>
      </c>
      <c r="KM190" s="9"/>
      <c r="KN190" s="9"/>
      <c r="KO190" s="9"/>
      <c r="KP190" s="1"/>
      <c r="KQ190" s="9"/>
      <c r="KR190" s="9"/>
      <c r="KS190" s="23"/>
      <c r="KT190" s="20"/>
      <c r="KU190" s="1"/>
      <c r="KV190" s="1"/>
      <c r="KW190" s="1"/>
      <c r="KX190" s="1"/>
      <c r="KY190" s="1"/>
      <c r="KZ190" s="1"/>
      <c r="LA190" s="11"/>
      <c r="LB190" s="11"/>
      <c r="LC190" s="11"/>
    </row>
    <row r="191" spans="1:315">
      <c r="A191" s="1">
        <v>91</v>
      </c>
      <c r="B191" s="416">
        <f>COUNTIFS($D$3:D191,D191,$F$3:F191,F191)</f>
        <v>1</v>
      </c>
      <c r="C191" s="417">
        <v>14946</v>
      </c>
      <c r="D191" s="418" t="s">
        <v>1549</v>
      </c>
      <c r="E191" s="2" t="s">
        <v>953</v>
      </c>
      <c r="F191" s="12">
        <v>7512315338</v>
      </c>
      <c r="G191" s="1">
        <v>46</v>
      </c>
      <c r="H191" s="441">
        <v>44286</v>
      </c>
      <c r="I191" s="29" t="s">
        <v>536</v>
      </c>
      <c r="J191" s="24" t="s">
        <v>486</v>
      </c>
      <c r="K191" s="2" t="s">
        <v>429</v>
      </c>
      <c r="L191" s="2">
        <v>39</v>
      </c>
      <c r="M191" s="2">
        <v>2</v>
      </c>
      <c r="N191" s="2" t="s">
        <v>430</v>
      </c>
      <c r="O191" s="11"/>
      <c r="P191" s="2" t="s">
        <v>1528</v>
      </c>
      <c r="Q191" s="11"/>
      <c r="R191" s="11"/>
      <c r="S191" s="11"/>
      <c r="T191" s="41"/>
      <c r="U191" s="41"/>
      <c r="V191" s="61" t="s">
        <v>1358</v>
      </c>
      <c r="W191" s="41"/>
      <c r="X191" s="43" t="s">
        <v>1544</v>
      </c>
      <c r="Y191" s="68"/>
      <c r="Z191" s="11"/>
      <c r="AA191" s="1" t="s">
        <v>793</v>
      </c>
      <c r="AB191" s="1"/>
      <c r="AC191" s="112">
        <v>105</v>
      </c>
      <c r="AD191" s="112">
        <v>4000</v>
      </c>
      <c r="AE191" s="11"/>
      <c r="AF191" s="11"/>
      <c r="AG191" s="11" t="s">
        <v>482</v>
      </c>
      <c r="AH191" s="112">
        <v>250</v>
      </c>
      <c r="AI191" s="11"/>
      <c r="AJ191" s="11"/>
      <c r="AK191" s="112"/>
      <c r="AL191" s="1"/>
      <c r="AM191" s="11"/>
      <c r="AN191" s="1"/>
      <c r="AO191" s="113">
        <v>5.3</v>
      </c>
      <c r="AP191" s="114">
        <v>91.3</v>
      </c>
      <c r="AQ191" s="115">
        <v>3</v>
      </c>
      <c r="AR191" s="116">
        <f t="shared" si="326"/>
        <v>99.6</v>
      </c>
      <c r="AS191" s="117">
        <f t="shared" si="327"/>
        <v>5.8050383351588172E-2</v>
      </c>
      <c r="AT191" s="118">
        <f t="shared" si="328"/>
        <v>0.1741511500547645</v>
      </c>
      <c r="AU191" s="119">
        <f t="shared" si="329"/>
        <v>5.620360551431601E-2</v>
      </c>
      <c r="AV191" s="19">
        <f t="shared" si="353"/>
        <v>3.4939999999999998</v>
      </c>
      <c r="AW191" s="19">
        <f t="shared" si="354"/>
        <v>65.924528301886795</v>
      </c>
      <c r="AX191" s="120">
        <v>0.86</v>
      </c>
      <c r="AY191" s="19">
        <f t="shared" si="355"/>
        <v>16.226415094339622</v>
      </c>
      <c r="AZ191" s="1" t="s">
        <v>431</v>
      </c>
      <c r="BA191" s="55">
        <v>12</v>
      </c>
      <c r="BB191" s="1" t="s">
        <v>431</v>
      </c>
      <c r="BC191" s="6">
        <v>9.9000000000000005E-2</v>
      </c>
      <c r="BD191" s="6"/>
      <c r="BE191" s="19"/>
      <c r="BF191" s="19"/>
      <c r="BG191" s="64">
        <v>3814.1509433962265</v>
      </c>
      <c r="BH191" s="64">
        <v>318.69639794168097</v>
      </c>
      <c r="BI191" s="19">
        <v>1.2</v>
      </c>
      <c r="BJ191" s="19">
        <v>53.1</v>
      </c>
      <c r="BK191" s="19">
        <v>46.9</v>
      </c>
      <c r="BL191" s="121">
        <f t="shared" si="330"/>
        <v>1.1321961620469083</v>
      </c>
      <c r="BM191" s="122">
        <v>0.22</v>
      </c>
      <c r="BN191" s="6">
        <f t="shared" si="331"/>
        <v>4.1509433962264151</v>
      </c>
      <c r="BO191" s="1" t="s">
        <v>431</v>
      </c>
      <c r="BP191" s="19">
        <v>29.150000000000002</v>
      </c>
      <c r="BQ191" s="19">
        <v>26.5</v>
      </c>
      <c r="BR191" s="4">
        <v>28274</v>
      </c>
      <c r="BS191" s="6">
        <f t="shared" si="332"/>
        <v>61.3</v>
      </c>
      <c r="BT191" s="4">
        <v>98.4</v>
      </c>
      <c r="BU191" s="42">
        <v>13109.599999999999</v>
      </c>
      <c r="BV191" s="6">
        <f t="shared" si="333"/>
        <v>1.5999999999999943</v>
      </c>
      <c r="BW191" s="6">
        <f t="shared" si="334"/>
        <v>91.208699999999993</v>
      </c>
      <c r="BX191" s="22">
        <v>27.9</v>
      </c>
      <c r="BY191" s="22">
        <f t="shared" si="335"/>
        <v>25.4727</v>
      </c>
      <c r="BZ191" s="6">
        <v>33.4</v>
      </c>
      <c r="CA191" s="22">
        <f t="shared" si="336"/>
        <v>30.494199999999996</v>
      </c>
      <c r="CB191" s="6">
        <v>38.6</v>
      </c>
      <c r="CC191" s="22">
        <f t="shared" si="337"/>
        <v>35.241799999999998</v>
      </c>
      <c r="CD191" s="22">
        <v>0.84</v>
      </c>
      <c r="CE191" s="123">
        <v>100</v>
      </c>
      <c r="CF191" s="124">
        <v>21189</v>
      </c>
      <c r="CG191" s="123">
        <v>99.9</v>
      </c>
      <c r="CH191" s="124">
        <v>15462.999999999998</v>
      </c>
      <c r="CI191" s="123">
        <v>91.8</v>
      </c>
      <c r="CJ191" s="123">
        <v>94.8</v>
      </c>
      <c r="CK191" s="124">
        <v>13589.8</v>
      </c>
      <c r="CL191" s="19">
        <f t="shared" si="338"/>
        <v>0.83532934131736525</v>
      </c>
      <c r="CM191" s="19">
        <v>1.57</v>
      </c>
      <c r="CN191" s="19" t="s">
        <v>431</v>
      </c>
      <c r="CO191" s="19" t="s">
        <v>431</v>
      </c>
      <c r="CP191" s="6"/>
      <c r="CQ191" s="19"/>
      <c r="CR191" s="19"/>
      <c r="CS191" s="20"/>
      <c r="CT191" s="25"/>
      <c r="CU191" s="125"/>
      <c r="CV191" s="125"/>
      <c r="CW191" s="1"/>
      <c r="CX191" s="1"/>
      <c r="CY191" s="1"/>
      <c r="CZ191" s="22"/>
      <c r="DA191" s="16"/>
      <c r="DB191" s="126" t="s">
        <v>440</v>
      </c>
      <c r="DC191" s="127"/>
      <c r="DD191" s="128" t="s">
        <v>1550</v>
      </c>
      <c r="DE191" s="1"/>
      <c r="DF191" s="1"/>
      <c r="DG191" s="1"/>
      <c r="DH191" s="1"/>
      <c r="DI191" s="1" t="s">
        <v>433</v>
      </c>
      <c r="DJ191" s="205" t="s">
        <v>482</v>
      </c>
      <c r="DK191" s="4">
        <v>2</v>
      </c>
      <c r="DL191" s="4"/>
      <c r="DM191" s="4"/>
      <c r="DN191" s="16">
        <v>0</v>
      </c>
      <c r="DO191" s="4"/>
      <c r="DP191" s="4"/>
      <c r="DQ191" s="4"/>
      <c r="DR191" s="22" t="s">
        <v>430</v>
      </c>
      <c r="DS191" s="22" t="s">
        <v>430</v>
      </c>
      <c r="DT191" s="64">
        <v>155</v>
      </c>
      <c r="DU191" s="22">
        <v>11</v>
      </c>
      <c r="DV191" s="22">
        <v>89</v>
      </c>
      <c r="DW191" s="22" t="s">
        <v>430</v>
      </c>
      <c r="DX191" s="22" t="s">
        <v>430</v>
      </c>
      <c r="DY191" s="22" t="s">
        <v>430</v>
      </c>
      <c r="DZ191" s="22" t="s">
        <v>430</v>
      </c>
      <c r="EA191" s="2">
        <v>0</v>
      </c>
      <c r="EB191" s="65"/>
      <c r="EC191" s="36"/>
      <c r="ED191" s="36"/>
      <c r="EE191" s="4">
        <f t="shared" si="356"/>
        <v>39</v>
      </c>
      <c r="EF191" s="4"/>
      <c r="EG191" s="4">
        <v>3</v>
      </c>
      <c r="EH191" s="4"/>
      <c r="EI191" s="4"/>
      <c r="EJ191" s="4"/>
      <c r="EK191" s="4"/>
      <c r="EL191" s="6" t="e">
        <f t="shared" si="339"/>
        <v>#DIV/0!</v>
      </c>
      <c r="EM191" s="4">
        <v>2</v>
      </c>
      <c r="EN191" s="1">
        <v>1</v>
      </c>
      <c r="EO191" s="4">
        <v>1</v>
      </c>
      <c r="EP191" s="4"/>
      <c r="EQ191" s="31"/>
      <c r="ER191" s="14"/>
      <c r="ES191" s="129">
        <v>14946</v>
      </c>
      <c r="ET191" s="130">
        <v>75</v>
      </c>
      <c r="EU191" s="130">
        <v>8655</v>
      </c>
      <c r="EV191" s="130">
        <v>12000</v>
      </c>
      <c r="EW191" s="130">
        <v>39780</v>
      </c>
      <c r="EX191" s="130">
        <v>2268</v>
      </c>
      <c r="EY191" s="131">
        <f t="shared" si="340"/>
        <v>100.2456</v>
      </c>
      <c r="EZ191" s="38">
        <f t="shared" si="341"/>
        <v>3909.5783999999999</v>
      </c>
      <c r="FA191" s="9"/>
      <c r="FB191" s="9"/>
      <c r="FC191" s="9"/>
      <c r="FD191" s="9"/>
      <c r="FE191" s="132"/>
      <c r="FF191" s="132"/>
      <c r="FG191" s="132"/>
      <c r="FH191" s="133"/>
      <c r="FI191" s="134"/>
      <c r="FJ191" s="133"/>
      <c r="FK191" s="135"/>
      <c r="FL191" s="136"/>
      <c r="FM191" s="9"/>
      <c r="FN191" s="1"/>
      <c r="FO191" s="40">
        <f t="shared" si="342"/>
        <v>0.105</v>
      </c>
      <c r="FP191" s="9"/>
      <c r="FQ191" s="118">
        <f t="shared" si="343"/>
        <v>26.204506065857885</v>
      </c>
      <c r="FR191" s="137">
        <f t="shared" si="344"/>
        <v>0.10024559999999999</v>
      </c>
      <c r="FS191" s="9"/>
      <c r="FT191" s="1"/>
      <c r="FU191" s="336"/>
      <c r="FV191" s="343"/>
      <c r="FW191" s="1"/>
      <c r="FX191" s="208"/>
      <c r="FY191" s="240"/>
      <c r="FZ191" s="1"/>
      <c r="GA191" s="1"/>
      <c r="GB191" s="9"/>
      <c r="GC191" s="9"/>
      <c r="GD191" s="1"/>
      <c r="GE191" s="20"/>
      <c r="GF191" s="1"/>
      <c r="GG191" s="1"/>
      <c r="GH191" s="8"/>
      <c r="GI191" s="351"/>
      <c r="GJ191" s="8"/>
      <c r="GK191" s="1"/>
      <c r="GL191" s="8"/>
      <c r="GM191" s="9"/>
      <c r="GN191" s="1"/>
      <c r="GO191" s="10">
        <v>44286</v>
      </c>
      <c r="GP191" s="10"/>
      <c r="GQ191" s="20"/>
      <c r="GR191" s="138"/>
      <c r="GS191" s="1"/>
      <c r="GT191" s="19">
        <v>0.43405504451999999</v>
      </c>
      <c r="GU191" s="1"/>
      <c r="GV191" s="145">
        <v>0.33241012000000003</v>
      </c>
      <c r="GW191" s="1"/>
      <c r="GX191" s="1"/>
      <c r="GY191" s="9"/>
      <c r="GZ191" s="9"/>
      <c r="HA191" s="32">
        <v>1.49</v>
      </c>
      <c r="HB191" s="32">
        <v>2.0299999999999998</v>
      </c>
      <c r="HC191" s="33">
        <v>11120.3</v>
      </c>
      <c r="HD191" s="32">
        <v>3.14</v>
      </c>
      <c r="HE191" s="32">
        <v>2.7</v>
      </c>
      <c r="HF191" s="32">
        <v>0</v>
      </c>
      <c r="HG191" s="33">
        <v>2760.18</v>
      </c>
      <c r="HH191" s="32">
        <v>38.68</v>
      </c>
      <c r="HI191" s="33">
        <v>98.99</v>
      </c>
      <c r="HJ191" s="32">
        <v>113.77</v>
      </c>
      <c r="HK191" s="32">
        <v>5.8</v>
      </c>
      <c r="HL191" s="32">
        <v>0</v>
      </c>
      <c r="HM191" s="32">
        <v>182.71</v>
      </c>
      <c r="HN191" s="32">
        <v>53.89</v>
      </c>
      <c r="HO191" s="32">
        <v>207</v>
      </c>
      <c r="HP191" s="33">
        <v>2394.02</v>
      </c>
      <c r="HQ191" s="32">
        <v>18.809999999999999</v>
      </c>
      <c r="HR191" s="32">
        <v>0</v>
      </c>
      <c r="HS191" s="32">
        <v>518.38</v>
      </c>
      <c r="HT191" s="32">
        <v>8024.24</v>
      </c>
      <c r="HU191" s="32">
        <v>150.96</v>
      </c>
      <c r="HV191" s="32">
        <v>21.95</v>
      </c>
      <c r="HW191" s="32">
        <v>93.76</v>
      </c>
      <c r="HX191" s="32">
        <v>4.45</v>
      </c>
      <c r="HY191" s="32">
        <v>20.61</v>
      </c>
      <c r="HZ191" s="32">
        <v>383.83</v>
      </c>
      <c r="IA191" s="22">
        <f>HU191/HP191</f>
        <v>6.3057117317315642E-2</v>
      </c>
      <c r="IB191" s="1"/>
      <c r="IC191" s="1"/>
      <c r="ID191" s="1"/>
      <c r="IE191" s="1"/>
      <c r="IF191" s="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9"/>
      <c r="KC191" s="9"/>
      <c r="KD191" s="9"/>
      <c r="KE191" s="20">
        <f t="shared" si="345"/>
        <v>5.3130167999999989</v>
      </c>
      <c r="KF191" s="20">
        <f t="shared" si="346"/>
        <v>91.524232799999993</v>
      </c>
      <c r="KG191" s="20">
        <f t="shared" si="347"/>
        <v>3.007368</v>
      </c>
      <c r="KH191" s="20">
        <f t="shared" si="348"/>
        <v>0.86211215999999991</v>
      </c>
      <c r="KI191" s="20">
        <f t="shared" si="349"/>
        <v>0.22054031999999996</v>
      </c>
      <c r="KJ191" s="20">
        <f t="shared" si="350"/>
        <v>25.535260951199998</v>
      </c>
      <c r="KK191" s="20">
        <f t="shared" si="351"/>
        <v>30.56909375519999</v>
      </c>
      <c r="KL191" s="20">
        <f t="shared" si="352"/>
        <v>35.328353860799993</v>
      </c>
      <c r="KM191" s="9"/>
      <c r="KN191" s="9"/>
      <c r="KO191" s="9"/>
      <c r="KP191" s="1"/>
      <c r="KQ191" s="9"/>
      <c r="KR191" s="9"/>
      <c r="KS191" s="23">
        <v>44307</v>
      </c>
      <c r="KT191" s="20">
        <v>1</v>
      </c>
      <c r="KU191" s="1"/>
      <c r="KV191" s="1"/>
      <c r="KW191" s="1"/>
      <c r="KX191" s="1"/>
      <c r="KY191" s="1"/>
      <c r="KZ191" s="1"/>
      <c r="LA191" s="11"/>
      <c r="LB191" s="11"/>
      <c r="LC191" s="11"/>
    </row>
    <row r="192" spans="1:315">
      <c r="A192" s="1">
        <v>170</v>
      </c>
      <c r="B192" s="416">
        <f>COUNTIFS($D$3:D192,D192,$F$3:F192,F192)</f>
        <v>1</v>
      </c>
      <c r="C192" s="417">
        <v>15574</v>
      </c>
      <c r="D192" s="418" t="s">
        <v>1645</v>
      </c>
      <c r="E192" s="2" t="s">
        <v>547</v>
      </c>
      <c r="F192" s="12">
        <v>7359185364</v>
      </c>
      <c r="G192" s="1">
        <v>48</v>
      </c>
      <c r="H192" s="441">
        <v>44368</v>
      </c>
      <c r="I192" s="29" t="s">
        <v>470</v>
      </c>
      <c r="J192" s="24" t="s">
        <v>486</v>
      </c>
      <c r="K192" s="2" t="s">
        <v>429</v>
      </c>
      <c r="L192" s="2">
        <v>11</v>
      </c>
      <c r="M192" s="2" t="s">
        <v>661</v>
      </c>
      <c r="N192" s="2" t="s">
        <v>644</v>
      </c>
      <c r="O192" s="11"/>
      <c r="P192" s="2" t="s">
        <v>1638</v>
      </c>
      <c r="Q192" s="11"/>
      <c r="R192" s="11"/>
      <c r="S192" s="11"/>
      <c r="T192" s="41"/>
      <c r="U192" s="41"/>
      <c r="V192" s="61" t="s">
        <v>1358</v>
      </c>
      <c r="W192" s="11"/>
      <c r="X192" s="11"/>
      <c r="Y192" s="63"/>
      <c r="Z192" s="11"/>
      <c r="AA192" s="1" t="s">
        <v>793</v>
      </c>
      <c r="AB192" s="1"/>
      <c r="AC192" s="112">
        <v>120</v>
      </c>
      <c r="AD192" s="112">
        <v>1300</v>
      </c>
      <c r="AE192" s="11"/>
      <c r="AF192" s="11"/>
      <c r="AG192" s="11" t="s">
        <v>490</v>
      </c>
      <c r="AH192" s="112">
        <v>150</v>
      </c>
      <c r="AI192" s="11"/>
      <c r="AJ192" s="11"/>
      <c r="AK192" s="112"/>
      <c r="AL192" s="1"/>
      <c r="AM192" s="11"/>
      <c r="AN192" s="1"/>
      <c r="AO192" s="113">
        <v>31.5</v>
      </c>
      <c r="AP192" s="114">
        <v>65.2</v>
      </c>
      <c r="AQ192" s="115">
        <v>2.5499999999999998</v>
      </c>
      <c r="AR192" s="116">
        <f t="shared" si="326"/>
        <v>99.25</v>
      </c>
      <c r="AS192" s="117">
        <f t="shared" si="327"/>
        <v>0.48312883435582821</v>
      </c>
      <c r="AT192" s="118">
        <f t="shared" si="328"/>
        <v>1.2319785276073618</v>
      </c>
      <c r="AU192" s="119">
        <f t="shared" si="329"/>
        <v>0.46494464944649444</v>
      </c>
      <c r="AV192" s="19">
        <f t="shared" si="353"/>
        <v>29.26</v>
      </c>
      <c r="AW192" s="19">
        <f t="shared" si="354"/>
        <v>92.888888888888886</v>
      </c>
      <c r="AX192" s="120">
        <v>0.75</v>
      </c>
      <c r="AY192" s="19">
        <f t="shared" si="355"/>
        <v>2.3809523809523809</v>
      </c>
      <c r="AZ192" s="1" t="s">
        <v>431</v>
      </c>
      <c r="BA192" s="55">
        <v>36.14</v>
      </c>
      <c r="BB192" s="1" t="s">
        <v>431</v>
      </c>
      <c r="BC192" s="6">
        <v>0.01</v>
      </c>
      <c r="BD192" s="6"/>
      <c r="BE192" s="19"/>
      <c r="BF192" s="19"/>
      <c r="BG192" s="64">
        <v>3739.2784206943502</v>
      </c>
      <c r="BH192" s="64">
        <v>321.31</v>
      </c>
      <c r="BI192" s="19">
        <v>0</v>
      </c>
      <c r="BJ192" s="19">
        <v>49.7</v>
      </c>
      <c r="BK192" s="19">
        <f t="shared" ref="BK192:BK200" si="357">100-BJ192</f>
        <v>50.3</v>
      </c>
      <c r="BL192" s="121">
        <f t="shared" si="330"/>
        <v>0.98807157057654083</v>
      </c>
      <c r="BM192" s="122">
        <v>0.12</v>
      </c>
      <c r="BN192" s="6">
        <f t="shared" si="331"/>
        <v>0.38095238095238093</v>
      </c>
      <c r="BO192" s="1" t="s">
        <v>431</v>
      </c>
      <c r="BP192" s="19">
        <v>10.807</v>
      </c>
      <c r="BQ192" s="19">
        <v>19.079999999999998</v>
      </c>
      <c r="BR192" s="42">
        <v>35336</v>
      </c>
      <c r="BS192" s="6">
        <f t="shared" si="332"/>
        <v>38.799999999999997</v>
      </c>
      <c r="BT192" s="4">
        <v>94.6</v>
      </c>
      <c r="BU192" s="42">
        <v>5228.2083333333339</v>
      </c>
      <c r="BV192" s="6">
        <f t="shared" si="333"/>
        <v>5.4000000000000057</v>
      </c>
      <c r="BW192" s="6">
        <f t="shared" si="334"/>
        <v>64.613200000000006</v>
      </c>
      <c r="BX192" s="22">
        <v>15.1</v>
      </c>
      <c r="BY192" s="22">
        <f t="shared" si="335"/>
        <v>9.8452000000000002</v>
      </c>
      <c r="BZ192" s="6">
        <v>23.7</v>
      </c>
      <c r="CA192" s="22">
        <f t="shared" si="336"/>
        <v>15.452400000000001</v>
      </c>
      <c r="CB192" s="6">
        <v>60.3</v>
      </c>
      <c r="CC192" s="22">
        <f t="shared" si="337"/>
        <v>39.315599999999996</v>
      </c>
      <c r="CD192" s="22">
        <v>0.86</v>
      </c>
      <c r="CE192" s="123">
        <v>95.7</v>
      </c>
      <c r="CF192" s="124">
        <v>7563</v>
      </c>
      <c r="CG192" s="123">
        <v>85.1</v>
      </c>
      <c r="CH192" s="124">
        <v>5493</v>
      </c>
      <c r="CI192" s="123">
        <v>44</v>
      </c>
      <c r="CJ192" s="123">
        <v>61.9</v>
      </c>
      <c r="CK192" s="124">
        <v>4717</v>
      </c>
      <c r="CL192" s="19">
        <f t="shared" si="338"/>
        <v>0.6371308016877637</v>
      </c>
      <c r="CM192" s="19">
        <v>11.1</v>
      </c>
      <c r="CN192" s="19">
        <v>18.8</v>
      </c>
      <c r="CO192" s="19">
        <v>12.4</v>
      </c>
      <c r="CP192" s="6"/>
      <c r="CQ192" s="19"/>
      <c r="CR192" s="19"/>
      <c r="CS192" s="20"/>
      <c r="CT192" s="25"/>
      <c r="CU192" s="125"/>
      <c r="CV192" s="125"/>
      <c r="CW192" s="1"/>
      <c r="CX192" s="1"/>
      <c r="CY192" s="1"/>
      <c r="CZ192" s="22"/>
      <c r="DA192" s="16"/>
      <c r="DB192" s="126" t="s">
        <v>256</v>
      </c>
      <c r="DC192" s="127"/>
      <c r="DD192" s="128" t="s">
        <v>1646</v>
      </c>
      <c r="DE192" s="1"/>
      <c r="DF192" s="1"/>
      <c r="DG192" s="1"/>
      <c r="DH192" s="1"/>
      <c r="DI192" s="1" t="s">
        <v>435</v>
      </c>
      <c r="DJ192" s="206" t="s">
        <v>490</v>
      </c>
      <c r="DK192" s="4">
        <v>2</v>
      </c>
      <c r="DL192" s="4"/>
      <c r="DM192" s="4"/>
      <c r="DN192" s="16">
        <v>0</v>
      </c>
      <c r="DO192" s="4"/>
      <c r="DP192" s="4"/>
      <c r="DQ192" s="4"/>
      <c r="DR192" s="22" t="s">
        <v>430</v>
      </c>
      <c r="DS192" s="22" t="s">
        <v>430</v>
      </c>
      <c r="DT192" s="64">
        <v>236</v>
      </c>
      <c r="DU192" s="22">
        <v>6.3</v>
      </c>
      <c r="DV192" s="22">
        <v>93.7</v>
      </c>
      <c r="DW192" s="22" t="s">
        <v>430</v>
      </c>
      <c r="DX192" s="22" t="s">
        <v>430</v>
      </c>
      <c r="DY192" s="22" t="s">
        <v>430</v>
      </c>
      <c r="DZ192" s="22" t="s">
        <v>430</v>
      </c>
      <c r="EA192" s="2">
        <v>0</v>
      </c>
      <c r="EB192" s="65"/>
      <c r="EC192" s="36"/>
      <c r="ED192" s="36"/>
      <c r="EE192" s="4">
        <f t="shared" si="356"/>
        <v>11</v>
      </c>
      <c r="EF192" s="4"/>
      <c r="EG192" s="4"/>
      <c r="EH192" s="4"/>
      <c r="EI192" s="4"/>
      <c r="EJ192" s="4"/>
      <c r="EK192" s="4"/>
      <c r="EL192" s="6" t="e">
        <f t="shared" si="339"/>
        <v>#DIV/0!</v>
      </c>
      <c r="EM192" s="4"/>
      <c r="EN192" s="4"/>
      <c r="EO192" s="4"/>
      <c r="EP192" s="4"/>
      <c r="EQ192" s="31"/>
      <c r="ER192" s="14"/>
      <c r="ES192" s="129">
        <f>C192</f>
        <v>15574</v>
      </c>
      <c r="ET192" s="130">
        <v>75</v>
      </c>
      <c r="EU192" s="130">
        <v>48259</v>
      </c>
      <c r="EV192" s="130">
        <v>12000</v>
      </c>
      <c r="EW192" s="130">
        <v>39780</v>
      </c>
      <c r="EX192" s="130">
        <v>2712</v>
      </c>
      <c r="EY192" s="131">
        <f t="shared" si="340"/>
        <v>119.8704</v>
      </c>
      <c r="EZ192" s="38">
        <f t="shared" si="341"/>
        <v>1318.5744</v>
      </c>
      <c r="FA192" s="9"/>
      <c r="FB192" s="9"/>
      <c r="FC192" s="9"/>
      <c r="FD192" s="9"/>
      <c r="FE192" s="132"/>
      <c r="FF192" s="132"/>
      <c r="FG192" s="132"/>
      <c r="FH192" s="133"/>
      <c r="FI192" s="134"/>
      <c r="FJ192" s="133"/>
      <c r="FK192" s="135"/>
      <c r="FL192" s="136"/>
      <c r="FM192" s="9"/>
      <c r="FN192" s="1"/>
      <c r="FO192" s="40">
        <f t="shared" si="342"/>
        <v>0.12</v>
      </c>
      <c r="FP192" s="9"/>
      <c r="FQ192" s="118">
        <f t="shared" si="343"/>
        <v>5.6196771586647047</v>
      </c>
      <c r="FR192" s="137">
        <f t="shared" si="344"/>
        <v>0.1198704</v>
      </c>
      <c r="FS192" s="9"/>
      <c r="FT192" s="1"/>
      <c r="FU192" s="335"/>
      <c r="FV192" s="344"/>
      <c r="FW192" s="210"/>
      <c r="FX192" s="8"/>
      <c r="FY192" s="240"/>
      <c r="FZ192" s="1"/>
      <c r="GA192" s="1"/>
      <c r="GB192" s="9"/>
      <c r="GC192" s="9"/>
      <c r="GD192" s="1"/>
      <c r="GE192" s="20"/>
      <c r="GF192" s="1"/>
      <c r="GG192" s="1"/>
      <c r="GH192" s="8"/>
      <c r="GI192" s="351"/>
      <c r="GJ192" s="8"/>
      <c r="GK192" s="1"/>
      <c r="GL192" s="8"/>
      <c r="GM192" s="9"/>
      <c r="GN192" s="1"/>
      <c r="GO192" s="10"/>
      <c r="GP192" s="10"/>
      <c r="GQ192" s="20"/>
      <c r="GR192" s="138"/>
      <c r="GS192" s="1"/>
      <c r="GT192" s="1"/>
      <c r="GU192" s="1"/>
      <c r="GV192" s="1"/>
      <c r="GW192" s="1"/>
      <c r="GX192" s="1"/>
      <c r="GY192" s="9"/>
      <c r="GZ192" s="9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9"/>
      <c r="KC192" s="9"/>
      <c r="KD192" s="9"/>
      <c r="KE192" s="20">
        <f t="shared" si="345"/>
        <v>37.759175999999997</v>
      </c>
      <c r="KF192" s="20">
        <f t="shared" si="346"/>
        <v>78.155500799999999</v>
      </c>
      <c r="KG192" s="20">
        <f t="shared" si="347"/>
        <v>3.0566951999999996</v>
      </c>
      <c r="KH192" s="20">
        <f t="shared" si="348"/>
        <v>0.89902800000000005</v>
      </c>
      <c r="KI192" s="20">
        <f t="shared" si="349"/>
        <v>0.14384448</v>
      </c>
      <c r="KJ192" s="20">
        <f t="shared" si="350"/>
        <v>11.8014806208</v>
      </c>
      <c r="KK192" s="20">
        <f t="shared" si="351"/>
        <v>18.522853689600002</v>
      </c>
      <c r="KL192" s="20">
        <f t="shared" si="352"/>
        <v>47.127766982399997</v>
      </c>
      <c r="KM192" s="9"/>
      <c r="KN192" s="9"/>
      <c r="KO192" s="9"/>
      <c r="KP192" s="1"/>
      <c r="KQ192" s="9"/>
      <c r="KR192" s="9"/>
      <c r="KS192" s="23"/>
      <c r="KT192" s="20"/>
      <c r="KU192" s="1"/>
      <c r="KV192" s="1"/>
      <c r="KW192" s="1"/>
      <c r="KX192" s="1"/>
      <c r="KY192" s="1"/>
      <c r="KZ192" s="1"/>
      <c r="LA192" s="11"/>
      <c r="LB192" s="11"/>
      <c r="LC192" s="11"/>
    </row>
    <row r="193" spans="1:315">
      <c r="A193" s="1">
        <v>258</v>
      </c>
      <c r="B193" s="416">
        <f>COUNTIFS($D$3:D193,D193,$F$3:F193,F193)</f>
        <v>1</v>
      </c>
      <c r="C193" s="417">
        <v>16074</v>
      </c>
      <c r="D193" s="418" t="s">
        <v>1779</v>
      </c>
      <c r="E193" s="73" t="s">
        <v>525</v>
      </c>
      <c r="F193" s="75">
        <v>6055110391</v>
      </c>
      <c r="G193" s="74">
        <v>61</v>
      </c>
      <c r="H193" s="442">
        <v>44449</v>
      </c>
      <c r="I193" s="29" t="s">
        <v>441</v>
      </c>
      <c r="J193" s="24" t="s">
        <v>486</v>
      </c>
      <c r="K193" s="2" t="s">
        <v>429</v>
      </c>
      <c r="L193" s="2">
        <v>12</v>
      </c>
      <c r="M193" s="2">
        <v>2</v>
      </c>
      <c r="N193" s="2" t="s">
        <v>430</v>
      </c>
      <c r="O193" s="11"/>
      <c r="P193" s="2" t="s">
        <v>1762</v>
      </c>
      <c r="Q193" s="11"/>
      <c r="R193" s="11"/>
      <c r="S193" s="11"/>
      <c r="T193" s="41"/>
      <c r="U193" s="41"/>
      <c r="V193" s="61" t="s">
        <v>1358</v>
      </c>
      <c r="W193" s="41"/>
      <c r="X193" s="41"/>
      <c r="Y193" s="63"/>
      <c r="Z193" s="11"/>
      <c r="AA193" s="1" t="s">
        <v>1780</v>
      </c>
      <c r="AB193" s="1"/>
      <c r="AC193" s="112">
        <v>257</v>
      </c>
      <c r="AD193" s="112">
        <v>3000</v>
      </c>
      <c r="AE193" s="11"/>
      <c r="AF193" s="11"/>
      <c r="AG193" s="11" t="s">
        <v>490</v>
      </c>
      <c r="AH193" s="112">
        <v>250</v>
      </c>
      <c r="AI193" s="11"/>
      <c r="AJ193" s="11"/>
      <c r="AK193" s="112"/>
      <c r="AL193" s="1"/>
      <c r="AM193" s="11"/>
      <c r="AN193" s="1"/>
      <c r="AO193" s="113">
        <v>17.3</v>
      </c>
      <c r="AP193" s="114">
        <v>75.5</v>
      </c>
      <c r="AQ193" s="115">
        <v>6.7</v>
      </c>
      <c r="AR193" s="116">
        <f t="shared" si="326"/>
        <v>99.5</v>
      </c>
      <c r="AS193" s="117">
        <f t="shared" si="327"/>
        <v>0.22913907284768212</v>
      </c>
      <c r="AT193" s="118">
        <f t="shared" si="328"/>
        <v>1.5352317880794701</v>
      </c>
      <c r="AU193" s="119">
        <f t="shared" si="329"/>
        <v>0.21046228710462286</v>
      </c>
      <c r="AV193" s="19">
        <f t="shared" si="353"/>
        <v>11.324000000000003</v>
      </c>
      <c r="AW193" s="19">
        <f t="shared" si="354"/>
        <v>65.456647398843941</v>
      </c>
      <c r="AX193" s="120">
        <v>2.66</v>
      </c>
      <c r="AY193" s="19">
        <f t="shared" si="355"/>
        <v>15.3757225433526</v>
      </c>
      <c r="AZ193" s="1" t="s">
        <v>431</v>
      </c>
      <c r="BA193" s="55">
        <v>18.2</v>
      </c>
      <c r="BB193" s="1" t="s">
        <v>431</v>
      </c>
      <c r="BC193" s="6">
        <v>0.36</v>
      </c>
      <c r="BD193" s="6"/>
      <c r="BE193" s="19"/>
      <c r="BF193" s="19"/>
      <c r="BG193" s="64">
        <v>6652.2123893805319</v>
      </c>
      <c r="BH193" s="64">
        <v>551.03399999999999</v>
      </c>
      <c r="BI193" s="19">
        <v>0.18</v>
      </c>
      <c r="BJ193" s="19">
        <v>56.7</v>
      </c>
      <c r="BK193" s="19">
        <f t="shared" si="357"/>
        <v>43.3</v>
      </c>
      <c r="BL193" s="121">
        <f t="shared" si="330"/>
        <v>1.3094688221709008</v>
      </c>
      <c r="BM193" s="122">
        <v>0.35</v>
      </c>
      <c r="BN193" s="6">
        <f t="shared" si="331"/>
        <v>2.0231213872832368</v>
      </c>
      <c r="BO193" s="1" t="s">
        <v>431</v>
      </c>
      <c r="BP193" s="19">
        <v>62.53</v>
      </c>
      <c r="BQ193" s="19">
        <v>38.28</v>
      </c>
      <c r="BR193" s="42">
        <v>61772.76</v>
      </c>
      <c r="BS193" s="6">
        <f t="shared" si="332"/>
        <v>50.2</v>
      </c>
      <c r="BT193" s="4">
        <v>92.4</v>
      </c>
      <c r="BU193" s="42">
        <v>10245.049999999999</v>
      </c>
      <c r="BV193" s="6">
        <f t="shared" si="333"/>
        <v>7.5999999999999943</v>
      </c>
      <c r="BW193" s="6">
        <f t="shared" si="334"/>
        <v>75.424500000000023</v>
      </c>
      <c r="BX193" s="22">
        <v>21.6</v>
      </c>
      <c r="BY193" s="22">
        <f t="shared" si="335"/>
        <v>16.308000000000003</v>
      </c>
      <c r="BZ193" s="6">
        <v>28.6</v>
      </c>
      <c r="CA193" s="22">
        <f t="shared" si="336"/>
        <v>21.593000000000004</v>
      </c>
      <c r="CB193" s="6">
        <v>49.7</v>
      </c>
      <c r="CC193" s="22">
        <f t="shared" si="337"/>
        <v>37.523500000000006</v>
      </c>
      <c r="CD193" s="22">
        <v>2.97</v>
      </c>
      <c r="CE193" s="123">
        <v>98.9</v>
      </c>
      <c r="CF193" s="124">
        <v>9504</v>
      </c>
      <c r="CG193" s="123">
        <v>94.6</v>
      </c>
      <c r="CH193" s="124">
        <v>7269</v>
      </c>
      <c r="CI193" s="123">
        <v>85.1</v>
      </c>
      <c r="CJ193" s="123">
        <v>90.8</v>
      </c>
      <c r="CK193" s="124">
        <v>6396</v>
      </c>
      <c r="CL193" s="19">
        <f t="shared" si="338"/>
        <v>0.75524475524475521</v>
      </c>
      <c r="CM193" s="19"/>
      <c r="CN193" s="19"/>
      <c r="CO193" s="19"/>
      <c r="CP193" s="6"/>
      <c r="CQ193" s="19"/>
      <c r="CR193" s="19"/>
      <c r="CS193" s="20"/>
      <c r="CT193" s="25"/>
      <c r="CU193" s="125"/>
      <c r="CV193" s="125"/>
      <c r="CW193" s="1"/>
      <c r="CX193" s="1"/>
      <c r="CY193" s="1"/>
      <c r="CZ193" s="22"/>
      <c r="DA193" s="16"/>
      <c r="DB193" s="126" t="s">
        <v>256</v>
      </c>
      <c r="DC193" s="127"/>
      <c r="DD193" s="128" t="s">
        <v>1153</v>
      </c>
      <c r="DE193" s="1"/>
      <c r="DF193" s="1"/>
      <c r="DG193" s="1"/>
      <c r="DH193" s="1"/>
      <c r="DI193" s="1" t="s">
        <v>435</v>
      </c>
      <c r="DJ193" s="206" t="s">
        <v>490</v>
      </c>
      <c r="DK193" s="4">
        <v>2</v>
      </c>
      <c r="DL193" s="4"/>
      <c r="DM193" s="4"/>
      <c r="DN193" s="16">
        <v>0</v>
      </c>
      <c r="DO193" s="4"/>
      <c r="DP193" s="4"/>
      <c r="DQ193" s="4"/>
      <c r="DR193" s="22" t="s">
        <v>430</v>
      </c>
      <c r="DS193" s="22" t="s">
        <v>430</v>
      </c>
      <c r="DT193" s="22">
        <v>166</v>
      </c>
      <c r="DU193" s="22">
        <v>13.8</v>
      </c>
      <c r="DV193" s="22">
        <v>86.2</v>
      </c>
      <c r="DW193" s="39" t="s">
        <v>430</v>
      </c>
      <c r="DX193" s="39" t="s">
        <v>430</v>
      </c>
      <c r="DY193" s="39" t="s">
        <v>430</v>
      </c>
      <c r="DZ193" s="39" t="s">
        <v>430</v>
      </c>
      <c r="EA193" s="2">
        <v>0</v>
      </c>
      <c r="EB193" s="2"/>
      <c r="EC193" s="36"/>
      <c r="ED193" s="36"/>
      <c r="EE193" s="4">
        <f t="shared" si="356"/>
        <v>12</v>
      </c>
      <c r="EF193" s="4"/>
      <c r="EG193" s="4"/>
      <c r="EH193" s="4"/>
      <c r="EI193" s="4"/>
      <c r="EJ193" s="4"/>
      <c r="EK193" s="4"/>
      <c r="EL193" s="6" t="e">
        <f t="shared" si="339"/>
        <v>#DIV/0!</v>
      </c>
      <c r="EM193" s="4"/>
      <c r="EN193" s="4"/>
      <c r="EO193" s="4"/>
      <c r="EP193" s="4"/>
      <c r="EQ193" s="31"/>
      <c r="ER193" s="14"/>
      <c r="ES193" s="129">
        <f>C193</f>
        <v>16074</v>
      </c>
      <c r="ET193" s="130">
        <v>75</v>
      </c>
      <c r="EU193" s="130">
        <v>5186</v>
      </c>
      <c r="EV193" s="130">
        <v>4000</v>
      </c>
      <c r="EW193" s="130">
        <v>37440</v>
      </c>
      <c r="EX193" s="130">
        <v>2059</v>
      </c>
      <c r="EY193" s="131">
        <f t="shared" si="340"/>
        <v>256.96320000000003</v>
      </c>
      <c r="EZ193" s="38">
        <f t="shared" si="341"/>
        <v>3083.5584000000003</v>
      </c>
      <c r="FA193" s="9"/>
      <c r="FB193" s="9"/>
      <c r="FC193" s="9"/>
      <c r="FD193" s="9"/>
      <c r="FE193" s="132"/>
      <c r="FF193" s="132"/>
      <c r="FG193" s="132"/>
      <c r="FH193" s="133"/>
      <c r="FI193" s="134"/>
      <c r="FJ193" s="133"/>
      <c r="FK193" s="135"/>
      <c r="FL193" s="136"/>
      <c r="FM193" s="9"/>
      <c r="FN193" s="1"/>
      <c r="FO193" s="40">
        <f t="shared" si="342"/>
        <v>0.25700000000000001</v>
      </c>
      <c r="FP193" s="9"/>
      <c r="FQ193" s="118">
        <f t="shared" si="343"/>
        <v>39.703046664095645</v>
      </c>
      <c r="FR193" s="137">
        <f t="shared" si="344"/>
        <v>0.2569632</v>
      </c>
      <c r="FS193" s="9"/>
      <c r="FT193" s="1"/>
      <c r="FU193" s="335"/>
      <c r="FV193" s="344"/>
      <c r="FW193" s="210"/>
      <c r="FX193" s="8"/>
      <c r="FY193" s="240"/>
      <c r="FZ193" s="1"/>
      <c r="GA193" s="1"/>
      <c r="GB193" s="9"/>
      <c r="GC193" s="9"/>
      <c r="GD193" s="1"/>
      <c r="GE193" s="20"/>
      <c r="GF193" s="1"/>
      <c r="GG193" s="1"/>
      <c r="GH193" s="8"/>
      <c r="GI193" s="351"/>
      <c r="GJ193" s="8"/>
      <c r="GK193" s="1"/>
      <c r="GL193" s="8"/>
      <c r="GM193" s="9"/>
      <c r="GN193" s="1"/>
      <c r="GO193" s="10"/>
      <c r="GP193" s="10"/>
      <c r="GQ193" s="20"/>
      <c r="GR193" s="138"/>
      <c r="GS193" s="1"/>
      <c r="GT193" s="1"/>
      <c r="GU193" s="1"/>
      <c r="GV193" s="1"/>
      <c r="GW193" s="1"/>
      <c r="GX193" s="1"/>
      <c r="GY193" s="9"/>
      <c r="GZ193" s="9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9"/>
      <c r="KC193" s="9"/>
      <c r="KD193" s="9"/>
      <c r="KE193" s="20">
        <f t="shared" si="345"/>
        <v>44.454633600000008</v>
      </c>
      <c r="KF193" s="20">
        <f t="shared" si="346"/>
        <v>194.007216</v>
      </c>
      <c r="KG193" s="20">
        <f t="shared" si="347"/>
        <v>17.2165344</v>
      </c>
      <c r="KH193" s="20">
        <f t="shared" si="348"/>
        <v>6.8352211199999999</v>
      </c>
      <c r="KI193" s="20">
        <f t="shared" si="349"/>
        <v>0.89937120000000004</v>
      </c>
      <c r="KJ193" s="20">
        <f t="shared" si="350"/>
        <v>41.905558656000011</v>
      </c>
      <c r="KK193" s="20">
        <f t="shared" si="351"/>
        <v>55.486063776000002</v>
      </c>
      <c r="KL193" s="20">
        <f t="shared" si="352"/>
        <v>96.42158635200002</v>
      </c>
      <c r="KM193" s="9"/>
      <c r="KN193" s="9"/>
      <c r="KO193" s="9"/>
      <c r="KP193" s="1"/>
      <c r="KQ193" s="9"/>
      <c r="KR193" s="9"/>
      <c r="KS193" s="23"/>
      <c r="KT193" s="20"/>
      <c r="KU193" s="1"/>
      <c r="KV193" s="1"/>
      <c r="KW193" s="1"/>
      <c r="KX193" s="1"/>
      <c r="KY193" s="1"/>
      <c r="KZ193" s="1"/>
      <c r="LA193" s="11"/>
      <c r="LB193" s="11"/>
      <c r="LC193" s="11"/>
    </row>
    <row r="194" spans="1:315">
      <c r="A194" s="1">
        <v>293</v>
      </c>
      <c r="B194" s="416">
        <f>COUNTIFS($D$3:D194,D194,$F$3:F194,F194)</f>
        <v>2</v>
      </c>
      <c r="C194" s="417">
        <v>16236</v>
      </c>
      <c r="D194" s="418" t="s">
        <v>1779</v>
      </c>
      <c r="E194" s="73" t="s">
        <v>525</v>
      </c>
      <c r="F194" s="75">
        <v>6055110391</v>
      </c>
      <c r="G194" s="74">
        <v>61</v>
      </c>
      <c r="H194" s="442">
        <v>44482</v>
      </c>
      <c r="I194" s="29" t="s">
        <v>441</v>
      </c>
      <c r="J194" s="24" t="s">
        <v>486</v>
      </c>
      <c r="K194" s="2" t="s">
        <v>429</v>
      </c>
      <c r="L194" s="2">
        <v>12</v>
      </c>
      <c r="M194" s="2" t="s">
        <v>661</v>
      </c>
      <c r="N194" s="2" t="s">
        <v>644</v>
      </c>
      <c r="O194" s="11"/>
      <c r="P194" s="2" t="s">
        <v>1808</v>
      </c>
      <c r="Q194" s="11"/>
      <c r="R194" s="11"/>
      <c r="S194" s="11"/>
      <c r="T194" s="41"/>
      <c r="U194" s="41"/>
      <c r="V194" s="61" t="s">
        <v>1358</v>
      </c>
      <c r="W194" s="41"/>
      <c r="X194" s="41"/>
      <c r="Y194" s="63"/>
      <c r="Z194" s="11"/>
      <c r="AA194" s="1" t="s">
        <v>1784</v>
      </c>
      <c r="AB194" s="1"/>
      <c r="AC194" s="112">
        <v>144</v>
      </c>
      <c r="AD194" s="112">
        <v>1700</v>
      </c>
      <c r="AE194" s="11"/>
      <c r="AF194" s="11"/>
      <c r="AG194" s="11" t="s">
        <v>482</v>
      </c>
      <c r="AH194" s="112">
        <v>150</v>
      </c>
      <c r="AI194" s="11"/>
      <c r="AJ194" s="11"/>
      <c r="AK194" s="112"/>
      <c r="AL194" s="1"/>
      <c r="AM194" s="11"/>
      <c r="AN194" s="1"/>
      <c r="AO194" s="113">
        <v>37</v>
      </c>
      <c r="AP194" s="114">
        <v>55.7</v>
      </c>
      <c r="AQ194" s="115">
        <v>6.31</v>
      </c>
      <c r="AR194" s="116">
        <f t="shared" si="326"/>
        <v>99.01</v>
      </c>
      <c r="AS194" s="117">
        <f t="shared" si="327"/>
        <v>0.6642728904847397</v>
      </c>
      <c r="AT194" s="118">
        <f t="shared" si="328"/>
        <v>4.1915619389587073</v>
      </c>
      <c r="AU194" s="119">
        <f t="shared" si="329"/>
        <v>0.59667795516852118</v>
      </c>
      <c r="AV194" s="19">
        <f t="shared" si="353"/>
        <v>23.69</v>
      </c>
      <c r="AW194" s="19">
        <f t="shared" si="354"/>
        <v>64.027027027027032</v>
      </c>
      <c r="AX194" s="120">
        <v>8.16</v>
      </c>
      <c r="AY194" s="19">
        <f t="shared" si="355"/>
        <v>22.054054054054053</v>
      </c>
      <c r="AZ194" s="1" t="s">
        <v>431</v>
      </c>
      <c r="BA194" s="55">
        <v>67.08</v>
      </c>
      <c r="BB194" s="1" t="s">
        <v>431</v>
      </c>
      <c r="BC194" s="6">
        <v>4.3999999999999997E-2</v>
      </c>
      <c r="BD194" s="6"/>
      <c r="BE194" s="19"/>
      <c r="BF194" s="19"/>
      <c r="BG194" s="64">
        <v>4190</v>
      </c>
      <c r="BH194" s="64">
        <v>349.69</v>
      </c>
      <c r="BI194" s="19">
        <v>0.37</v>
      </c>
      <c r="BJ194" s="19">
        <v>45.5</v>
      </c>
      <c r="BK194" s="19">
        <f t="shared" si="357"/>
        <v>54.5</v>
      </c>
      <c r="BL194" s="121">
        <f t="shared" si="330"/>
        <v>0.83486238532110091</v>
      </c>
      <c r="BM194" s="122">
        <v>0.35</v>
      </c>
      <c r="BN194" s="6">
        <f t="shared" si="331"/>
        <v>0.94594594594594594</v>
      </c>
      <c r="BO194" s="1" t="s">
        <v>431</v>
      </c>
      <c r="BP194" s="19">
        <v>46.024999999999999</v>
      </c>
      <c r="BQ194" s="19">
        <v>38.06</v>
      </c>
      <c r="BR194" s="42">
        <v>47418.48</v>
      </c>
      <c r="BS194" s="6">
        <f t="shared" si="332"/>
        <v>46.6</v>
      </c>
      <c r="BT194" s="4">
        <v>89.1</v>
      </c>
      <c r="BU194" s="42">
        <v>9211.5</v>
      </c>
      <c r="BV194" s="6">
        <f t="shared" si="333"/>
        <v>10.900000000000006</v>
      </c>
      <c r="BW194" s="6">
        <f t="shared" si="334"/>
        <v>55.644300000000001</v>
      </c>
      <c r="BX194" s="22">
        <v>21.6</v>
      </c>
      <c r="BY194" s="22">
        <f t="shared" si="335"/>
        <v>12.031200000000002</v>
      </c>
      <c r="BZ194" s="6">
        <v>25</v>
      </c>
      <c r="CA194" s="22">
        <f t="shared" si="336"/>
        <v>13.925000000000001</v>
      </c>
      <c r="CB194" s="6">
        <v>53.3</v>
      </c>
      <c r="CC194" s="22">
        <f t="shared" si="337"/>
        <v>29.688099999999999</v>
      </c>
      <c r="CD194" s="22">
        <v>4.41</v>
      </c>
      <c r="CE194" s="123">
        <v>98.9</v>
      </c>
      <c r="CF194" s="124">
        <v>9591</v>
      </c>
      <c r="CG194" s="123">
        <v>96.4</v>
      </c>
      <c r="CH194" s="124">
        <v>7051</v>
      </c>
      <c r="CI194" s="123">
        <v>84.3</v>
      </c>
      <c r="CJ194" s="123">
        <v>90.5</v>
      </c>
      <c r="CK194" s="124">
        <v>5874</v>
      </c>
      <c r="CL194" s="19">
        <f t="shared" si="338"/>
        <v>0.8640000000000001</v>
      </c>
      <c r="CM194" s="19"/>
      <c r="CN194" s="19"/>
      <c r="CO194" s="19"/>
      <c r="CP194" s="6"/>
      <c r="CQ194" s="19"/>
      <c r="CR194" s="19"/>
      <c r="CS194" s="20"/>
      <c r="CT194" s="25"/>
      <c r="CU194" s="125"/>
      <c r="CV194" s="125"/>
      <c r="CW194" s="1"/>
      <c r="CX194" s="1"/>
      <c r="CY194" s="1"/>
      <c r="CZ194" s="22"/>
      <c r="DA194" s="16"/>
      <c r="DB194" s="126" t="s">
        <v>256</v>
      </c>
      <c r="DC194" s="127"/>
      <c r="DD194" s="128" t="s">
        <v>1849</v>
      </c>
      <c r="DE194" s="1"/>
      <c r="DF194" s="1"/>
      <c r="DG194" s="1"/>
      <c r="DH194" s="1"/>
      <c r="DI194" s="1" t="s">
        <v>435</v>
      </c>
      <c r="DJ194" s="205" t="s">
        <v>482</v>
      </c>
      <c r="DK194" s="4">
        <v>2</v>
      </c>
      <c r="DL194" s="4"/>
      <c r="DM194" s="4"/>
      <c r="DN194" s="16">
        <v>0</v>
      </c>
      <c r="DO194" s="4"/>
      <c r="DP194" s="4"/>
      <c r="DQ194" s="4"/>
      <c r="DR194" s="22" t="s">
        <v>430</v>
      </c>
      <c r="DS194" s="22" t="s">
        <v>430</v>
      </c>
      <c r="DT194" s="22">
        <v>290</v>
      </c>
      <c r="DU194" s="22">
        <v>3.4</v>
      </c>
      <c r="DV194" s="22">
        <v>96.6</v>
      </c>
      <c r="DW194" s="39" t="s">
        <v>430</v>
      </c>
      <c r="DX194" s="39" t="s">
        <v>430</v>
      </c>
      <c r="DY194" s="39" t="s">
        <v>430</v>
      </c>
      <c r="DZ194" s="39" t="s">
        <v>430</v>
      </c>
      <c r="EA194" s="2">
        <v>0</v>
      </c>
      <c r="EB194" s="2"/>
      <c r="EC194" s="36"/>
      <c r="ED194" s="36"/>
      <c r="EE194" s="4">
        <f t="shared" si="356"/>
        <v>12</v>
      </c>
      <c r="EF194" s="4"/>
      <c r="EG194" s="4"/>
      <c r="EH194" s="4"/>
      <c r="EI194" s="4"/>
      <c r="EJ194" s="4"/>
      <c r="EK194" s="4"/>
      <c r="EL194" s="6" t="e">
        <f t="shared" si="339"/>
        <v>#DIV/0!</v>
      </c>
      <c r="EM194" s="4"/>
      <c r="EN194" s="4"/>
      <c r="EO194" s="4"/>
      <c r="EP194" s="4"/>
      <c r="EQ194" s="31"/>
      <c r="ER194" s="14"/>
      <c r="ES194" s="129">
        <f>C194</f>
        <v>16236</v>
      </c>
      <c r="ET194" s="130">
        <v>75</v>
      </c>
      <c r="EU194" s="130">
        <v>7583</v>
      </c>
      <c r="EV194" s="130">
        <v>8354</v>
      </c>
      <c r="EW194" s="130">
        <v>37440</v>
      </c>
      <c r="EX194" s="130">
        <v>2433</v>
      </c>
      <c r="EY194" s="131">
        <f t="shared" si="340"/>
        <v>145.38587502992578</v>
      </c>
      <c r="EZ194" s="38">
        <f t="shared" si="341"/>
        <v>1744.6305003591094</v>
      </c>
      <c r="FA194" s="9"/>
      <c r="FB194" s="9"/>
      <c r="FC194" s="9"/>
      <c r="FD194" s="9"/>
      <c r="FE194" s="132"/>
      <c r="FF194" s="132"/>
      <c r="FG194" s="132"/>
      <c r="FH194" s="133"/>
      <c r="FI194" s="134"/>
      <c r="FJ194" s="133"/>
      <c r="FK194" s="135"/>
      <c r="FL194" s="136"/>
      <c r="FM194" s="9"/>
      <c r="FN194" s="1"/>
      <c r="FO194" s="40">
        <f t="shared" si="342"/>
        <v>0.14399999999999999</v>
      </c>
      <c r="FP194" s="9"/>
      <c r="FQ194" s="118">
        <f t="shared" si="343"/>
        <v>32.084926809969666</v>
      </c>
      <c r="FR194" s="137">
        <f t="shared" si="344"/>
        <v>0.14538587502992578</v>
      </c>
      <c r="FS194" s="9"/>
      <c r="FT194" s="1"/>
      <c r="FU194" s="336"/>
      <c r="FV194" s="343"/>
      <c r="FW194" s="1"/>
      <c r="FX194" s="208"/>
      <c r="FY194" s="240"/>
      <c r="FZ194" s="1"/>
      <c r="GA194" s="1"/>
      <c r="GB194" s="9"/>
      <c r="GC194" s="9"/>
      <c r="GD194" s="1"/>
      <c r="GE194" s="20"/>
      <c r="GF194" s="1"/>
      <c r="GG194" s="1"/>
      <c r="GH194" s="8"/>
      <c r="GI194" s="351"/>
      <c r="GJ194" s="8"/>
      <c r="GK194" s="1"/>
      <c r="GL194" s="8"/>
      <c r="GM194" s="9"/>
      <c r="GN194" s="1"/>
      <c r="GO194" s="10"/>
      <c r="GP194" s="10"/>
      <c r="GQ194" s="20"/>
      <c r="GR194" s="138"/>
      <c r="GS194" s="1"/>
      <c r="GT194" s="1"/>
      <c r="GU194" s="1"/>
      <c r="GV194" s="1"/>
      <c r="GW194" s="1"/>
      <c r="GX194" s="1"/>
      <c r="GY194" s="9"/>
      <c r="GZ194" s="9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22">
        <v>81.3</v>
      </c>
      <c r="KC194" s="22">
        <v>33.700000000000003</v>
      </c>
      <c r="KD194" s="22">
        <v>18.600000000000001</v>
      </c>
      <c r="KE194" s="20">
        <f t="shared" si="345"/>
        <v>53.792773761072539</v>
      </c>
      <c r="KF194" s="20">
        <f t="shared" si="346"/>
        <v>80.979932391668655</v>
      </c>
      <c r="KG194" s="20">
        <f t="shared" si="347"/>
        <v>9.1738487143883152</v>
      </c>
      <c r="KH194" s="20">
        <f t="shared" si="348"/>
        <v>11.863487402441944</v>
      </c>
      <c r="KI194" s="20">
        <f t="shared" si="349"/>
        <v>0.50885056260474015</v>
      </c>
      <c r="KJ194" s="20">
        <f t="shared" si="350"/>
        <v>17.491665396600432</v>
      </c>
      <c r="KK194" s="20">
        <f t="shared" si="351"/>
        <v>20.244983097917164</v>
      </c>
      <c r="KL194" s="20">
        <f t="shared" si="352"/>
        <v>43.162303964759388</v>
      </c>
      <c r="KM194" s="9"/>
      <c r="KN194" s="9"/>
      <c r="KO194" s="9"/>
      <c r="KP194" s="1"/>
      <c r="KQ194" s="9"/>
      <c r="KR194" s="9"/>
      <c r="KS194" s="23"/>
      <c r="KT194" s="20"/>
      <c r="KU194" s="1"/>
      <c r="KV194" s="1"/>
      <c r="KW194" s="1"/>
      <c r="KX194" s="1"/>
      <c r="KY194" s="1"/>
      <c r="KZ194" s="1"/>
      <c r="LA194" s="11"/>
      <c r="LB194" s="11"/>
      <c r="LC194" s="11"/>
    </row>
    <row r="195" spans="1:315">
      <c r="A195" s="1">
        <v>143</v>
      </c>
      <c r="B195" s="416">
        <f>COUNTIFS($D$3:D195,D195,$F$3:F195,F195)</f>
        <v>1</v>
      </c>
      <c r="C195" s="417">
        <v>12831</v>
      </c>
      <c r="D195" s="418" t="s">
        <v>1164</v>
      </c>
      <c r="E195" s="2" t="s">
        <v>451</v>
      </c>
      <c r="F195" s="12">
        <v>460526496</v>
      </c>
      <c r="G195" s="1">
        <v>74</v>
      </c>
      <c r="H195" s="441">
        <v>43978</v>
      </c>
      <c r="I195" s="29" t="s">
        <v>1165</v>
      </c>
      <c r="J195" s="24" t="s">
        <v>486</v>
      </c>
      <c r="K195" s="2" t="s">
        <v>429</v>
      </c>
      <c r="L195" s="1">
        <v>10</v>
      </c>
      <c r="M195" s="2">
        <v>2</v>
      </c>
      <c r="N195" s="2" t="s">
        <v>430</v>
      </c>
      <c r="O195" s="1"/>
      <c r="P195" s="1" t="s">
        <v>1160</v>
      </c>
      <c r="Q195" s="25"/>
      <c r="R195" s="25"/>
      <c r="S195" s="2"/>
      <c r="T195" s="41"/>
      <c r="U195" s="41"/>
      <c r="V195" s="54" t="s">
        <v>1159</v>
      </c>
      <c r="W195" s="27"/>
      <c r="X195" s="56"/>
      <c r="Y195" s="56"/>
      <c r="Z195" s="29"/>
      <c r="AA195" s="1" t="s">
        <v>768</v>
      </c>
      <c r="AB195" s="1"/>
      <c r="AC195" s="112">
        <v>77</v>
      </c>
      <c r="AD195" s="112">
        <v>770</v>
      </c>
      <c r="AE195" s="11"/>
      <c r="AF195" s="11"/>
      <c r="AG195" s="11" t="s">
        <v>482</v>
      </c>
      <c r="AH195" s="112">
        <v>50</v>
      </c>
      <c r="AI195" s="11"/>
      <c r="AJ195" s="11"/>
      <c r="AK195" s="112"/>
      <c r="AL195" s="1"/>
      <c r="AM195" s="11"/>
      <c r="AN195" s="1"/>
      <c r="AO195" s="113">
        <v>49</v>
      </c>
      <c r="AP195" s="114">
        <v>45.8</v>
      </c>
      <c r="AQ195" s="115">
        <v>4.2699999999999996</v>
      </c>
      <c r="AR195" s="116">
        <f t="shared" si="326"/>
        <v>99.07</v>
      </c>
      <c r="AS195" s="117">
        <f t="shared" si="327"/>
        <v>1.0698689956331879</v>
      </c>
      <c r="AT195" s="118">
        <f t="shared" si="328"/>
        <v>4.5683406113537117</v>
      </c>
      <c r="AU195" s="119">
        <f t="shared" si="329"/>
        <v>0.97862991811463962</v>
      </c>
      <c r="AV195" s="19">
        <f t="shared" si="353"/>
        <v>32.83</v>
      </c>
      <c r="AW195" s="19">
        <f t="shared" si="354"/>
        <v>67</v>
      </c>
      <c r="AX195" s="148">
        <v>13.4</v>
      </c>
      <c r="AY195" s="19">
        <f t="shared" si="355"/>
        <v>27.346938775510203</v>
      </c>
      <c r="AZ195" s="1" t="s">
        <v>431</v>
      </c>
      <c r="BA195" s="55">
        <v>15.9</v>
      </c>
      <c r="BB195" s="1" t="s">
        <v>431</v>
      </c>
      <c r="BC195" s="6">
        <v>0.15</v>
      </c>
      <c r="BD195" s="6"/>
      <c r="BE195" s="19"/>
      <c r="BF195" s="19"/>
      <c r="BG195" s="64">
        <v>6300</v>
      </c>
      <c r="BH195" s="64">
        <v>330.59999999999997</v>
      </c>
      <c r="BI195" s="19">
        <v>0.56000000000000005</v>
      </c>
      <c r="BJ195" s="19">
        <v>34.200000000000003</v>
      </c>
      <c r="BK195" s="19">
        <f t="shared" si="357"/>
        <v>65.8</v>
      </c>
      <c r="BL195" s="144">
        <f t="shared" si="330"/>
        <v>0.51975683890577518</v>
      </c>
      <c r="BM195" s="122">
        <v>1.03</v>
      </c>
      <c r="BN195" s="6">
        <f t="shared" si="331"/>
        <v>2.1020408163265305</v>
      </c>
      <c r="BO195" s="1" t="s">
        <v>431</v>
      </c>
      <c r="BP195" s="19">
        <v>46.1</v>
      </c>
      <c r="BQ195" s="19">
        <v>37.604999999999997</v>
      </c>
      <c r="BR195" s="4">
        <v>51898</v>
      </c>
      <c r="BS195" s="6">
        <f t="shared" si="332"/>
        <v>63.7</v>
      </c>
      <c r="BT195" s="4">
        <v>95</v>
      </c>
      <c r="BU195" s="42">
        <v>8468.34</v>
      </c>
      <c r="BV195" s="6">
        <f t="shared" si="333"/>
        <v>5</v>
      </c>
      <c r="BW195" s="6">
        <f t="shared" si="334"/>
        <v>45.525199999999998</v>
      </c>
      <c r="BX195" s="2">
        <v>18.600000000000001</v>
      </c>
      <c r="BY195" s="22">
        <f t="shared" si="335"/>
        <v>8.5188000000000006</v>
      </c>
      <c r="BZ195" s="4">
        <v>45.1</v>
      </c>
      <c r="CA195" s="22">
        <f t="shared" si="336"/>
        <v>20.655799999999999</v>
      </c>
      <c r="CB195" s="4">
        <v>35.700000000000003</v>
      </c>
      <c r="CC195" s="22">
        <f t="shared" si="337"/>
        <v>16.3506</v>
      </c>
      <c r="CD195" s="22">
        <v>1.79</v>
      </c>
      <c r="CE195" s="123">
        <v>98.5</v>
      </c>
      <c r="CF195" s="123">
        <v>6416</v>
      </c>
      <c r="CG195" s="123">
        <v>97.5</v>
      </c>
      <c r="CH195" s="123">
        <v>4688</v>
      </c>
      <c r="CI195" s="123">
        <v>81</v>
      </c>
      <c r="CJ195" s="123">
        <v>91.7</v>
      </c>
      <c r="CK195" s="123">
        <v>4051</v>
      </c>
      <c r="CL195" s="19">
        <f t="shared" si="338"/>
        <v>0.41241685144124168</v>
      </c>
      <c r="CM195" s="22"/>
      <c r="CN195" s="22"/>
      <c r="CO195" s="22"/>
      <c r="CP195" s="6">
        <v>1.57</v>
      </c>
      <c r="CQ195" s="19"/>
      <c r="CR195" s="19"/>
      <c r="CS195" s="19"/>
      <c r="CT195" s="22"/>
      <c r="CU195" s="139"/>
      <c r="CV195" s="139"/>
      <c r="CW195" s="22"/>
      <c r="CX195" s="22"/>
      <c r="CY195" s="1"/>
      <c r="CZ195" s="22"/>
      <c r="DA195" s="16"/>
      <c r="DB195" s="126" t="s">
        <v>446</v>
      </c>
      <c r="DC195" s="127"/>
      <c r="DD195" s="128" t="s">
        <v>1166</v>
      </c>
      <c r="DE195" s="1"/>
      <c r="DF195" s="1"/>
      <c r="DG195" s="1"/>
      <c r="DH195" s="1"/>
      <c r="DI195" s="1" t="s">
        <v>433</v>
      </c>
      <c r="DJ195" s="205" t="s">
        <v>482</v>
      </c>
      <c r="DK195" s="4">
        <v>2</v>
      </c>
      <c r="DL195" s="4"/>
      <c r="DM195" s="4"/>
      <c r="DN195" s="16">
        <v>0</v>
      </c>
      <c r="DO195" s="4"/>
      <c r="DP195" s="4"/>
      <c r="DQ195" s="4"/>
      <c r="DR195" s="1" t="s">
        <v>430</v>
      </c>
      <c r="DS195" s="1" t="s">
        <v>430</v>
      </c>
      <c r="DT195" s="22">
        <v>188</v>
      </c>
      <c r="DU195" s="22">
        <v>17</v>
      </c>
      <c r="DV195" s="22">
        <v>83</v>
      </c>
      <c r="DW195" s="1" t="s">
        <v>430</v>
      </c>
      <c r="DX195" s="1" t="s">
        <v>430</v>
      </c>
      <c r="DY195" s="1" t="s">
        <v>430</v>
      </c>
      <c r="DZ195" s="1" t="s">
        <v>430</v>
      </c>
      <c r="EA195" s="1">
        <v>0</v>
      </c>
      <c r="EB195" s="2"/>
      <c r="EC195" s="36"/>
      <c r="ED195" s="36"/>
      <c r="EE195" s="4">
        <v>10</v>
      </c>
      <c r="EF195" s="4"/>
      <c r="EG195" s="4"/>
      <c r="EH195" s="4"/>
      <c r="EI195" s="4"/>
      <c r="EJ195" s="4"/>
      <c r="EK195" s="4"/>
      <c r="EL195" s="6" t="e">
        <f t="shared" si="339"/>
        <v>#DIV/0!</v>
      </c>
      <c r="EM195" s="4"/>
      <c r="EN195" s="4"/>
      <c r="EO195" s="4"/>
      <c r="EP195" s="4"/>
      <c r="EQ195" s="31"/>
      <c r="ER195" s="14"/>
      <c r="ES195" s="129">
        <v>12831</v>
      </c>
      <c r="ET195" s="130">
        <v>75</v>
      </c>
      <c r="EU195" s="130">
        <v>10140</v>
      </c>
      <c r="EV195" s="130">
        <v>15627</v>
      </c>
      <c r="EW195" s="130">
        <v>40560</v>
      </c>
      <c r="EX195" s="130">
        <v>1750</v>
      </c>
      <c r="EY195" s="131">
        <f t="shared" si="340"/>
        <v>60.561848083445319</v>
      </c>
      <c r="EZ195" s="38">
        <f t="shared" si="341"/>
        <v>605.61848083445318</v>
      </c>
      <c r="FA195" s="9"/>
      <c r="FB195" s="9"/>
      <c r="FC195" s="9"/>
      <c r="FD195" s="9"/>
      <c r="FE195" s="132"/>
      <c r="FF195" s="132"/>
      <c r="FG195" s="132"/>
      <c r="FH195" s="133"/>
      <c r="FI195" s="11"/>
      <c r="FJ195" s="133"/>
      <c r="FK195" s="135"/>
      <c r="FL195" s="136"/>
      <c r="FM195" s="9"/>
      <c r="FN195" s="1"/>
      <c r="FO195" s="40">
        <f t="shared" si="342"/>
        <v>7.6999999999999999E-2</v>
      </c>
      <c r="FP195" s="9"/>
      <c r="FQ195" s="118">
        <f t="shared" si="343"/>
        <v>17.258382642998029</v>
      </c>
      <c r="FR195" s="137">
        <f t="shared" si="344"/>
        <v>6.0561848083445322E-2</v>
      </c>
      <c r="FS195" s="140">
        <f>DT195/EY195</f>
        <v>3.104264581572274</v>
      </c>
      <c r="FT195" s="140"/>
      <c r="FU195" s="336"/>
      <c r="FV195" s="343"/>
      <c r="FW195" s="1"/>
      <c r="FX195" s="208"/>
      <c r="FY195" s="240"/>
      <c r="FZ195" s="1"/>
      <c r="GA195" s="1"/>
      <c r="GB195" s="9"/>
      <c r="GC195" s="9"/>
      <c r="GD195" s="1"/>
      <c r="GE195" s="20"/>
      <c r="GF195" s="1"/>
      <c r="GG195" s="1"/>
      <c r="GH195" s="8"/>
      <c r="GI195" s="351"/>
      <c r="GJ195" s="8"/>
      <c r="GK195" s="1"/>
      <c r="GL195" s="8"/>
      <c r="GM195" s="9"/>
      <c r="GN195" s="1"/>
      <c r="GO195" s="10">
        <v>43978</v>
      </c>
      <c r="GP195" s="10"/>
      <c r="GQ195" s="20"/>
      <c r="GR195" s="138"/>
      <c r="GS195" s="1"/>
      <c r="GT195" s="1"/>
      <c r="GU195" s="1"/>
      <c r="GV195" s="1"/>
      <c r="GW195" s="1"/>
      <c r="GX195" s="1"/>
      <c r="GY195" s="9"/>
      <c r="GZ195" s="9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9"/>
      <c r="KC195" s="9"/>
      <c r="KD195" s="9"/>
      <c r="KE195" s="20">
        <f t="shared" si="345"/>
        <v>29.675305560888205</v>
      </c>
      <c r="KF195" s="20">
        <f t="shared" si="346"/>
        <v>27.737326422217954</v>
      </c>
      <c r="KG195" s="20">
        <f t="shared" si="347"/>
        <v>2.5859909131631147</v>
      </c>
      <c r="KH195" s="20">
        <f t="shared" si="348"/>
        <v>8.1152876431816736</v>
      </c>
      <c r="KI195" s="20">
        <f t="shared" si="349"/>
        <v>0.62378703525948687</v>
      </c>
      <c r="KJ195" s="20">
        <f t="shared" si="350"/>
        <v>5.1591427145325408</v>
      </c>
      <c r="KK195" s="20">
        <f t="shared" si="351"/>
        <v>12.509534216420299</v>
      </c>
      <c r="KL195" s="20">
        <f t="shared" si="352"/>
        <v>9.9022255327318103</v>
      </c>
      <c r="KM195" s="9"/>
      <c r="KN195" s="9"/>
      <c r="KO195" s="9"/>
      <c r="KP195" s="1"/>
      <c r="KQ195" s="9"/>
      <c r="KR195" s="9"/>
      <c r="KS195" s="23"/>
      <c r="KT195" s="20"/>
      <c r="KU195" s="1"/>
      <c r="KV195" s="1"/>
      <c r="KW195" s="1"/>
      <c r="KX195" s="1"/>
      <c r="KY195" s="1"/>
      <c r="KZ195" s="1"/>
      <c r="LA195" s="11"/>
      <c r="LB195" s="11"/>
      <c r="LC195" s="11"/>
    </row>
    <row r="196" spans="1:315">
      <c r="A196" s="1">
        <v>249</v>
      </c>
      <c r="B196" s="416">
        <f>COUNTIFS($D$3:D196,D196,$F$3:F196,F196)</f>
        <v>1</v>
      </c>
      <c r="C196" s="417">
        <v>16047</v>
      </c>
      <c r="D196" s="418" t="s">
        <v>1766</v>
      </c>
      <c r="E196" s="2" t="s">
        <v>617</v>
      </c>
      <c r="F196" s="12">
        <v>5459202562</v>
      </c>
      <c r="G196" s="1">
        <v>67</v>
      </c>
      <c r="H196" s="441">
        <v>44445</v>
      </c>
      <c r="I196" s="29" t="s">
        <v>1767</v>
      </c>
      <c r="J196" s="24" t="s">
        <v>486</v>
      </c>
      <c r="K196" s="2" t="s">
        <v>429</v>
      </c>
      <c r="L196" s="2">
        <v>9</v>
      </c>
      <c r="M196" s="2" t="s">
        <v>540</v>
      </c>
      <c r="N196" s="2" t="s">
        <v>644</v>
      </c>
      <c r="O196" s="11"/>
      <c r="P196" s="2" t="s">
        <v>1762</v>
      </c>
      <c r="Q196" s="11"/>
      <c r="R196" s="11"/>
      <c r="S196" s="11"/>
      <c r="T196" s="41"/>
      <c r="U196" s="41"/>
      <c r="V196" s="61" t="s">
        <v>1358</v>
      </c>
      <c r="W196" s="41"/>
      <c r="X196" s="41"/>
      <c r="Y196" s="63"/>
      <c r="Z196" s="11"/>
      <c r="AA196" s="1" t="s">
        <v>793</v>
      </c>
      <c r="AB196" s="1"/>
      <c r="AC196" s="112">
        <v>41</v>
      </c>
      <c r="AD196" s="112">
        <v>300</v>
      </c>
      <c r="AE196" s="11"/>
      <c r="AF196" s="11"/>
      <c r="AG196" s="11" t="s">
        <v>482</v>
      </c>
      <c r="AH196" s="112">
        <v>50</v>
      </c>
      <c r="AI196" s="11"/>
      <c r="AJ196" s="11"/>
      <c r="AK196" s="112"/>
      <c r="AL196" s="1"/>
      <c r="AM196" s="11"/>
      <c r="AN196" s="1"/>
      <c r="AO196" s="113">
        <v>39.5</v>
      </c>
      <c r="AP196" s="114">
        <v>40</v>
      </c>
      <c r="AQ196" s="115">
        <v>19.100000000000001</v>
      </c>
      <c r="AR196" s="116">
        <f t="shared" si="326"/>
        <v>98.6</v>
      </c>
      <c r="AS196" s="117">
        <f t="shared" si="327"/>
        <v>0.98750000000000004</v>
      </c>
      <c r="AT196" s="118">
        <f t="shared" si="328"/>
        <v>18.861250000000002</v>
      </c>
      <c r="AU196" s="119">
        <f t="shared" si="329"/>
        <v>0.66835871404399316</v>
      </c>
      <c r="AV196" s="19">
        <f t="shared" si="353"/>
        <v>34.29</v>
      </c>
      <c r="AW196" s="19">
        <f t="shared" si="354"/>
        <v>86.810126582278485</v>
      </c>
      <c r="AX196" s="120">
        <v>4.04</v>
      </c>
      <c r="AY196" s="19">
        <f t="shared" si="355"/>
        <v>10.227848101265822</v>
      </c>
      <c r="AZ196" s="1" t="s">
        <v>431</v>
      </c>
      <c r="BA196" s="55">
        <v>4.8879999999999999</v>
      </c>
      <c r="BB196" s="1" t="s">
        <v>431</v>
      </c>
      <c r="BC196" s="6">
        <v>0.1</v>
      </c>
      <c r="BD196" s="6"/>
      <c r="BE196" s="19"/>
      <c r="BF196" s="19"/>
      <c r="BG196" s="64">
        <v>4225.6637168141597</v>
      </c>
      <c r="BH196" s="64">
        <v>392.03999999999996</v>
      </c>
      <c r="BI196" s="19">
        <v>0.36</v>
      </c>
      <c r="BJ196" s="19">
        <v>67</v>
      </c>
      <c r="BK196" s="19">
        <f t="shared" si="357"/>
        <v>33</v>
      </c>
      <c r="BL196" s="121">
        <f t="shared" si="330"/>
        <v>2.0303030303030303</v>
      </c>
      <c r="BM196" s="122">
        <v>1.92</v>
      </c>
      <c r="BN196" s="6">
        <f t="shared" si="331"/>
        <v>4.8607594936708862</v>
      </c>
      <c r="BO196" s="1" t="s">
        <v>431</v>
      </c>
      <c r="BP196" s="19">
        <v>36.4</v>
      </c>
      <c r="BQ196" s="19">
        <v>27.317999999999998</v>
      </c>
      <c r="BR196" s="42">
        <v>30317.760000000002</v>
      </c>
      <c r="BS196" s="6">
        <f t="shared" si="332"/>
        <v>62.4</v>
      </c>
      <c r="BT196" s="4">
        <v>85.5</v>
      </c>
      <c r="BU196" s="42">
        <v>9321.9499999999989</v>
      </c>
      <c r="BV196" s="6">
        <f t="shared" si="333"/>
        <v>14.5</v>
      </c>
      <c r="BW196" s="6">
        <f t="shared" si="334"/>
        <v>39.880000000000003</v>
      </c>
      <c r="BX196" s="22">
        <v>22.5</v>
      </c>
      <c r="BY196" s="22">
        <f t="shared" si="335"/>
        <v>9</v>
      </c>
      <c r="BZ196" s="6">
        <v>39.9</v>
      </c>
      <c r="CA196" s="22">
        <f t="shared" si="336"/>
        <v>15.96</v>
      </c>
      <c r="CB196" s="6">
        <v>37.299999999999997</v>
      </c>
      <c r="CC196" s="22">
        <f t="shared" si="337"/>
        <v>14.92</v>
      </c>
      <c r="CD196" s="22">
        <v>0.38</v>
      </c>
      <c r="CE196" s="123">
        <v>91.7</v>
      </c>
      <c r="CF196" s="124">
        <v>6377</v>
      </c>
      <c r="CG196" s="123">
        <v>74.7</v>
      </c>
      <c r="CH196" s="124">
        <v>5264</v>
      </c>
      <c r="CI196" s="123">
        <v>22.1</v>
      </c>
      <c r="CJ196" s="123">
        <v>58.7</v>
      </c>
      <c r="CK196" s="124">
        <v>5328</v>
      </c>
      <c r="CL196" s="19">
        <f t="shared" si="338"/>
        <v>0.56390977443609025</v>
      </c>
      <c r="CM196" s="19"/>
      <c r="CN196" s="19"/>
      <c r="CO196" s="19"/>
      <c r="CP196" s="6"/>
      <c r="CQ196" s="19"/>
      <c r="CR196" s="19"/>
      <c r="CS196" s="20"/>
      <c r="CT196" s="25"/>
      <c r="CU196" s="125"/>
      <c r="CV196" s="125"/>
      <c r="CW196" s="1"/>
      <c r="CX196" s="1"/>
      <c r="CY196" s="1"/>
      <c r="CZ196" s="22"/>
      <c r="DA196" s="16"/>
      <c r="DB196" s="126" t="s">
        <v>256</v>
      </c>
      <c r="DC196" s="127"/>
      <c r="DD196" s="128" t="s">
        <v>1768</v>
      </c>
      <c r="DE196" s="1"/>
      <c r="DF196" s="1"/>
      <c r="DG196" s="1"/>
      <c r="DH196" s="1"/>
      <c r="DI196" s="1" t="s">
        <v>435</v>
      </c>
      <c r="DJ196" s="205" t="s">
        <v>482</v>
      </c>
      <c r="DK196" s="4">
        <v>2</v>
      </c>
      <c r="DL196" s="4"/>
      <c r="DM196" s="4"/>
      <c r="DN196" s="16">
        <v>0</v>
      </c>
      <c r="DO196" s="4"/>
      <c r="DP196" s="4"/>
      <c r="DQ196" s="4"/>
      <c r="DR196" s="22" t="s">
        <v>430</v>
      </c>
      <c r="DS196" s="22" t="s">
        <v>430</v>
      </c>
      <c r="DT196" s="22">
        <v>29</v>
      </c>
      <c r="DU196" s="22">
        <v>31</v>
      </c>
      <c r="DV196" s="22">
        <v>69</v>
      </c>
      <c r="DW196" s="39" t="s">
        <v>430</v>
      </c>
      <c r="DX196" s="39" t="s">
        <v>430</v>
      </c>
      <c r="DY196" s="39" t="s">
        <v>430</v>
      </c>
      <c r="DZ196" s="39" t="s">
        <v>430</v>
      </c>
      <c r="EA196" s="2">
        <v>0</v>
      </c>
      <c r="EB196" s="2"/>
      <c r="EC196" s="36"/>
      <c r="ED196" s="36"/>
      <c r="EE196" s="4">
        <f>L196</f>
        <v>9</v>
      </c>
      <c r="EF196" s="4"/>
      <c r="EG196" s="4"/>
      <c r="EH196" s="4"/>
      <c r="EI196" s="4"/>
      <c r="EJ196" s="4"/>
      <c r="EK196" s="4"/>
      <c r="EL196" s="6" t="e">
        <f t="shared" si="339"/>
        <v>#DIV/0!</v>
      </c>
      <c r="EM196" s="4"/>
      <c r="EN196" s="4"/>
      <c r="EO196" s="4"/>
      <c r="EP196" s="4"/>
      <c r="EQ196" s="31"/>
      <c r="ER196" s="14"/>
      <c r="ES196" s="129">
        <f>C196</f>
        <v>16047</v>
      </c>
      <c r="ET196" s="130">
        <v>75</v>
      </c>
      <c r="EU196" s="130">
        <v>156628</v>
      </c>
      <c r="EV196" s="130">
        <v>20612</v>
      </c>
      <c r="EW196" s="130">
        <v>37440</v>
      </c>
      <c r="EX196" s="130">
        <v>1209</v>
      </c>
      <c r="EY196" s="131">
        <f t="shared" si="340"/>
        <v>29.280652047351055</v>
      </c>
      <c r="EZ196" s="38">
        <f t="shared" si="341"/>
        <v>263.52586842615949</v>
      </c>
      <c r="FA196" s="9"/>
      <c r="FB196" s="9"/>
      <c r="FC196" s="9"/>
      <c r="FD196" s="9"/>
      <c r="FE196" s="132"/>
      <c r="FF196" s="132"/>
      <c r="FG196" s="132"/>
      <c r="FH196" s="133"/>
      <c r="FI196" s="134"/>
      <c r="FJ196" s="133"/>
      <c r="FK196" s="135"/>
      <c r="FL196" s="136"/>
      <c r="FM196" s="9"/>
      <c r="FN196" s="1"/>
      <c r="FO196" s="40">
        <f t="shared" si="342"/>
        <v>4.1000000000000002E-2</v>
      </c>
      <c r="FP196" s="9"/>
      <c r="FQ196" s="118">
        <f t="shared" si="343"/>
        <v>0.77189263733176694</v>
      </c>
      <c r="FR196" s="137">
        <f t="shared" si="344"/>
        <v>2.9280652047351054E-2</v>
      </c>
      <c r="FS196" s="9"/>
      <c r="FT196" s="1"/>
      <c r="FU196" s="336"/>
      <c r="FV196" s="343"/>
      <c r="FW196" s="1"/>
      <c r="FX196" s="208"/>
      <c r="FY196" s="240"/>
      <c r="FZ196" s="1"/>
      <c r="GA196" s="1"/>
      <c r="GB196" s="9"/>
      <c r="GC196" s="9"/>
      <c r="GD196" s="1"/>
      <c r="GE196" s="20"/>
      <c r="GF196" s="1"/>
      <c r="GG196" s="1"/>
      <c r="GH196" s="8"/>
      <c r="GI196" s="351"/>
      <c r="GJ196" s="8"/>
      <c r="GK196" s="1"/>
      <c r="GL196" s="8"/>
      <c r="GM196" s="9"/>
      <c r="GN196" s="1"/>
      <c r="GO196" s="10"/>
      <c r="GP196" s="10"/>
      <c r="GQ196" s="20"/>
      <c r="GR196" s="138"/>
      <c r="GS196" s="1"/>
      <c r="GT196" s="1"/>
      <c r="GU196" s="1"/>
      <c r="GV196" s="1"/>
      <c r="GW196" s="1"/>
      <c r="GX196" s="1"/>
      <c r="GY196" s="9"/>
      <c r="GZ196" s="9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9"/>
      <c r="KC196" s="9"/>
      <c r="KD196" s="9"/>
      <c r="KE196" s="20">
        <f t="shared" si="345"/>
        <v>11.565857558703668</v>
      </c>
      <c r="KF196" s="20">
        <f t="shared" si="346"/>
        <v>11.712260818940422</v>
      </c>
      <c r="KG196" s="20">
        <f t="shared" si="347"/>
        <v>5.5926045410440519</v>
      </c>
      <c r="KH196" s="20">
        <f t="shared" si="348"/>
        <v>1.1829383427129827</v>
      </c>
      <c r="KI196" s="20">
        <f t="shared" si="349"/>
        <v>0.56218851930914016</v>
      </c>
      <c r="KJ196" s="20">
        <f t="shared" si="350"/>
        <v>2.6352586842615948</v>
      </c>
      <c r="KK196" s="20">
        <f t="shared" si="351"/>
        <v>4.6731920667572284</v>
      </c>
      <c r="KL196" s="20">
        <f t="shared" si="352"/>
        <v>4.3686732854647774</v>
      </c>
      <c r="KM196" s="9"/>
      <c r="KN196" s="9"/>
      <c r="KO196" s="9"/>
      <c r="KP196" s="1"/>
      <c r="KQ196" s="9"/>
      <c r="KR196" s="9"/>
      <c r="KS196" s="23"/>
      <c r="KT196" s="20"/>
      <c r="KU196" s="1"/>
      <c r="KV196" s="1"/>
      <c r="KW196" s="1"/>
      <c r="KX196" s="1"/>
      <c r="KY196" s="1"/>
      <c r="KZ196" s="1"/>
      <c r="LA196" s="11"/>
      <c r="LB196" s="11"/>
      <c r="LC196" s="11"/>
    </row>
    <row r="197" spans="1:315">
      <c r="A197" s="1">
        <v>198</v>
      </c>
      <c r="B197" s="416">
        <f>COUNTIFS($D$3:D197,D197,$F$3:F197,F197)</f>
        <v>1</v>
      </c>
      <c r="C197" s="417">
        <v>15818</v>
      </c>
      <c r="D197" s="418" t="s">
        <v>655</v>
      </c>
      <c r="E197" s="2" t="s">
        <v>877</v>
      </c>
      <c r="F197" s="12">
        <v>5862180995</v>
      </c>
      <c r="G197" s="1">
        <v>63</v>
      </c>
      <c r="H197" s="441">
        <v>44398</v>
      </c>
      <c r="I197" s="29" t="s">
        <v>654</v>
      </c>
      <c r="J197" s="24" t="s">
        <v>486</v>
      </c>
      <c r="K197" s="2" t="s">
        <v>429</v>
      </c>
      <c r="L197" s="2">
        <v>10</v>
      </c>
      <c r="M197" s="2">
        <v>1</v>
      </c>
      <c r="N197" s="2" t="s">
        <v>430</v>
      </c>
      <c r="O197" s="11"/>
      <c r="P197" s="2" t="s">
        <v>1683</v>
      </c>
      <c r="Q197" s="11"/>
      <c r="R197" s="11"/>
      <c r="S197" s="11"/>
      <c r="T197" s="41"/>
      <c r="U197" s="41"/>
      <c r="V197" s="61" t="s">
        <v>1358</v>
      </c>
      <c r="W197" s="11"/>
      <c r="X197" s="69" t="s">
        <v>1650</v>
      </c>
      <c r="Y197" s="63"/>
      <c r="Z197" s="11"/>
      <c r="AA197" s="1" t="s">
        <v>793</v>
      </c>
      <c r="AB197" s="1"/>
      <c r="AC197" s="112">
        <v>229</v>
      </c>
      <c r="AD197" s="112">
        <v>2200</v>
      </c>
      <c r="AE197" s="11"/>
      <c r="AF197" s="11"/>
      <c r="AG197" s="11" t="s">
        <v>490</v>
      </c>
      <c r="AH197" s="112">
        <v>150</v>
      </c>
      <c r="AI197" s="11"/>
      <c r="AJ197" s="11"/>
      <c r="AK197" s="112"/>
      <c r="AL197" s="1"/>
      <c r="AM197" s="11"/>
      <c r="AN197" s="1"/>
      <c r="AO197" s="113">
        <v>58.4</v>
      </c>
      <c r="AP197" s="114">
        <v>32</v>
      </c>
      <c r="AQ197" s="115">
        <v>8.93</v>
      </c>
      <c r="AR197" s="116">
        <f t="shared" si="326"/>
        <v>99.330000000000013</v>
      </c>
      <c r="AS197" s="117">
        <f t="shared" si="327"/>
        <v>1.825</v>
      </c>
      <c r="AT197" s="118">
        <f t="shared" si="328"/>
        <v>16.297249999999998</v>
      </c>
      <c r="AU197" s="119">
        <f t="shared" si="329"/>
        <v>1.4268262887857317</v>
      </c>
      <c r="AV197" s="19">
        <f t="shared" si="353"/>
        <v>44.211999999999996</v>
      </c>
      <c r="AW197" s="19">
        <f t="shared" si="354"/>
        <v>75.705479452054789</v>
      </c>
      <c r="AX197" s="120">
        <v>8.8699999999999992</v>
      </c>
      <c r="AY197" s="19">
        <f t="shared" si="355"/>
        <v>15.18835616438356</v>
      </c>
      <c r="AZ197" s="1" t="s">
        <v>431</v>
      </c>
      <c r="BA197" s="55">
        <v>14.690000000000001</v>
      </c>
      <c r="BB197" s="1" t="s">
        <v>431</v>
      </c>
      <c r="BC197" s="6">
        <v>0.5</v>
      </c>
      <c r="BD197" s="6"/>
      <c r="BE197" s="19"/>
      <c r="BF197" s="19"/>
      <c r="BG197" s="64">
        <v>4905.3097345132746</v>
      </c>
      <c r="BH197" s="64">
        <v>549.91</v>
      </c>
      <c r="BI197" s="19">
        <v>0.56999999999999995</v>
      </c>
      <c r="BJ197" s="19">
        <v>52.4</v>
      </c>
      <c r="BK197" s="19">
        <f t="shared" si="357"/>
        <v>47.6</v>
      </c>
      <c r="BL197" s="121">
        <f t="shared" si="330"/>
        <v>1.1008403361344536</v>
      </c>
      <c r="BM197" s="122">
        <v>0.67</v>
      </c>
      <c r="BN197" s="6">
        <f t="shared" si="331"/>
        <v>1.1472602739726028</v>
      </c>
      <c r="BO197" s="1" t="s">
        <v>431</v>
      </c>
      <c r="BP197" s="19">
        <v>43.050000000000004</v>
      </c>
      <c r="BQ197" s="19">
        <v>34.08</v>
      </c>
      <c r="BR197" s="42">
        <v>45456</v>
      </c>
      <c r="BS197" s="6">
        <f t="shared" si="332"/>
        <v>45.900000000000006</v>
      </c>
      <c r="BT197" s="4">
        <v>90</v>
      </c>
      <c r="BU197" s="42">
        <v>7350.8</v>
      </c>
      <c r="BV197" s="6">
        <f t="shared" si="333"/>
        <v>10</v>
      </c>
      <c r="BW197" s="6">
        <f t="shared" si="334"/>
        <v>31.968000000000004</v>
      </c>
      <c r="BX197" s="22">
        <v>27.3</v>
      </c>
      <c r="BY197" s="22">
        <f t="shared" si="335"/>
        <v>8.7360000000000007</v>
      </c>
      <c r="BZ197" s="6">
        <v>18.600000000000001</v>
      </c>
      <c r="CA197" s="22">
        <f t="shared" si="336"/>
        <v>5.9520000000000008</v>
      </c>
      <c r="CB197" s="6">
        <v>54</v>
      </c>
      <c r="CC197" s="22">
        <f t="shared" si="337"/>
        <v>17.28</v>
      </c>
      <c r="CD197" s="141">
        <v>4.1500000000000004</v>
      </c>
      <c r="CE197" s="123">
        <v>99.2</v>
      </c>
      <c r="CF197" s="124">
        <v>9025</v>
      </c>
      <c r="CG197" s="123">
        <v>94.6</v>
      </c>
      <c r="CH197" s="124">
        <v>6514</v>
      </c>
      <c r="CI197" s="123">
        <v>56.9</v>
      </c>
      <c r="CJ197" s="123">
        <v>75.400000000000006</v>
      </c>
      <c r="CK197" s="124">
        <v>5856</v>
      </c>
      <c r="CL197" s="19">
        <f t="shared" si="338"/>
        <v>1.467741935483871</v>
      </c>
      <c r="CM197" s="19"/>
      <c r="CN197" s="19"/>
      <c r="CO197" s="19"/>
      <c r="CP197" s="6">
        <v>0.28999999999999998</v>
      </c>
      <c r="CQ197" s="19"/>
      <c r="CR197" s="19"/>
      <c r="CS197" s="20"/>
      <c r="CT197" s="25"/>
      <c r="CU197" s="125"/>
      <c r="CV197" s="125"/>
      <c r="CW197" s="1"/>
      <c r="CX197" s="1"/>
      <c r="CY197" s="1"/>
      <c r="CZ197" s="22"/>
      <c r="DA197" s="16"/>
      <c r="DB197" s="126" t="s">
        <v>257</v>
      </c>
      <c r="DC197" s="127"/>
      <c r="DD197" s="128" t="s">
        <v>1699</v>
      </c>
      <c r="DE197" s="1"/>
      <c r="DF197" s="1"/>
      <c r="DG197" s="1"/>
      <c r="DH197" s="1"/>
      <c r="DI197" s="1" t="s">
        <v>435</v>
      </c>
      <c r="DJ197" s="206" t="s">
        <v>490</v>
      </c>
      <c r="DK197" s="4">
        <v>2</v>
      </c>
      <c r="DL197" s="4"/>
      <c r="DM197" s="4"/>
      <c r="DN197" s="16">
        <v>0</v>
      </c>
      <c r="DO197" s="4"/>
      <c r="DP197" s="4"/>
      <c r="DQ197" s="4"/>
      <c r="DR197" s="22">
        <v>7.2</v>
      </c>
      <c r="DS197" s="22" t="s">
        <v>430</v>
      </c>
      <c r="DT197" s="64">
        <v>419</v>
      </c>
      <c r="DU197" s="22">
        <v>5.4</v>
      </c>
      <c r="DV197" s="22">
        <v>94.6</v>
      </c>
      <c r="DW197" s="22" t="s">
        <v>430</v>
      </c>
      <c r="DX197" s="22" t="s">
        <v>430</v>
      </c>
      <c r="DY197" s="22" t="s">
        <v>430</v>
      </c>
      <c r="DZ197" s="22" t="s">
        <v>430</v>
      </c>
      <c r="EA197" s="2">
        <v>0</v>
      </c>
      <c r="EB197" s="65"/>
      <c r="EC197" s="36"/>
      <c r="ED197" s="36"/>
      <c r="EE197" s="4">
        <f>L197</f>
        <v>10</v>
      </c>
      <c r="EF197" s="4"/>
      <c r="EG197" s="4"/>
      <c r="EH197" s="4"/>
      <c r="EI197" s="4"/>
      <c r="EJ197" s="4"/>
      <c r="EK197" s="4"/>
      <c r="EL197" s="6" t="e">
        <f t="shared" si="339"/>
        <v>#DIV/0!</v>
      </c>
      <c r="EM197" s="4"/>
      <c r="EN197" s="4"/>
      <c r="EO197" s="4"/>
      <c r="EP197" s="4"/>
      <c r="EQ197" s="31"/>
      <c r="ER197" s="14"/>
      <c r="ES197" s="129">
        <f>C197</f>
        <v>15818</v>
      </c>
      <c r="ET197" s="130">
        <v>75</v>
      </c>
      <c r="EU197" s="130">
        <v>16294</v>
      </c>
      <c r="EV197" s="130">
        <v>6000</v>
      </c>
      <c r="EW197" s="130">
        <v>39780</v>
      </c>
      <c r="EX197" s="130">
        <v>2481</v>
      </c>
      <c r="EY197" s="131">
        <f t="shared" si="340"/>
        <v>219.32039999999998</v>
      </c>
      <c r="EZ197" s="38">
        <f t="shared" si="341"/>
        <v>2193.2039999999997</v>
      </c>
      <c r="FA197" s="9"/>
      <c r="FB197" s="9"/>
      <c r="FC197" s="9"/>
      <c r="FD197" s="9"/>
      <c r="FE197" s="132"/>
      <c r="FF197" s="132"/>
      <c r="FG197" s="132"/>
      <c r="FH197" s="133"/>
      <c r="FI197" s="134"/>
      <c r="FJ197" s="133"/>
      <c r="FK197" s="135"/>
      <c r="FL197" s="136"/>
      <c r="FM197" s="9"/>
      <c r="FN197" s="1"/>
      <c r="FO197" s="40">
        <f t="shared" si="342"/>
        <v>0.22900000000000001</v>
      </c>
      <c r="FP197" s="9"/>
      <c r="FQ197" s="118">
        <f t="shared" si="343"/>
        <v>15.226463728979992</v>
      </c>
      <c r="FR197" s="137">
        <f t="shared" si="344"/>
        <v>0.21932039999999997</v>
      </c>
      <c r="FS197" s="9"/>
      <c r="FT197" s="1"/>
      <c r="FU197" s="335"/>
      <c r="FV197" s="344"/>
      <c r="FW197" s="210"/>
      <c r="FX197" s="8"/>
      <c r="FY197" s="240"/>
      <c r="FZ197" s="1"/>
      <c r="GA197" s="1"/>
      <c r="GB197" s="9"/>
      <c r="GC197" s="9"/>
      <c r="GD197" s="1"/>
      <c r="GE197" s="20"/>
      <c r="GF197" s="1"/>
      <c r="GG197" s="1"/>
      <c r="GH197" s="8"/>
      <c r="GI197" s="351"/>
      <c r="GJ197" s="8"/>
      <c r="GK197" s="1"/>
      <c r="GL197" s="8"/>
      <c r="GM197" s="9"/>
      <c r="GN197" s="1"/>
      <c r="GO197" s="10"/>
      <c r="GP197" s="10"/>
      <c r="GQ197" s="20"/>
      <c r="GR197" s="138"/>
      <c r="GS197" s="1"/>
      <c r="GT197" s="1"/>
      <c r="GU197" s="1"/>
      <c r="GV197" s="1"/>
      <c r="GW197" s="1"/>
      <c r="GX197" s="1"/>
      <c r="GY197" s="9"/>
      <c r="GZ197" s="9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9"/>
      <c r="KC197" s="9"/>
      <c r="KD197" s="9"/>
      <c r="KE197" s="20">
        <f t="shared" si="345"/>
        <v>128.08311359999996</v>
      </c>
      <c r="KF197" s="20">
        <f t="shared" si="346"/>
        <v>70.182527999999991</v>
      </c>
      <c r="KG197" s="20">
        <f t="shared" si="347"/>
        <v>19.585311719999996</v>
      </c>
      <c r="KH197" s="20">
        <f t="shared" si="348"/>
        <v>19.453719479999997</v>
      </c>
      <c r="KI197" s="20">
        <f t="shared" si="349"/>
        <v>1.4694466799999999</v>
      </c>
      <c r="KJ197" s="20">
        <f t="shared" si="350"/>
        <v>19.159830143999997</v>
      </c>
      <c r="KK197" s="20">
        <f t="shared" si="351"/>
        <v>13.053950208000002</v>
      </c>
      <c r="KL197" s="20">
        <f t="shared" si="352"/>
        <v>37.898565120000001</v>
      </c>
      <c r="KM197" s="9"/>
      <c r="KN197" s="9"/>
      <c r="KO197" s="9"/>
      <c r="KP197" s="1"/>
      <c r="KQ197" s="9"/>
      <c r="KR197" s="9"/>
      <c r="KS197" s="23"/>
      <c r="KT197" s="20"/>
      <c r="KU197" s="1"/>
      <c r="KV197" s="1"/>
      <c r="KW197" s="1"/>
      <c r="KX197" s="1"/>
      <c r="KY197" s="1"/>
      <c r="KZ197" s="1"/>
      <c r="LA197" s="11"/>
      <c r="LB197" s="11"/>
      <c r="LC197" s="11"/>
    </row>
    <row r="198" spans="1:315">
      <c r="A198" s="1">
        <v>222</v>
      </c>
      <c r="B198" s="416">
        <f>COUNTIFS($D$3:D198,D198,$F$3:F198,F198)</f>
        <v>1</v>
      </c>
      <c r="C198" s="417">
        <v>15942</v>
      </c>
      <c r="D198" s="418" t="s">
        <v>1733</v>
      </c>
      <c r="E198" s="2" t="s">
        <v>604</v>
      </c>
      <c r="F198" s="12">
        <v>5403250688</v>
      </c>
      <c r="G198" s="1">
        <v>67</v>
      </c>
      <c r="H198" s="441">
        <v>44424</v>
      </c>
      <c r="I198" s="29" t="s">
        <v>441</v>
      </c>
      <c r="J198" s="24" t="s">
        <v>486</v>
      </c>
      <c r="K198" s="2" t="s">
        <v>429</v>
      </c>
      <c r="L198" s="2">
        <v>6</v>
      </c>
      <c r="M198" s="2" t="s">
        <v>598</v>
      </c>
      <c r="N198" s="2" t="s">
        <v>644</v>
      </c>
      <c r="O198" s="11"/>
      <c r="P198" s="2" t="s">
        <v>1727</v>
      </c>
      <c r="Q198" s="11"/>
      <c r="R198" s="11"/>
      <c r="S198" s="11"/>
      <c r="T198" s="41"/>
      <c r="U198" s="41"/>
      <c r="V198" s="61" t="s">
        <v>1358</v>
      </c>
      <c r="W198" s="41"/>
      <c r="X198" s="41"/>
      <c r="Y198" s="63"/>
      <c r="Z198" s="11"/>
      <c r="AA198" s="1" t="s">
        <v>793</v>
      </c>
      <c r="AB198" s="1"/>
      <c r="AC198" s="112">
        <v>95</v>
      </c>
      <c r="AD198" s="112">
        <v>500</v>
      </c>
      <c r="AE198" s="11"/>
      <c r="AF198" s="11"/>
      <c r="AG198" s="11" t="s">
        <v>482</v>
      </c>
      <c r="AH198" s="112">
        <v>50</v>
      </c>
      <c r="AI198" s="11"/>
      <c r="AJ198" s="11"/>
      <c r="AK198" s="112"/>
      <c r="AL198" s="1"/>
      <c r="AM198" s="11"/>
      <c r="AN198" s="1"/>
      <c r="AO198" s="113">
        <v>30.6</v>
      </c>
      <c r="AP198" s="114">
        <v>36.799999999999997</v>
      </c>
      <c r="AQ198" s="115">
        <v>30.9</v>
      </c>
      <c r="AR198" s="116">
        <f t="shared" si="326"/>
        <v>98.300000000000011</v>
      </c>
      <c r="AS198" s="117">
        <f t="shared" si="327"/>
        <v>0.83152173913043492</v>
      </c>
      <c r="AT198" s="118">
        <f t="shared" si="328"/>
        <v>25.694021739130438</v>
      </c>
      <c r="AU198" s="119">
        <f t="shared" si="329"/>
        <v>0.4519940915805023</v>
      </c>
      <c r="AV198" s="19">
        <f t="shared" si="353"/>
        <v>26.657999999999998</v>
      </c>
      <c r="AW198" s="19">
        <f t="shared" si="354"/>
        <v>87.117647058823522</v>
      </c>
      <c r="AX198" s="120">
        <v>2.65</v>
      </c>
      <c r="AY198" s="19">
        <f t="shared" si="355"/>
        <v>8.6601307189542478</v>
      </c>
      <c r="AZ198" s="1" t="s">
        <v>431</v>
      </c>
      <c r="BA198" s="55">
        <v>2.4569999999999999</v>
      </c>
      <c r="BB198" s="1" t="s">
        <v>431</v>
      </c>
      <c r="BC198" s="6">
        <v>0.88</v>
      </c>
      <c r="BD198" s="6"/>
      <c r="BE198" s="19"/>
      <c r="BF198" s="19"/>
      <c r="BG198" s="64">
        <v>4658.4070796460182</v>
      </c>
      <c r="BH198" s="64">
        <v>225.06</v>
      </c>
      <c r="BI198" s="19">
        <v>0</v>
      </c>
      <c r="BJ198" s="19">
        <v>38.299999999999997</v>
      </c>
      <c r="BK198" s="19">
        <f t="shared" si="357"/>
        <v>61.7</v>
      </c>
      <c r="BL198" s="121">
        <f t="shared" si="330"/>
        <v>0.62074554294975681</v>
      </c>
      <c r="BM198" s="122">
        <v>0.18</v>
      </c>
      <c r="BN198" s="6">
        <f t="shared" si="331"/>
        <v>0.58823529411764708</v>
      </c>
      <c r="BO198" s="1" t="s">
        <v>431</v>
      </c>
      <c r="BP198" s="19">
        <v>19.32</v>
      </c>
      <c r="BQ198" s="19">
        <v>16.8</v>
      </c>
      <c r="BR198" s="42">
        <v>54745.200000000004</v>
      </c>
      <c r="BS198" s="6">
        <f t="shared" si="332"/>
        <v>41.5</v>
      </c>
      <c r="BT198" s="4">
        <v>73.900000000000006</v>
      </c>
      <c r="BU198" s="42">
        <v>6369.9</v>
      </c>
      <c r="BV198" s="6">
        <f t="shared" si="333"/>
        <v>26.099999999999994</v>
      </c>
      <c r="BW198" s="6">
        <f t="shared" si="334"/>
        <v>36.616</v>
      </c>
      <c r="BX198" s="22">
        <v>20.100000000000001</v>
      </c>
      <c r="BY198" s="22">
        <f t="shared" si="335"/>
        <v>7.3967999999999998</v>
      </c>
      <c r="BZ198" s="6">
        <v>21.4</v>
      </c>
      <c r="CA198" s="22">
        <f t="shared" si="336"/>
        <v>7.8751999999999986</v>
      </c>
      <c r="CB198" s="6">
        <v>58</v>
      </c>
      <c r="CC198" s="22">
        <f t="shared" si="337"/>
        <v>21.343999999999998</v>
      </c>
      <c r="CD198" s="22">
        <v>0.68</v>
      </c>
      <c r="CE198" s="123">
        <v>96.3</v>
      </c>
      <c r="CF198" s="124">
        <v>5767</v>
      </c>
      <c r="CG198" s="123">
        <v>73.400000000000006</v>
      </c>
      <c r="CH198" s="124">
        <v>4344</v>
      </c>
      <c r="CI198" s="123">
        <v>21.7</v>
      </c>
      <c r="CJ198" s="123">
        <v>47.9</v>
      </c>
      <c r="CK198" s="124">
        <v>4561</v>
      </c>
      <c r="CL198" s="19">
        <f t="shared" si="338"/>
        <v>0.93925233644859829</v>
      </c>
      <c r="CM198" s="19"/>
      <c r="CN198" s="19"/>
      <c r="CO198" s="19"/>
      <c r="CP198" s="6"/>
      <c r="CQ198" s="19"/>
      <c r="CR198" s="19"/>
      <c r="CS198" s="20"/>
      <c r="CT198" s="25"/>
      <c r="CU198" s="125"/>
      <c r="CV198" s="125"/>
      <c r="CW198" s="1"/>
      <c r="CX198" s="1"/>
      <c r="CY198" s="1"/>
      <c r="CZ198" s="22"/>
      <c r="DA198" s="16"/>
      <c r="DB198" s="126" t="s">
        <v>546</v>
      </c>
      <c r="DC198" s="127"/>
      <c r="DD198" s="128" t="s">
        <v>1734</v>
      </c>
      <c r="DE198" s="1"/>
      <c r="DF198" s="1"/>
      <c r="DG198" s="1"/>
      <c r="DH198" s="1"/>
      <c r="DI198" s="1" t="s">
        <v>433</v>
      </c>
      <c r="DJ198" s="205" t="s">
        <v>482</v>
      </c>
      <c r="DK198" s="4">
        <v>2</v>
      </c>
      <c r="DL198" s="4"/>
      <c r="DM198" s="4"/>
      <c r="DN198" s="16">
        <v>0</v>
      </c>
      <c r="DO198" s="4"/>
      <c r="DP198" s="4"/>
      <c r="DQ198" s="4"/>
      <c r="DR198" s="22">
        <v>15.4</v>
      </c>
      <c r="DS198" s="22" t="s">
        <v>430</v>
      </c>
      <c r="DT198" s="64">
        <v>162</v>
      </c>
      <c r="DU198" s="22">
        <v>17.3</v>
      </c>
      <c r="DV198" s="22">
        <v>82.7</v>
      </c>
      <c r="DW198" s="22" t="s">
        <v>430</v>
      </c>
      <c r="DX198" s="22" t="s">
        <v>430</v>
      </c>
      <c r="DY198" s="22" t="s">
        <v>430</v>
      </c>
      <c r="DZ198" s="22" t="s">
        <v>430</v>
      </c>
      <c r="EA198" s="2">
        <v>0</v>
      </c>
      <c r="EB198" s="65"/>
      <c r="EC198" s="36"/>
      <c r="ED198" s="36"/>
      <c r="EE198" s="4">
        <f>L198</f>
        <v>6</v>
      </c>
      <c r="EF198" s="4"/>
      <c r="EG198" s="4"/>
      <c r="EH198" s="4"/>
      <c r="EI198" s="4"/>
      <c r="EJ198" s="4"/>
      <c r="EK198" s="4"/>
      <c r="EL198" s="6" t="e">
        <f t="shared" si="339"/>
        <v>#DIV/0!</v>
      </c>
      <c r="EM198" s="4"/>
      <c r="EN198" s="4"/>
      <c r="EO198" s="4"/>
      <c r="EP198" s="4"/>
      <c r="EQ198" s="31"/>
      <c r="ER198" s="14"/>
      <c r="ES198" s="129">
        <f>C198</f>
        <v>15942</v>
      </c>
      <c r="ET198" s="130">
        <v>75</v>
      </c>
      <c r="EU198" s="130">
        <v>262743</v>
      </c>
      <c r="EV198" s="130">
        <v>12000</v>
      </c>
      <c r="EW198" s="130">
        <v>37440</v>
      </c>
      <c r="EX198" s="130">
        <v>2110</v>
      </c>
      <c r="EY198" s="131">
        <f t="shared" si="340"/>
        <v>87.77600000000001</v>
      </c>
      <c r="EZ198" s="38">
        <f t="shared" si="341"/>
        <v>526.65600000000006</v>
      </c>
      <c r="FA198" s="9"/>
      <c r="FB198" s="9"/>
      <c r="FC198" s="9"/>
      <c r="FD198" s="9"/>
      <c r="FE198" s="132"/>
      <c r="FF198" s="132"/>
      <c r="FG198" s="132"/>
      <c r="FH198" s="133"/>
      <c r="FI198" s="134"/>
      <c r="FJ198" s="133"/>
      <c r="FK198" s="135"/>
      <c r="FL198" s="136"/>
      <c r="FM198" s="9"/>
      <c r="FN198" s="1"/>
      <c r="FO198" s="40">
        <f t="shared" si="342"/>
        <v>9.5000000000000001E-2</v>
      </c>
      <c r="FP198" s="9"/>
      <c r="FQ198" s="118">
        <f t="shared" si="343"/>
        <v>0.80306611403538819</v>
      </c>
      <c r="FR198" s="137">
        <f t="shared" si="344"/>
        <v>8.7776000000000007E-2</v>
      </c>
      <c r="FS198" s="9"/>
      <c r="FT198" s="1"/>
      <c r="FU198" s="336"/>
      <c r="FV198" s="343"/>
      <c r="FW198" s="1"/>
      <c r="FX198" s="208"/>
      <c r="FY198" s="240"/>
      <c r="FZ198" s="1"/>
      <c r="GA198" s="1"/>
      <c r="GB198" s="9"/>
      <c r="GC198" s="9"/>
      <c r="GD198" s="1"/>
      <c r="GE198" s="20"/>
      <c r="GF198" s="1"/>
      <c r="GG198" s="1"/>
      <c r="GH198" s="8"/>
      <c r="GI198" s="351"/>
      <c r="GJ198" s="8"/>
      <c r="GK198" s="1"/>
      <c r="GL198" s="8"/>
      <c r="GM198" s="9"/>
      <c r="GN198" s="1"/>
      <c r="GO198" s="10"/>
      <c r="GP198" s="10"/>
      <c r="GQ198" s="20"/>
      <c r="GR198" s="138"/>
      <c r="GS198" s="1"/>
      <c r="GT198" s="1"/>
      <c r="GU198" s="1"/>
      <c r="GV198" s="1"/>
      <c r="GW198" s="1"/>
      <c r="GX198" s="1"/>
      <c r="GY198" s="9"/>
      <c r="GZ198" s="9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9"/>
      <c r="KC198" s="9"/>
      <c r="KD198" s="9"/>
      <c r="KE198" s="20">
        <f t="shared" si="345"/>
        <v>26.859456000000002</v>
      </c>
      <c r="KF198" s="20">
        <f t="shared" si="346"/>
        <v>32.301568000000003</v>
      </c>
      <c r="KG198" s="20">
        <f t="shared" si="347"/>
        <v>27.122783999999999</v>
      </c>
      <c r="KH198" s="20">
        <f t="shared" si="348"/>
        <v>2.3260640000000001</v>
      </c>
      <c r="KI198" s="20">
        <f t="shared" si="349"/>
        <v>0.15799680000000002</v>
      </c>
      <c r="KJ198" s="20">
        <f t="shared" si="350"/>
        <v>6.4926151679999995</v>
      </c>
      <c r="KK198" s="20">
        <f t="shared" si="351"/>
        <v>6.9125355519999996</v>
      </c>
      <c r="KL198" s="20">
        <f t="shared" si="352"/>
        <v>18.734909439999999</v>
      </c>
      <c r="KM198" s="9"/>
      <c r="KN198" s="9"/>
      <c r="KO198" s="9"/>
      <c r="KP198" s="1"/>
      <c r="KQ198" s="9"/>
      <c r="KR198" s="9"/>
      <c r="KS198" s="23"/>
      <c r="KT198" s="20"/>
      <c r="KU198" s="1"/>
      <c r="KV198" s="1"/>
      <c r="KW198" s="1"/>
      <c r="KX198" s="1"/>
      <c r="KY198" s="1"/>
      <c r="KZ198" s="1"/>
      <c r="LA198" s="11"/>
      <c r="LB198" s="11"/>
      <c r="LC198" s="11"/>
    </row>
    <row r="199" spans="1:315">
      <c r="A199" s="1">
        <v>340</v>
      </c>
      <c r="B199" s="416">
        <f>COUNTIFS($D$3:D199,D199,$F$3:F199,F199)</f>
        <v>1</v>
      </c>
      <c r="C199" s="417">
        <v>16650</v>
      </c>
      <c r="D199" s="418" t="s">
        <v>1893</v>
      </c>
      <c r="E199" s="2" t="s">
        <v>586</v>
      </c>
      <c r="F199" s="12">
        <v>7611083667</v>
      </c>
      <c r="G199" s="1">
        <v>45</v>
      </c>
      <c r="H199" s="441">
        <v>44539</v>
      </c>
      <c r="I199" s="29" t="s">
        <v>1894</v>
      </c>
      <c r="J199" s="24" t="s">
        <v>486</v>
      </c>
      <c r="K199" s="2" t="s">
        <v>429</v>
      </c>
      <c r="L199" s="2">
        <v>36</v>
      </c>
      <c r="M199" s="2" t="s">
        <v>628</v>
      </c>
      <c r="N199" s="2" t="s">
        <v>644</v>
      </c>
      <c r="O199" s="11"/>
      <c r="P199" s="2" t="s">
        <v>1879</v>
      </c>
      <c r="Q199" s="11"/>
      <c r="R199" s="11"/>
      <c r="S199" s="11"/>
      <c r="T199" s="41"/>
      <c r="U199" s="41"/>
      <c r="V199" s="61" t="s">
        <v>1358</v>
      </c>
      <c r="W199" s="41"/>
      <c r="X199" s="70" t="s">
        <v>1880</v>
      </c>
      <c r="Y199" s="63"/>
      <c r="Z199" s="11"/>
      <c r="AA199" s="1" t="s">
        <v>793</v>
      </c>
      <c r="AB199" s="1"/>
      <c r="AC199" s="112">
        <v>3879</v>
      </c>
      <c r="AD199" s="112">
        <v>140000</v>
      </c>
      <c r="AE199" s="11">
        <v>5</v>
      </c>
      <c r="AF199" s="11">
        <v>10000</v>
      </c>
      <c r="AG199" s="11" t="s">
        <v>490</v>
      </c>
      <c r="AH199" s="112">
        <v>10000</v>
      </c>
      <c r="AI199" s="11"/>
      <c r="AJ199" s="11"/>
      <c r="AK199" s="112"/>
      <c r="AL199" s="1"/>
      <c r="AM199" s="11"/>
      <c r="AN199" s="1"/>
      <c r="AO199" s="113">
        <v>65.8</v>
      </c>
      <c r="AP199" s="114">
        <v>33.299999999999997</v>
      </c>
      <c r="AQ199" s="115">
        <v>0.43</v>
      </c>
      <c r="AR199" s="116">
        <f t="shared" si="326"/>
        <v>99.53</v>
      </c>
      <c r="AS199" s="117">
        <f t="shared" si="327"/>
        <v>1.9759759759759761</v>
      </c>
      <c r="AT199" s="118">
        <f t="shared" si="328"/>
        <v>0.84966966966966972</v>
      </c>
      <c r="AU199" s="119">
        <f t="shared" si="329"/>
        <v>1.9507856507560037</v>
      </c>
      <c r="AV199" s="19">
        <f t="shared" si="353"/>
        <v>63.413999999999994</v>
      </c>
      <c r="AW199" s="19">
        <f t="shared" si="354"/>
        <v>96.373860182370819</v>
      </c>
      <c r="AX199" s="120">
        <v>0.93</v>
      </c>
      <c r="AY199" s="19">
        <f t="shared" si="355"/>
        <v>1.4133738601823709</v>
      </c>
      <c r="AZ199" s="1" t="s">
        <v>431</v>
      </c>
      <c r="BA199" s="55">
        <v>14.040000000000001</v>
      </c>
      <c r="BB199" s="1" t="s">
        <v>431</v>
      </c>
      <c r="BC199" s="6">
        <v>4.1000000000000002E-2</v>
      </c>
      <c r="BD199" s="6"/>
      <c r="BE199" s="19"/>
      <c r="BF199" s="19"/>
      <c r="BG199" s="64">
        <v>8784.1666666666679</v>
      </c>
      <c r="BH199" s="64">
        <v>850.63</v>
      </c>
      <c r="BI199" s="19">
        <v>19.399999999999999</v>
      </c>
      <c r="BJ199" s="19">
        <v>74.099999999999994</v>
      </c>
      <c r="BK199" s="19">
        <f t="shared" si="357"/>
        <v>25.900000000000006</v>
      </c>
      <c r="BL199" s="121">
        <f t="shared" si="330"/>
        <v>2.8610038610038599</v>
      </c>
      <c r="BM199" s="122">
        <v>0.24</v>
      </c>
      <c r="BN199" s="6">
        <f t="shared" si="331"/>
        <v>0.36474164133738601</v>
      </c>
      <c r="BO199" s="1" t="s">
        <v>431</v>
      </c>
      <c r="BP199" s="19">
        <v>33.949999999999996</v>
      </c>
      <c r="BQ199" s="19">
        <v>51.3</v>
      </c>
      <c r="BR199" s="42">
        <v>82058.34</v>
      </c>
      <c r="BS199" s="6">
        <f t="shared" si="332"/>
        <v>35.65</v>
      </c>
      <c r="BT199" s="4">
        <v>90.2</v>
      </c>
      <c r="BU199" s="42">
        <v>10217.200000000001</v>
      </c>
      <c r="BV199" s="6">
        <f t="shared" si="333"/>
        <v>9.7999999999999972</v>
      </c>
      <c r="BW199" s="6">
        <f t="shared" si="334"/>
        <v>31.41855</v>
      </c>
      <c r="BX199" s="22">
        <v>29.8</v>
      </c>
      <c r="BY199" s="22">
        <f t="shared" si="335"/>
        <v>9.9233999999999991</v>
      </c>
      <c r="BZ199" s="6">
        <v>5.85</v>
      </c>
      <c r="CA199" s="22">
        <f t="shared" si="336"/>
        <v>1.9480499999999998</v>
      </c>
      <c r="CB199" s="6">
        <v>58.7</v>
      </c>
      <c r="CC199" s="22">
        <f t="shared" si="337"/>
        <v>19.5471</v>
      </c>
      <c r="CD199" s="22">
        <v>0.14000000000000001</v>
      </c>
      <c r="CE199" s="123">
        <v>99.6</v>
      </c>
      <c r="CF199" s="124">
        <v>10194</v>
      </c>
      <c r="CG199" s="123">
        <v>97.6</v>
      </c>
      <c r="CH199" s="124">
        <v>7797</v>
      </c>
      <c r="CI199" s="123">
        <v>89.7</v>
      </c>
      <c r="CJ199" s="123">
        <v>93.5</v>
      </c>
      <c r="CK199" s="124">
        <v>6300</v>
      </c>
      <c r="CL199" s="19">
        <f t="shared" si="338"/>
        <v>5.0940170940170946</v>
      </c>
      <c r="CM199" s="19"/>
      <c r="CN199" s="19"/>
      <c r="CO199" s="19"/>
      <c r="CP199" s="6"/>
      <c r="CQ199" s="19"/>
      <c r="CR199" s="19"/>
      <c r="CS199" s="20"/>
      <c r="CT199" s="25"/>
      <c r="CU199" s="125"/>
      <c r="CV199" s="125"/>
      <c r="CW199" s="1"/>
      <c r="CX199" s="1"/>
      <c r="CY199" s="1"/>
      <c r="CZ199" s="22"/>
      <c r="DA199" s="16"/>
      <c r="DB199" s="126" t="s">
        <v>446</v>
      </c>
      <c r="DC199" s="127"/>
      <c r="DD199" s="128" t="s">
        <v>1895</v>
      </c>
      <c r="DE199" s="1"/>
      <c r="DF199" s="1"/>
      <c r="DG199" s="1"/>
      <c r="DH199" s="1"/>
      <c r="DI199" s="105" t="s">
        <v>433</v>
      </c>
      <c r="DJ199" s="206" t="s">
        <v>490</v>
      </c>
      <c r="DK199" s="4">
        <v>2</v>
      </c>
      <c r="DL199" s="4"/>
      <c r="DM199" s="4"/>
      <c r="DN199" s="16" t="s">
        <v>442</v>
      </c>
      <c r="DO199" s="4"/>
      <c r="DP199" s="4"/>
      <c r="DQ199" s="4"/>
      <c r="DR199" s="22" t="s">
        <v>430</v>
      </c>
      <c r="DS199" s="22" t="s">
        <v>430</v>
      </c>
      <c r="DT199" s="22">
        <v>1468</v>
      </c>
      <c r="DU199" s="22">
        <v>7.9</v>
      </c>
      <c r="DV199" s="22">
        <v>92.1</v>
      </c>
      <c r="DW199" s="22" t="s">
        <v>430</v>
      </c>
      <c r="DX199" s="22" t="s">
        <v>430</v>
      </c>
      <c r="DY199" s="22" t="s">
        <v>430</v>
      </c>
      <c r="DZ199" s="39" t="s">
        <v>430</v>
      </c>
      <c r="EA199" s="2">
        <v>0</v>
      </c>
      <c r="EB199" s="2"/>
      <c r="EC199" s="36"/>
      <c r="ED199" s="36"/>
      <c r="EE199" s="4">
        <f>L199</f>
        <v>36</v>
      </c>
      <c r="EF199" s="4"/>
      <c r="EG199" s="4">
        <v>3</v>
      </c>
      <c r="EH199" s="4"/>
      <c r="EI199" s="4"/>
      <c r="EJ199" s="4"/>
      <c r="EK199" s="4"/>
      <c r="EL199" s="6" t="e">
        <f t="shared" si="339"/>
        <v>#DIV/0!</v>
      </c>
      <c r="EM199" s="4"/>
      <c r="EN199" s="4"/>
      <c r="EO199" s="4"/>
      <c r="EP199" s="4"/>
      <c r="EQ199" s="31"/>
      <c r="ER199" s="14"/>
      <c r="ES199" s="129">
        <f>C199</f>
        <v>16650</v>
      </c>
      <c r="ET199" s="130">
        <v>75</v>
      </c>
      <c r="EU199" s="130">
        <v>40318</v>
      </c>
      <c r="EV199" s="130">
        <v>4000</v>
      </c>
      <c r="EW199" s="130">
        <v>38064</v>
      </c>
      <c r="EX199" s="130">
        <v>28359</v>
      </c>
      <c r="EY199" s="131">
        <f t="shared" si="340"/>
        <v>3598.1899200000003</v>
      </c>
      <c r="EZ199" s="38">
        <f t="shared" si="341"/>
        <v>129534.83712000001</v>
      </c>
      <c r="FA199" s="9"/>
      <c r="FB199" s="9"/>
      <c r="FC199" s="9"/>
      <c r="FD199" s="9"/>
      <c r="FE199" s="132"/>
      <c r="FF199" s="132"/>
      <c r="FG199" s="132"/>
      <c r="FH199" s="133"/>
      <c r="FI199" s="134"/>
      <c r="FJ199" s="133"/>
      <c r="FK199" s="135"/>
      <c r="FL199" s="136"/>
      <c r="FM199" s="9"/>
      <c r="FN199" s="1"/>
      <c r="FO199" s="40">
        <f t="shared" si="342"/>
        <v>3.879</v>
      </c>
      <c r="FP199" s="9"/>
      <c r="FQ199" s="118">
        <f t="shared" si="343"/>
        <v>70.338310432065086</v>
      </c>
      <c r="FR199" s="137">
        <f t="shared" si="344"/>
        <v>3.5981899200000003</v>
      </c>
      <c r="FS199" s="9"/>
      <c r="FT199" s="1"/>
      <c r="FU199" s="335"/>
      <c r="FV199" s="344"/>
      <c r="FW199" s="210"/>
      <c r="FX199" s="8"/>
      <c r="FY199" s="240"/>
      <c r="FZ199" s="1"/>
      <c r="GA199" s="1"/>
      <c r="GB199" s="9"/>
      <c r="GC199" s="9"/>
      <c r="GD199" s="1"/>
      <c r="GE199" s="20"/>
      <c r="GF199" s="1"/>
      <c r="GG199" s="1"/>
      <c r="GH199" s="8"/>
      <c r="GI199" s="351"/>
      <c r="GJ199" s="8"/>
      <c r="GK199" s="1"/>
      <c r="GL199" s="8"/>
      <c r="GM199" s="9"/>
      <c r="GN199" s="1"/>
      <c r="GO199" s="10"/>
      <c r="GP199" s="10"/>
      <c r="GQ199" s="20"/>
      <c r="GR199" s="138"/>
      <c r="GS199" s="1"/>
      <c r="GT199" s="1"/>
      <c r="GU199" s="1"/>
      <c r="GV199" s="1"/>
      <c r="GW199" s="1"/>
      <c r="GX199" s="1"/>
      <c r="GY199" s="9"/>
      <c r="GZ199" s="9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22">
        <v>88.5</v>
      </c>
      <c r="KC199" s="22">
        <v>43.3</v>
      </c>
      <c r="KD199" s="22">
        <v>26.1</v>
      </c>
      <c r="KE199" s="20">
        <f t="shared" si="345"/>
        <v>2367.6089673600004</v>
      </c>
      <c r="KF199" s="20">
        <f t="shared" si="346"/>
        <v>1198.1972433599999</v>
      </c>
      <c r="KG199" s="20">
        <f t="shared" si="347"/>
        <v>15.472216656000001</v>
      </c>
      <c r="KH199" s="20">
        <f t="shared" si="348"/>
        <v>33.463166256000008</v>
      </c>
      <c r="KI199" s="20">
        <f t="shared" si="349"/>
        <v>8.6356558079999992</v>
      </c>
      <c r="KJ199" s="20">
        <f t="shared" si="350"/>
        <v>357.06277852127999</v>
      </c>
      <c r="KK199" s="20">
        <f t="shared" si="351"/>
        <v>70.094538736559997</v>
      </c>
      <c r="KL199" s="20">
        <f t="shared" si="352"/>
        <v>703.34178185232008</v>
      </c>
      <c r="KM199" s="9"/>
      <c r="KN199" s="9"/>
      <c r="KO199" s="9"/>
      <c r="KP199" s="1"/>
      <c r="KQ199" s="9"/>
      <c r="KR199" s="9"/>
      <c r="KS199" s="23"/>
      <c r="KT199" s="20"/>
      <c r="KU199" s="1"/>
      <c r="KV199" s="1"/>
      <c r="KW199" s="1"/>
      <c r="KX199" s="1"/>
      <c r="KY199" s="1"/>
      <c r="KZ199" s="1"/>
      <c r="LA199" s="11"/>
      <c r="LB199" s="11"/>
      <c r="LC199" s="11"/>
    </row>
    <row r="200" spans="1:315">
      <c r="A200" s="1">
        <v>166</v>
      </c>
      <c r="B200" s="416">
        <f>COUNTIFS($D$3:D200,D200,$F$3:F200,F200)</f>
        <v>1</v>
      </c>
      <c r="C200" s="417">
        <v>12973</v>
      </c>
      <c r="D200" s="418" t="s">
        <v>1194</v>
      </c>
      <c r="E200" s="2" t="s">
        <v>735</v>
      </c>
      <c r="F200" s="12">
        <v>6656270038</v>
      </c>
      <c r="G200" s="1">
        <v>54</v>
      </c>
      <c r="H200" s="441">
        <v>44000</v>
      </c>
      <c r="I200" s="29" t="s">
        <v>456</v>
      </c>
      <c r="J200" s="24" t="s">
        <v>486</v>
      </c>
      <c r="K200" s="2" t="s">
        <v>429</v>
      </c>
      <c r="L200" s="1" t="s">
        <v>1199</v>
      </c>
      <c r="M200" s="2" t="s">
        <v>628</v>
      </c>
      <c r="N200" s="2" t="s">
        <v>644</v>
      </c>
      <c r="O200" s="1"/>
      <c r="P200" s="1" t="s">
        <v>1160</v>
      </c>
      <c r="Q200" s="25"/>
      <c r="R200" s="25"/>
      <c r="S200" s="2"/>
      <c r="T200" s="49" t="s">
        <v>1013</v>
      </c>
      <c r="U200" s="49"/>
      <c r="V200" s="54" t="s">
        <v>1107</v>
      </c>
      <c r="W200" s="27"/>
      <c r="X200" s="56"/>
      <c r="Y200" s="56"/>
      <c r="Z200" s="29"/>
      <c r="AA200" s="1" t="s">
        <v>793</v>
      </c>
      <c r="AB200" s="1"/>
      <c r="AC200" s="112">
        <v>191</v>
      </c>
      <c r="AD200" s="112">
        <v>4500</v>
      </c>
      <c r="AE200" s="11"/>
      <c r="AF200" s="11"/>
      <c r="AG200" s="11" t="s">
        <v>482</v>
      </c>
      <c r="AH200" s="112">
        <v>350</v>
      </c>
      <c r="AI200" s="11"/>
      <c r="AJ200" s="11"/>
      <c r="AK200" s="112"/>
      <c r="AL200" s="1"/>
      <c r="AM200" s="11"/>
      <c r="AN200" s="1"/>
      <c r="AO200" s="113">
        <v>33.700000000000003</v>
      </c>
      <c r="AP200" s="114">
        <v>30.6</v>
      </c>
      <c r="AQ200" s="115">
        <v>34.1</v>
      </c>
      <c r="AR200" s="116">
        <f t="shared" si="326"/>
        <v>98.4</v>
      </c>
      <c r="AS200" s="117">
        <f t="shared" si="327"/>
        <v>1.1013071895424837</v>
      </c>
      <c r="AT200" s="118">
        <f t="shared" si="328"/>
        <v>37.554575163398695</v>
      </c>
      <c r="AU200" s="119">
        <f t="shared" si="329"/>
        <v>0.52086553323029372</v>
      </c>
      <c r="AV200" s="19">
        <f t="shared" si="353"/>
        <v>29.296000000000003</v>
      </c>
      <c r="AW200" s="19">
        <f t="shared" si="354"/>
        <v>86.931750741839764</v>
      </c>
      <c r="AX200" s="120">
        <v>1.64</v>
      </c>
      <c r="AY200" s="19">
        <f t="shared" si="355"/>
        <v>4.8664688427299696</v>
      </c>
      <c r="AZ200" s="1" t="s">
        <v>431</v>
      </c>
      <c r="BA200" s="55">
        <v>37.200000000000003</v>
      </c>
      <c r="BB200" s="1" t="s">
        <v>431</v>
      </c>
      <c r="BC200" s="6">
        <v>2.11</v>
      </c>
      <c r="BD200" s="6"/>
      <c r="BE200" s="19"/>
      <c r="BF200" s="19"/>
      <c r="BG200" s="64">
        <v>6016.1538461538457</v>
      </c>
      <c r="BH200" s="64">
        <v>456</v>
      </c>
      <c r="BI200" s="19">
        <v>1.33</v>
      </c>
      <c r="BJ200" s="19">
        <v>48.5</v>
      </c>
      <c r="BK200" s="19">
        <f t="shared" si="357"/>
        <v>51.5</v>
      </c>
      <c r="BL200" s="121">
        <f t="shared" si="330"/>
        <v>0.94174757281553401</v>
      </c>
      <c r="BM200" s="122">
        <v>1.41</v>
      </c>
      <c r="BN200" s="6">
        <f t="shared" si="331"/>
        <v>4.1839762611275964</v>
      </c>
      <c r="BO200" s="1" t="s">
        <v>431</v>
      </c>
      <c r="BP200" s="19">
        <v>53.1</v>
      </c>
      <c r="BQ200" s="19">
        <v>69.574999999999989</v>
      </c>
      <c r="BR200" s="4">
        <v>61680</v>
      </c>
      <c r="BS200" s="6">
        <f t="shared" si="332"/>
        <v>53.5</v>
      </c>
      <c r="BT200" s="4">
        <v>94.1</v>
      </c>
      <c r="BU200" s="42">
        <v>7726.2068965517246</v>
      </c>
      <c r="BV200" s="6">
        <f t="shared" si="333"/>
        <v>5.9000000000000057</v>
      </c>
      <c r="BW200" s="6">
        <f t="shared" si="334"/>
        <v>30.324600000000004</v>
      </c>
      <c r="BX200" s="2">
        <v>23.7</v>
      </c>
      <c r="BY200" s="22">
        <f t="shared" si="335"/>
        <v>7.2522000000000002</v>
      </c>
      <c r="BZ200" s="4">
        <v>29.8</v>
      </c>
      <c r="CA200" s="22">
        <f t="shared" si="336"/>
        <v>9.1188000000000002</v>
      </c>
      <c r="CB200" s="4">
        <v>45.6</v>
      </c>
      <c r="CC200" s="22">
        <f t="shared" si="337"/>
        <v>13.953600000000002</v>
      </c>
      <c r="CD200" s="19">
        <v>2.09</v>
      </c>
      <c r="CE200" s="123">
        <v>99.4</v>
      </c>
      <c r="CF200" s="123">
        <v>8913</v>
      </c>
      <c r="CG200" s="123">
        <v>98.7</v>
      </c>
      <c r="CH200" s="123">
        <v>6200</v>
      </c>
      <c r="CI200" s="123">
        <v>79</v>
      </c>
      <c r="CJ200" s="123">
        <v>89.4</v>
      </c>
      <c r="CK200" s="123">
        <v>5404</v>
      </c>
      <c r="CL200" s="19">
        <f t="shared" si="338"/>
        <v>0.7953020134228187</v>
      </c>
      <c r="CM200" s="22"/>
      <c r="CN200" s="22"/>
      <c r="CO200" s="22"/>
      <c r="CP200" s="6">
        <v>1.02</v>
      </c>
      <c r="CQ200" s="19"/>
      <c r="CR200" s="19"/>
      <c r="CS200" s="19"/>
      <c r="CT200" s="22"/>
      <c r="CU200" s="139"/>
      <c r="CV200" s="139"/>
      <c r="CW200" s="22"/>
      <c r="CX200" s="22"/>
      <c r="CY200" s="1"/>
      <c r="CZ200" s="22"/>
      <c r="DA200" s="16"/>
      <c r="DB200" s="126" t="s">
        <v>457</v>
      </c>
      <c r="DC200" s="127"/>
      <c r="DD200" s="128" t="s">
        <v>1200</v>
      </c>
      <c r="DE200" s="1"/>
      <c r="DF200" s="1"/>
      <c r="DG200" s="1"/>
      <c r="DH200" s="1"/>
      <c r="DI200" s="1" t="s">
        <v>435</v>
      </c>
      <c r="DJ200" s="205" t="s">
        <v>482</v>
      </c>
      <c r="DK200" s="4">
        <v>2</v>
      </c>
      <c r="DL200" s="4" t="s">
        <v>1195</v>
      </c>
      <c r="DM200" s="4" t="s">
        <v>1196</v>
      </c>
      <c r="DN200" s="16">
        <v>0</v>
      </c>
      <c r="DO200" s="4"/>
      <c r="DP200" s="4"/>
      <c r="DQ200" s="4"/>
      <c r="DR200" s="22" t="s">
        <v>430</v>
      </c>
      <c r="DS200" s="22" t="s">
        <v>430</v>
      </c>
      <c r="DT200" s="22">
        <v>379</v>
      </c>
      <c r="DU200" s="22">
        <v>26.6</v>
      </c>
      <c r="DV200" s="22">
        <v>73.400000000000006</v>
      </c>
      <c r="DW200" s="22" t="s">
        <v>430</v>
      </c>
      <c r="DX200" s="22" t="s">
        <v>430</v>
      </c>
      <c r="DY200" s="22" t="s">
        <v>430</v>
      </c>
      <c r="DZ200" s="22" t="s">
        <v>430</v>
      </c>
      <c r="EA200" s="2">
        <v>0</v>
      </c>
      <c r="EB200" s="2"/>
      <c r="EC200" s="36"/>
      <c r="ED200" s="36"/>
      <c r="EE200" s="4">
        <v>36</v>
      </c>
      <c r="EF200" s="4">
        <v>50</v>
      </c>
      <c r="EG200" s="4">
        <v>3</v>
      </c>
      <c r="EH200" s="4"/>
      <c r="EI200" s="4"/>
      <c r="EJ200" s="4">
        <v>169</v>
      </c>
      <c r="EK200" s="4">
        <v>68</v>
      </c>
      <c r="EL200" s="6">
        <f t="shared" si="339"/>
        <v>23.808690171912748</v>
      </c>
      <c r="EM200" s="4">
        <v>2</v>
      </c>
      <c r="EN200" s="1">
        <v>1</v>
      </c>
      <c r="EO200" s="4">
        <v>2</v>
      </c>
      <c r="EP200" s="4">
        <v>2</v>
      </c>
      <c r="EQ200" s="31" t="s">
        <v>1201</v>
      </c>
      <c r="ER200" s="14"/>
      <c r="ES200" s="129">
        <v>12973</v>
      </c>
      <c r="ET200" s="130">
        <v>75</v>
      </c>
      <c r="EU200" s="130">
        <v>5442</v>
      </c>
      <c r="EV200" s="130">
        <v>8000</v>
      </c>
      <c r="EW200" s="130">
        <v>40560</v>
      </c>
      <c r="EX200" s="130">
        <v>2497</v>
      </c>
      <c r="EY200" s="131">
        <f t="shared" si="340"/>
        <v>168.79719999999998</v>
      </c>
      <c r="EZ200" s="38">
        <f>24*EY200</f>
        <v>4051.1327999999994</v>
      </c>
      <c r="FA200" s="9"/>
      <c r="FB200" s="9"/>
      <c r="FC200" s="9"/>
      <c r="FD200" s="9"/>
      <c r="FE200" s="132"/>
      <c r="FF200" s="132"/>
      <c r="FG200" s="132"/>
      <c r="FH200" s="133"/>
      <c r="FI200" s="11"/>
      <c r="FJ200" s="133"/>
      <c r="FK200" s="135"/>
      <c r="FL200" s="136"/>
      <c r="FM200" s="9"/>
      <c r="FN200" s="1"/>
      <c r="FO200" s="40">
        <f t="shared" si="342"/>
        <v>0.191</v>
      </c>
      <c r="FP200" s="9"/>
      <c r="FQ200" s="118">
        <f t="shared" si="343"/>
        <v>45.883866225652334</v>
      </c>
      <c r="FR200" s="137">
        <f t="shared" si="344"/>
        <v>0.16879719999999998</v>
      </c>
      <c r="FS200" s="140">
        <f>DT200/EY200</f>
        <v>2.2452979077852007</v>
      </c>
      <c r="FT200" s="42">
        <v>10</v>
      </c>
      <c r="FU200" s="337" t="s">
        <v>1197</v>
      </c>
      <c r="FV200" s="343" t="s">
        <v>1197</v>
      </c>
      <c r="FW200" s="1" t="s">
        <v>1197</v>
      </c>
      <c r="FX200" s="208" t="s">
        <v>1197</v>
      </c>
      <c r="FY200" s="240" t="s">
        <v>1020</v>
      </c>
      <c r="FZ200" s="1">
        <v>0</v>
      </c>
      <c r="GA200" s="1" t="s">
        <v>557</v>
      </c>
      <c r="GB200" s="9" t="s">
        <v>500</v>
      </c>
      <c r="GC200" s="9"/>
      <c r="GD200" s="1"/>
      <c r="GE200" s="20"/>
      <c r="GF200" s="1"/>
      <c r="GG200" s="1">
        <v>1</v>
      </c>
      <c r="GH200" s="8" t="s">
        <v>1198</v>
      </c>
      <c r="GI200" s="351"/>
      <c r="GJ200" s="8" t="s">
        <v>1016</v>
      </c>
      <c r="GK200" s="1">
        <v>0</v>
      </c>
      <c r="GL200" s="8">
        <v>0</v>
      </c>
      <c r="GM200" s="11" t="s">
        <v>1202</v>
      </c>
      <c r="GN200" s="1"/>
      <c r="GO200" s="10">
        <v>44000</v>
      </c>
      <c r="GP200" s="10"/>
      <c r="GQ200" s="20"/>
      <c r="GR200" s="138" t="s">
        <v>1018</v>
      </c>
      <c r="GS200" s="1"/>
      <c r="GT200" s="1"/>
      <c r="GU200" s="1"/>
      <c r="GV200" s="1"/>
      <c r="GW200" s="1"/>
      <c r="GX200" s="1"/>
      <c r="GY200" s="9"/>
      <c r="GZ200" s="1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1"/>
      <c r="IE200" s="11"/>
      <c r="IF200" s="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9"/>
      <c r="KC200" s="9"/>
      <c r="KD200" s="9"/>
      <c r="KE200" s="20">
        <f t="shared" si="345"/>
        <v>56.884656399999997</v>
      </c>
      <c r="KF200" s="20">
        <f t="shared" si="346"/>
        <v>51.651943199999991</v>
      </c>
      <c r="KG200" s="20">
        <f t="shared" si="347"/>
        <v>57.559845199999991</v>
      </c>
      <c r="KH200" s="20">
        <f t="shared" si="348"/>
        <v>2.7682740799999994</v>
      </c>
      <c r="KI200" s="20">
        <f t="shared" si="349"/>
        <v>2.3800405199999997</v>
      </c>
      <c r="KJ200" s="20">
        <f t="shared" si="350"/>
        <v>12.2415105384</v>
      </c>
      <c r="KK200" s="20">
        <f t="shared" si="351"/>
        <v>15.392279073599999</v>
      </c>
      <c r="KL200" s="20">
        <f t="shared" si="352"/>
        <v>23.553286099199997</v>
      </c>
      <c r="KM200" s="9"/>
      <c r="KN200" s="9"/>
      <c r="KO200" s="9"/>
      <c r="KP200" s="1"/>
      <c r="KQ200" s="9"/>
      <c r="KR200" s="9"/>
      <c r="KS200" s="23"/>
      <c r="KT200" s="20"/>
      <c r="KU200" s="1"/>
      <c r="KV200" s="2"/>
      <c r="KW200" s="1"/>
      <c r="KX200" s="1"/>
      <c r="KY200" s="1"/>
      <c r="KZ200" s="1"/>
      <c r="LA200" s="11" t="s">
        <v>3233</v>
      </c>
      <c r="LB200" s="11"/>
      <c r="LC200" s="11"/>
    </row>
    <row r="201" spans="1:315">
      <c r="A201" s="1">
        <v>111</v>
      </c>
      <c r="B201" s="416">
        <f>COUNTIFS($D$3:D201,D201,$F$3:F201,F201)</f>
        <v>1</v>
      </c>
      <c r="C201" s="418">
        <v>10478</v>
      </c>
      <c r="D201" s="418" t="s">
        <v>2327</v>
      </c>
      <c r="E201" s="1" t="s">
        <v>560</v>
      </c>
      <c r="F201" s="12">
        <v>8809103765</v>
      </c>
      <c r="G201" s="1">
        <v>31</v>
      </c>
      <c r="H201" s="441">
        <v>43543</v>
      </c>
      <c r="I201" s="162"/>
      <c r="J201" s="24"/>
      <c r="K201" s="9"/>
      <c r="L201" s="1"/>
      <c r="M201" s="1"/>
      <c r="N201" s="1"/>
      <c r="O201" s="1"/>
      <c r="P201" s="25"/>
      <c r="Q201" s="25"/>
      <c r="R201" s="25"/>
      <c r="S201" s="27"/>
      <c r="T201" s="27"/>
      <c r="U201" s="27"/>
      <c r="V201" s="27"/>
      <c r="W201" s="27"/>
      <c r="X201" s="27"/>
      <c r="Y201" s="26"/>
      <c r="Z201" s="8"/>
      <c r="AA201" s="1"/>
      <c r="AB201" s="1"/>
      <c r="AC201" s="1"/>
      <c r="AD201" s="1"/>
      <c r="AE201" s="1"/>
      <c r="AF201" s="1"/>
      <c r="AG201" s="136"/>
      <c r="AH201" s="9"/>
      <c r="AI201" s="1"/>
      <c r="AJ201" s="1"/>
      <c r="AK201" s="112"/>
      <c r="AL201" s="1"/>
      <c r="AM201" s="1"/>
      <c r="AN201" s="1"/>
      <c r="AO201" s="163"/>
      <c r="AP201" s="164"/>
      <c r="AQ201" s="165"/>
      <c r="AR201" s="166"/>
      <c r="AS201" s="135"/>
      <c r="AT201" s="21"/>
      <c r="AU201" s="167"/>
      <c r="AV201" s="1"/>
      <c r="AW201" s="1"/>
      <c r="AX201" s="168"/>
      <c r="AY201" s="1"/>
      <c r="AZ201" s="1"/>
      <c r="BA201" s="142"/>
      <c r="BB201" s="1"/>
      <c r="BC201" s="169"/>
      <c r="BD201" s="4"/>
      <c r="BE201" s="1"/>
      <c r="BF201" s="1"/>
      <c r="BG201" s="1"/>
      <c r="BH201" s="1"/>
      <c r="BI201" s="1"/>
      <c r="BJ201" s="1"/>
      <c r="BK201" s="1"/>
      <c r="BL201" s="170"/>
      <c r="BM201" s="123"/>
      <c r="BN201" s="4"/>
      <c r="BO201" s="1"/>
      <c r="BP201" s="1"/>
      <c r="BQ201" s="1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25"/>
      <c r="CP201" s="4"/>
      <c r="CQ201" s="1"/>
      <c r="CR201" s="1"/>
      <c r="CS201" s="1"/>
      <c r="CT201" s="25"/>
      <c r="CU201" s="125"/>
      <c r="CV201" s="125"/>
      <c r="CW201" s="1"/>
      <c r="CX201" s="1"/>
      <c r="CY201" s="1"/>
      <c r="CZ201" s="1"/>
      <c r="DA201" s="1"/>
      <c r="DB201" s="126"/>
      <c r="DC201" s="8"/>
      <c r="DD201" s="8"/>
      <c r="DE201" s="1"/>
      <c r="DF201" s="1"/>
      <c r="DG201" s="1"/>
      <c r="DH201" s="1"/>
      <c r="DI201" s="2"/>
      <c r="DJ201" s="205" t="s">
        <v>482</v>
      </c>
      <c r="DK201" s="4"/>
      <c r="DL201" s="4"/>
      <c r="DM201" s="4"/>
      <c r="DN201" s="4"/>
      <c r="DO201" s="4"/>
      <c r="DP201" s="4"/>
      <c r="DQ201" s="4"/>
      <c r="DR201" s="1"/>
      <c r="DS201" s="1"/>
      <c r="DT201" s="2"/>
      <c r="DU201" s="2"/>
      <c r="DV201" s="2"/>
      <c r="DW201" s="2"/>
      <c r="DX201" s="2"/>
      <c r="DY201" s="2"/>
      <c r="DZ201" s="2"/>
      <c r="EA201" s="2"/>
      <c r="EB201" s="1"/>
      <c r="EC201" s="9"/>
      <c r="ED201" s="9"/>
      <c r="EE201" s="9"/>
      <c r="EF201" s="1"/>
      <c r="EG201" s="1"/>
      <c r="EH201" s="1"/>
      <c r="EI201" s="1"/>
      <c r="EJ201" s="1"/>
      <c r="EK201" s="1"/>
      <c r="EL201" s="6" t="e">
        <f>EK201/((EJ201/100)*(EJ201/100))</f>
        <v>#DIV/0!</v>
      </c>
      <c r="EM201" s="1"/>
      <c r="EN201" s="1"/>
      <c r="EO201" s="1"/>
      <c r="EP201" s="1"/>
      <c r="EQ201" s="8"/>
      <c r="ER201" s="10"/>
      <c r="ES201" s="129"/>
      <c r="ET201" s="9"/>
      <c r="EU201" s="9"/>
      <c r="EV201" s="9"/>
      <c r="EW201" s="9"/>
      <c r="EX201" s="9"/>
      <c r="EY201" s="132"/>
      <c r="EZ201" s="132"/>
      <c r="FA201" s="11"/>
      <c r="FB201" s="9"/>
      <c r="FC201" s="9"/>
      <c r="FD201" s="9"/>
      <c r="FE201" s="9"/>
      <c r="FF201" s="9"/>
      <c r="FG201" s="132"/>
      <c r="FH201" s="132"/>
      <c r="FI201" s="134"/>
      <c r="FJ201" s="133"/>
      <c r="FK201" s="171"/>
      <c r="FL201" s="21"/>
      <c r="FM201" s="136"/>
      <c r="FN201" s="9"/>
      <c r="FO201" s="36"/>
      <c r="FP201" s="9"/>
      <c r="FQ201" s="132"/>
      <c r="FR201" s="132"/>
      <c r="FS201" s="1"/>
      <c r="FT201" s="1"/>
      <c r="FU201" s="336"/>
      <c r="FV201" s="343" t="s">
        <v>772</v>
      </c>
      <c r="FW201" s="1"/>
      <c r="FX201" s="208" t="s">
        <v>772</v>
      </c>
      <c r="FY201" s="240"/>
      <c r="FZ201" s="1"/>
      <c r="GA201" s="1"/>
      <c r="GB201" s="9"/>
      <c r="GC201" s="9"/>
      <c r="GD201" s="1"/>
      <c r="GE201" s="20"/>
      <c r="GF201" s="1"/>
      <c r="GG201" s="1"/>
      <c r="GH201" s="8"/>
      <c r="GI201" s="351"/>
      <c r="GJ201" s="8"/>
      <c r="GK201" s="1"/>
      <c r="GL201" s="8"/>
      <c r="GM201" s="9"/>
      <c r="GN201" s="1"/>
      <c r="GO201" s="1"/>
      <c r="GP201" s="4"/>
      <c r="GQ201" s="1"/>
      <c r="GR201" s="138"/>
      <c r="GS201" s="1"/>
      <c r="GT201" s="1"/>
      <c r="GU201" s="1"/>
      <c r="GV201" s="1"/>
      <c r="GW201" s="1"/>
      <c r="GX201" s="1"/>
      <c r="GY201" s="9"/>
      <c r="GZ201" s="9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1"/>
      <c r="KQ201" s="9"/>
      <c r="KR201" s="9"/>
      <c r="KS201" s="23"/>
      <c r="KT201" s="20"/>
      <c r="KU201" s="1"/>
      <c r="KV201" s="1"/>
      <c r="KW201" s="1"/>
      <c r="KX201" s="1"/>
      <c r="KY201" s="1"/>
      <c r="KZ201" s="1"/>
      <c r="LA201" s="11"/>
      <c r="LB201" s="11"/>
      <c r="LC201" s="11"/>
    </row>
    <row r="202" spans="1:315">
      <c r="A202" s="1">
        <v>85</v>
      </c>
      <c r="B202" s="416">
        <f>COUNTIFS($D$3:D202,D202,$F$3:F202,F202)</f>
        <v>1</v>
      </c>
      <c r="C202" s="417">
        <v>12493</v>
      </c>
      <c r="D202" s="418" t="s">
        <v>757</v>
      </c>
      <c r="E202" s="2" t="s">
        <v>542</v>
      </c>
      <c r="F202" s="12">
        <v>7562275336</v>
      </c>
      <c r="G202" s="1">
        <v>45</v>
      </c>
      <c r="H202" s="441">
        <v>43894</v>
      </c>
      <c r="I202" s="29" t="s">
        <v>441</v>
      </c>
      <c r="J202" s="24" t="s">
        <v>486</v>
      </c>
      <c r="K202" s="2" t="s">
        <v>429</v>
      </c>
      <c r="L202" s="1">
        <v>15</v>
      </c>
      <c r="M202" s="2">
        <v>2</v>
      </c>
      <c r="N202" s="2" t="s">
        <v>430</v>
      </c>
      <c r="O202" s="1"/>
      <c r="P202" s="1" t="s">
        <v>1067</v>
      </c>
      <c r="Q202" s="25"/>
      <c r="R202" s="25"/>
      <c r="S202" s="2"/>
      <c r="T202" s="41"/>
      <c r="U202" s="41"/>
      <c r="V202" s="50" t="s">
        <v>1014</v>
      </c>
      <c r="W202" s="27"/>
      <c r="X202" s="56"/>
      <c r="Y202" s="56"/>
      <c r="Z202" s="29" t="s">
        <v>1001</v>
      </c>
      <c r="AA202" s="1" t="s">
        <v>797</v>
      </c>
      <c r="AB202" s="1"/>
      <c r="AC202" s="112">
        <v>212</v>
      </c>
      <c r="AD202" s="112">
        <v>3100</v>
      </c>
      <c r="AE202" s="11"/>
      <c r="AF202" s="11"/>
      <c r="AG202" s="11" t="s">
        <v>490</v>
      </c>
      <c r="AH202" s="112">
        <v>250</v>
      </c>
      <c r="AI202" s="11"/>
      <c r="AJ202" s="11"/>
      <c r="AK202" s="112"/>
      <c r="AL202" s="1"/>
      <c r="AM202" s="11"/>
      <c r="AN202" s="1"/>
      <c r="AO202" s="113">
        <v>43.2</v>
      </c>
      <c r="AP202" s="114">
        <v>23.5</v>
      </c>
      <c r="AQ202" s="115">
        <v>31.9</v>
      </c>
      <c r="AR202" s="116">
        <f>AO202+AP202+AQ202</f>
        <v>98.6</v>
      </c>
      <c r="AS202" s="117">
        <f>AO202/AP202</f>
        <v>1.8382978723404257</v>
      </c>
      <c r="AT202" s="118">
        <f>AO202/AP202*AQ202</f>
        <v>58.641702127659578</v>
      </c>
      <c r="AU202" s="119">
        <f>AO202/(AP202+AQ202)</f>
        <v>0.77978339350180514</v>
      </c>
      <c r="AV202" s="19">
        <f>AW202*AO202/100</f>
        <v>30.543199999999999</v>
      </c>
      <c r="AW202" s="19">
        <f>97-AY202-(CD202*100/AO202)</f>
        <v>70.701851851851842</v>
      </c>
      <c r="AX202" s="148">
        <v>9.4608000000000008</v>
      </c>
      <c r="AY202" s="19">
        <v>21.9</v>
      </c>
      <c r="AZ202" s="1" t="s">
        <v>431</v>
      </c>
      <c r="BA202" s="55">
        <v>11.5</v>
      </c>
      <c r="BB202" s="1" t="s">
        <v>431</v>
      </c>
      <c r="BC202" s="6">
        <v>1.32</v>
      </c>
      <c r="BD202" s="6"/>
      <c r="BE202" s="22"/>
      <c r="BF202" s="19"/>
      <c r="BG202" s="2">
        <v>6358</v>
      </c>
      <c r="BH202" s="64">
        <v>536.5</v>
      </c>
      <c r="BI202" s="19">
        <v>0.3</v>
      </c>
      <c r="BJ202" s="19">
        <v>45.2</v>
      </c>
      <c r="BK202" s="1">
        <v>54.8</v>
      </c>
      <c r="BL202" s="121">
        <f>BJ202/BK202</f>
        <v>0.82481751824817529</v>
      </c>
      <c r="BM202" s="122">
        <v>0.51</v>
      </c>
      <c r="BN202" s="6">
        <f>BM202*100/AO202</f>
        <v>1.1805555555555556</v>
      </c>
      <c r="BO202" s="1" t="s">
        <v>431</v>
      </c>
      <c r="BP202" s="19">
        <v>71.940000000000012</v>
      </c>
      <c r="BQ202" s="19">
        <v>73.11099999999999</v>
      </c>
      <c r="BR202" s="42">
        <v>85795.5</v>
      </c>
      <c r="BS202" s="6">
        <f>BX202+BZ202</f>
        <v>34.799999999999997</v>
      </c>
      <c r="BT202" s="4">
        <v>85.8</v>
      </c>
      <c r="BU202" s="42">
        <v>8773.9349999999995</v>
      </c>
      <c r="BV202" s="6">
        <f>100-BT202</f>
        <v>14.200000000000003</v>
      </c>
      <c r="BW202" s="6">
        <f>BY202+CA202+CC202</f>
        <v>22.8185</v>
      </c>
      <c r="BX202" s="4">
        <v>17.100000000000001</v>
      </c>
      <c r="BY202" s="22">
        <f>BX202*AP202/100</f>
        <v>4.0185000000000004</v>
      </c>
      <c r="BZ202" s="4">
        <v>17.7</v>
      </c>
      <c r="CA202" s="22">
        <f>BZ202*AP202/100</f>
        <v>4.1594999999999995</v>
      </c>
      <c r="CB202" s="4">
        <v>62.3</v>
      </c>
      <c r="CC202" s="22">
        <f>CB202*AP202/100</f>
        <v>14.640499999999999</v>
      </c>
      <c r="CD202" s="22">
        <v>1.9</v>
      </c>
      <c r="CE202" s="123">
        <v>98.5</v>
      </c>
      <c r="CF202" s="124">
        <v>12739.8</v>
      </c>
      <c r="CG202" s="123">
        <v>99.3</v>
      </c>
      <c r="CH202" s="124">
        <v>8396.8000000000011</v>
      </c>
      <c r="CI202" s="123">
        <v>89</v>
      </c>
      <c r="CJ202" s="123">
        <v>92.1</v>
      </c>
      <c r="CK202" s="124">
        <v>5234.3</v>
      </c>
      <c r="CL202" s="19">
        <f>BX202/BZ202</f>
        <v>0.96610169491525433</v>
      </c>
      <c r="CM202" s="22"/>
      <c r="CN202" s="22"/>
      <c r="CO202" s="22"/>
      <c r="CP202" s="6"/>
      <c r="CQ202" s="22">
        <v>2.68</v>
      </c>
      <c r="CR202" s="19"/>
      <c r="CS202" s="19"/>
      <c r="CT202" s="22"/>
      <c r="CU202" s="139"/>
      <c r="CV202" s="139"/>
      <c r="CW202" s="22"/>
      <c r="CX202" s="22"/>
      <c r="CY202" s="1"/>
      <c r="CZ202" s="22"/>
      <c r="DA202" s="16">
        <v>3</v>
      </c>
      <c r="DB202" s="126" t="s">
        <v>457</v>
      </c>
      <c r="DC202" s="127"/>
      <c r="DD202" s="128" t="s">
        <v>1068</v>
      </c>
      <c r="DE202" s="1"/>
      <c r="DF202" s="1"/>
      <c r="DG202" s="1"/>
      <c r="DH202" s="1"/>
      <c r="DI202" s="1" t="s">
        <v>435</v>
      </c>
      <c r="DJ202" s="206" t="s">
        <v>490</v>
      </c>
      <c r="DK202" s="4">
        <v>2</v>
      </c>
      <c r="DL202" s="4" t="s">
        <v>441</v>
      </c>
      <c r="DM202" s="4" t="s">
        <v>441</v>
      </c>
      <c r="DN202" s="16">
        <v>0</v>
      </c>
      <c r="DO202" s="13">
        <v>0</v>
      </c>
      <c r="DP202" s="13">
        <v>0</v>
      </c>
      <c r="DQ202" s="4" t="s">
        <v>430</v>
      </c>
      <c r="DR202" s="1" t="s">
        <v>430</v>
      </c>
      <c r="DS202" s="1" t="s">
        <v>430</v>
      </c>
      <c r="DT202" s="1">
        <v>495</v>
      </c>
      <c r="DU202" s="1">
        <v>32.299999999999997</v>
      </c>
      <c r="DV202" s="1">
        <v>67.67</v>
      </c>
      <c r="DW202" s="1" t="s">
        <v>430</v>
      </c>
      <c r="DX202" s="1" t="s">
        <v>430</v>
      </c>
      <c r="DY202" s="1" t="s">
        <v>430</v>
      </c>
      <c r="DZ202" s="1" t="s">
        <v>430</v>
      </c>
      <c r="EA202" s="1" t="s">
        <v>1069</v>
      </c>
      <c r="EB202" s="1"/>
      <c r="EC202" s="36"/>
      <c r="ED202" s="36"/>
      <c r="EE202" s="4">
        <v>15</v>
      </c>
      <c r="EF202" s="4">
        <v>18</v>
      </c>
      <c r="EG202" s="4">
        <v>2</v>
      </c>
      <c r="EH202" s="4"/>
      <c r="EI202" s="4"/>
      <c r="EJ202" s="4" t="s">
        <v>430</v>
      </c>
      <c r="EK202" s="4" t="s">
        <v>430</v>
      </c>
      <c r="EL202" s="6" t="s">
        <v>430</v>
      </c>
      <c r="EM202" s="4">
        <v>1</v>
      </c>
      <c r="EN202" s="3">
        <v>0</v>
      </c>
      <c r="EO202" s="4">
        <v>2</v>
      </c>
      <c r="EP202" s="4">
        <v>1</v>
      </c>
      <c r="EQ202" s="31"/>
      <c r="ER202" s="14" t="s">
        <v>1032</v>
      </c>
      <c r="ES202" s="129">
        <v>12493</v>
      </c>
      <c r="ET202" s="130">
        <v>75</v>
      </c>
      <c r="EU202" s="130">
        <v>8305</v>
      </c>
      <c r="EV202" s="130">
        <v>8000</v>
      </c>
      <c r="EW202" s="130">
        <v>40560</v>
      </c>
      <c r="EX202" s="130">
        <v>3593</v>
      </c>
      <c r="EY202" s="131">
        <f>EX202/EV202*EW202/ET202</f>
        <v>242.88679999999997</v>
      </c>
      <c r="EZ202" s="38">
        <f>L202*EY202</f>
        <v>3643.3019999999997</v>
      </c>
      <c r="FA202" s="9"/>
      <c r="FB202" s="9"/>
      <c r="FC202" s="9"/>
      <c r="FD202" s="9"/>
      <c r="FE202" s="132"/>
      <c r="FF202" s="132"/>
      <c r="FG202" s="132"/>
      <c r="FH202" s="133"/>
      <c r="FI202" s="11"/>
      <c r="FJ202" s="133"/>
      <c r="FK202" s="135"/>
      <c r="FL202" s="136"/>
      <c r="FM202" s="9"/>
      <c r="FN202" s="1"/>
      <c r="FO202" s="40">
        <f>AC202/1000</f>
        <v>0.21199999999999999</v>
      </c>
      <c r="FP202" s="9"/>
      <c r="FQ202" s="118">
        <f>EX202*100/EU202</f>
        <v>43.263094521372665</v>
      </c>
      <c r="FR202" s="137">
        <f>EY202/1000</f>
        <v>0.24288679999999996</v>
      </c>
      <c r="FS202" s="140">
        <f>DT202/EY202</f>
        <v>2.0379864200112978</v>
      </c>
      <c r="FT202" s="42">
        <v>2</v>
      </c>
      <c r="FU202" s="335" t="s">
        <v>641</v>
      </c>
      <c r="FV202" s="344"/>
      <c r="FW202" s="210" t="s">
        <v>641</v>
      </c>
      <c r="FX202" s="8"/>
      <c r="FY202" s="242" t="s">
        <v>1024</v>
      </c>
      <c r="FZ202" s="3">
        <v>0</v>
      </c>
      <c r="GA202" s="3" t="s">
        <v>557</v>
      </c>
      <c r="GB202" s="218" t="s">
        <v>1070</v>
      </c>
      <c r="GC202" s="218"/>
      <c r="GD202" s="3">
        <v>1</v>
      </c>
      <c r="GE202" s="460">
        <v>43874</v>
      </c>
      <c r="GF202" s="3" t="s">
        <v>1071</v>
      </c>
      <c r="GG202" s="3">
        <v>1</v>
      </c>
      <c r="GH202" s="220">
        <v>43894</v>
      </c>
      <c r="GI202" s="351"/>
      <c r="GJ202" s="217" t="s">
        <v>1072</v>
      </c>
      <c r="GK202" s="3">
        <v>0</v>
      </c>
      <c r="GL202" s="217">
        <v>0</v>
      </c>
      <c r="GM202" s="218" t="s">
        <v>1017</v>
      </c>
      <c r="GN202" s="1"/>
      <c r="GO202" s="10">
        <v>43894</v>
      </c>
      <c r="GP202" s="10"/>
      <c r="GQ202" s="20"/>
      <c r="GR202" s="138"/>
      <c r="GS202" s="1"/>
      <c r="GT202" s="1"/>
      <c r="GU202" s="1"/>
      <c r="GV202" s="1"/>
      <c r="GW202" s="1"/>
      <c r="GX202" s="1"/>
      <c r="GY202" s="9"/>
      <c r="GZ202" s="9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9"/>
      <c r="KC202" s="9"/>
      <c r="KD202" s="9"/>
      <c r="KE202" s="20">
        <f>FR202*AO202/100*1000</f>
        <v>104.9270976</v>
      </c>
      <c r="KF202" s="20">
        <f>FR202*AP202/100*1000</f>
        <v>57.078397999999986</v>
      </c>
      <c r="KG202" s="20">
        <f>FR202*AQ202/100*1000</f>
        <v>77.480889199999993</v>
      </c>
      <c r="KH202" s="20">
        <f>FR202*AX202/100*1000</f>
        <v>22.979034374399998</v>
      </c>
      <c r="KI202" s="20">
        <f>FR202*BM202/100*1000</f>
        <v>1.2387226799999997</v>
      </c>
      <c r="KJ202" s="20">
        <f>FR202*BY202/100*1000</f>
        <v>9.7604060579999992</v>
      </c>
      <c r="KK202" s="20">
        <f>FR202*CA202/100*1000</f>
        <v>10.102876445999998</v>
      </c>
      <c r="KL202" s="20">
        <f>FR202*CC202/100*1000</f>
        <v>35.559841953999992</v>
      </c>
      <c r="KM202" s="9"/>
      <c r="KN202" s="9"/>
      <c r="KO202" s="9"/>
      <c r="KP202" s="1"/>
      <c r="KQ202" s="9"/>
      <c r="KR202" s="9"/>
      <c r="KS202" s="23"/>
      <c r="KT202" s="20"/>
      <c r="KU202" s="1"/>
      <c r="KV202" s="3"/>
      <c r="KW202" s="1"/>
      <c r="KX202" s="1"/>
      <c r="KY202" s="1"/>
      <c r="KZ202" s="1"/>
      <c r="LA202" s="11" t="s">
        <v>3234</v>
      </c>
      <c r="LB202" s="11"/>
      <c r="LC202" s="11"/>
    </row>
    <row r="203" spans="1:315">
      <c r="A203" s="1">
        <v>90</v>
      </c>
      <c r="B203" s="416">
        <f>COUNTIFS($D$3:D203,D203,$F$3:F203,F203)</f>
        <v>1</v>
      </c>
      <c r="C203" s="418">
        <v>10404</v>
      </c>
      <c r="D203" s="418" t="s">
        <v>2325</v>
      </c>
      <c r="E203" s="1" t="s">
        <v>503</v>
      </c>
      <c r="F203" s="12">
        <v>520630334</v>
      </c>
      <c r="G203" s="1">
        <v>67</v>
      </c>
      <c r="H203" s="441">
        <v>43529</v>
      </c>
      <c r="I203" s="162"/>
      <c r="J203" s="24"/>
      <c r="K203" s="9"/>
      <c r="L203" s="1"/>
      <c r="M203" s="1"/>
      <c r="N203" s="1"/>
      <c r="O203" s="1"/>
      <c r="P203" s="25"/>
      <c r="Q203" s="25"/>
      <c r="R203" s="25"/>
      <c r="S203" s="27"/>
      <c r="T203" s="27"/>
      <c r="U203" s="27"/>
      <c r="V203" s="27"/>
      <c r="W203" s="27"/>
      <c r="X203" s="27"/>
      <c r="Y203" s="26"/>
      <c r="Z203" s="8"/>
      <c r="AA203" s="1"/>
      <c r="AB203" s="1"/>
      <c r="AC203" s="1"/>
      <c r="AD203" s="1"/>
      <c r="AE203" s="1"/>
      <c r="AF203" s="1"/>
      <c r="AG203" s="136"/>
      <c r="AH203" s="9"/>
      <c r="AI203" s="1"/>
      <c r="AJ203" s="1"/>
      <c r="AK203" s="112"/>
      <c r="AL203" s="1"/>
      <c r="AM203" s="1"/>
      <c r="AN203" s="1"/>
      <c r="AO203" s="163"/>
      <c r="AP203" s="164"/>
      <c r="AQ203" s="165"/>
      <c r="AR203" s="166"/>
      <c r="AS203" s="135"/>
      <c r="AT203" s="21"/>
      <c r="AU203" s="167"/>
      <c r="AV203" s="1"/>
      <c r="AW203" s="1"/>
      <c r="AX203" s="168"/>
      <c r="AY203" s="1"/>
      <c r="AZ203" s="1"/>
      <c r="BA203" s="142"/>
      <c r="BB203" s="1"/>
      <c r="BC203" s="169"/>
      <c r="BD203" s="4"/>
      <c r="BE203" s="1"/>
      <c r="BF203" s="1"/>
      <c r="BG203" s="1"/>
      <c r="BH203" s="1"/>
      <c r="BI203" s="1"/>
      <c r="BJ203" s="1"/>
      <c r="BK203" s="1"/>
      <c r="BL203" s="170"/>
      <c r="BM203" s="123"/>
      <c r="BN203" s="4"/>
      <c r="BO203" s="1"/>
      <c r="BP203" s="1"/>
      <c r="BQ203" s="1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25"/>
      <c r="CP203" s="4"/>
      <c r="CQ203" s="1"/>
      <c r="CR203" s="1"/>
      <c r="CS203" s="1"/>
      <c r="CT203" s="25"/>
      <c r="CU203" s="125"/>
      <c r="CV203" s="125"/>
      <c r="CW203" s="1"/>
      <c r="CX203" s="1"/>
      <c r="CY203" s="1"/>
      <c r="CZ203" s="1"/>
      <c r="DA203" s="1"/>
      <c r="DB203" s="126"/>
      <c r="DC203" s="8"/>
      <c r="DD203" s="8"/>
      <c r="DE203" s="1"/>
      <c r="DF203" s="1"/>
      <c r="DG203" s="1"/>
      <c r="DH203" s="1"/>
      <c r="DI203" s="2"/>
      <c r="DJ203" s="205" t="s">
        <v>482</v>
      </c>
      <c r="DK203" s="4"/>
      <c r="DL203" s="4"/>
      <c r="DM203" s="4"/>
      <c r="DN203" s="4"/>
      <c r="DO203" s="4"/>
      <c r="DP203" s="4"/>
      <c r="DQ203" s="4"/>
      <c r="DR203" s="1"/>
      <c r="DS203" s="1"/>
      <c r="DT203" s="2"/>
      <c r="DU203" s="2"/>
      <c r="DV203" s="2"/>
      <c r="DW203" s="2"/>
      <c r="DX203" s="2"/>
      <c r="DY203" s="2"/>
      <c r="DZ203" s="2"/>
      <c r="EA203" s="2"/>
      <c r="EB203" s="1"/>
      <c r="EC203" s="9"/>
      <c r="ED203" s="9"/>
      <c r="EE203" s="9"/>
      <c r="EF203" s="1"/>
      <c r="EG203" s="1"/>
      <c r="EH203" s="1"/>
      <c r="EI203" s="1"/>
      <c r="EJ203" s="1"/>
      <c r="EK203" s="1"/>
      <c r="EL203" s="6" t="e">
        <f>EK203/((EJ203/100)*(EJ203/100))</f>
        <v>#DIV/0!</v>
      </c>
      <c r="EM203" s="1"/>
      <c r="EN203" s="1"/>
      <c r="EO203" s="1"/>
      <c r="EP203" s="1"/>
      <c r="EQ203" s="8"/>
      <c r="ER203" s="10"/>
      <c r="ES203" s="129"/>
      <c r="ET203" s="9"/>
      <c r="EU203" s="9"/>
      <c r="EV203" s="9"/>
      <c r="EW203" s="9"/>
      <c r="EX203" s="9"/>
      <c r="EY203" s="132"/>
      <c r="EZ203" s="132"/>
      <c r="FA203" s="11"/>
      <c r="FB203" s="9"/>
      <c r="FC203" s="9"/>
      <c r="FD203" s="9"/>
      <c r="FE203" s="9"/>
      <c r="FF203" s="9"/>
      <c r="FG203" s="132"/>
      <c r="FH203" s="132"/>
      <c r="FI203" s="134"/>
      <c r="FJ203" s="133"/>
      <c r="FK203" s="171"/>
      <c r="FL203" s="21"/>
      <c r="FM203" s="136"/>
      <c r="FN203" s="9"/>
      <c r="FO203" s="36"/>
      <c r="FP203" s="9"/>
      <c r="FQ203" s="132"/>
      <c r="FR203" s="132"/>
      <c r="FS203" s="1"/>
      <c r="FT203" s="1"/>
      <c r="FU203" s="336"/>
      <c r="FV203" s="343" t="s">
        <v>772</v>
      </c>
      <c r="FW203" s="1"/>
      <c r="FX203" s="208" t="s">
        <v>772</v>
      </c>
      <c r="FY203" s="240"/>
      <c r="FZ203" s="1"/>
      <c r="GA203" s="1"/>
      <c r="GB203" s="9"/>
      <c r="GC203" s="9"/>
      <c r="GD203" s="1"/>
      <c r="GE203" s="20"/>
      <c r="GF203" s="1"/>
      <c r="GG203" s="1"/>
      <c r="GH203" s="8"/>
      <c r="GI203" s="351"/>
      <c r="GJ203" s="8"/>
      <c r="GK203" s="1"/>
      <c r="GL203" s="8"/>
      <c r="GM203" s="9"/>
      <c r="GN203" s="1"/>
      <c r="GO203" s="1"/>
      <c r="GP203" s="4"/>
      <c r="GQ203" s="1"/>
      <c r="GR203" s="138"/>
      <c r="GS203" s="1"/>
      <c r="GT203" s="1"/>
      <c r="GU203" s="1"/>
      <c r="GV203" s="1"/>
      <c r="GW203" s="1"/>
      <c r="GX203" s="1"/>
      <c r="GY203" s="9"/>
      <c r="GZ203" s="9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1"/>
      <c r="KQ203" s="9"/>
      <c r="KR203" s="9"/>
      <c r="KS203" s="23"/>
      <c r="KT203" s="20"/>
      <c r="KU203" s="1"/>
      <c r="KV203" s="1"/>
      <c r="KW203" s="1"/>
      <c r="KX203" s="1"/>
      <c r="KY203" s="1"/>
      <c r="KZ203" s="1"/>
      <c r="LA203" s="11"/>
      <c r="LB203" s="11"/>
      <c r="LC203" s="11"/>
    </row>
    <row r="204" spans="1:315">
      <c r="A204" s="1">
        <v>22</v>
      </c>
      <c r="B204" s="416">
        <f>COUNTIFS($D$3:D204,D204,$F$3:F204,F204)</f>
        <v>1</v>
      </c>
      <c r="C204" s="418">
        <v>12245</v>
      </c>
      <c r="D204" s="418" t="s">
        <v>2351</v>
      </c>
      <c r="E204" s="1" t="s">
        <v>519</v>
      </c>
      <c r="F204" s="12">
        <v>8501175606</v>
      </c>
      <c r="G204" s="1">
        <v>35</v>
      </c>
      <c r="H204" s="441">
        <v>43858</v>
      </c>
      <c r="I204" s="162"/>
      <c r="J204" s="24"/>
      <c r="K204" s="9"/>
      <c r="L204" s="1"/>
      <c r="M204" s="1"/>
      <c r="N204" s="1"/>
      <c r="O204" s="1"/>
      <c r="P204" s="25"/>
      <c r="Q204" s="25"/>
      <c r="R204" s="25"/>
      <c r="S204" s="27"/>
      <c r="T204" s="27"/>
      <c r="U204" s="27"/>
      <c r="V204" s="27"/>
      <c r="W204" s="27"/>
      <c r="X204" s="27"/>
      <c r="Y204" s="26"/>
      <c r="Z204" s="8"/>
      <c r="AA204" s="1"/>
      <c r="AB204" s="1"/>
      <c r="AC204" s="1"/>
      <c r="AD204" s="1"/>
      <c r="AE204" s="1"/>
      <c r="AF204" s="1"/>
      <c r="AG204" s="136"/>
      <c r="AH204" s="9"/>
      <c r="AI204" s="1"/>
      <c r="AJ204" s="1"/>
      <c r="AK204" s="112"/>
      <c r="AL204" s="1"/>
      <c r="AM204" s="1"/>
      <c r="AN204" s="1"/>
      <c r="AO204" s="163"/>
      <c r="AP204" s="164"/>
      <c r="AQ204" s="165"/>
      <c r="AR204" s="166"/>
      <c r="AS204" s="135"/>
      <c r="AT204" s="21"/>
      <c r="AU204" s="167"/>
      <c r="AV204" s="1"/>
      <c r="AW204" s="1"/>
      <c r="AX204" s="168"/>
      <c r="AY204" s="1"/>
      <c r="AZ204" s="1"/>
      <c r="BA204" s="142"/>
      <c r="BB204" s="1"/>
      <c r="BC204" s="169"/>
      <c r="BD204" s="4"/>
      <c r="BE204" s="1"/>
      <c r="BF204" s="1"/>
      <c r="BG204" s="1"/>
      <c r="BH204" s="1"/>
      <c r="BI204" s="1"/>
      <c r="BJ204" s="1"/>
      <c r="BK204" s="1"/>
      <c r="BL204" s="170"/>
      <c r="BM204" s="123"/>
      <c r="BN204" s="4"/>
      <c r="BO204" s="1"/>
      <c r="BP204" s="1"/>
      <c r="BQ204" s="1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25"/>
      <c r="CP204" s="4"/>
      <c r="CQ204" s="1"/>
      <c r="CR204" s="1"/>
      <c r="CS204" s="1"/>
      <c r="CT204" s="25"/>
      <c r="CU204" s="125"/>
      <c r="CV204" s="125"/>
      <c r="CW204" s="1"/>
      <c r="CX204" s="1"/>
      <c r="CY204" s="1"/>
      <c r="CZ204" s="1"/>
      <c r="DA204" s="1"/>
      <c r="DB204" s="126"/>
      <c r="DC204" s="8"/>
      <c r="DD204" s="8"/>
      <c r="DE204" s="1"/>
      <c r="DF204" s="1"/>
      <c r="DG204" s="1"/>
      <c r="DH204" s="1"/>
      <c r="DI204" s="2"/>
      <c r="DJ204" s="205" t="s">
        <v>482</v>
      </c>
      <c r="DK204" s="4"/>
      <c r="DL204" s="4"/>
      <c r="DM204" s="4"/>
      <c r="DN204" s="4"/>
      <c r="DO204" s="4"/>
      <c r="DP204" s="4"/>
      <c r="DQ204" s="4"/>
      <c r="DR204" s="1"/>
      <c r="DS204" s="1"/>
      <c r="DT204" s="2"/>
      <c r="DU204" s="2"/>
      <c r="DV204" s="2"/>
      <c r="DW204" s="2"/>
      <c r="DX204" s="2"/>
      <c r="DY204" s="2"/>
      <c r="DZ204" s="2"/>
      <c r="EA204" s="2"/>
      <c r="EB204" s="1"/>
      <c r="EC204" s="9"/>
      <c r="ED204" s="9"/>
      <c r="EE204" s="9"/>
      <c r="EF204" s="1"/>
      <c r="EG204" s="1"/>
      <c r="EH204" s="1"/>
      <c r="EI204" s="1"/>
      <c r="EJ204" s="1"/>
      <c r="EK204" s="1"/>
      <c r="EL204" s="6" t="e">
        <f t="shared" ref="EL204:EL210" si="358">EK204/(EJ204*EJ204*0.01*0.01)</f>
        <v>#DIV/0!</v>
      </c>
      <c r="EM204" s="1"/>
      <c r="EN204" s="1"/>
      <c r="EO204" s="1"/>
      <c r="EP204" s="1"/>
      <c r="EQ204" s="8"/>
      <c r="ER204" s="10"/>
      <c r="ES204" s="129"/>
      <c r="ET204" s="9"/>
      <c r="EU204" s="9"/>
      <c r="EV204" s="9"/>
      <c r="EW204" s="9"/>
      <c r="EX204" s="9"/>
      <c r="EY204" s="132"/>
      <c r="EZ204" s="132"/>
      <c r="FA204" s="11"/>
      <c r="FB204" s="9"/>
      <c r="FC204" s="9"/>
      <c r="FD204" s="9"/>
      <c r="FE204" s="9"/>
      <c r="FF204" s="9"/>
      <c r="FG204" s="132"/>
      <c r="FH204" s="132"/>
      <c r="FI204" s="134"/>
      <c r="FJ204" s="133"/>
      <c r="FK204" s="171"/>
      <c r="FL204" s="21"/>
      <c r="FM204" s="136"/>
      <c r="FN204" s="9"/>
      <c r="FO204" s="36"/>
      <c r="FP204" s="9"/>
      <c r="FQ204" s="132"/>
      <c r="FR204" s="132"/>
      <c r="FS204" s="1"/>
      <c r="FT204" s="1"/>
      <c r="FU204" s="336"/>
      <c r="FV204" s="343" t="s">
        <v>772</v>
      </c>
      <c r="FW204" s="1"/>
      <c r="FX204" s="208" t="s">
        <v>772</v>
      </c>
      <c r="FY204" s="240"/>
      <c r="FZ204" s="1"/>
      <c r="GA204" s="1"/>
      <c r="GB204" s="9"/>
      <c r="GC204" s="9"/>
      <c r="GD204" s="1"/>
      <c r="GE204" s="20"/>
      <c r="GF204" s="1"/>
      <c r="GG204" s="1"/>
      <c r="GH204" s="8"/>
      <c r="GI204" s="351"/>
      <c r="GJ204" s="8"/>
      <c r="GK204" s="1"/>
      <c r="GL204" s="8"/>
      <c r="GM204" s="9"/>
      <c r="GN204" s="1"/>
      <c r="GO204" s="1"/>
      <c r="GP204" s="4"/>
      <c r="GQ204" s="1"/>
      <c r="GR204" s="138"/>
      <c r="GS204" s="1"/>
      <c r="GT204" s="1"/>
      <c r="GU204" s="1"/>
      <c r="GV204" s="1"/>
      <c r="GW204" s="1"/>
      <c r="GX204" s="1"/>
      <c r="GY204" s="9"/>
      <c r="GZ204" s="9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1"/>
      <c r="KQ204" s="9"/>
      <c r="KR204" s="9"/>
      <c r="KS204" s="23"/>
      <c r="KT204" s="20"/>
      <c r="KU204" s="1"/>
      <c r="KV204" s="1"/>
      <c r="KW204" s="1"/>
      <c r="KX204" s="1"/>
      <c r="KY204" s="1"/>
      <c r="KZ204" s="1"/>
      <c r="LA204" s="11"/>
      <c r="LB204" s="11"/>
      <c r="LC204" s="11"/>
    </row>
    <row r="205" spans="1:315">
      <c r="A205" s="1">
        <v>111</v>
      </c>
      <c r="B205" s="416">
        <f>COUNTIFS($D$3:D205,D205,$F$3:F205,F205)</f>
        <v>1</v>
      </c>
      <c r="C205" s="417">
        <v>12704</v>
      </c>
      <c r="D205" s="418" t="s">
        <v>1114</v>
      </c>
      <c r="E205" s="2" t="s">
        <v>481</v>
      </c>
      <c r="F205" s="12">
        <v>445922447</v>
      </c>
      <c r="G205" s="1">
        <v>76</v>
      </c>
      <c r="H205" s="441">
        <v>43957</v>
      </c>
      <c r="I205" s="29" t="s">
        <v>441</v>
      </c>
      <c r="J205" s="24" t="s">
        <v>486</v>
      </c>
      <c r="K205" s="2" t="s">
        <v>429</v>
      </c>
      <c r="L205" s="1">
        <v>4</v>
      </c>
      <c r="M205" s="2">
        <v>1</v>
      </c>
      <c r="N205" s="2" t="s">
        <v>430</v>
      </c>
      <c r="O205" s="1"/>
      <c r="P205" s="1" t="s">
        <v>1104</v>
      </c>
      <c r="Q205" s="25"/>
      <c r="R205" s="25"/>
      <c r="S205" s="2"/>
      <c r="T205" s="41"/>
      <c r="U205" s="41"/>
      <c r="V205" s="54" t="s">
        <v>1107</v>
      </c>
      <c r="W205" s="27"/>
      <c r="X205" s="56"/>
      <c r="Y205" s="56"/>
      <c r="Z205" s="29"/>
      <c r="AA205" s="1" t="s">
        <v>793</v>
      </c>
      <c r="AB205" s="1"/>
      <c r="AC205" s="112">
        <v>181</v>
      </c>
      <c r="AD205" s="112">
        <v>700</v>
      </c>
      <c r="AE205" s="11"/>
      <c r="AF205" s="11"/>
      <c r="AG205" s="11" t="s">
        <v>490</v>
      </c>
      <c r="AH205" s="112">
        <v>50</v>
      </c>
      <c r="AI205" s="11"/>
      <c r="AJ205" s="11"/>
      <c r="AK205" s="112"/>
      <c r="AL205" s="1"/>
      <c r="AM205" s="11"/>
      <c r="AN205" s="1"/>
      <c r="AO205" s="113">
        <v>31.5</v>
      </c>
      <c r="AP205" s="114">
        <v>59.6</v>
      </c>
      <c r="AQ205" s="115">
        <v>7.06</v>
      </c>
      <c r="AR205" s="116">
        <f>AO205+AP205+AQ205</f>
        <v>98.16</v>
      </c>
      <c r="AS205" s="117">
        <f>AO205/AP205</f>
        <v>0.52852348993288589</v>
      </c>
      <c r="AT205" s="118">
        <f>AO205/AP205*AQ205</f>
        <v>3.7313758389261742</v>
      </c>
      <c r="AU205" s="119">
        <f>AO205/(AP205+AQ205)</f>
        <v>0.4725472547254726</v>
      </c>
      <c r="AV205" s="19">
        <f>AW205*AO205/100</f>
        <v>28.09</v>
      </c>
      <c r="AW205" s="19">
        <f>98-AY205-(CD205*100/AO205)</f>
        <v>89.174603174603178</v>
      </c>
      <c r="AX205" s="120">
        <v>2.2200000000000002</v>
      </c>
      <c r="AY205" s="19">
        <f>AX205*100/AO205</f>
        <v>7.0476190476190483</v>
      </c>
      <c r="AZ205" s="1" t="s">
        <v>431</v>
      </c>
      <c r="BA205" s="55">
        <v>15.1</v>
      </c>
      <c r="BB205" s="1" t="s">
        <v>431</v>
      </c>
      <c r="BC205" s="6">
        <v>0.4</v>
      </c>
      <c r="BD205" s="6"/>
      <c r="BE205" s="19"/>
      <c r="BF205" s="19"/>
      <c r="BG205" s="2">
        <v>7494</v>
      </c>
      <c r="BH205" s="64">
        <v>199.8</v>
      </c>
      <c r="BI205" s="19">
        <v>0.12</v>
      </c>
      <c r="BJ205" s="19">
        <v>52.3</v>
      </c>
      <c r="BK205" s="1">
        <v>47.7</v>
      </c>
      <c r="BL205" s="121">
        <f>BJ205/BK205</f>
        <v>1.0964360587002095</v>
      </c>
      <c r="BM205" s="122">
        <v>1.83</v>
      </c>
      <c r="BN205" s="6">
        <f>BM205*100/AO205</f>
        <v>5.8095238095238093</v>
      </c>
      <c r="BO205" s="1" t="s">
        <v>431</v>
      </c>
      <c r="BP205" s="1">
        <v>69.8</v>
      </c>
      <c r="BQ205" s="19">
        <v>56.613</v>
      </c>
      <c r="BR205" s="4">
        <v>47099</v>
      </c>
      <c r="BS205" s="6">
        <f>BX205+BZ205</f>
        <v>55.7</v>
      </c>
      <c r="BT205" s="4">
        <v>90</v>
      </c>
      <c r="BU205" s="42">
        <v>7626.6</v>
      </c>
      <c r="BV205" s="6">
        <f>100-BT205</f>
        <v>10</v>
      </c>
      <c r="BW205" s="6">
        <f>BY205+CA205+CC205</f>
        <v>59.421199999999999</v>
      </c>
      <c r="BX205" s="2">
        <v>31.1</v>
      </c>
      <c r="BY205" s="22">
        <f>BX205*AP205/100</f>
        <v>18.535600000000002</v>
      </c>
      <c r="BZ205" s="4">
        <v>24.6</v>
      </c>
      <c r="CA205" s="22">
        <f>BZ205*AP205/100</f>
        <v>14.6616</v>
      </c>
      <c r="CB205" s="4">
        <v>44</v>
      </c>
      <c r="CC205" s="22">
        <f>CB205*AP205/100</f>
        <v>26.224</v>
      </c>
      <c r="CD205" s="22">
        <v>0.56000000000000005</v>
      </c>
      <c r="CE205" s="123">
        <v>95.6</v>
      </c>
      <c r="CF205" s="124">
        <v>6992.0999999999995</v>
      </c>
      <c r="CG205" s="123">
        <v>87.1</v>
      </c>
      <c r="CH205" s="124">
        <v>4283.2</v>
      </c>
      <c r="CI205" s="123">
        <v>65.900000000000006</v>
      </c>
      <c r="CJ205" s="123">
        <v>80.400000000000006</v>
      </c>
      <c r="CK205" s="124">
        <v>4508.3999999999996</v>
      </c>
      <c r="CL205" s="19">
        <f>BX205/BZ205</f>
        <v>1.2642276422764227</v>
      </c>
      <c r="CM205" s="22"/>
      <c r="CN205" s="22"/>
      <c r="CO205" s="22"/>
      <c r="CP205" s="6">
        <v>0.41</v>
      </c>
      <c r="CQ205" s="19"/>
      <c r="CR205" s="19"/>
      <c r="CS205" s="19"/>
      <c r="CT205" s="22"/>
      <c r="CU205" s="139"/>
      <c r="CV205" s="139"/>
      <c r="CW205" s="22"/>
      <c r="CX205" s="22"/>
      <c r="CY205" s="1"/>
      <c r="CZ205" s="22"/>
      <c r="DA205" s="16">
        <v>3</v>
      </c>
      <c r="DB205" s="126" t="s">
        <v>256</v>
      </c>
      <c r="DC205" s="127"/>
      <c r="DD205" s="128" t="s">
        <v>1115</v>
      </c>
      <c r="DE205" s="1"/>
      <c r="DF205" s="1"/>
      <c r="DG205" s="1"/>
      <c r="DH205" s="1"/>
      <c r="DI205" s="1" t="s">
        <v>435</v>
      </c>
      <c r="DJ205" s="206" t="s">
        <v>490</v>
      </c>
      <c r="DK205" s="4">
        <v>2</v>
      </c>
      <c r="DL205" s="4"/>
      <c r="DM205" s="4"/>
      <c r="DN205" s="16">
        <v>0</v>
      </c>
      <c r="DO205" s="4"/>
      <c r="DP205" s="4"/>
      <c r="DQ205" s="4"/>
      <c r="DR205" s="1" t="s">
        <v>430</v>
      </c>
      <c r="DS205" s="1" t="s">
        <v>430</v>
      </c>
      <c r="DT205" s="22">
        <v>465</v>
      </c>
      <c r="DU205" s="22">
        <v>45.6</v>
      </c>
      <c r="DV205" s="22">
        <v>54.4</v>
      </c>
      <c r="DW205" s="1" t="s">
        <v>430</v>
      </c>
      <c r="DX205" s="1" t="s">
        <v>430</v>
      </c>
      <c r="DY205" s="1" t="s">
        <v>430</v>
      </c>
      <c r="DZ205" s="1" t="s">
        <v>430</v>
      </c>
      <c r="EA205" s="1">
        <v>0</v>
      </c>
      <c r="EB205" s="2"/>
      <c r="EC205" s="36"/>
      <c r="ED205" s="36"/>
      <c r="EE205" s="4">
        <v>4</v>
      </c>
      <c r="EF205" s="4"/>
      <c r="EG205" s="4"/>
      <c r="EH205" s="4"/>
      <c r="EI205" s="4"/>
      <c r="EJ205" s="4"/>
      <c r="EK205" s="4"/>
      <c r="EL205" s="6" t="e">
        <f t="shared" si="358"/>
        <v>#DIV/0!</v>
      </c>
      <c r="EM205" s="4"/>
      <c r="EN205" s="4"/>
      <c r="EO205" s="4"/>
      <c r="EP205" s="4"/>
      <c r="EQ205" s="31"/>
      <c r="ER205" s="14"/>
      <c r="ES205" s="129">
        <v>12704</v>
      </c>
      <c r="ET205" s="130">
        <v>75</v>
      </c>
      <c r="EU205" s="130">
        <v>11404</v>
      </c>
      <c r="EV205" s="130">
        <v>7375</v>
      </c>
      <c r="EW205" s="130">
        <v>40560</v>
      </c>
      <c r="EX205" s="130">
        <v>2323</v>
      </c>
      <c r="EY205" s="131">
        <f>EX205/EV205*EW205/ET205</f>
        <v>170.34283389830512</v>
      </c>
      <c r="EZ205" s="38">
        <f>L205*EY205</f>
        <v>681.37133559322046</v>
      </c>
      <c r="FA205" s="9"/>
      <c r="FB205" s="9"/>
      <c r="FC205" s="9"/>
      <c r="FD205" s="9"/>
      <c r="FE205" s="132"/>
      <c r="FF205" s="132"/>
      <c r="FG205" s="132"/>
      <c r="FH205" s="133"/>
      <c r="FI205" s="11"/>
      <c r="FJ205" s="133"/>
      <c r="FK205" s="135"/>
      <c r="FL205" s="136"/>
      <c r="FM205" s="9"/>
      <c r="FN205" s="1"/>
      <c r="FO205" s="40">
        <f>AC205/1000</f>
        <v>0.18099999999999999</v>
      </c>
      <c r="FP205" s="9"/>
      <c r="FQ205" s="118">
        <f>EX205*100/EU205</f>
        <v>20.370045598035777</v>
      </c>
      <c r="FR205" s="137">
        <f>EY205/1000</f>
        <v>0.17034283389830512</v>
      </c>
      <c r="FS205" s="140">
        <f>DT205/EY205</f>
        <v>2.7297890340230313</v>
      </c>
      <c r="FT205" s="140"/>
      <c r="FU205" s="335"/>
      <c r="FV205" s="344"/>
      <c r="FW205" s="210"/>
      <c r="FX205" s="8"/>
      <c r="FY205" s="240"/>
      <c r="FZ205" s="1"/>
      <c r="GA205" s="1"/>
      <c r="GB205" s="9"/>
      <c r="GC205" s="9"/>
      <c r="GD205" s="1"/>
      <c r="GE205" s="20"/>
      <c r="GF205" s="1"/>
      <c r="GG205" s="1"/>
      <c r="GH205" s="8"/>
      <c r="GI205" s="351"/>
      <c r="GJ205" s="8"/>
      <c r="GK205" s="1"/>
      <c r="GL205" s="8"/>
      <c r="GM205" s="9"/>
      <c r="GN205" s="1"/>
      <c r="GO205" s="10">
        <v>43957</v>
      </c>
      <c r="GP205" s="10"/>
      <c r="GQ205" s="20"/>
      <c r="GR205" s="138"/>
      <c r="GS205" s="1"/>
      <c r="GT205" s="1"/>
      <c r="GU205" s="1"/>
      <c r="GV205" s="1"/>
      <c r="GW205" s="1"/>
      <c r="GX205" s="1"/>
      <c r="GY205" s="9"/>
      <c r="GZ205" s="9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9"/>
      <c r="KC205" s="9"/>
      <c r="KD205" s="9"/>
      <c r="KE205" s="20">
        <f>FR205*AO205/100*1000</f>
        <v>53.657992677966114</v>
      </c>
      <c r="KF205" s="20">
        <f>FR205*AP205/100*1000</f>
        <v>101.52432900338985</v>
      </c>
      <c r="KG205" s="20">
        <f>FR205*AQ205/100*1000</f>
        <v>12.026204073220342</v>
      </c>
      <c r="KH205" s="20">
        <f>FR205*AX205/100*1000</f>
        <v>3.7816109125423742</v>
      </c>
      <c r="KI205" s="20">
        <f>FR205*BM205/100*1000</f>
        <v>3.117273860338984</v>
      </c>
      <c r="KJ205" s="20">
        <f>FR205*BY205/100*1000</f>
        <v>31.574066320054246</v>
      </c>
      <c r="KK205" s="20">
        <f>FR205*CA205/100*1000</f>
        <v>24.974984934833902</v>
      </c>
      <c r="KL205" s="20">
        <f>FR205*CC205/100*1000</f>
        <v>44.670704761491535</v>
      </c>
      <c r="KM205" s="9"/>
      <c r="KN205" s="9"/>
      <c r="KO205" s="9"/>
      <c r="KP205" s="1"/>
      <c r="KQ205" s="9"/>
      <c r="KR205" s="9"/>
      <c r="KS205" s="23"/>
      <c r="KT205" s="20"/>
      <c r="KU205" s="1"/>
      <c r="KV205" s="1"/>
      <c r="KW205" s="1"/>
      <c r="KX205" s="1"/>
      <c r="KY205" s="1"/>
      <c r="KZ205" s="1"/>
      <c r="LA205" s="11"/>
      <c r="LB205" s="11"/>
      <c r="LC205" s="11"/>
    </row>
    <row r="206" spans="1:315">
      <c r="A206" s="1">
        <v>328</v>
      </c>
      <c r="B206" s="416">
        <f>COUNTIFS($D$3:D206,D206,$F$3:F206,F206)</f>
        <v>1</v>
      </c>
      <c r="C206" s="417">
        <v>11848</v>
      </c>
      <c r="D206" s="418" t="s">
        <v>869</v>
      </c>
      <c r="E206" s="2" t="s">
        <v>870</v>
      </c>
      <c r="F206" s="12">
        <v>6957105353</v>
      </c>
      <c r="G206" s="1">
        <v>50</v>
      </c>
      <c r="H206" s="441">
        <v>43780</v>
      </c>
      <c r="I206" s="29" t="s">
        <v>871</v>
      </c>
      <c r="J206" s="24" t="s">
        <v>486</v>
      </c>
      <c r="K206" s="2" t="s">
        <v>429</v>
      </c>
      <c r="L206" s="1">
        <v>1.5</v>
      </c>
      <c r="M206" s="2">
        <v>1</v>
      </c>
      <c r="N206" s="2" t="s">
        <v>643</v>
      </c>
      <c r="O206" s="1"/>
      <c r="P206" s="1" t="s">
        <v>848</v>
      </c>
      <c r="Q206" s="25"/>
      <c r="R206" s="25"/>
      <c r="S206" s="2"/>
      <c r="T206" s="45"/>
      <c r="U206" s="45"/>
      <c r="V206" s="48" t="s">
        <v>767</v>
      </c>
      <c r="W206" s="27"/>
      <c r="X206" s="56"/>
      <c r="Y206" s="56"/>
      <c r="Z206" s="29"/>
      <c r="AA206" s="1" t="s">
        <v>797</v>
      </c>
      <c r="AB206" s="1"/>
      <c r="AC206" s="112">
        <v>150</v>
      </c>
      <c r="AD206" s="112">
        <v>200</v>
      </c>
      <c r="AE206" s="11"/>
      <c r="AF206" s="11"/>
      <c r="AG206" s="11" t="s">
        <v>482</v>
      </c>
      <c r="AH206" s="112">
        <v>50</v>
      </c>
      <c r="AI206" s="11" t="s">
        <v>872</v>
      </c>
      <c r="AJ206" s="1"/>
      <c r="AK206" s="112"/>
      <c r="AL206" s="1"/>
      <c r="AM206" s="1"/>
      <c r="AN206" s="1"/>
      <c r="AO206" s="113">
        <v>39.9</v>
      </c>
      <c r="AP206" s="114">
        <v>57.5</v>
      </c>
      <c r="AQ206" s="115">
        <v>0.9</v>
      </c>
      <c r="AR206" s="116">
        <f>AO206+AP206+AQ206</f>
        <v>98.300000000000011</v>
      </c>
      <c r="AS206" s="117">
        <f>AO206/AP206</f>
        <v>0.69391304347826088</v>
      </c>
      <c r="AT206" s="118">
        <f>AO206/AP206*AQ206</f>
        <v>0.62452173913043485</v>
      </c>
      <c r="AU206" s="119">
        <f>AO206/(AP206+AQ206)</f>
        <v>0.68321917808219179</v>
      </c>
      <c r="AV206" s="19">
        <v>37.585799999999999</v>
      </c>
      <c r="AW206" s="19">
        <f>95-AY206</f>
        <v>94.2</v>
      </c>
      <c r="AX206" s="120">
        <v>0.31920000000000004</v>
      </c>
      <c r="AY206" s="19">
        <v>0.8</v>
      </c>
      <c r="AZ206" s="1" t="s">
        <v>431</v>
      </c>
      <c r="BA206" s="142">
        <v>13</v>
      </c>
      <c r="BB206" s="1" t="s">
        <v>431</v>
      </c>
      <c r="BC206" s="6">
        <v>0.1</v>
      </c>
      <c r="BD206" s="6" t="s">
        <v>431</v>
      </c>
      <c r="BE206" s="19" t="s">
        <v>431</v>
      </c>
      <c r="BF206" s="19" t="s">
        <v>431</v>
      </c>
      <c r="BG206" s="2">
        <v>8414</v>
      </c>
      <c r="BH206" s="20"/>
      <c r="BI206" s="2" t="s">
        <v>431</v>
      </c>
      <c r="BJ206" s="19">
        <v>55.7</v>
      </c>
      <c r="BK206" s="1">
        <v>44.3</v>
      </c>
      <c r="BL206" s="121">
        <f>BJ206/BK206</f>
        <v>1.2573363431151243</v>
      </c>
      <c r="BM206" s="122">
        <v>0.1</v>
      </c>
      <c r="BN206" s="6">
        <f>BM206*100/AO206</f>
        <v>0.25062656641604009</v>
      </c>
      <c r="BO206" s="1" t="s">
        <v>431</v>
      </c>
      <c r="BP206" s="1">
        <v>51.4</v>
      </c>
      <c r="BQ206" s="19">
        <v>51.071999999999996</v>
      </c>
      <c r="BR206" s="42">
        <v>58532.142857142855</v>
      </c>
      <c r="BS206" s="6">
        <f>BX206+BZ206</f>
        <v>47.8</v>
      </c>
      <c r="BT206" s="4">
        <v>90.5</v>
      </c>
      <c r="BU206" s="42">
        <v>15388.800000000001</v>
      </c>
      <c r="BV206" s="6">
        <f>100-BT206</f>
        <v>9.5</v>
      </c>
      <c r="BW206" s="6">
        <f>BY206+CA206+CC206</f>
        <v>56.58</v>
      </c>
      <c r="BX206" s="4">
        <v>15.8</v>
      </c>
      <c r="BY206" s="22">
        <f>BX206*AP206/100</f>
        <v>9.0850000000000009</v>
      </c>
      <c r="BZ206" s="4">
        <v>32</v>
      </c>
      <c r="CA206" s="22">
        <f>BZ206*AP206/100</f>
        <v>18.399999999999999</v>
      </c>
      <c r="CB206" s="4">
        <v>50.6</v>
      </c>
      <c r="CC206" s="22">
        <f>CB206*AP206/100</f>
        <v>29.094999999999999</v>
      </c>
      <c r="CD206" s="6" t="s">
        <v>431</v>
      </c>
      <c r="CE206" s="123">
        <v>99.3</v>
      </c>
      <c r="CF206" s="124">
        <v>11441.349999999999</v>
      </c>
      <c r="CG206" s="123">
        <v>97.5</v>
      </c>
      <c r="CH206" s="123">
        <v>6736</v>
      </c>
      <c r="CI206" s="123">
        <v>94.4</v>
      </c>
      <c r="CJ206" s="123">
        <v>96.3</v>
      </c>
      <c r="CK206" s="124">
        <v>7770</v>
      </c>
      <c r="CL206" s="19">
        <f>BX206/BZ206</f>
        <v>0.49375000000000002</v>
      </c>
      <c r="CM206" s="22"/>
      <c r="CN206" s="22"/>
      <c r="CO206" s="22"/>
      <c r="CP206" s="6"/>
      <c r="CQ206" s="19"/>
      <c r="CR206" s="19"/>
      <c r="CS206" s="19"/>
      <c r="CT206" s="6"/>
      <c r="CU206" s="6"/>
      <c r="CV206" s="6"/>
      <c r="CW206" s="22"/>
      <c r="CX206" s="22"/>
      <c r="CY206" s="2"/>
      <c r="CZ206" s="22"/>
      <c r="DA206" s="1"/>
      <c r="DB206" s="126" t="s">
        <v>256</v>
      </c>
      <c r="DC206" s="127"/>
      <c r="DD206" s="128" t="s">
        <v>873</v>
      </c>
      <c r="DE206" s="1"/>
      <c r="DF206" s="1"/>
      <c r="DG206" s="1"/>
      <c r="DH206" s="1"/>
      <c r="DI206" s="1" t="s">
        <v>435</v>
      </c>
      <c r="DJ206" s="205" t="s">
        <v>482</v>
      </c>
      <c r="DK206" s="4">
        <v>2</v>
      </c>
      <c r="DL206" s="4"/>
      <c r="DM206" s="4"/>
      <c r="DN206" s="16">
        <v>0</v>
      </c>
      <c r="DO206" s="4"/>
      <c r="DP206" s="4"/>
      <c r="DQ206" s="4"/>
      <c r="DR206" s="1" t="s">
        <v>430</v>
      </c>
      <c r="DS206" s="1" t="s">
        <v>430</v>
      </c>
      <c r="DT206" s="1">
        <v>192</v>
      </c>
      <c r="DU206" s="1">
        <v>5.2</v>
      </c>
      <c r="DV206" s="1">
        <v>94.8</v>
      </c>
      <c r="DW206" s="1" t="s">
        <v>430</v>
      </c>
      <c r="DX206" s="1" t="s">
        <v>430</v>
      </c>
      <c r="DY206" s="1" t="s">
        <v>430</v>
      </c>
      <c r="DZ206" s="1" t="s">
        <v>430</v>
      </c>
      <c r="EA206" s="1">
        <v>0</v>
      </c>
      <c r="EB206" s="1"/>
      <c r="EC206" s="36"/>
      <c r="ED206" s="36"/>
      <c r="EE206" s="4">
        <v>1.5</v>
      </c>
      <c r="EF206" s="4"/>
      <c r="EG206" s="4">
        <v>1</v>
      </c>
      <c r="EH206" s="4"/>
      <c r="EI206" s="4"/>
      <c r="EJ206" s="4"/>
      <c r="EK206" s="4"/>
      <c r="EL206" s="6" t="e">
        <f t="shared" si="358"/>
        <v>#DIV/0!</v>
      </c>
      <c r="EM206" s="4"/>
      <c r="EN206" s="4"/>
      <c r="EO206" s="4"/>
      <c r="EP206" s="4"/>
      <c r="EQ206" s="31"/>
      <c r="ER206" s="14"/>
      <c r="ES206" s="129">
        <v>11848</v>
      </c>
      <c r="ET206" s="130">
        <v>75</v>
      </c>
      <c r="EU206" s="130">
        <v>4628</v>
      </c>
      <c r="EV206" s="130">
        <v>8000</v>
      </c>
      <c r="EW206" s="130">
        <v>42120</v>
      </c>
      <c r="EX206" s="130">
        <v>1975</v>
      </c>
      <c r="EY206" s="131">
        <f>EX206/EV206*EW206/ET206</f>
        <v>138.64500000000001</v>
      </c>
      <c r="EZ206" s="38">
        <f>L206*EY206</f>
        <v>207.96750000000003</v>
      </c>
      <c r="FA206" s="9"/>
      <c r="FB206" s="9"/>
      <c r="FC206" s="9"/>
      <c r="FD206" s="9"/>
      <c r="FE206" s="132"/>
      <c r="FF206" s="132"/>
      <c r="FG206" s="132"/>
      <c r="FH206" s="133"/>
      <c r="FI206" s="134"/>
      <c r="FJ206" s="133"/>
      <c r="FK206" s="135"/>
      <c r="FL206" s="136"/>
      <c r="FM206" s="9"/>
      <c r="FN206" s="1"/>
      <c r="FO206" s="40">
        <f>AC206/1000</f>
        <v>0.15</v>
      </c>
      <c r="FP206" s="9"/>
      <c r="FQ206" s="118">
        <f>EX206*100/EU206</f>
        <v>42.675021607605878</v>
      </c>
      <c r="FR206" s="137">
        <f>EY206/1000</f>
        <v>0.13864500000000002</v>
      </c>
      <c r="FS206" s="9"/>
      <c r="FT206" s="1"/>
      <c r="FU206" s="336"/>
      <c r="FV206" s="343"/>
      <c r="FW206" s="1"/>
      <c r="FX206" s="208"/>
      <c r="FY206" s="240"/>
      <c r="FZ206" s="1"/>
      <c r="GA206" s="1"/>
      <c r="GB206" s="9"/>
      <c r="GC206" s="9"/>
      <c r="GD206" s="1"/>
      <c r="GE206" s="20"/>
      <c r="GF206" s="1"/>
      <c r="GG206" s="1"/>
      <c r="GH206" s="8"/>
      <c r="GI206" s="351"/>
      <c r="GJ206" s="8"/>
      <c r="GK206" s="1"/>
      <c r="GL206" s="8"/>
      <c r="GM206" s="9"/>
      <c r="GN206" s="1"/>
      <c r="GO206" s="10">
        <v>43780</v>
      </c>
      <c r="GP206" s="10"/>
      <c r="GQ206" s="20"/>
      <c r="GR206" s="138"/>
      <c r="GS206" s="1"/>
      <c r="GT206" s="1"/>
      <c r="GU206" s="1"/>
      <c r="GV206" s="1"/>
      <c r="GW206" s="1"/>
      <c r="GX206" s="1"/>
      <c r="GY206" s="9"/>
      <c r="GZ206" s="9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9"/>
      <c r="KC206" s="9"/>
      <c r="KD206" s="9"/>
      <c r="KE206" s="20">
        <f>FR206*AO206/100*1000</f>
        <v>55.319355000000002</v>
      </c>
      <c r="KF206" s="20">
        <f>FR206*AP206/100*1000</f>
        <v>79.720875000000007</v>
      </c>
      <c r="KG206" s="20">
        <f>FR206*AQ206/100*1000</f>
        <v>1.2478050000000003</v>
      </c>
      <c r="KH206" s="20">
        <f>FR206*AX206/100*1000</f>
        <v>0.44255484000000012</v>
      </c>
      <c r="KI206" s="20">
        <f>FR206*BM206/100*1000</f>
        <v>0.13864500000000002</v>
      </c>
      <c r="KJ206" s="20">
        <f>FR206*BY206/100*1000</f>
        <v>12.595898250000005</v>
      </c>
      <c r="KK206" s="20">
        <f>FR206*CA206/100*1000</f>
        <v>25.510680000000004</v>
      </c>
      <c r="KL206" s="20">
        <f>FR206*CC206/100*1000</f>
        <v>40.338762750000008</v>
      </c>
      <c r="KM206" s="9"/>
      <c r="KN206" s="9"/>
      <c r="KO206" s="9"/>
      <c r="KP206" s="1"/>
      <c r="KQ206" s="9"/>
      <c r="KR206" s="9"/>
      <c r="KS206" s="23"/>
      <c r="KT206" s="20"/>
      <c r="KU206" s="1"/>
      <c r="KV206" s="1"/>
      <c r="KW206" s="1"/>
      <c r="KX206" s="1"/>
      <c r="KY206" s="1"/>
      <c r="KZ206" s="1"/>
      <c r="LA206" s="11"/>
      <c r="LB206" s="11"/>
      <c r="LC206" s="11"/>
    </row>
    <row r="207" spans="1:315">
      <c r="A207" s="1">
        <v>33</v>
      </c>
      <c r="B207" s="416">
        <f>COUNTIFS($D$3:D207,D207,$F$3:F207,F207)</f>
        <v>1</v>
      </c>
      <c r="C207" s="417">
        <v>12275</v>
      </c>
      <c r="D207" s="418" t="s">
        <v>1010</v>
      </c>
      <c r="E207" s="2" t="s">
        <v>491</v>
      </c>
      <c r="F207" s="12">
        <v>8106265783</v>
      </c>
      <c r="G207" s="1">
        <v>39</v>
      </c>
      <c r="H207" s="441">
        <v>43864</v>
      </c>
      <c r="I207" s="29" t="s">
        <v>485</v>
      </c>
      <c r="J207" s="24" t="s">
        <v>486</v>
      </c>
      <c r="K207" s="2" t="s">
        <v>429</v>
      </c>
      <c r="L207" s="1">
        <v>20</v>
      </c>
      <c r="M207" s="2" t="s">
        <v>628</v>
      </c>
      <c r="N207" s="2" t="s">
        <v>430</v>
      </c>
      <c r="O207" s="1"/>
      <c r="P207" s="1" t="s">
        <v>1002</v>
      </c>
      <c r="Q207" s="25"/>
      <c r="R207" s="25"/>
      <c r="S207" s="2"/>
      <c r="T207" s="45" t="s">
        <v>782</v>
      </c>
      <c r="U207" s="45"/>
      <c r="V207" s="47" t="s">
        <v>858</v>
      </c>
      <c r="W207" s="27"/>
      <c r="X207" s="56"/>
      <c r="Y207" s="56"/>
      <c r="Z207" s="29"/>
      <c r="AA207" s="1" t="s">
        <v>793</v>
      </c>
      <c r="AB207" s="1"/>
      <c r="AC207" s="112">
        <v>258</v>
      </c>
      <c r="AD207" s="112">
        <v>5100</v>
      </c>
      <c r="AE207" s="11" t="s">
        <v>513</v>
      </c>
      <c r="AF207" s="11" t="s">
        <v>513</v>
      </c>
      <c r="AG207" s="11" t="s">
        <v>490</v>
      </c>
      <c r="AH207" s="112">
        <v>350</v>
      </c>
      <c r="AI207" s="11"/>
      <c r="AJ207" s="11"/>
      <c r="AK207" s="112"/>
      <c r="AL207" s="1"/>
      <c r="AM207" s="11"/>
      <c r="AN207" s="1"/>
      <c r="AO207" s="113">
        <v>71.099999999999994</v>
      </c>
      <c r="AP207" s="114">
        <v>22</v>
      </c>
      <c r="AQ207" s="115">
        <v>5.5</v>
      </c>
      <c r="AR207" s="116">
        <f>AO207+AP207+AQ207</f>
        <v>98.6</v>
      </c>
      <c r="AS207" s="117">
        <f>AO207/AP207</f>
        <v>3.2318181818181815</v>
      </c>
      <c r="AT207" s="118">
        <f>AO207/AP207*AQ207</f>
        <v>17.774999999999999</v>
      </c>
      <c r="AU207" s="119">
        <f>AO207/(AP207+AQ207)</f>
        <v>2.5854545454545454</v>
      </c>
      <c r="AV207" s="19">
        <v>40.953599999999994</v>
      </c>
      <c r="AW207" s="19">
        <f>95-AY207</f>
        <v>57.6</v>
      </c>
      <c r="AX207" s="148">
        <v>26.5914</v>
      </c>
      <c r="AY207" s="19">
        <v>37.4</v>
      </c>
      <c r="AZ207" s="1" t="s">
        <v>431</v>
      </c>
      <c r="BA207" s="55">
        <v>7</v>
      </c>
      <c r="BB207" s="1" t="s">
        <v>431</v>
      </c>
      <c r="BC207" s="6">
        <v>0.2</v>
      </c>
      <c r="BD207" s="22">
        <v>89.1</v>
      </c>
      <c r="BE207" s="22">
        <v>46.3</v>
      </c>
      <c r="BF207" s="22">
        <v>38.9</v>
      </c>
      <c r="BG207" s="2">
        <v>7073</v>
      </c>
      <c r="BH207" s="20">
        <v>352</v>
      </c>
      <c r="BI207" s="19">
        <v>0.6</v>
      </c>
      <c r="BJ207" s="19">
        <v>29.7</v>
      </c>
      <c r="BK207" s="1">
        <v>70.3</v>
      </c>
      <c r="BL207" s="144">
        <f>BJ207/BK207</f>
        <v>0.42247510668563298</v>
      </c>
      <c r="BM207" s="122">
        <v>1.2</v>
      </c>
      <c r="BN207" s="6">
        <f>BM207*100/AO207</f>
        <v>1.6877637130801688</v>
      </c>
      <c r="BO207" s="1" t="s">
        <v>431</v>
      </c>
      <c r="BP207" s="19">
        <v>25.046999999999997</v>
      </c>
      <c r="BQ207" s="19">
        <v>41.463999999999999</v>
      </c>
      <c r="BR207" s="42">
        <v>50772.6</v>
      </c>
      <c r="BS207" s="6">
        <f>BX207+BZ207</f>
        <v>19.899999999999999</v>
      </c>
      <c r="BT207" s="4">
        <v>87.6</v>
      </c>
      <c r="BU207" s="42">
        <v>5878.4400000000005</v>
      </c>
      <c r="BV207" s="6">
        <f>100-BT207</f>
        <v>12.400000000000006</v>
      </c>
      <c r="BW207" s="6">
        <f>BY207+CA207+CC207</f>
        <v>21.779999999999998</v>
      </c>
      <c r="BX207" s="4">
        <v>9.4</v>
      </c>
      <c r="BY207" s="22">
        <f>BX207*AP207/100</f>
        <v>2.0680000000000001</v>
      </c>
      <c r="BZ207" s="4">
        <v>10.5</v>
      </c>
      <c r="CA207" s="22">
        <f>BZ207*AP207/100</f>
        <v>2.31</v>
      </c>
      <c r="CB207" s="4">
        <v>79.099999999999994</v>
      </c>
      <c r="CC207" s="22">
        <f>CB207*AP207/100</f>
        <v>17.401999999999997</v>
      </c>
      <c r="CD207" s="22"/>
      <c r="CE207" s="123">
        <v>99.8</v>
      </c>
      <c r="CF207" s="124">
        <v>10145.799999999999</v>
      </c>
      <c r="CG207" s="123">
        <v>99.5</v>
      </c>
      <c r="CH207" s="124">
        <v>6697.6</v>
      </c>
      <c r="CI207" s="123">
        <v>78.3</v>
      </c>
      <c r="CJ207" s="123">
        <v>82.4</v>
      </c>
      <c r="CK207" s="124">
        <v>3590.9999999999995</v>
      </c>
      <c r="CL207" s="19">
        <f>BX207/BZ207</f>
        <v>0.89523809523809528</v>
      </c>
      <c r="CM207" s="22"/>
      <c r="CN207" s="22"/>
      <c r="CO207" s="22"/>
      <c r="CP207" s="6"/>
      <c r="CQ207" s="19"/>
      <c r="CR207" s="19"/>
      <c r="CS207" s="19"/>
      <c r="CT207" s="22"/>
      <c r="CU207" s="139"/>
      <c r="CV207" s="139"/>
      <c r="CW207" s="22"/>
      <c r="CX207" s="22"/>
      <c r="CY207" s="1"/>
      <c r="CZ207" s="22"/>
      <c r="DA207" s="16">
        <v>1</v>
      </c>
      <c r="DB207" s="126" t="s">
        <v>446</v>
      </c>
      <c r="DC207" s="127"/>
      <c r="DD207" s="128" t="s">
        <v>1011</v>
      </c>
      <c r="DE207" s="1"/>
      <c r="DF207" s="1"/>
      <c r="DG207" s="1"/>
      <c r="DH207" s="1"/>
      <c r="DI207" s="1" t="s">
        <v>433</v>
      </c>
      <c r="DJ207" s="206" t="s">
        <v>490</v>
      </c>
      <c r="DK207" s="4">
        <v>2</v>
      </c>
      <c r="DL207" s="4"/>
      <c r="DM207" s="4"/>
      <c r="DN207" s="16">
        <v>0</v>
      </c>
      <c r="DO207" s="4"/>
      <c r="DP207" s="4"/>
      <c r="DQ207" s="4"/>
      <c r="DR207" s="1" t="s">
        <v>430</v>
      </c>
      <c r="DS207" s="1" t="s">
        <v>430</v>
      </c>
      <c r="DT207" s="1">
        <v>742</v>
      </c>
      <c r="DU207" s="1">
        <v>6.3</v>
      </c>
      <c r="DV207" s="1">
        <v>93.7</v>
      </c>
      <c r="DW207" s="1" t="s">
        <v>430</v>
      </c>
      <c r="DX207" s="1" t="s">
        <v>430</v>
      </c>
      <c r="DY207" s="1" t="s">
        <v>430</v>
      </c>
      <c r="DZ207" s="1" t="s">
        <v>430</v>
      </c>
      <c r="EA207" s="1">
        <v>0</v>
      </c>
      <c r="EB207" s="1"/>
      <c r="EC207" s="36"/>
      <c r="ED207" s="36"/>
      <c r="EE207" s="4">
        <v>20</v>
      </c>
      <c r="EF207" s="4"/>
      <c r="EG207" s="4"/>
      <c r="EH207" s="4"/>
      <c r="EI207" s="4"/>
      <c r="EJ207" s="4"/>
      <c r="EK207" s="4"/>
      <c r="EL207" s="6" t="e">
        <f t="shared" si="358"/>
        <v>#DIV/0!</v>
      </c>
      <c r="EM207" s="4"/>
      <c r="EN207" s="4"/>
      <c r="EO207" s="4"/>
      <c r="EP207" s="4"/>
      <c r="EQ207" s="31"/>
      <c r="ER207" s="14"/>
      <c r="ES207" s="129">
        <v>12275</v>
      </c>
      <c r="ET207" s="130">
        <v>75</v>
      </c>
      <c r="EU207" s="130">
        <v>31121</v>
      </c>
      <c r="EV207" s="130">
        <v>8000</v>
      </c>
      <c r="EW207" s="130">
        <v>40560</v>
      </c>
      <c r="EX207" s="130">
        <v>3803</v>
      </c>
      <c r="EY207" s="131">
        <f>EX207/EV207*EW207/ET207</f>
        <v>257.08279999999996</v>
      </c>
      <c r="EZ207" s="38">
        <f>L207*EY207</f>
        <v>5141.655999999999</v>
      </c>
      <c r="FA207" s="9"/>
      <c r="FB207" s="9"/>
      <c r="FC207" s="9"/>
      <c r="FD207" s="9"/>
      <c r="FE207" s="132"/>
      <c r="FF207" s="132"/>
      <c r="FG207" s="132"/>
      <c r="FH207" s="133"/>
      <c r="FI207" s="11"/>
      <c r="FJ207" s="133"/>
      <c r="FK207" s="135"/>
      <c r="FL207" s="136"/>
      <c r="FM207" s="9"/>
      <c r="FN207" s="1"/>
      <c r="FO207" s="40">
        <f>AC207/1000</f>
        <v>0.25800000000000001</v>
      </c>
      <c r="FP207" s="9"/>
      <c r="FQ207" s="118">
        <f>EX207*100/EU207</f>
        <v>12.220044343048103</v>
      </c>
      <c r="FR207" s="137">
        <f>EY207/1000</f>
        <v>0.25708279999999994</v>
      </c>
      <c r="FS207" s="140">
        <f>DT207/EY207</f>
        <v>2.8862296505250451</v>
      </c>
      <c r="FT207" s="140"/>
      <c r="FU207" s="335"/>
      <c r="FV207" s="344"/>
      <c r="FW207" s="210"/>
      <c r="FX207" s="8"/>
      <c r="FY207" s="240"/>
      <c r="FZ207" s="1"/>
      <c r="GA207" s="1"/>
      <c r="GB207" s="9"/>
      <c r="GC207" s="9"/>
      <c r="GD207" s="1"/>
      <c r="GE207" s="20"/>
      <c r="GF207" s="1"/>
      <c r="GG207" s="1"/>
      <c r="GH207" s="8"/>
      <c r="GI207" s="351"/>
      <c r="GJ207" s="8"/>
      <c r="GK207" s="1"/>
      <c r="GL207" s="8"/>
      <c r="GM207" s="9"/>
      <c r="GN207" s="1"/>
      <c r="GO207" s="10">
        <v>43864</v>
      </c>
      <c r="GP207" s="10"/>
      <c r="GQ207" s="20"/>
      <c r="GR207" s="138"/>
      <c r="GS207" s="1"/>
      <c r="GT207" s="1"/>
      <c r="GU207" s="1"/>
      <c r="GV207" s="1"/>
      <c r="GW207" s="1"/>
      <c r="GX207" s="1"/>
      <c r="GY207" s="9"/>
      <c r="GZ207" s="9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9"/>
      <c r="KC207" s="9"/>
      <c r="KD207" s="9"/>
      <c r="KE207" s="20">
        <f>FR207*AO207/100*1000</f>
        <v>182.78587079999994</v>
      </c>
      <c r="KF207" s="20">
        <f>FR207*AP207/100*1000</f>
        <v>56.558215999999987</v>
      </c>
      <c r="KG207" s="20">
        <f>FR207*AQ207/100*1000</f>
        <v>14.139553999999997</v>
      </c>
      <c r="KH207" s="20">
        <f>FR207*AX207/100*1000</f>
        <v>68.361915679199981</v>
      </c>
      <c r="KI207" s="20">
        <f>FR207*BM207/100*1000</f>
        <v>3.0849935999999998</v>
      </c>
      <c r="KJ207" s="20">
        <f>FR207*BY207/100*1000</f>
        <v>5.3164723039999995</v>
      </c>
      <c r="KK207" s="20">
        <f>FR207*CA207/100*1000</f>
        <v>5.9386126799999985</v>
      </c>
      <c r="KL207" s="20">
        <f>FR207*CC207/100*1000</f>
        <v>44.737548855999982</v>
      </c>
      <c r="KM207" s="9"/>
      <c r="KN207" s="9"/>
      <c r="KO207" s="9"/>
      <c r="KP207" s="1"/>
      <c r="KQ207" s="9"/>
      <c r="KR207" s="9"/>
      <c r="KS207" s="23"/>
      <c r="KT207" s="20"/>
      <c r="KU207" s="1"/>
      <c r="KV207" s="1"/>
      <c r="KW207" s="1"/>
      <c r="KX207" s="1"/>
      <c r="KY207" s="1"/>
      <c r="KZ207" s="1"/>
      <c r="LA207" s="11"/>
      <c r="LB207" s="11"/>
      <c r="LC207" s="11"/>
    </row>
    <row r="208" spans="1:315">
      <c r="A208" s="1">
        <v>78</v>
      </c>
      <c r="B208" s="416">
        <f>COUNTIFS($D$3:D208,D208,$F$3:F208,F208)</f>
        <v>1</v>
      </c>
      <c r="C208" s="418">
        <v>12471</v>
      </c>
      <c r="D208" s="418" t="s">
        <v>2359</v>
      </c>
      <c r="E208" s="1" t="s">
        <v>605</v>
      </c>
      <c r="F208" s="12">
        <v>9511194462</v>
      </c>
      <c r="G208" s="1">
        <v>25</v>
      </c>
      <c r="H208" s="441">
        <v>43892</v>
      </c>
      <c r="I208" s="162"/>
      <c r="J208" s="24"/>
      <c r="K208" s="9"/>
      <c r="L208" s="1"/>
      <c r="M208" s="1"/>
      <c r="N208" s="1"/>
      <c r="O208" s="1"/>
      <c r="P208" s="25"/>
      <c r="Q208" s="25"/>
      <c r="R208" s="25"/>
      <c r="S208" s="27"/>
      <c r="T208" s="27"/>
      <c r="U208" s="27"/>
      <c r="V208" s="27"/>
      <c r="W208" s="27"/>
      <c r="X208" s="27"/>
      <c r="Y208" s="26"/>
      <c r="Z208" s="8"/>
      <c r="AA208" s="1"/>
      <c r="AB208" s="1"/>
      <c r="AC208" s="1"/>
      <c r="AD208" s="1"/>
      <c r="AE208" s="1"/>
      <c r="AF208" s="1"/>
      <c r="AG208" s="136"/>
      <c r="AH208" s="9"/>
      <c r="AI208" s="1"/>
      <c r="AJ208" s="1"/>
      <c r="AK208" s="112"/>
      <c r="AL208" s="1"/>
      <c r="AM208" s="1"/>
      <c r="AN208" s="1"/>
      <c r="AO208" s="163"/>
      <c r="AP208" s="164"/>
      <c r="AQ208" s="165"/>
      <c r="AR208" s="166"/>
      <c r="AS208" s="135"/>
      <c r="AT208" s="21"/>
      <c r="AU208" s="167"/>
      <c r="AV208" s="1"/>
      <c r="AW208" s="1"/>
      <c r="AX208" s="168"/>
      <c r="AY208" s="1"/>
      <c r="AZ208" s="1"/>
      <c r="BA208" s="142"/>
      <c r="BB208" s="1"/>
      <c r="BC208" s="169"/>
      <c r="BD208" s="4"/>
      <c r="BE208" s="1"/>
      <c r="BF208" s="1"/>
      <c r="BG208" s="1"/>
      <c r="BH208" s="1"/>
      <c r="BI208" s="1"/>
      <c r="BJ208" s="1"/>
      <c r="BK208" s="1"/>
      <c r="BL208" s="170"/>
      <c r="BM208" s="123"/>
      <c r="BN208" s="4"/>
      <c r="BO208" s="1"/>
      <c r="BP208" s="1"/>
      <c r="BQ208" s="1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25"/>
      <c r="CP208" s="4"/>
      <c r="CQ208" s="1"/>
      <c r="CR208" s="1"/>
      <c r="CS208" s="1"/>
      <c r="CT208" s="25"/>
      <c r="CU208" s="125"/>
      <c r="CV208" s="125"/>
      <c r="CW208" s="1"/>
      <c r="CX208" s="1"/>
      <c r="CY208" s="1"/>
      <c r="CZ208" s="1"/>
      <c r="DA208" s="1"/>
      <c r="DB208" s="126"/>
      <c r="DC208" s="8"/>
      <c r="DD208" s="8"/>
      <c r="DE208" s="1"/>
      <c r="DF208" s="1"/>
      <c r="DG208" s="1"/>
      <c r="DH208" s="1"/>
      <c r="DI208" s="2"/>
      <c r="DJ208" s="206" t="s">
        <v>490</v>
      </c>
      <c r="DK208" s="4"/>
      <c r="DL208" s="4"/>
      <c r="DM208" s="4"/>
      <c r="DN208" s="4"/>
      <c r="DO208" s="4"/>
      <c r="DP208" s="4"/>
      <c r="DQ208" s="4"/>
      <c r="DR208" s="1"/>
      <c r="DS208" s="1"/>
      <c r="DT208" s="2"/>
      <c r="DU208" s="2"/>
      <c r="DV208" s="2"/>
      <c r="DW208" s="2"/>
      <c r="DX208" s="2"/>
      <c r="DY208" s="2"/>
      <c r="DZ208" s="2"/>
      <c r="EA208" s="2"/>
      <c r="EB208" s="1"/>
      <c r="EC208" s="9"/>
      <c r="ED208" s="9"/>
      <c r="EE208" s="9"/>
      <c r="EF208" s="1"/>
      <c r="EG208" s="1"/>
      <c r="EH208" s="1"/>
      <c r="EI208" s="1"/>
      <c r="EJ208" s="1"/>
      <c r="EK208" s="1"/>
      <c r="EL208" s="6" t="e">
        <f t="shared" si="358"/>
        <v>#DIV/0!</v>
      </c>
      <c r="EM208" s="1"/>
      <c r="EN208" s="1"/>
      <c r="EO208" s="1"/>
      <c r="EP208" s="1"/>
      <c r="EQ208" s="8"/>
      <c r="ER208" s="10"/>
      <c r="ES208" s="129"/>
      <c r="ET208" s="9"/>
      <c r="EU208" s="9"/>
      <c r="EV208" s="9"/>
      <c r="EW208" s="9"/>
      <c r="EX208" s="9"/>
      <c r="EY208" s="132"/>
      <c r="EZ208" s="132"/>
      <c r="FA208" s="11"/>
      <c r="FB208" s="9"/>
      <c r="FC208" s="9"/>
      <c r="FD208" s="9"/>
      <c r="FE208" s="9"/>
      <c r="FF208" s="9"/>
      <c r="FG208" s="132"/>
      <c r="FH208" s="132"/>
      <c r="FI208" s="134"/>
      <c r="FJ208" s="133"/>
      <c r="FK208" s="171"/>
      <c r="FL208" s="21"/>
      <c r="FM208" s="136"/>
      <c r="FN208" s="9"/>
      <c r="FO208" s="36"/>
      <c r="FP208" s="9"/>
      <c r="FQ208" s="132"/>
      <c r="FR208" s="132"/>
      <c r="FS208" s="1"/>
      <c r="FT208" s="1"/>
      <c r="FU208" s="335" t="s">
        <v>772</v>
      </c>
      <c r="FV208" s="344"/>
      <c r="FW208" s="210" t="s">
        <v>772</v>
      </c>
      <c r="FX208" s="8"/>
      <c r="FY208" s="240"/>
      <c r="FZ208" s="1"/>
      <c r="GA208" s="1"/>
      <c r="GB208" s="9"/>
      <c r="GC208" s="9"/>
      <c r="GD208" s="1"/>
      <c r="GE208" s="20"/>
      <c r="GF208" s="1"/>
      <c r="GG208" s="1"/>
      <c r="GH208" s="8"/>
      <c r="GI208" s="351"/>
      <c r="GJ208" s="8"/>
      <c r="GK208" s="1"/>
      <c r="GL208" s="8"/>
      <c r="GM208" s="9"/>
      <c r="GN208" s="1"/>
      <c r="GO208" s="1"/>
      <c r="GP208" s="4"/>
      <c r="GQ208" s="1"/>
      <c r="GR208" s="138"/>
      <c r="GS208" s="1"/>
      <c r="GT208" s="1"/>
      <c r="GU208" s="1"/>
      <c r="GV208" s="1"/>
      <c r="GW208" s="1"/>
      <c r="GX208" s="1"/>
      <c r="GY208" s="9"/>
      <c r="GZ208" s="9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1"/>
      <c r="KQ208" s="9"/>
      <c r="KR208" s="9"/>
      <c r="KS208" s="23"/>
      <c r="KT208" s="20"/>
      <c r="KU208" s="1"/>
      <c r="KV208" s="1"/>
      <c r="KW208" s="1"/>
      <c r="KX208" s="1"/>
      <c r="KY208" s="1"/>
      <c r="KZ208" s="1"/>
      <c r="LA208" s="11"/>
      <c r="LB208" s="11"/>
      <c r="LC208" s="11"/>
    </row>
    <row r="209" spans="1:315">
      <c r="A209" s="1">
        <v>219</v>
      </c>
      <c r="B209" s="416">
        <f>COUNTIFS($D$3:D209,D209,$F$3:F209,F209)</f>
        <v>1</v>
      </c>
      <c r="C209" s="417">
        <v>15884</v>
      </c>
      <c r="D209" s="418" t="s">
        <v>1729</v>
      </c>
      <c r="E209" s="2" t="s">
        <v>700</v>
      </c>
      <c r="F209" s="12">
        <v>5610230362</v>
      </c>
      <c r="G209" s="1">
        <v>65</v>
      </c>
      <c r="H209" s="441">
        <v>44407</v>
      </c>
      <c r="I209" s="29" t="s">
        <v>1730</v>
      </c>
      <c r="J209" s="24" t="s">
        <v>486</v>
      </c>
      <c r="K209" s="2" t="s">
        <v>429</v>
      </c>
      <c r="L209" s="2">
        <v>20</v>
      </c>
      <c r="M209" s="2" t="s">
        <v>598</v>
      </c>
      <c r="N209" s="2" t="s">
        <v>644</v>
      </c>
      <c r="O209" s="11"/>
      <c r="P209" s="2" t="s">
        <v>1727</v>
      </c>
      <c r="Q209" s="11"/>
      <c r="R209" s="11"/>
      <c r="S209" s="11"/>
      <c r="T209" s="41"/>
      <c r="U209" s="41"/>
      <c r="V209" s="61" t="s">
        <v>1358</v>
      </c>
      <c r="W209" s="41"/>
      <c r="X209" s="41"/>
      <c r="Y209" s="63"/>
      <c r="Z209" s="11"/>
      <c r="AA209" s="1" t="s">
        <v>793</v>
      </c>
      <c r="AB209" s="1"/>
      <c r="AC209" s="112">
        <v>78</v>
      </c>
      <c r="AD209" s="112">
        <v>1500</v>
      </c>
      <c r="AE209" s="11"/>
      <c r="AF209" s="11"/>
      <c r="AG209" s="11" t="s">
        <v>490</v>
      </c>
      <c r="AH209" s="112">
        <v>150</v>
      </c>
      <c r="AI209" s="11"/>
      <c r="AJ209" s="11"/>
      <c r="AK209" s="112"/>
      <c r="AL209" s="1"/>
      <c r="AM209" s="11"/>
      <c r="AN209" s="1"/>
      <c r="AO209" s="113">
        <v>52</v>
      </c>
      <c r="AP209" s="114">
        <v>28.2</v>
      </c>
      <c r="AQ209" s="115">
        <v>16.2</v>
      </c>
      <c r="AR209" s="116">
        <f>AO209+AP209+AQ209</f>
        <v>96.4</v>
      </c>
      <c r="AS209" s="117">
        <f>AO209/AP209</f>
        <v>1.8439716312056738</v>
      </c>
      <c r="AT209" s="118">
        <f>AO209/AP209*AQ209</f>
        <v>29.872340425531913</v>
      </c>
      <c r="AU209" s="119">
        <f>AO209/(AP209+AQ209)</f>
        <v>1.1711711711711712</v>
      </c>
      <c r="AV209" s="19">
        <f>AW209*AO209/100</f>
        <v>48.75</v>
      </c>
      <c r="AW209" s="19">
        <f>98-AY209-(CD209*100/AO209)</f>
        <v>93.75</v>
      </c>
      <c r="AX209" s="120">
        <v>2.14</v>
      </c>
      <c r="AY209" s="19">
        <f>AX209*100/AO209</f>
        <v>4.115384615384615</v>
      </c>
      <c r="AZ209" s="1" t="s">
        <v>431</v>
      </c>
      <c r="BA209" s="55">
        <v>11.05</v>
      </c>
      <c r="BB209" s="1" t="s">
        <v>431</v>
      </c>
      <c r="BC209" s="6">
        <v>5.6000000000000001E-2</v>
      </c>
      <c r="BD209" s="6"/>
      <c r="BE209" s="19"/>
      <c r="BF209" s="19"/>
      <c r="BG209" s="64">
        <v>6127.4336283185849</v>
      </c>
      <c r="BH209" s="64">
        <v>245.63</v>
      </c>
      <c r="BI209" s="19">
        <v>2.1800000000000002</v>
      </c>
      <c r="BJ209" s="19">
        <v>24.6</v>
      </c>
      <c r="BK209" s="19">
        <f>100-BJ209</f>
        <v>75.400000000000006</v>
      </c>
      <c r="BL209" s="121">
        <f>BJ209/BK209</f>
        <v>0.32625994694960214</v>
      </c>
      <c r="BM209" s="122">
        <v>1.1100000000000001</v>
      </c>
      <c r="BN209" s="6">
        <f>BM209*100/AO209</f>
        <v>2.134615384615385</v>
      </c>
      <c r="BO209" s="1" t="s">
        <v>431</v>
      </c>
      <c r="BP209" s="19">
        <v>20.8</v>
      </c>
      <c r="BQ209" s="19">
        <v>20.405000000000001</v>
      </c>
      <c r="BR209" s="42">
        <v>35001.72</v>
      </c>
      <c r="BS209" s="6">
        <f>BX209+BZ209</f>
        <v>67.599999999999994</v>
      </c>
      <c r="BT209" s="4">
        <v>73.2</v>
      </c>
      <c r="BU209" s="42">
        <v>12993.1</v>
      </c>
      <c r="BV209" s="6">
        <f>100-BT209</f>
        <v>26.799999999999997</v>
      </c>
      <c r="BW209" s="6">
        <f>BY209+CA209+CC209</f>
        <v>27.438599999999997</v>
      </c>
      <c r="BX209" s="22">
        <v>40.1</v>
      </c>
      <c r="BY209" s="22">
        <f>BX209*AP209/100</f>
        <v>11.308199999999999</v>
      </c>
      <c r="BZ209" s="6">
        <v>27.5</v>
      </c>
      <c r="CA209" s="22">
        <f>BZ209*AP209/100</f>
        <v>7.7549999999999999</v>
      </c>
      <c r="CB209" s="6">
        <v>29.7</v>
      </c>
      <c r="CC209" s="22">
        <f>CB209*AP209/100</f>
        <v>8.3753999999999991</v>
      </c>
      <c r="CD209" s="22">
        <v>7.0000000000000007E-2</v>
      </c>
      <c r="CE209" s="123">
        <v>95.4</v>
      </c>
      <c r="CF209" s="124">
        <v>7292</v>
      </c>
      <c r="CG209" s="123">
        <v>87.2</v>
      </c>
      <c r="CH209" s="124">
        <v>5715</v>
      </c>
      <c r="CI209" s="123">
        <v>27.6</v>
      </c>
      <c r="CJ209" s="123">
        <v>72.099999999999994</v>
      </c>
      <c r="CK209" s="124">
        <v>6148</v>
      </c>
      <c r="CL209" s="19">
        <f>BX209/BZ209</f>
        <v>1.4581818181818182</v>
      </c>
      <c r="CM209" s="19"/>
      <c r="CN209" s="19"/>
      <c r="CO209" s="19"/>
      <c r="CP209" s="6"/>
      <c r="CQ209" s="19"/>
      <c r="CR209" s="19"/>
      <c r="CS209" s="20"/>
      <c r="CT209" s="25"/>
      <c r="CU209" s="125"/>
      <c r="CV209" s="125"/>
      <c r="CW209" s="1"/>
      <c r="CX209" s="1"/>
      <c r="CY209" s="1"/>
      <c r="CZ209" s="22"/>
      <c r="DA209" s="16"/>
      <c r="DB209" s="126" t="s">
        <v>446</v>
      </c>
      <c r="DC209" s="127"/>
      <c r="DD209" s="128" t="s">
        <v>1731</v>
      </c>
      <c r="DE209" s="1"/>
      <c r="DF209" s="1"/>
      <c r="DG209" s="1"/>
      <c r="DH209" s="1"/>
      <c r="DI209" s="1" t="s">
        <v>433</v>
      </c>
      <c r="DJ209" s="206" t="s">
        <v>490</v>
      </c>
      <c r="DK209" s="4">
        <v>2</v>
      </c>
      <c r="DL209" s="4"/>
      <c r="DM209" s="4"/>
      <c r="DN209" s="16">
        <v>0</v>
      </c>
      <c r="DO209" s="4"/>
      <c r="DP209" s="4"/>
      <c r="DQ209" s="4"/>
      <c r="DR209" s="22" t="s">
        <v>430</v>
      </c>
      <c r="DS209" s="22" t="s">
        <v>430</v>
      </c>
      <c r="DT209" s="64">
        <v>76</v>
      </c>
      <c r="DU209" s="22">
        <v>9.3000000000000007</v>
      </c>
      <c r="DV209" s="22">
        <v>90.7</v>
      </c>
      <c r="DW209" s="22" t="s">
        <v>430</v>
      </c>
      <c r="DX209" s="22" t="s">
        <v>430</v>
      </c>
      <c r="DY209" s="22" t="s">
        <v>430</v>
      </c>
      <c r="DZ209" s="22" t="s">
        <v>430</v>
      </c>
      <c r="EA209" s="2">
        <v>0</v>
      </c>
      <c r="EB209" s="65"/>
      <c r="EC209" s="36"/>
      <c r="ED209" s="36"/>
      <c r="EE209" s="4">
        <f>L209</f>
        <v>20</v>
      </c>
      <c r="EF209" s="4"/>
      <c r="EG209" s="4"/>
      <c r="EH209" s="4"/>
      <c r="EI209" s="4"/>
      <c r="EJ209" s="4"/>
      <c r="EK209" s="4"/>
      <c r="EL209" s="6" t="e">
        <f t="shared" si="358"/>
        <v>#DIV/0!</v>
      </c>
      <c r="EM209" s="4"/>
      <c r="EN209" s="4"/>
      <c r="EO209" s="4"/>
      <c r="EP209" s="4"/>
      <c r="EQ209" s="31"/>
      <c r="ER209" s="14"/>
      <c r="ES209" s="129">
        <f>C209</f>
        <v>15884</v>
      </c>
      <c r="ET209" s="130">
        <v>75</v>
      </c>
      <c r="EU209" s="130">
        <v>106931</v>
      </c>
      <c r="EV209" s="130">
        <v>16000</v>
      </c>
      <c r="EW209" s="130">
        <v>37440</v>
      </c>
      <c r="EX209" s="130">
        <v>2279</v>
      </c>
      <c r="EY209" s="131">
        <f>EX209/EV209*EW209/ET209</f>
        <v>71.104799999999997</v>
      </c>
      <c r="EZ209" s="38">
        <f>L209*EY209</f>
        <v>1422.096</v>
      </c>
      <c r="FA209" s="9"/>
      <c r="FB209" s="9"/>
      <c r="FC209" s="9"/>
      <c r="FD209" s="9"/>
      <c r="FE209" s="132"/>
      <c r="FF209" s="132"/>
      <c r="FG209" s="132"/>
      <c r="FH209" s="133"/>
      <c r="FI209" s="134"/>
      <c r="FJ209" s="133"/>
      <c r="FK209" s="135"/>
      <c r="FL209" s="136"/>
      <c r="FM209" s="9"/>
      <c r="FN209" s="1"/>
      <c r="FO209" s="40">
        <f>AC209/1000</f>
        <v>7.8E-2</v>
      </c>
      <c r="FP209" s="9"/>
      <c r="FQ209" s="118">
        <f>EX209*100/EU209</f>
        <v>2.1312809194714348</v>
      </c>
      <c r="FR209" s="137">
        <f>EY209/1000</f>
        <v>7.1104799999999996E-2</v>
      </c>
      <c r="FS209" s="9"/>
      <c r="FT209" s="1"/>
      <c r="FU209" s="335"/>
      <c r="FV209" s="344"/>
      <c r="FW209" s="210"/>
      <c r="FX209" s="8"/>
      <c r="FY209" s="240"/>
      <c r="FZ209" s="1"/>
      <c r="GA209" s="1"/>
      <c r="GB209" s="9"/>
      <c r="GC209" s="9"/>
      <c r="GD209" s="1"/>
      <c r="GE209" s="20"/>
      <c r="GF209" s="1"/>
      <c r="GG209" s="1"/>
      <c r="GH209" s="8"/>
      <c r="GI209" s="351"/>
      <c r="GJ209" s="8"/>
      <c r="GK209" s="1"/>
      <c r="GL209" s="8"/>
      <c r="GM209" s="9"/>
      <c r="GN209" s="1"/>
      <c r="GO209" s="10"/>
      <c r="GP209" s="10"/>
      <c r="GQ209" s="20"/>
      <c r="GR209" s="138"/>
      <c r="GS209" s="1"/>
      <c r="GT209" s="1"/>
      <c r="GU209" s="1"/>
      <c r="GV209" s="1"/>
      <c r="GW209" s="1"/>
      <c r="GX209" s="1"/>
      <c r="GY209" s="9"/>
      <c r="GZ209" s="9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9"/>
      <c r="KC209" s="9"/>
      <c r="KD209" s="9"/>
      <c r="KE209" s="20">
        <f>FR209*AO209/100*1000</f>
        <v>36.974495999999995</v>
      </c>
      <c r="KF209" s="20">
        <f>FR209*AP209/100*1000</f>
        <v>20.051553599999998</v>
      </c>
      <c r="KG209" s="20">
        <f>FR209*AQ209/100*1000</f>
        <v>11.518977599999998</v>
      </c>
      <c r="KH209" s="20">
        <f>FR209*AX209/100*1000</f>
        <v>1.5216427199999998</v>
      </c>
      <c r="KI209" s="20">
        <f>FR209*BM209/100*1000</f>
        <v>0.78926328000000012</v>
      </c>
      <c r="KJ209" s="20">
        <f>FR209*BY209/100*1000</f>
        <v>8.0406729935999994</v>
      </c>
      <c r="KK209" s="20">
        <f>FR209*CA209/100*1000</f>
        <v>5.5141772400000004</v>
      </c>
      <c r="KL209" s="20">
        <f>FR209*CC209/100*1000</f>
        <v>5.9553114191999992</v>
      </c>
      <c r="KM209" s="9"/>
      <c r="KN209" s="9"/>
      <c r="KO209" s="9"/>
      <c r="KP209" s="1"/>
      <c r="KQ209" s="9"/>
      <c r="KR209" s="9"/>
      <c r="KS209" s="23"/>
      <c r="KT209" s="20"/>
      <c r="KU209" s="1"/>
      <c r="KV209" s="1"/>
      <c r="KW209" s="1"/>
      <c r="KX209" s="1"/>
      <c r="KY209" s="1"/>
      <c r="KZ209" s="1"/>
      <c r="LA209" s="11"/>
      <c r="LB209" s="11"/>
      <c r="LC209" s="11"/>
    </row>
    <row r="210" spans="1:315">
      <c r="A210" s="1">
        <v>52</v>
      </c>
      <c r="B210" s="416">
        <f>COUNTIFS($D$3:D210,D210,$F$3:F210,F210)</f>
        <v>1</v>
      </c>
      <c r="C210" s="417">
        <v>17061</v>
      </c>
      <c r="D210" s="418" t="s">
        <v>1961</v>
      </c>
      <c r="E210" s="2" t="s">
        <v>560</v>
      </c>
      <c r="F210" s="12">
        <v>6611091333</v>
      </c>
      <c r="G210" s="1">
        <v>56</v>
      </c>
      <c r="H210" s="441">
        <v>44634</v>
      </c>
      <c r="I210" s="29" t="s">
        <v>441</v>
      </c>
      <c r="J210" s="24" t="s">
        <v>486</v>
      </c>
      <c r="K210" s="2" t="s">
        <v>429</v>
      </c>
      <c r="L210" s="2">
        <v>29</v>
      </c>
      <c r="M210" s="2">
        <v>2</v>
      </c>
      <c r="N210" s="2" t="s">
        <v>430</v>
      </c>
      <c r="O210" s="11"/>
      <c r="P210" s="2" t="s">
        <v>1937</v>
      </c>
      <c r="Q210" s="11"/>
      <c r="R210" s="11"/>
      <c r="S210" s="11"/>
      <c r="T210" s="41"/>
      <c r="U210" s="41"/>
      <c r="V210" s="61" t="s">
        <v>1358</v>
      </c>
      <c r="W210" s="41"/>
      <c r="X210" s="41" t="s">
        <v>1880</v>
      </c>
      <c r="Y210" s="63" t="s">
        <v>1947</v>
      </c>
      <c r="Z210" s="11" t="s">
        <v>1948</v>
      </c>
      <c r="AA210" s="1" t="s">
        <v>1780</v>
      </c>
      <c r="AB210" s="1"/>
      <c r="AC210" s="112">
        <v>267</v>
      </c>
      <c r="AD210" s="112">
        <v>7700</v>
      </c>
      <c r="AE210" s="11"/>
      <c r="AF210" s="11"/>
      <c r="AG210" s="11" t="s">
        <v>490</v>
      </c>
      <c r="AH210" s="112">
        <v>550</v>
      </c>
      <c r="AI210" s="11"/>
      <c r="AJ210" s="11"/>
      <c r="AK210" s="112"/>
      <c r="AL210" s="1"/>
      <c r="AM210" s="11"/>
      <c r="AN210" s="1"/>
      <c r="AO210" s="113">
        <v>37.799999999999997</v>
      </c>
      <c r="AP210" s="114">
        <v>53.1</v>
      </c>
      <c r="AQ210" s="115">
        <v>7.56</v>
      </c>
      <c r="AR210" s="116">
        <f>AO210+AP210+AQ210</f>
        <v>98.460000000000008</v>
      </c>
      <c r="AS210" s="117">
        <f>AO210/AP210</f>
        <v>0.7118644067796609</v>
      </c>
      <c r="AT210" s="118">
        <f>AO210/AP210*AQ210</f>
        <v>5.3816949152542364</v>
      </c>
      <c r="AU210" s="119">
        <f>AO210/(AP210+AQ210)</f>
        <v>0.62314540059347168</v>
      </c>
      <c r="AV210" s="19">
        <f>AW210*AO210/100</f>
        <v>26.833999999999996</v>
      </c>
      <c r="AW210" s="19">
        <f>98-AY210-(CD210*100/AO210)</f>
        <v>70.989417989417987</v>
      </c>
      <c r="AX210" s="120">
        <v>7.41</v>
      </c>
      <c r="AY210" s="19">
        <f>AX210*100/AO210</f>
        <v>19.603174603174605</v>
      </c>
      <c r="AZ210" s="1" t="s">
        <v>431</v>
      </c>
      <c r="BA210" s="55">
        <v>24.2</v>
      </c>
      <c r="BB210" s="1" t="s">
        <v>431</v>
      </c>
      <c r="BC210" s="6">
        <v>4.5999999999999999E-2</v>
      </c>
      <c r="BD210" s="6"/>
      <c r="BE210" s="19"/>
      <c r="BF210" s="19"/>
      <c r="BG210" s="64">
        <v>6293.4</v>
      </c>
      <c r="BH210" s="64">
        <v>382.8</v>
      </c>
      <c r="BI210" s="19">
        <v>2.0099999999999998</v>
      </c>
      <c r="BJ210" s="19">
        <v>39.6</v>
      </c>
      <c r="BK210" s="19">
        <f>100-BJ210</f>
        <v>60.4</v>
      </c>
      <c r="BL210" s="121">
        <f>BJ210/BK210</f>
        <v>0.6556291390728477</v>
      </c>
      <c r="BM210" s="122">
        <v>0.65</v>
      </c>
      <c r="BN210" s="6">
        <f>BM210*100/AO210</f>
        <v>1.7195767195767198</v>
      </c>
      <c r="BO210" s="1" t="s">
        <v>431</v>
      </c>
      <c r="BP210" s="19">
        <v>16.78</v>
      </c>
      <c r="BQ210" s="19">
        <v>52.800000000000004</v>
      </c>
      <c r="BR210" s="42">
        <v>27979.200000000001</v>
      </c>
      <c r="BS210" s="6">
        <f>BX210+BZ210</f>
        <v>47</v>
      </c>
      <c r="BT210" s="4">
        <v>85.6</v>
      </c>
      <c r="BU210" s="42">
        <v>8569</v>
      </c>
      <c r="BV210" s="6">
        <f>100-BT210</f>
        <v>14.400000000000006</v>
      </c>
      <c r="BW210" s="6">
        <f>BY210+CA210+CC210</f>
        <v>52.834500000000006</v>
      </c>
      <c r="BX210" s="22">
        <v>19.600000000000001</v>
      </c>
      <c r="BY210" s="22">
        <f>BX210*AP210/100</f>
        <v>10.4076</v>
      </c>
      <c r="BZ210" s="6">
        <v>27.4</v>
      </c>
      <c r="CA210" s="22">
        <f>BZ210*AP210/100</f>
        <v>14.5494</v>
      </c>
      <c r="CB210" s="6">
        <v>52.5</v>
      </c>
      <c r="CC210" s="22">
        <f>CB210*AP210/100</f>
        <v>27.877500000000001</v>
      </c>
      <c r="CD210" s="22">
        <v>2.8</v>
      </c>
      <c r="CE210" s="123">
        <v>98.5</v>
      </c>
      <c r="CF210" s="124">
        <v>7869</v>
      </c>
      <c r="CG210" s="123">
        <v>93.9</v>
      </c>
      <c r="CH210" s="124">
        <v>5927</v>
      </c>
      <c r="CI210" s="123">
        <v>60.8</v>
      </c>
      <c r="CJ210" s="123">
        <v>77.3</v>
      </c>
      <c r="CK210" s="124">
        <v>5328</v>
      </c>
      <c r="CL210" s="19">
        <f>BX210/BZ210</f>
        <v>0.7153284671532848</v>
      </c>
      <c r="CM210" s="19"/>
      <c r="CN210" s="19"/>
      <c r="CO210" s="19"/>
      <c r="CP210" s="6"/>
      <c r="CQ210" s="19"/>
      <c r="CR210" s="19"/>
      <c r="CS210" s="20"/>
      <c r="CT210" s="25"/>
      <c r="CU210" s="125"/>
      <c r="CV210" s="125"/>
      <c r="CW210" s="1"/>
      <c r="CX210" s="1"/>
      <c r="CY210" s="1"/>
      <c r="CZ210" s="22"/>
      <c r="DA210" s="16"/>
      <c r="DB210" s="126" t="s">
        <v>440</v>
      </c>
      <c r="DC210" s="127"/>
      <c r="DD210" s="128" t="s">
        <v>1962</v>
      </c>
      <c r="DE210" s="1"/>
      <c r="DF210" s="1"/>
      <c r="DG210" s="1"/>
      <c r="DH210" s="1"/>
      <c r="DI210" s="1" t="s">
        <v>433</v>
      </c>
      <c r="DJ210" s="206" t="s">
        <v>490</v>
      </c>
      <c r="DK210" s="4">
        <v>2</v>
      </c>
      <c r="DL210" s="4"/>
      <c r="DM210" s="4"/>
      <c r="DN210" s="16">
        <v>0</v>
      </c>
      <c r="DO210" s="4"/>
      <c r="DP210" s="4"/>
      <c r="DQ210" s="4"/>
      <c r="DR210" s="55" t="s">
        <v>430</v>
      </c>
      <c r="DS210" s="22" t="s">
        <v>430</v>
      </c>
      <c r="DT210" s="22">
        <v>427</v>
      </c>
      <c r="DU210" s="22">
        <v>7.5</v>
      </c>
      <c r="DV210" s="22">
        <v>92.5</v>
      </c>
      <c r="DW210" s="22" t="s">
        <v>430</v>
      </c>
      <c r="DX210" s="22" t="s">
        <v>430</v>
      </c>
      <c r="DY210" s="22" t="s">
        <v>430</v>
      </c>
      <c r="DZ210" s="22" t="s">
        <v>430</v>
      </c>
      <c r="EA210" s="2">
        <v>0</v>
      </c>
      <c r="EB210" s="2"/>
      <c r="EC210" s="36"/>
      <c r="ED210" s="36"/>
      <c r="EE210" s="4">
        <f>L210</f>
        <v>29</v>
      </c>
      <c r="EF210" s="4"/>
      <c r="EG210" s="4">
        <v>3</v>
      </c>
      <c r="EH210" s="4"/>
      <c r="EI210" s="4"/>
      <c r="EJ210" s="4"/>
      <c r="EK210" s="4"/>
      <c r="EL210" s="6" t="e">
        <f t="shared" si="358"/>
        <v>#DIV/0!</v>
      </c>
      <c r="EM210" s="4"/>
      <c r="EN210" s="4"/>
      <c r="EO210" s="4"/>
      <c r="EP210" s="4"/>
      <c r="EQ210" s="31"/>
      <c r="ER210" s="14"/>
      <c r="ES210" s="129">
        <f>C210</f>
        <v>17061</v>
      </c>
      <c r="ET210" s="130">
        <v>75</v>
      </c>
      <c r="EU210" s="130">
        <v>6809</v>
      </c>
      <c r="EV210" s="130">
        <v>4000</v>
      </c>
      <c r="EW210" s="130">
        <v>37440</v>
      </c>
      <c r="EX210" s="130">
        <v>2230</v>
      </c>
      <c r="EY210" s="131">
        <f>EX210/EV210*EW210/ET210</f>
        <v>278.30399999999997</v>
      </c>
      <c r="EZ210" s="38">
        <f>L210*EY210</f>
        <v>8070.8159999999989</v>
      </c>
      <c r="FA210" s="9"/>
      <c r="FB210" s="9"/>
      <c r="FC210" s="9"/>
      <c r="FD210" s="9"/>
      <c r="FE210" s="132"/>
      <c r="FF210" s="132"/>
      <c r="FG210" s="132"/>
      <c r="FH210" s="133"/>
      <c r="FI210" s="134"/>
      <c r="FJ210" s="133"/>
      <c r="FK210" s="135"/>
      <c r="FL210" s="136"/>
      <c r="FM210" s="9"/>
      <c r="FN210" s="1"/>
      <c r="FO210" s="40">
        <f>AC210/1000</f>
        <v>0.26700000000000002</v>
      </c>
      <c r="FP210" s="9"/>
      <c r="FQ210" s="118">
        <f>EX210*100/EU210</f>
        <v>32.750771038331621</v>
      </c>
      <c r="FR210" s="137">
        <f>EY210/1000</f>
        <v>0.278304</v>
      </c>
      <c r="FS210" s="9"/>
      <c r="FT210" s="1"/>
      <c r="FU210" s="335"/>
      <c r="FV210" s="344"/>
      <c r="FW210" s="210"/>
      <c r="FX210" s="8"/>
      <c r="FY210" s="240"/>
      <c r="FZ210" s="1"/>
      <c r="GA210" s="1"/>
      <c r="GB210" s="9"/>
      <c r="GC210" s="9"/>
      <c r="GD210" s="1"/>
      <c r="GE210" s="20"/>
      <c r="GF210" s="1"/>
      <c r="GG210" s="1"/>
      <c r="GH210" s="8"/>
      <c r="GI210" s="351"/>
      <c r="GJ210" s="8"/>
      <c r="GK210" s="1"/>
      <c r="GL210" s="8"/>
      <c r="GM210" s="9"/>
      <c r="GN210" s="1"/>
      <c r="GO210" s="10"/>
      <c r="GP210" s="10"/>
      <c r="GQ210" s="20"/>
      <c r="GR210" s="138"/>
      <c r="GS210" s="1"/>
      <c r="GT210" s="1"/>
      <c r="GU210" s="1"/>
      <c r="GV210" s="1"/>
      <c r="GW210" s="1"/>
      <c r="GX210" s="1"/>
      <c r="GY210" s="9"/>
      <c r="GZ210" s="9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22">
        <v>76.099999999999994</v>
      </c>
      <c r="KC210" s="22">
        <v>33.799999999999997</v>
      </c>
      <c r="KD210" s="22">
        <v>36.1</v>
      </c>
      <c r="KE210" s="20">
        <f>FR210*AO210/100*1000</f>
        <v>105.19891199999998</v>
      </c>
      <c r="KF210" s="20">
        <f>FR210*AP210/100*1000</f>
        <v>147.77942400000001</v>
      </c>
      <c r="KG210" s="20">
        <f>FR210*AQ210/100*1000</f>
        <v>21.0397824</v>
      </c>
      <c r="KH210" s="20">
        <f>FR210*AX210/100*1000</f>
        <v>20.622326399999999</v>
      </c>
      <c r="KI210" s="20">
        <f>FR210*BM210/100*1000</f>
        <v>1.8089759999999999</v>
      </c>
      <c r="KJ210" s="20">
        <f>FR210*BY210/100*1000</f>
        <v>28.964767104</v>
      </c>
      <c r="KK210" s="20">
        <f>FR210*CA210/100*1000</f>
        <v>40.491562176000002</v>
      </c>
      <c r="KL210" s="20">
        <f>FR210*CC210/100*1000</f>
        <v>77.584197599999996</v>
      </c>
      <c r="KM210" s="9"/>
      <c r="KN210" s="9"/>
      <c r="KO210" s="9"/>
      <c r="KP210" s="1"/>
      <c r="KQ210" s="9"/>
      <c r="KR210" s="9"/>
      <c r="KS210" s="23"/>
      <c r="KT210" s="20"/>
      <c r="KU210" s="1"/>
      <c r="KV210" s="1"/>
      <c r="KW210" s="1"/>
      <c r="KX210" s="1"/>
      <c r="KY210" s="1"/>
      <c r="KZ210" s="1"/>
      <c r="LA210" s="11"/>
      <c r="LB210" s="11"/>
      <c r="LC210" s="11"/>
    </row>
    <row r="211" spans="1:315">
      <c r="A211" s="1">
        <v>45</v>
      </c>
      <c r="B211" s="416">
        <f>COUNTIFS($D$3:D211,D211,$F$3:F211,F211)</f>
        <v>1</v>
      </c>
      <c r="C211" s="418">
        <v>8084</v>
      </c>
      <c r="D211" s="418" t="s">
        <v>2273</v>
      </c>
      <c r="E211" s="1" t="s">
        <v>603</v>
      </c>
      <c r="F211" s="12">
        <v>8809275167</v>
      </c>
      <c r="G211" s="1">
        <v>30</v>
      </c>
      <c r="H211" s="441">
        <v>43166</v>
      </c>
      <c r="I211" s="162"/>
      <c r="J211" s="24"/>
      <c r="K211" s="9"/>
      <c r="L211" s="1"/>
      <c r="M211" s="1"/>
      <c r="N211" s="1"/>
      <c r="O211" s="1"/>
      <c r="P211" s="25"/>
      <c r="Q211" s="25"/>
      <c r="R211" s="25"/>
      <c r="S211" s="27"/>
      <c r="T211" s="27"/>
      <c r="U211" s="27"/>
      <c r="V211" s="27"/>
      <c r="W211" s="27"/>
      <c r="X211" s="27"/>
      <c r="Y211" s="26"/>
      <c r="Z211" s="8"/>
      <c r="AA211" s="1"/>
      <c r="AB211" s="1"/>
      <c r="AC211" s="1"/>
      <c r="AD211" s="1"/>
      <c r="AE211" s="1"/>
      <c r="AF211" s="1"/>
      <c r="AG211" s="136"/>
      <c r="AH211" s="9"/>
      <c r="AI211" s="1"/>
      <c r="AJ211" s="1"/>
      <c r="AK211" s="112"/>
      <c r="AL211" s="1"/>
      <c r="AM211" s="1"/>
      <c r="AN211" s="1"/>
      <c r="AO211" s="163"/>
      <c r="AP211" s="164"/>
      <c r="AQ211" s="165"/>
      <c r="AR211" s="166"/>
      <c r="AS211" s="135"/>
      <c r="AT211" s="21"/>
      <c r="AU211" s="167"/>
      <c r="AV211" s="1"/>
      <c r="AW211" s="1"/>
      <c r="AX211" s="168"/>
      <c r="AY211" s="1"/>
      <c r="AZ211" s="1"/>
      <c r="BA211" s="142"/>
      <c r="BB211" s="1"/>
      <c r="BC211" s="169"/>
      <c r="BD211" s="4"/>
      <c r="BE211" s="1"/>
      <c r="BF211" s="1"/>
      <c r="BG211" s="1"/>
      <c r="BH211" s="1"/>
      <c r="BI211" s="1"/>
      <c r="BJ211" s="1"/>
      <c r="BK211" s="1"/>
      <c r="BL211" s="170"/>
      <c r="BM211" s="123"/>
      <c r="BN211" s="4"/>
      <c r="BO211" s="1"/>
      <c r="BP211" s="1"/>
      <c r="BQ211" s="1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25"/>
      <c r="CP211" s="4"/>
      <c r="CQ211" s="1"/>
      <c r="CR211" s="1"/>
      <c r="CS211" s="1"/>
      <c r="CT211" s="25"/>
      <c r="CU211" s="125"/>
      <c r="CV211" s="125"/>
      <c r="CW211" s="1"/>
      <c r="CX211" s="1"/>
      <c r="CY211" s="1"/>
      <c r="CZ211" s="1"/>
      <c r="DA211" s="1"/>
      <c r="DB211" s="126"/>
      <c r="DC211" s="8"/>
      <c r="DD211" s="8"/>
      <c r="DE211" s="1"/>
      <c r="DF211" s="1"/>
      <c r="DG211" s="1"/>
      <c r="DH211" s="1"/>
      <c r="DI211" s="2"/>
      <c r="DJ211" s="206" t="s">
        <v>490</v>
      </c>
      <c r="DK211" s="4"/>
      <c r="DL211" s="4"/>
      <c r="DM211" s="4"/>
      <c r="DN211" s="4"/>
      <c r="DO211" s="4"/>
      <c r="DP211" s="4"/>
      <c r="DQ211" s="4"/>
      <c r="DR211" s="1"/>
      <c r="DS211" s="1"/>
      <c r="DT211" s="2"/>
      <c r="DU211" s="2"/>
      <c r="DV211" s="2"/>
      <c r="DW211" s="2"/>
      <c r="DX211" s="2"/>
      <c r="DY211" s="2"/>
      <c r="DZ211" s="2"/>
      <c r="EA211" s="2"/>
      <c r="EB211" s="1"/>
      <c r="EC211" s="9"/>
      <c r="ED211" s="9"/>
      <c r="EE211" s="9"/>
      <c r="EF211" s="1"/>
      <c r="EG211" s="1"/>
      <c r="EH211" s="1"/>
      <c r="EI211" s="1"/>
      <c r="EJ211" s="1"/>
      <c r="EK211" s="1"/>
      <c r="EL211" s="6" t="e">
        <f>EK211/((EJ211/100)*(EJ211/100))</f>
        <v>#DIV/0!</v>
      </c>
      <c r="EM211" s="1"/>
      <c r="EN211" s="1"/>
      <c r="EO211" s="1"/>
      <c r="EP211" s="1"/>
      <c r="EQ211" s="8"/>
      <c r="ER211" s="10"/>
      <c r="ES211" s="129"/>
      <c r="ET211" s="9"/>
      <c r="EU211" s="9"/>
      <c r="EV211" s="9"/>
      <c r="EW211" s="9"/>
      <c r="EX211" s="9"/>
      <c r="EY211" s="132"/>
      <c r="EZ211" s="132"/>
      <c r="FA211" s="11"/>
      <c r="FB211" s="9"/>
      <c r="FC211" s="9"/>
      <c r="FD211" s="9"/>
      <c r="FE211" s="9"/>
      <c r="FF211" s="9"/>
      <c r="FG211" s="132"/>
      <c r="FH211" s="132"/>
      <c r="FI211" s="134"/>
      <c r="FJ211" s="133"/>
      <c r="FK211" s="171"/>
      <c r="FL211" s="21"/>
      <c r="FM211" s="136"/>
      <c r="FN211" s="9"/>
      <c r="FO211" s="36"/>
      <c r="FP211" s="9"/>
      <c r="FQ211" s="132"/>
      <c r="FR211" s="132"/>
      <c r="FS211" s="1"/>
      <c r="FT211" s="1"/>
      <c r="FU211" s="335" t="s">
        <v>772</v>
      </c>
      <c r="FV211" s="344"/>
      <c r="FW211" s="210" t="s">
        <v>772</v>
      </c>
      <c r="FX211" s="8"/>
      <c r="FY211" s="240"/>
      <c r="FZ211" s="1"/>
      <c r="GA211" s="1"/>
      <c r="GB211" s="9"/>
      <c r="GC211" s="9"/>
      <c r="GD211" s="1"/>
      <c r="GE211" s="20"/>
      <c r="GF211" s="1"/>
      <c r="GG211" s="1"/>
      <c r="GH211" s="8"/>
      <c r="GI211" s="351"/>
      <c r="GJ211" s="8"/>
      <c r="GK211" s="1"/>
      <c r="GL211" s="8"/>
      <c r="GM211" s="9"/>
      <c r="GN211" s="1"/>
      <c r="GO211" s="1"/>
      <c r="GP211" s="4"/>
      <c r="GQ211" s="1"/>
      <c r="GR211" s="138"/>
      <c r="GS211" s="1"/>
      <c r="GT211" s="1"/>
      <c r="GU211" s="1"/>
      <c r="GV211" s="1"/>
      <c r="GW211" s="1"/>
      <c r="GX211" s="1"/>
      <c r="GY211" s="9"/>
      <c r="GZ211" s="9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1"/>
      <c r="KQ211" s="9"/>
      <c r="KR211" s="9"/>
      <c r="KS211" s="23"/>
      <c r="KT211" s="20"/>
      <c r="KU211" s="1"/>
      <c r="KV211" s="1"/>
      <c r="KW211" s="1"/>
      <c r="KX211" s="1"/>
      <c r="KY211" s="1"/>
      <c r="KZ211" s="1"/>
      <c r="LA211" s="11"/>
      <c r="LB211" s="11"/>
      <c r="LC211" s="11"/>
    </row>
    <row r="212" spans="1:315">
      <c r="A212" s="1">
        <v>2</v>
      </c>
      <c r="B212" s="416">
        <f>COUNTIFS($D$3:D212,D212,$F$3:F212,F212)</f>
        <v>1</v>
      </c>
      <c r="C212" s="417">
        <v>12099</v>
      </c>
      <c r="D212" s="418" t="s">
        <v>978</v>
      </c>
      <c r="E212" s="73" t="s">
        <v>495</v>
      </c>
      <c r="F212" s="75">
        <v>7811075448</v>
      </c>
      <c r="G212" s="74">
        <v>42</v>
      </c>
      <c r="H212" s="442">
        <v>43832</v>
      </c>
      <c r="I212" s="29" t="s">
        <v>536</v>
      </c>
      <c r="J212" s="24" t="s">
        <v>486</v>
      </c>
      <c r="K212" s="2" t="s">
        <v>429</v>
      </c>
      <c r="L212" s="1">
        <v>12</v>
      </c>
      <c r="M212" s="2" t="s">
        <v>577</v>
      </c>
      <c r="N212" s="2" t="s">
        <v>430</v>
      </c>
      <c r="O212" s="1"/>
      <c r="P212" s="1" t="s">
        <v>976</v>
      </c>
      <c r="Q212" s="25"/>
      <c r="R212" s="25"/>
      <c r="S212" s="2"/>
      <c r="T212" s="45" t="s">
        <v>782</v>
      </c>
      <c r="U212" s="45"/>
      <c r="V212" s="47" t="s">
        <v>858</v>
      </c>
      <c r="W212" s="27"/>
      <c r="X212" s="56"/>
      <c r="Y212" s="56"/>
      <c r="Z212" s="29"/>
      <c r="AA212" s="1" t="s">
        <v>768</v>
      </c>
      <c r="AB212" s="1"/>
      <c r="AC212" s="112">
        <v>409</v>
      </c>
      <c r="AD212" s="112">
        <v>4900</v>
      </c>
      <c r="AE212" s="11"/>
      <c r="AF212" s="11"/>
      <c r="AG212" s="11" t="s">
        <v>482</v>
      </c>
      <c r="AH212" s="112">
        <v>350</v>
      </c>
      <c r="AI212" s="11"/>
      <c r="AJ212" s="11"/>
      <c r="AK212" s="112"/>
      <c r="AL212" s="1"/>
      <c r="AM212" s="1"/>
      <c r="AN212" s="1"/>
      <c r="AO212" s="113">
        <v>6.8</v>
      </c>
      <c r="AP212" s="114">
        <v>89.6</v>
      </c>
      <c r="AQ212" s="115">
        <v>3.2</v>
      </c>
      <c r="AR212" s="116">
        <f>AO212+AP212+AQ212</f>
        <v>99.6</v>
      </c>
      <c r="AS212" s="117">
        <f>AO212/AP212</f>
        <v>7.5892857142857151E-2</v>
      </c>
      <c r="AT212" s="118">
        <f>AO212/AP212*AQ212</f>
        <v>0.24285714285714288</v>
      </c>
      <c r="AU212" s="119">
        <f>AO212/(AP212+AQ212)</f>
        <v>7.3275862068965511E-2</v>
      </c>
      <c r="AV212" s="19">
        <v>5.4603999999999999</v>
      </c>
      <c r="AW212" s="19">
        <f>95-AY212</f>
        <v>80.3</v>
      </c>
      <c r="AX212" s="120">
        <v>0.99959999999999993</v>
      </c>
      <c r="AY212" s="19">
        <v>14.7</v>
      </c>
      <c r="AZ212" s="1" t="s">
        <v>431</v>
      </c>
      <c r="BA212" s="55">
        <v>66</v>
      </c>
      <c r="BB212" s="1" t="s">
        <v>431</v>
      </c>
      <c r="BC212" s="6">
        <v>0.06</v>
      </c>
      <c r="BD212" s="6">
        <v>86</v>
      </c>
      <c r="BE212" s="19">
        <v>48.2</v>
      </c>
      <c r="BF212" s="19">
        <v>44.4</v>
      </c>
      <c r="BG212" s="2">
        <v>6000</v>
      </c>
      <c r="BH212" s="20"/>
      <c r="BI212" s="19" t="s">
        <v>431</v>
      </c>
      <c r="BJ212" s="19">
        <v>49.5</v>
      </c>
      <c r="BK212" s="1">
        <v>50.5</v>
      </c>
      <c r="BL212" s="121">
        <f>BJ212/BK212</f>
        <v>0.98019801980198018</v>
      </c>
      <c r="BM212" s="122">
        <v>0.09</v>
      </c>
      <c r="BN212" s="6">
        <f>BM212*100/AO212</f>
        <v>1.3235294117647058</v>
      </c>
      <c r="BO212" s="1" t="s">
        <v>431</v>
      </c>
      <c r="BP212" s="19">
        <v>24.805</v>
      </c>
      <c r="BQ212" s="19">
        <v>42.884</v>
      </c>
      <c r="BR212" s="4">
        <v>44440</v>
      </c>
      <c r="BS212" s="6">
        <f>BX212+BZ212</f>
        <v>73.3</v>
      </c>
      <c r="BT212" s="4">
        <v>96.7</v>
      </c>
      <c r="BU212" s="42">
        <v>11111.04</v>
      </c>
      <c r="BV212" s="6">
        <f>100-BT212</f>
        <v>3.2999999999999972</v>
      </c>
      <c r="BW212" s="6">
        <f>BY212+CA212+CC212</f>
        <v>88.34559999999999</v>
      </c>
      <c r="BX212" s="4">
        <v>56.1</v>
      </c>
      <c r="BY212" s="22">
        <f>BX212*AP212/100</f>
        <v>50.265599999999992</v>
      </c>
      <c r="BZ212" s="4">
        <v>17.2</v>
      </c>
      <c r="CA212" s="22">
        <f>BZ212*AP212/100</f>
        <v>15.411199999999999</v>
      </c>
      <c r="CB212" s="4">
        <v>25.3</v>
      </c>
      <c r="CC212" s="22">
        <f>CB212*AP212/100</f>
        <v>22.668800000000001</v>
      </c>
      <c r="CD212" s="22">
        <v>3.1E-2</v>
      </c>
      <c r="CE212" s="123">
        <v>99</v>
      </c>
      <c r="CF212" s="124">
        <v>8555.4</v>
      </c>
      <c r="CG212" s="123">
        <v>98.6</v>
      </c>
      <c r="CH212" s="124">
        <v>6477.9000000000005</v>
      </c>
      <c r="CI212" s="123">
        <v>95.1</v>
      </c>
      <c r="CJ212" s="123">
        <v>97.9</v>
      </c>
      <c r="CK212" s="124">
        <v>7061.5999999999995</v>
      </c>
      <c r="CL212" s="143">
        <f>BX212/BZ212</f>
        <v>3.2616279069767442</v>
      </c>
      <c r="CM212" s="22"/>
      <c r="CN212" s="22"/>
      <c r="CO212" s="22"/>
      <c r="CP212" s="6"/>
      <c r="CQ212" s="19"/>
      <c r="CR212" s="19"/>
      <c r="CS212" s="19"/>
      <c r="CT212" s="22"/>
      <c r="CU212" s="139"/>
      <c r="CV212" s="139"/>
      <c r="CW212" s="22"/>
      <c r="CX212" s="22"/>
      <c r="CY212" s="1"/>
      <c r="CZ212" s="22"/>
      <c r="DA212" s="1"/>
      <c r="DB212" s="126" t="s">
        <v>440</v>
      </c>
      <c r="DC212" s="127"/>
      <c r="DD212" s="128" t="s">
        <v>960</v>
      </c>
      <c r="DE212" s="1"/>
      <c r="DF212" s="1"/>
      <c r="DG212" s="1"/>
      <c r="DH212" s="1"/>
      <c r="DI212" s="1" t="s">
        <v>433</v>
      </c>
      <c r="DJ212" s="205" t="s">
        <v>482</v>
      </c>
      <c r="DK212" s="4">
        <v>2</v>
      </c>
      <c r="DL212" s="4"/>
      <c r="DM212" s="4"/>
      <c r="DN212" s="16">
        <v>0</v>
      </c>
      <c r="DO212" s="4"/>
      <c r="DP212" s="4"/>
      <c r="DQ212" s="4"/>
      <c r="DR212" s="1" t="s">
        <v>430</v>
      </c>
      <c r="DS212" s="1" t="s">
        <v>430</v>
      </c>
      <c r="DT212" s="1">
        <v>424</v>
      </c>
      <c r="DU212" s="1">
        <v>22.4</v>
      </c>
      <c r="DV212" s="1">
        <v>77.599999999999994</v>
      </c>
      <c r="DW212" s="1" t="s">
        <v>430</v>
      </c>
      <c r="DX212" s="1" t="s">
        <v>430</v>
      </c>
      <c r="DY212" s="1" t="s">
        <v>430</v>
      </c>
      <c r="DZ212" s="1" t="s">
        <v>430</v>
      </c>
      <c r="EA212" s="1">
        <v>0</v>
      </c>
      <c r="EB212" s="1"/>
      <c r="EC212" s="36"/>
      <c r="ED212" s="36"/>
      <c r="EE212" s="4">
        <v>12</v>
      </c>
      <c r="EF212" s="4"/>
      <c r="EG212" s="4"/>
      <c r="EH212" s="4"/>
      <c r="EI212" s="4"/>
      <c r="EJ212" s="4"/>
      <c r="EK212" s="4"/>
      <c r="EL212" s="6" t="e">
        <f>EK212/(EJ212*EJ212*0.01*0.01)</f>
        <v>#DIV/0!</v>
      </c>
      <c r="EM212" s="4"/>
      <c r="EN212" s="4"/>
      <c r="EO212" s="4"/>
      <c r="EP212" s="4"/>
      <c r="EQ212" s="31"/>
      <c r="ER212" s="14"/>
      <c r="ES212" s="129">
        <v>12099</v>
      </c>
      <c r="ET212" s="130">
        <v>75</v>
      </c>
      <c r="EU212" s="130">
        <v>7100</v>
      </c>
      <c r="EV212" s="130">
        <v>4000</v>
      </c>
      <c r="EW212" s="130">
        <v>40560</v>
      </c>
      <c r="EX212" s="130">
        <v>3084</v>
      </c>
      <c r="EY212" s="131">
        <f>EX212/EV212*EW212/ET212</f>
        <v>416.95680000000004</v>
      </c>
      <c r="EZ212" s="38">
        <f>L212*EY212</f>
        <v>5003.481600000001</v>
      </c>
      <c r="FA212" s="9"/>
      <c r="FB212" s="9"/>
      <c r="FC212" s="9"/>
      <c r="FD212" s="9"/>
      <c r="FE212" s="132"/>
      <c r="FF212" s="132"/>
      <c r="FG212" s="132"/>
      <c r="FH212" s="133"/>
      <c r="FI212" s="11"/>
      <c r="FJ212" s="133"/>
      <c r="FK212" s="135"/>
      <c r="FL212" s="136"/>
      <c r="FM212" s="9"/>
      <c r="FN212" s="1"/>
      <c r="FO212" s="40">
        <f>AC212/1000</f>
        <v>0.40899999999999997</v>
      </c>
      <c r="FP212" s="9"/>
      <c r="FQ212" s="118">
        <f>EX212*100/EU212</f>
        <v>43.436619718309856</v>
      </c>
      <c r="FR212" s="137">
        <f>EY212/1000</f>
        <v>0.41695680000000002</v>
      </c>
      <c r="FS212" s="140">
        <f>DT212/EY212</f>
        <v>1.0168919178197837</v>
      </c>
      <c r="FT212" s="140"/>
      <c r="FU212" s="336"/>
      <c r="FV212" s="343"/>
      <c r="FW212" s="1"/>
      <c r="FX212" s="208"/>
      <c r="FY212" s="240"/>
      <c r="FZ212" s="1"/>
      <c r="GA212" s="1"/>
      <c r="GB212" s="9"/>
      <c r="GC212" s="9"/>
      <c r="GD212" s="1"/>
      <c r="GE212" s="20"/>
      <c r="GF212" s="1"/>
      <c r="GG212" s="1"/>
      <c r="GH212" s="8"/>
      <c r="GI212" s="351"/>
      <c r="GJ212" s="8"/>
      <c r="GK212" s="1"/>
      <c r="GL212" s="8"/>
      <c r="GM212" s="9"/>
      <c r="GN212" s="1"/>
      <c r="GO212" s="10">
        <v>43832</v>
      </c>
      <c r="GP212" s="10"/>
      <c r="GQ212" s="20"/>
      <c r="GR212" s="138"/>
      <c r="GS212" s="1"/>
      <c r="GT212" s="1"/>
      <c r="GU212" s="1"/>
      <c r="GV212" s="1"/>
      <c r="GW212" s="1"/>
      <c r="GX212" s="1"/>
      <c r="GY212" s="9"/>
      <c r="GZ212" s="9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9"/>
      <c r="KC212" s="9"/>
      <c r="KD212" s="9"/>
      <c r="KE212" s="20">
        <f>FR212*AO212/100*1000</f>
        <v>28.353062399999999</v>
      </c>
      <c r="KF212" s="20">
        <f>FR212*AP212/100*1000</f>
        <v>373.59329279999997</v>
      </c>
      <c r="KG212" s="20">
        <f>FR212*AQ212/100*1000</f>
        <v>13.342617600000002</v>
      </c>
      <c r="KH212" s="20">
        <f>FR212*AX212/100*1000</f>
        <v>4.1679001727999996</v>
      </c>
      <c r="KI212" s="20">
        <f>FR212*BM212/100*1000</f>
        <v>0.37526112</v>
      </c>
      <c r="KJ212" s="20">
        <f>FR212*BY212/100*1000</f>
        <v>209.58583726079996</v>
      </c>
      <c r="KK212" s="20">
        <f>FR212*CA212/100*1000</f>
        <v>64.258046361599995</v>
      </c>
      <c r="KL212" s="20">
        <f>FR212*CC212/100*1000</f>
        <v>94.519103078400008</v>
      </c>
      <c r="KM212" s="9"/>
      <c r="KN212" s="9"/>
      <c r="KO212" s="9"/>
      <c r="KP212" s="1"/>
      <c r="KQ212" s="9"/>
      <c r="KR212" s="9"/>
      <c r="KS212" s="23"/>
      <c r="KT212" s="20"/>
      <c r="KU212" s="1"/>
      <c r="KV212" s="1"/>
      <c r="KW212" s="1"/>
      <c r="KX212" s="1"/>
      <c r="KY212" s="1"/>
      <c r="KZ212" s="1"/>
      <c r="LA212" s="11"/>
      <c r="LB212" s="11"/>
      <c r="LC212" s="11"/>
    </row>
    <row r="213" spans="1:315">
      <c r="A213" s="1">
        <v>167</v>
      </c>
      <c r="B213" s="416">
        <f>COUNTIFS($D$3:D213,D213,$F$3:F213,F213)</f>
        <v>1</v>
      </c>
      <c r="C213" s="418">
        <v>10781</v>
      </c>
      <c r="D213" s="418" t="s">
        <v>2334</v>
      </c>
      <c r="E213" s="1" t="s">
        <v>2335</v>
      </c>
      <c r="F213" s="12">
        <v>9211265712</v>
      </c>
      <c r="G213" s="1">
        <v>27</v>
      </c>
      <c r="H213" s="441">
        <v>43595</v>
      </c>
      <c r="I213" s="162"/>
      <c r="J213" s="24"/>
      <c r="K213" s="9"/>
      <c r="L213" s="1"/>
      <c r="M213" s="1"/>
      <c r="N213" s="1"/>
      <c r="O213" s="1"/>
      <c r="P213" s="25"/>
      <c r="Q213" s="25"/>
      <c r="R213" s="25"/>
      <c r="S213" s="27"/>
      <c r="T213" s="27"/>
      <c r="U213" s="27"/>
      <c r="V213" s="27"/>
      <c r="W213" s="27"/>
      <c r="X213" s="27"/>
      <c r="Y213" s="26"/>
      <c r="Z213" s="8"/>
      <c r="AA213" s="1"/>
      <c r="AB213" s="1"/>
      <c r="AC213" s="1"/>
      <c r="AD213" s="1"/>
      <c r="AE213" s="1"/>
      <c r="AF213" s="1"/>
      <c r="AG213" s="136"/>
      <c r="AH213" s="9"/>
      <c r="AI213" s="1"/>
      <c r="AJ213" s="1"/>
      <c r="AK213" s="112"/>
      <c r="AL213" s="1"/>
      <c r="AM213" s="1"/>
      <c r="AN213" s="1"/>
      <c r="AO213" s="163"/>
      <c r="AP213" s="164"/>
      <c r="AQ213" s="165"/>
      <c r="AR213" s="166"/>
      <c r="AS213" s="135"/>
      <c r="AT213" s="21"/>
      <c r="AU213" s="167"/>
      <c r="AV213" s="1"/>
      <c r="AW213" s="1"/>
      <c r="AX213" s="168"/>
      <c r="AY213" s="1"/>
      <c r="AZ213" s="1"/>
      <c r="BA213" s="142"/>
      <c r="BB213" s="1"/>
      <c r="BC213" s="169"/>
      <c r="BD213" s="4"/>
      <c r="BE213" s="1"/>
      <c r="BF213" s="1"/>
      <c r="BG213" s="1"/>
      <c r="BH213" s="1"/>
      <c r="BI213" s="1"/>
      <c r="BJ213" s="1"/>
      <c r="BK213" s="1"/>
      <c r="BL213" s="170"/>
      <c r="BM213" s="123"/>
      <c r="BN213" s="4"/>
      <c r="BO213" s="1"/>
      <c r="BP213" s="1"/>
      <c r="BQ213" s="1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25"/>
      <c r="CP213" s="4"/>
      <c r="CQ213" s="1"/>
      <c r="CR213" s="1"/>
      <c r="CS213" s="1"/>
      <c r="CT213" s="25"/>
      <c r="CU213" s="125"/>
      <c r="CV213" s="125"/>
      <c r="CW213" s="1"/>
      <c r="CX213" s="1"/>
      <c r="CY213" s="1"/>
      <c r="CZ213" s="1"/>
      <c r="DA213" s="1"/>
      <c r="DB213" s="126"/>
      <c r="DC213" s="8"/>
      <c r="DD213" s="8"/>
      <c r="DE213" s="1"/>
      <c r="DF213" s="1"/>
      <c r="DG213" s="1"/>
      <c r="DH213" s="1"/>
      <c r="DI213" s="2"/>
      <c r="DJ213" s="206" t="s">
        <v>490</v>
      </c>
      <c r="DK213" s="4"/>
      <c r="DL213" s="4"/>
      <c r="DM213" s="4"/>
      <c r="DN213" s="4"/>
      <c r="DO213" s="4"/>
      <c r="DP213" s="4"/>
      <c r="DQ213" s="4"/>
      <c r="DR213" s="1"/>
      <c r="DS213" s="1"/>
      <c r="DT213" s="2"/>
      <c r="DU213" s="2"/>
      <c r="DV213" s="2"/>
      <c r="DW213" s="2"/>
      <c r="DX213" s="2"/>
      <c r="DY213" s="2"/>
      <c r="DZ213" s="2"/>
      <c r="EA213" s="2"/>
      <c r="EB213" s="1"/>
      <c r="EC213" s="9"/>
      <c r="ED213" s="9"/>
      <c r="EE213" s="9"/>
      <c r="EF213" s="1"/>
      <c r="EG213" s="1"/>
      <c r="EH213" s="1"/>
      <c r="EI213" s="1"/>
      <c r="EJ213" s="1"/>
      <c r="EK213" s="1"/>
      <c r="EL213" s="6" t="e">
        <f>EK213/((EJ213/100)*(EJ213/100))</f>
        <v>#DIV/0!</v>
      </c>
      <c r="EM213" s="1"/>
      <c r="EN213" s="1"/>
      <c r="EO213" s="1"/>
      <c r="EP213" s="1"/>
      <c r="EQ213" s="8"/>
      <c r="ER213" s="10"/>
      <c r="ES213" s="129"/>
      <c r="ET213" s="9"/>
      <c r="EU213" s="9"/>
      <c r="EV213" s="9"/>
      <c r="EW213" s="9"/>
      <c r="EX213" s="9"/>
      <c r="EY213" s="132"/>
      <c r="EZ213" s="132"/>
      <c r="FA213" s="11"/>
      <c r="FB213" s="9"/>
      <c r="FC213" s="9"/>
      <c r="FD213" s="9"/>
      <c r="FE213" s="9"/>
      <c r="FF213" s="9"/>
      <c r="FG213" s="132"/>
      <c r="FH213" s="132"/>
      <c r="FI213" s="134"/>
      <c r="FJ213" s="133"/>
      <c r="FK213" s="171"/>
      <c r="FL213" s="21"/>
      <c r="FM213" s="136"/>
      <c r="FN213" s="9"/>
      <c r="FO213" s="36"/>
      <c r="FP213" s="9"/>
      <c r="FQ213" s="132"/>
      <c r="FR213" s="132"/>
      <c r="FS213" s="1"/>
      <c r="FT213" s="1"/>
      <c r="FU213" s="335" t="s">
        <v>772</v>
      </c>
      <c r="FV213" s="344"/>
      <c r="FW213" s="210" t="s">
        <v>772</v>
      </c>
      <c r="FX213" s="8"/>
      <c r="FY213" s="240"/>
      <c r="FZ213" s="1"/>
      <c r="GA213" s="1"/>
      <c r="GB213" s="9"/>
      <c r="GC213" s="9"/>
      <c r="GD213" s="1"/>
      <c r="GE213" s="20"/>
      <c r="GF213" s="1"/>
      <c r="GG213" s="1"/>
      <c r="GH213" s="8"/>
      <c r="GI213" s="351"/>
      <c r="GJ213" s="8"/>
      <c r="GK213" s="1"/>
      <c r="GL213" s="8"/>
      <c r="GM213" s="9"/>
      <c r="GN213" s="1"/>
      <c r="GO213" s="1"/>
      <c r="GP213" s="4"/>
      <c r="GQ213" s="1"/>
      <c r="GR213" s="138"/>
      <c r="GS213" s="1"/>
      <c r="GT213" s="1"/>
      <c r="GU213" s="1"/>
      <c r="GV213" s="1"/>
      <c r="GW213" s="1"/>
      <c r="GX213" s="1"/>
      <c r="GY213" s="9"/>
      <c r="GZ213" s="9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1"/>
      <c r="KQ213" s="9"/>
      <c r="KR213" s="9"/>
      <c r="KS213" s="23"/>
      <c r="KT213" s="20"/>
      <c r="KU213" s="1"/>
      <c r="KV213" s="1"/>
      <c r="KW213" s="1"/>
      <c r="KX213" s="1"/>
      <c r="KY213" s="1"/>
      <c r="KZ213" s="1"/>
      <c r="LA213" s="11"/>
      <c r="LB213" s="11"/>
      <c r="LC213" s="11"/>
    </row>
    <row r="214" spans="1:315">
      <c r="A214" s="1">
        <v>268</v>
      </c>
      <c r="B214" s="416">
        <f>COUNTIFS($D$3:D214,D214,$F$3:F214,F214)</f>
        <v>1</v>
      </c>
      <c r="C214" s="418">
        <v>11630</v>
      </c>
      <c r="D214" s="418" t="s">
        <v>2344</v>
      </c>
      <c r="E214" s="1" t="s">
        <v>503</v>
      </c>
      <c r="F214" s="12">
        <v>9102046173</v>
      </c>
      <c r="G214" s="1">
        <v>28</v>
      </c>
      <c r="H214" s="441">
        <v>43724</v>
      </c>
      <c r="I214" s="162"/>
      <c r="J214" s="24"/>
      <c r="K214" s="9"/>
      <c r="L214" s="1"/>
      <c r="M214" s="1"/>
      <c r="N214" s="1"/>
      <c r="O214" s="1"/>
      <c r="P214" s="25"/>
      <c r="Q214" s="25"/>
      <c r="R214" s="25"/>
      <c r="S214" s="27"/>
      <c r="T214" s="27"/>
      <c r="U214" s="27"/>
      <c r="V214" s="27"/>
      <c r="W214" s="27"/>
      <c r="X214" s="27"/>
      <c r="Y214" s="26"/>
      <c r="Z214" s="8"/>
      <c r="AA214" s="1"/>
      <c r="AB214" s="1"/>
      <c r="AC214" s="1"/>
      <c r="AD214" s="1"/>
      <c r="AE214" s="1"/>
      <c r="AF214" s="1"/>
      <c r="AG214" s="136"/>
      <c r="AH214" s="9"/>
      <c r="AI214" s="1"/>
      <c r="AJ214" s="1"/>
      <c r="AK214" s="112"/>
      <c r="AL214" s="1"/>
      <c r="AM214" s="1"/>
      <c r="AN214" s="1"/>
      <c r="AO214" s="163"/>
      <c r="AP214" s="164"/>
      <c r="AQ214" s="165"/>
      <c r="AR214" s="166"/>
      <c r="AS214" s="135"/>
      <c r="AT214" s="21"/>
      <c r="AU214" s="167"/>
      <c r="AV214" s="1"/>
      <c r="AW214" s="1"/>
      <c r="AX214" s="168"/>
      <c r="AY214" s="1"/>
      <c r="AZ214" s="1"/>
      <c r="BA214" s="142"/>
      <c r="BB214" s="1"/>
      <c r="BC214" s="169"/>
      <c r="BD214" s="4"/>
      <c r="BE214" s="1"/>
      <c r="BF214" s="1"/>
      <c r="BG214" s="1"/>
      <c r="BH214" s="1"/>
      <c r="BI214" s="1"/>
      <c r="BJ214" s="1"/>
      <c r="BK214" s="1"/>
      <c r="BL214" s="170"/>
      <c r="BM214" s="123"/>
      <c r="BN214" s="4"/>
      <c r="BO214" s="1"/>
      <c r="BP214" s="1"/>
      <c r="BQ214" s="1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25"/>
      <c r="CP214" s="4"/>
      <c r="CQ214" s="1"/>
      <c r="CR214" s="1"/>
      <c r="CS214" s="1"/>
      <c r="CT214" s="25"/>
      <c r="CU214" s="125"/>
      <c r="CV214" s="125"/>
      <c r="CW214" s="1"/>
      <c r="CX214" s="1"/>
      <c r="CY214" s="1"/>
      <c r="CZ214" s="1"/>
      <c r="DA214" s="1"/>
      <c r="DB214" s="126"/>
      <c r="DC214" s="8"/>
      <c r="DD214" s="8"/>
      <c r="DE214" s="1"/>
      <c r="DF214" s="1"/>
      <c r="DG214" s="1"/>
      <c r="DH214" s="1"/>
      <c r="DI214" s="2"/>
      <c r="DJ214" s="206" t="s">
        <v>490</v>
      </c>
      <c r="DK214" s="4"/>
      <c r="DL214" s="4"/>
      <c r="DM214" s="4"/>
      <c r="DN214" s="4"/>
      <c r="DO214" s="4"/>
      <c r="DP214" s="4"/>
      <c r="DQ214" s="4"/>
      <c r="DR214" s="1"/>
      <c r="DS214" s="1"/>
      <c r="DT214" s="2"/>
      <c r="DU214" s="2"/>
      <c r="DV214" s="2"/>
      <c r="DW214" s="2"/>
      <c r="DX214" s="2"/>
      <c r="DY214" s="2"/>
      <c r="DZ214" s="2"/>
      <c r="EA214" s="2"/>
      <c r="EB214" s="1"/>
      <c r="EC214" s="9"/>
      <c r="ED214" s="9"/>
      <c r="EE214" s="9"/>
      <c r="EF214" s="1"/>
      <c r="EG214" s="1"/>
      <c r="EH214" s="1"/>
      <c r="EI214" s="1"/>
      <c r="EJ214" s="1"/>
      <c r="EK214" s="1"/>
      <c r="EL214" s="6" t="e">
        <f t="shared" ref="EL214:EL227" si="359">EK214/(EJ214*EJ214*0.01*0.01)</f>
        <v>#DIV/0!</v>
      </c>
      <c r="EM214" s="1"/>
      <c r="EN214" s="1"/>
      <c r="EO214" s="1"/>
      <c r="EP214" s="1"/>
      <c r="EQ214" s="8"/>
      <c r="ER214" s="10"/>
      <c r="ES214" s="129"/>
      <c r="ET214" s="9"/>
      <c r="EU214" s="9"/>
      <c r="EV214" s="9"/>
      <c r="EW214" s="9"/>
      <c r="EX214" s="9"/>
      <c r="EY214" s="132"/>
      <c r="EZ214" s="132"/>
      <c r="FA214" s="11"/>
      <c r="FB214" s="9"/>
      <c r="FC214" s="9"/>
      <c r="FD214" s="9"/>
      <c r="FE214" s="9"/>
      <c r="FF214" s="9"/>
      <c r="FG214" s="132"/>
      <c r="FH214" s="132"/>
      <c r="FI214" s="134"/>
      <c r="FJ214" s="133"/>
      <c r="FK214" s="171"/>
      <c r="FL214" s="21"/>
      <c r="FM214" s="136"/>
      <c r="FN214" s="9"/>
      <c r="FO214" s="36"/>
      <c r="FP214" s="9"/>
      <c r="FQ214" s="132"/>
      <c r="FR214" s="132"/>
      <c r="FS214" s="1"/>
      <c r="FT214" s="1"/>
      <c r="FU214" s="335" t="s">
        <v>772</v>
      </c>
      <c r="FV214" s="344"/>
      <c r="FW214" s="210" t="s">
        <v>772</v>
      </c>
      <c r="FX214" s="8"/>
      <c r="FY214" s="240"/>
      <c r="FZ214" s="1"/>
      <c r="GA214" s="1"/>
      <c r="GB214" s="9"/>
      <c r="GC214" s="9"/>
      <c r="GD214" s="1"/>
      <c r="GE214" s="20"/>
      <c r="GF214" s="1"/>
      <c r="GG214" s="1"/>
      <c r="GH214" s="8"/>
      <c r="GI214" s="351"/>
      <c r="GJ214" s="8"/>
      <c r="GK214" s="1"/>
      <c r="GL214" s="8"/>
      <c r="GM214" s="9"/>
      <c r="GN214" s="1"/>
      <c r="GO214" s="1"/>
      <c r="GP214" s="4"/>
      <c r="GQ214" s="1"/>
      <c r="GR214" s="138"/>
      <c r="GS214" s="1"/>
      <c r="GT214" s="1"/>
      <c r="GU214" s="1"/>
      <c r="GV214" s="1"/>
      <c r="GW214" s="1"/>
      <c r="GX214" s="1"/>
      <c r="GY214" s="9"/>
      <c r="GZ214" s="9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1"/>
      <c r="KQ214" s="9"/>
      <c r="KR214" s="9"/>
      <c r="KS214" s="23"/>
      <c r="KT214" s="20"/>
      <c r="KU214" s="1"/>
      <c r="KV214" s="1"/>
      <c r="KW214" s="1"/>
      <c r="KX214" s="1"/>
      <c r="KY214" s="1"/>
      <c r="KZ214" s="1"/>
      <c r="LA214" s="11"/>
      <c r="LB214" s="11"/>
      <c r="LC214" s="11"/>
    </row>
    <row r="215" spans="1:315">
      <c r="A215" s="1">
        <v>367</v>
      </c>
      <c r="B215" s="416">
        <f>COUNTIFS($D$3:D215,D215,$F$3:F215,F215)</f>
        <v>1</v>
      </c>
      <c r="C215" s="417">
        <v>11969</v>
      </c>
      <c r="D215" s="418" t="s">
        <v>928</v>
      </c>
      <c r="E215" s="2" t="s">
        <v>929</v>
      </c>
      <c r="F215" s="12">
        <v>446021447</v>
      </c>
      <c r="G215" s="1">
        <v>75</v>
      </c>
      <c r="H215" s="441">
        <v>43798</v>
      </c>
      <c r="I215" s="29" t="s">
        <v>554</v>
      </c>
      <c r="J215" s="24" t="s">
        <v>486</v>
      </c>
      <c r="K215" s="2" t="s">
        <v>429</v>
      </c>
      <c r="L215" s="1">
        <v>7</v>
      </c>
      <c r="M215" s="2" t="s">
        <v>661</v>
      </c>
      <c r="N215" s="2" t="s">
        <v>430</v>
      </c>
      <c r="O215" s="1"/>
      <c r="P215" s="1" t="s">
        <v>894</v>
      </c>
      <c r="Q215" s="25"/>
      <c r="R215" s="25"/>
      <c r="S215" s="2"/>
      <c r="T215" s="45" t="s">
        <v>782</v>
      </c>
      <c r="U215" s="45"/>
      <c r="V215" s="47" t="s">
        <v>858</v>
      </c>
      <c r="W215" s="27"/>
      <c r="X215" s="56"/>
      <c r="Y215" s="56"/>
      <c r="Z215" s="29"/>
      <c r="AA215" s="1" t="s">
        <v>793</v>
      </c>
      <c r="AB215" s="1"/>
      <c r="AC215" s="112">
        <v>89</v>
      </c>
      <c r="AD215" s="112">
        <v>600</v>
      </c>
      <c r="AE215" s="11"/>
      <c r="AF215" s="11"/>
      <c r="AG215" s="11" t="s">
        <v>482</v>
      </c>
      <c r="AH215" s="112">
        <v>50</v>
      </c>
      <c r="AI215" s="11"/>
      <c r="AJ215" s="1"/>
      <c r="AK215" s="112"/>
      <c r="AL215" s="1"/>
      <c r="AM215" s="1"/>
      <c r="AN215" s="1"/>
      <c r="AO215" s="113">
        <v>31.7</v>
      </c>
      <c r="AP215" s="114">
        <v>49.9</v>
      </c>
      <c r="AQ215" s="115">
        <v>18.2</v>
      </c>
      <c r="AR215" s="116">
        <f>AO215+AP215+AQ215</f>
        <v>99.8</v>
      </c>
      <c r="AS215" s="117">
        <f>AO215/AP215</f>
        <v>0.6352705410821643</v>
      </c>
      <c r="AT215" s="118">
        <f>AO215/AP215*AQ215</f>
        <v>11.56192384769539</v>
      </c>
      <c r="AU215" s="119">
        <f>AO215/(AP215+AQ215)</f>
        <v>0.46549192364170339</v>
      </c>
      <c r="AV215" s="19">
        <v>28.431729999999998</v>
      </c>
      <c r="AW215" s="19">
        <f>95-AY215</f>
        <v>89.69</v>
      </c>
      <c r="AX215" s="120">
        <v>1.6832699999999996</v>
      </c>
      <c r="AY215" s="19">
        <v>5.31</v>
      </c>
      <c r="AZ215" s="1" t="s">
        <v>431</v>
      </c>
      <c r="BA215" s="55">
        <v>17.55</v>
      </c>
      <c r="BB215" s="1" t="s">
        <v>431</v>
      </c>
      <c r="BC215" s="6">
        <v>2.4E-2</v>
      </c>
      <c r="BD215" s="6">
        <v>55</v>
      </c>
      <c r="BE215" s="19">
        <v>38.200000000000003</v>
      </c>
      <c r="BF215" s="19">
        <v>40.4</v>
      </c>
      <c r="BG215" s="2">
        <v>7797</v>
      </c>
      <c r="BH215" s="20">
        <v>468.52</v>
      </c>
      <c r="BI215" s="19">
        <v>0.81</v>
      </c>
      <c r="BJ215" s="19">
        <v>59.9</v>
      </c>
      <c r="BK215" s="1">
        <v>40.1</v>
      </c>
      <c r="BL215" s="121">
        <f>BJ215/BK215</f>
        <v>1.4937655860349126</v>
      </c>
      <c r="BM215" s="122">
        <v>0.28000000000000003</v>
      </c>
      <c r="BN215" s="6">
        <f>BM215*100/AO215</f>
        <v>0.88328075709779197</v>
      </c>
      <c r="BO215" s="1" t="s">
        <v>431</v>
      </c>
      <c r="BP215" s="1">
        <v>27.6</v>
      </c>
      <c r="BQ215" s="19">
        <v>33.515999999999998</v>
      </c>
      <c r="BR215" s="42">
        <v>51230.2</v>
      </c>
      <c r="BS215" s="6">
        <f>BX215+BZ215</f>
        <v>64.899999999999991</v>
      </c>
      <c r="BT215" s="4">
        <v>88.2</v>
      </c>
      <c r="BU215" s="42">
        <v>7613.7600000000011</v>
      </c>
      <c r="BV215" s="6">
        <f>100-BT215</f>
        <v>11.799999999999997</v>
      </c>
      <c r="BW215" s="6">
        <f>BY215+CA215+CC215</f>
        <v>49.201399999999992</v>
      </c>
      <c r="BX215" s="4">
        <v>10.6</v>
      </c>
      <c r="BY215" s="22">
        <f>BX215*AP215/100</f>
        <v>5.2893999999999997</v>
      </c>
      <c r="BZ215" s="4">
        <v>54.3</v>
      </c>
      <c r="CA215" s="22">
        <f>BZ215*AP215/100</f>
        <v>27.095699999999997</v>
      </c>
      <c r="CB215" s="4">
        <v>33.700000000000003</v>
      </c>
      <c r="CC215" s="22">
        <f>CB215*AP215/100</f>
        <v>16.816300000000002</v>
      </c>
      <c r="CD215" s="22">
        <v>0.63</v>
      </c>
      <c r="CE215" s="123" t="s">
        <v>431</v>
      </c>
      <c r="CF215" s="124"/>
      <c r="CG215" s="123" t="s">
        <v>431</v>
      </c>
      <c r="CH215" s="123" t="s">
        <v>431</v>
      </c>
      <c r="CI215" s="123" t="s">
        <v>431</v>
      </c>
      <c r="CJ215" s="123">
        <v>46</v>
      </c>
      <c r="CK215" s="124">
        <v>5540.4</v>
      </c>
      <c r="CL215" s="143">
        <f>BX215/BZ215</f>
        <v>0.19521178637200737</v>
      </c>
      <c r="CM215" s="22"/>
      <c r="CN215" s="22"/>
      <c r="CO215" s="22"/>
      <c r="CP215" s="6"/>
      <c r="CQ215" s="19"/>
      <c r="CR215" s="19"/>
      <c r="CS215" s="19"/>
      <c r="CT215" s="22"/>
      <c r="CU215" s="139"/>
      <c r="CV215" s="139"/>
      <c r="CW215" s="22"/>
      <c r="CX215" s="22"/>
      <c r="CY215" s="1"/>
      <c r="CZ215" s="22"/>
      <c r="DA215" s="16">
        <v>3</v>
      </c>
      <c r="DB215" s="126" t="s">
        <v>256</v>
      </c>
      <c r="DC215" s="127"/>
      <c r="DD215" s="128" t="s">
        <v>930</v>
      </c>
      <c r="DE215" s="1"/>
      <c r="DF215" s="1"/>
      <c r="DG215" s="1"/>
      <c r="DH215" s="1"/>
      <c r="DI215" s="1" t="s">
        <v>435</v>
      </c>
      <c r="DJ215" s="205" t="s">
        <v>482</v>
      </c>
      <c r="DK215" s="4">
        <v>2</v>
      </c>
      <c r="DL215" s="4"/>
      <c r="DM215" s="4"/>
      <c r="DN215" s="16">
        <v>0</v>
      </c>
      <c r="DO215" s="4"/>
      <c r="DP215" s="4"/>
      <c r="DQ215" s="4"/>
      <c r="DR215" s="1" t="s">
        <v>438</v>
      </c>
      <c r="DS215" s="1" t="s">
        <v>430</v>
      </c>
      <c r="DT215" s="1">
        <v>80</v>
      </c>
      <c r="DU215" s="1">
        <v>5</v>
      </c>
      <c r="DV215" s="1">
        <v>95</v>
      </c>
      <c r="DW215" s="1" t="s">
        <v>430</v>
      </c>
      <c r="DX215" s="1" t="s">
        <v>430</v>
      </c>
      <c r="DY215" s="1" t="s">
        <v>430</v>
      </c>
      <c r="DZ215" s="1" t="s">
        <v>430</v>
      </c>
      <c r="EA215" s="1" t="s">
        <v>931</v>
      </c>
      <c r="EB215" s="1"/>
      <c r="EC215" s="36"/>
      <c r="ED215" s="36"/>
      <c r="EE215" s="4">
        <v>7</v>
      </c>
      <c r="EF215" s="4"/>
      <c r="EG215" s="4"/>
      <c r="EH215" s="4"/>
      <c r="EI215" s="4"/>
      <c r="EJ215" s="4"/>
      <c r="EK215" s="4"/>
      <c r="EL215" s="6" t="e">
        <f t="shared" si="359"/>
        <v>#DIV/0!</v>
      </c>
      <c r="EM215" s="4"/>
      <c r="EN215" s="4"/>
      <c r="EO215" s="4"/>
      <c r="EP215" s="4"/>
      <c r="EQ215" s="31"/>
      <c r="ER215" s="14"/>
      <c r="ES215" s="129">
        <v>11969</v>
      </c>
      <c r="ET215" s="130">
        <v>75</v>
      </c>
      <c r="EU215" s="130">
        <v>9327</v>
      </c>
      <c r="EV215" s="130">
        <v>16001</v>
      </c>
      <c r="EW215" s="130">
        <v>40560</v>
      </c>
      <c r="EX215" s="130">
        <v>2641</v>
      </c>
      <c r="EY215" s="131">
        <f>EX215/EV215*EW215/ET215</f>
        <v>89.260221236172725</v>
      </c>
      <c r="EZ215" s="38">
        <f>L215*EY215</f>
        <v>624.82154865320911</v>
      </c>
      <c r="FA215" s="9"/>
      <c r="FB215" s="9"/>
      <c r="FC215" s="9"/>
      <c r="FD215" s="9"/>
      <c r="FE215" s="132"/>
      <c r="FF215" s="132"/>
      <c r="FG215" s="132"/>
      <c r="FH215" s="133"/>
      <c r="FI215" s="134"/>
      <c r="FJ215" s="133"/>
      <c r="FK215" s="135"/>
      <c r="FL215" s="136"/>
      <c r="FM215" s="9"/>
      <c r="FN215" s="1"/>
      <c r="FO215" s="40">
        <f>AC215/1000</f>
        <v>8.8999999999999996E-2</v>
      </c>
      <c r="FP215" s="9"/>
      <c r="FQ215" s="118">
        <f>EX215*100/EU215</f>
        <v>28.315642757585504</v>
      </c>
      <c r="FR215" s="137">
        <f>EY215/1000</f>
        <v>8.9260221236172721E-2</v>
      </c>
      <c r="FS215" s="9"/>
      <c r="FT215" s="1"/>
      <c r="FU215" s="336"/>
      <c r="FV215" s="343"/>
      <c r="FW215" s="1"/>
      <c r="FX215" s="208"/>
      <c r="FY215" s="240"/>
      <c r="FZ215" s="1"/>
      <c r="GA215" s="1"/>
      <c r="GB215" s="9"/>
      <c r="GC215" s="9"/>
      <c r="GD215" s="1"/>
      <c r="GE215" s="20"/>
      <c r="GF215" s="1"/>
      <c r="GG215" s="1"/>
      <c r="GH215" s="8"/>
      <c r="GI215" s="351"/>
      <c r="GJ215" s="8"/>
      <c r="GK215" s="1"/>
      <c r="GL215" s="8"/>
      <c r="GM215" s="9"/>
      <c r="GN215" s="1"/>
      <c r="GO215" s="10">
        <v>43798</v>
      </c>
      <c r="GP215" s="10"/>
      <c r="GQ215" s="20"/>
      <c r="GR215" s="138"/>
      <c r="GS215" s="1"/>
      <c r="GT215" s="1"/>
      <c r="GU215" s="1"/>
      <c r="GV215" s="1"/>
      <c r="GW215" s="1"/>
      <c r="GX215" s="1"/>
      <c r="GY215" s="9"/>
      <c r="GZ215" s="9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9"/>
      <c r="KC215" s="9"/>
      <c r="KD215" s="9"/>
      <c r="KE215" s="20">
        <f>FR215*AO215/100*1000</f>
        <v>28.295490131866753</v>
      </c>
      <c r="KF215" s="20">
        <f>FR215*AP215/100*1000</f>
        <v>44.540850396850189</v>
      </c>
      <c r="KG215" s="20">
        <f>FR215*AQ215/100*1000</f>
        <v>16.245360264983436</v>
      </c>
      <c r="KH215" s="20">
        <f>FR215*AX215/100*1000</f>
        <v>1.5024905260021242</v>
      </c>
      <c r="KI215" s="20">
        <f>FR215*BM215/100*1000</f>
        <v>0.24992861946128367</v>
      </c>
      <c r="KJ215" s="20">
        <f>FR215*BY215/100*1000</f>
        <v>4.7213301420661198</v>
      </c>
      <c r="KK215" s="20">
        <f>FR215*CA215/100*1000</f>
        <v>24.185681765489647</v>
      </c>
      <c r="KL215" s="20">
        <f>FR215*CC215/100*1000</f>
        <v>15.010266583738513</v>
      </c>
      <c r="KM215" s="9"/>
      <c r="KN215" s="9"/>
      <c r="KO215" s="9"/>
      <c r="KP215" s="1"/>
      <c r="KQ215" s="9"/>
      <c r="KR215" s="9"/>
      <c r="KS215" s="23"/>
      <c r="KT215" s="20"/>
      <c r="KU215" s="1"/>
      <c r="KV215" s="1"/>
      <c r="KW215" s="1"/>
      <c r="KX215" s="1"/>
      <c r="KY215" s="1"/>
      <c r="KZ215" s="1"/>
      <c r="LA215" s="11"/>
      <c r="LB215" s="11"/>
      <c r="LC215" s="11"/>
    </row>
    <row r="216" spans="1:315">
      <c r="A216" s="1">
        <v>42</v>
      </c>
      <c r="B216" s="416">
        <f>COUNTIFS($D$3:D216,D216,$F$3:F216,F216)</f>
        <v>1</v>
      </c>
      <c r="C216" s="417">
        <v>17004</v>
      </c>
      <c r="D216" s="418" t="s">
        <v>1957</v>
      </c>
      <c r="E216" s="2" t="s">
        <v>489</v>
      </c>
      <c r="F216" s="12">
        <v>525408039</v>
      </c>
      <c r="G216" s="1">
        <v>70</v>
      </c>
      <c r="H216" s="441">
        <v>44622</v>
      </c>
      <c r="I216" s="29" t="s">
        <v>456</v>
      </c>
      <c r="J216" s="24" t="s">
        <v>486</v>
      </c>
      <c r="K216" s="2" t="s">
        <v>429</v>
      </c>
      <c r="L216" s="2">
        <v>8</v>
      </c>
      <c r="M216" s="2" t="s">
        <v>661</v>
      </c>
      <c r="N216" s="2" t="s">
        <v>644</v>
      </c>
      <c r="O216" s="11"/>
      <c r="P216" s="2" t="s">
        <v>1937</v>
      </c>
      <c r="Q216" s="11"/>
      <c r="R216" s="11"/>
      <c r="S216" s="11"/>
      <c r="T216" s="41"/>
      <c r="U216" s="41"/>
      <c r="V216" s="61" t="s">
        <v>1358</v>
      </c>
      <c r="W216" s="41"/>
      <c r="X216" s="41"/>
      <c r="Y216" s="63" t="s">
        <v>1947</v>
      </c>
      <c r="Z216" s="11"/>
      <c r="AA216" s="1" t="s">
        <v>793</v>
      </c>
      <c r="AB216" s="1"/>
      <c r="AC216" s="112">
        <v>374</v>
      </c>
      <c r="AD216" s="112">
        <v>2900</v>
      </c>
      <c r="AE216" s="11"/>
      <c r="AF216" s="11"/>
      <c r="AG216" s="11" t="s">
        <v>490</v>
      </c>
      <c r="AH216" s="112">
        <v>150</v>
      </c>
      <c r="AI216" s="11"/>
      <c r="AJ216" s="11"/>
      <c r="AK216" s="112"/>
      <c r="AL216" s="1"/>
      <c r="AM216" s="11"/>
      <c r="AN216" s="1"/>
      <c r="AO216" s="113">
        <v>55.5</v>
      </c>
      <c r="AP216" s="114">
        <v>38.6</v>
      </c>
      <c r="AQ216" s="115">
        <v>4.9800000000000004</v>
      </c>
      <c r="AR216" s="116">
        <f>AO216+AP216+AQ216</f>
        <v>99.08</v>
      </c>
      <c r="AS216" s="117">
        <f>AO216/AP216</f>
        <v>1.4378238341968912</v>
      </c>
      <c r="AT216" s="118">
        <f>AO216/AP216*AQ216</f>
        <v>7.1603626943005185</v>
      </c>
      <c r="AU216" s="119">
        <f>AO216/(AP216+AQ216)</f>
        <v>1.2735199632859111</v>
      </c>
      <c r="AV216" s="19">
        <f>AW216*AO216/100</f>
        <v>49.03</v>
      </c>
      <c r="AW216" s="19">
        <f>98-AY216-(CD216*100/AO216)</f>
        <v>88.342342342342349</v>
      </c>
      <c r="AX216" s="120">
        <v>3.56</v>
      </c>
      <c r="AY216" s="19">
        <f>AX216*100/AO216</f>
        <v>6.4144144144144146</v>
      </c>
      <c r="AZ216" s="1" t="s">
        <v>431</v>
      </c>
      <c r="BA216" s="55">
        <v>24.840000000000003</v>
      </c>
      <c r="BB216" s="1" t="s">
        <v>431</v>
      </c>
      <c r="BC216" s="6">
        <v>2.5000000000000001E-2</v>
      </c>
      <c r="BD216" s="6"/>
      <c r="BE216" s="19"/>
      <c r="BF216" s="19"/>
      <c r="BG216" s="64">
        <v>5545.217391304348</v>
      </c>
      <c r="BH216" s="64">
        <v>476</v>
      </c>
      <c r="BI216" s="19">
        <v>0.69</v>
      </c>
      <c r="BJ216" s="19">
        <v>55.3</v>
      </c>
      <c r="BK216" s="19">
        <f>100-BJ216</f>
        <v>44.7</v>
      </c>
      <c r="BL216" s="121">
        <f>BJ216/BK216</f>
        <v>1.2371364653243846</v>
      </c>
      <c r="BM216" s="122">
        <v>1.27</v>
      </c>
      <c r="BN216" s="6">
        <f>BM216*100/AO216</f>
        <v>2.2882882882882885</v>
      </c>
      <c r="BO216" s="1" t="s">
        <v>431</v>
      </c>
      <c r="BP216" s="19">
        <v>45.900000000000006</v>
      </c>
      <c r="BQ216" s="19">
        <v>67</v>
      </c>
      <c r="BR216" s="42">
        <v>82048.399999999994</v>
      </c>
      <c r="BS216" s="6">
        <f>BX216+BZ216</f>
        <v>55.4</v>
      </c>
      <c r="BT216" s="4">
        <v>85</v>
      </c>
      <c r="BU216" s="42">
        <v>10801</v>
      </c>
      <c r="BV216" s="6">
        <f>100-BT216</f>
        <v>15</v>
      </c>
      <c r="BW216" s="6">
        <f>BY216+CA216+CC216</f>
        <v>38.522800000000004</v>
      </c>
      <c r="BX216" s="22">
        <v>33.799999999999997</v>
      </c>
      <c r="BY216" s="22">
        <f>BX216*AP216/100</f>
        <v>13.046799999999998</v>
      </c>
      <c r="BZ216" s="6">
        <v>21.6</v>
      </c>
      <c r="CA216" s="22">
        <f>BZ216*AP216/100</f>
        <v>8.3376000000000019</v>
      </c>
      <c r="CB216" s="6">
        <v>44.4</v>
      </c>
      <c r="CC216" s="22">
        <f>CB216*AP216/100</f>
        <v>17.138400000000001</v>
      </c>
      <c r="CD216" s="22">
        <v>1.8</v>
      </c>
      <c r="CE216" s="123">
        <v>97.8</v>
      </c>
      <c r="CF216" s="124">
        <v>9163</v>
      </c>
      <c r="CG216" s="123">
        <v>81.3</v>
      </c>
      <c r="CH216" s="124">
        <v>5820</v>
      </c>
      <c r="CI216" s="123">
        <v>42.1</v>
      </c>
      <c r="CJ216" s="123">
        <v>69.400000000000006</v>
      </c>
      <c r="CK216" s="124">
        <v>6696</v>
      </c>
      <c r="CL216" s="19">
        <f>BX216/BZ216</f>
        <v>1.5648148148148147</v>
      </c>
      <c r="CM216" s="19"/>
      <c r="CN216" s="19"/>
      <c r="CO216" s="19"/>
      <c r="CP216" s="6"/>
      <c r="CQ216" s="19"/>
      <c r="CR216" s="19"/>
      <c r="CS216" s="20"/>
      <c r="CT216" s="25"/>
      <c r="CU216" s="125"/>
      <c r="CV216" s="125"/>
      <c r="CW216" s="1"/>
      <c r="CX216" s="1"/>
      <c r="CY216" s="1"/>
      <c r="CZ216" s="22"/>
      <c r="DA216" s="16"/>
      <c r="DB216" s="126" t="s">
        <v>257</v>
      </c>
      <c r="DC216" s="127"/>
      <c r="DD216" s="128" t="s">
        <v>1958</v>
      </c>
      <c r="DE216" s="1"/>
      <c r="DF216" s="1"/>
      <c r="DG216" s="1"/>
      <c r="DH216" s="1"/>
      <c r="DI216" s="1" t="s">
        <v>435</v>
      </c>
      <c r="DJ216" s="206" t="s">
        <v>490</v>
      </c>
      <c r="DK216" s="4">
        <v>2</v>
      </c>
      <c r="DL216" s="4"/>
      <c r="DM216" s="4"/>
      <c r="DN216" s="16">
        <v>0</v>
      </c>
      <c r="DO216" s="4"/>
      <c r="DP216" s="4"/>
      <c r="DQ216" s="4"/>
      <c r="DR216" s="55" t="s">
        <v>430</v>
      </c>
      <c r="DS216" s="22" t="s">
        <v>430</v>
      </c>
      <c r="DT216" s="22">
        <v>177</v>
      </c>
      <c r="DU216" s="22">
        <v>13.6</v>
      </c>
      <c r="DV216" s="22">
        <v>86.4</v>
      </c>
      <c r="DW216" s="22" t="s">
        <v>430</v>
      </c>
      <c r="DX216" s="22" t="s">
        <v>430</v>
      </c>
      <c r="DY216" s="22" t="s">
        <v>430</v>
      </c>
      <c r="DZ216" s="22" t="s">
        <v>430</v>
      </c>
      <c r="EA216" s="2">
        <v>0</v>
      </c>
      <c r="EB216" s="2"/>
      <c r="EC216" s="36"/>
      <c r="ED216" s="36"/>
      <c r="EE216" s="4">
        <f>L216</f>
        <v>8</v>
      </c>
      <c r="EF216" s="4"/>
      <c r="EG216" s="4"/>
      <c r="EH216" s="4"/>
      <c r="EI216" s="4"/>
      <c r="EJ216" s="4"/>
      <c r="EK216" s="4"/>
      <c r="EL216" s="6" t="e">
        <f t="shared" si="359"/>
        <v>#DIV/0!</v>
      </c>
      <c r="EM216" s="4"/>
      <c r="EN216" s="4"/>
      <c r="EO216" s="4"/>
      <c r="EP216" s="4"/>
      <c r="EQ216" s="31"/>
      <c r="ER216" s="14"/>
      <c r="ES216" s="129">
        <f>C216</f>
        <v>17004</v>
      </c>
      <c r="ET216" s="130">
        <v>75</v>
      </c>
      <c r="EU216" s="130">
        <v>6699</v>
      </c>
      <c r="EV216" s="130">
        <v>5000</v>
      </c>
      <c r="EW216" s="130">
        <v>37440</v>
      </c>
      <c r="EX216" s="130">
        <v>2219</v>
      </c>
      <c r="EY216" s="131">
        <f>EX216/EV216*EW216/ET216</f>
        <v>221.54496</v>
      </c>
      <c r="EZ216" s="38">
        <f>L216*EY216</f>
        <v>1772.35968</v>
      </c>
      <c r="FA216" s="9"/>
      <c r="FB216" s="9"/>
      <c r="FC216" s="9"/>
      <c r="FD216" s="9"/>
      <c r="FE216" s="132"/>
      <c r="FF216" s="132"/>
      <c r="FG216" s="132"/>
      <c r="FH216" s="133"/>
      <c r="FI216" s="134"/>
      <c r="FJ216" s="133"/>
      <c r="FK216" s="135"/>
      <c r="FL216" s="136"/>
      <c r="FM216" s="9"/>
      <c r="FN216" s="1"/>
      <c r="FO216" s="40">
        <f>AC216/1000</f>
        <v>0.374</v>
      </c>
      <c r="FP216" s="9"/>
      <c r="FQ216" s="118">
        <f>EX216*100/EU216</f>
        <v>33.124346917450367</v>
      </c>
      <c r="FR216" s="137">
        <f>EY216/1000</f>
        <v>0.22154496000000001</v>
      </c>
      <c r="FS216" s="9"/>
      <c r="FT216" s="1"/>
      <c r="FU216" s="335"/>
      <c r="FV216" s="344"/>
      <c r="FW216" s="210"/>
      <c r="FX216" s="8"/>
      <c r="FY216" s="240"/>
      <c r="FZ216" s="1"/>
      <c r="GA216" s="1"/>
      <c r="GB216" s="9"/>
      <c r="GC216" s="9"/>
      <c r="GD216" s="1"/>
      <c r="GE216" s="20"/>
      <c r="GF216" s="1"/>
      <c r="GG216" s="1"/>
      <c r="GH216" s="8"/>
      <c r="GI216" s="351"/>
      <c r="GJ216" s="8"/>
      <c r="GK216" s="1"/>
      <c r="GL216" s="8"/>
      <c r="GM216" s="9"/>
      <c r="GN216" s="1"/>
      <c r="GO216" s="10"/>
      <c r="GP216" s="10"/>
      <c r="GQ216" s="20"/>
      <c r="GR216" s="138"/>
      <c r="GS216" s="1"/>
      <c r="GT216" s="1"/>
      <c r="GU216" s="1"/>
      <c r="GV216" s="1"/>
      <c r="GW216" s="1"/>
      <c r="GX216" s="1"/>
      <c r="GY216" s="9"/>
      <c r="GZ216" s="9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22">
        <v>62.5</v>
      </c>
      <c r="KC216" s="22">
        <v>19.3</v>
      </c>
      <c r="KD216" s="22">
        <v>10.3</v>
      </c>
      <c r="KE216" s="20">
        <f>FR216*AO216/100*1000</f>
        <v>122.9574528</v>
      </c>
      <c r="KF216" s="20">
        <f>FR216*AP216/100*1000</f>
        <v>85.516354560000011</v>
      </c>
      <c r="KG216" s="20">
        <f>FR216*AQ216/100*1000</f>
        <v>11.032939008000001</v>
      </c>
      <c r="KH216" s="20">
        <f>FR216*AX216/100*1000</f>
        <v>7.887000576000001</v>
      </c>
      <c r="KI216" s="20">
        <f>FR216*BM216/100*1000</f>
        <v>2.8136209920000002</v>
      </c>
      <c r="KJ216" s="20">
        <f>FR216*BY216/100*1000</f>
        <v>28.904527841279997</v>
      </c>
      <c r="KK216" s="20">
        <f>FR216*CA216/100*1000</f>
        <v>18.471532584960002</v>
      </c>
      <c r="KL216" s="20">
        <f>FR216*CC216/100*1000</f>
        <v>37.969261424640003</v>
      </c>
      <c r="KM216" s="9"/>
      <c r="KN216" s="9"/>
      <c r="KO216" s="9"/>
      <c r="KP216" s="1"/>
      <c r="KQ216" s="9"/>
      <c r="KR216" s="9"/>
      <c r="KS216" s="23"/>
      <c r="KT216" s="20"/>
      <c r="KU216" s="1"/>
      <c r="KV216" s="1"/>
      <c r="KW216" s="1"/>
      <c r="KX216" s="1"/>
      <c r="KY216" s="1"/>
      <c r="KZ216" s="1"/>
      <c r="LA216" s="11"/>
      <c r="LB216" s="11"/>
      <c r="LC216" s="11"/>
    </row>
    <row r="217" spans="1:315">
      <c r="A217" s="1">
        <v>75</v>
      </c>
      <c r="B217" s="416">
        <f>COUNTIFS($D$3:D217,D217,$F$3:F217,F217)</f>
        <v>1</v>
      </c>
      <c r="C217" s="417">
        <v>14832</v>
      </c>
      <c r="D217" s="418" t="s">
        <v>1517</v>
      </c>
      <c r="E217" s="73" t="s">
        <v>533</v>
      </c>
      <c r="F217" s="75">
        <v>7054125771</v>
      </c>
      <c r="G217" s="74">
        <v>51</v>
      </c>
      <c r="H217" s="442">
        <v>44273</v>
      </c>
      <c r="I217" s="29" t="s">
        <v>437</v>
      </c>
      <c r="J217" s="24" t="s">
        <v>486</v>
      </c>
      <c r="K217" s="2" t="s">
        <v>429</v>
      </c>
      <c r="L217" s="2">
        <v>39</v>
      </c>
      <c r="M217" s="2">
        <v>1</v>
      </c>
      <c r="N217" s="2" t="s">
        <v>644</v>
      </c>
      <c r="O217" s="11"/>
      <c r="P217" s="2" t="s">
        <v>1480</v>
      </c>
      <c r="Q217" s="11"/>
      <c r="R217" s="11"/>
      <c r="S217" s="11"/>
      <c r="T217" s="41"/>
      <c r="U217" s="41"/>
      <c r="V217" s="61" t="s">
        <v>1358</v>
      </c>
      <c r="W217" s="59" t="s">
        <v>1305</v>
      </c>
      <c r="X217" s="60"/>
      <c r="Y217" s="60"/>
      <c r="Z217" s="11"/>
      <c r="AA217" s="1" t="s">
        <v>793</v>
      </c>
      <c r="AB217" s="1"/>
      <c r="AC217" s="112">
        <v>261</v>
      </c>
      <c r="AD217" s="112">
        <v>10200</v>
      </c>
      <c r="AE217" s="11"/>
      <c r="AF217" s="11"/>
      <c r="AG217" s="11" t="s">
        <v>482</v>
      </c>
      <c r="AH217" s="112">
        <v>650</v>
      </c>
      <c r="AI217" s="11"/>
      <c r="AJ217" s="11"/>
      <c r="AK217" s="112"/>
      <c r="AL217" s="1"/>
      <c r="AM217" s="11"/>
      <c r="AN217" s="1"/>
      <c r="AO217" s="113">
        <v>62.2</v>
      </c>
      <c r="AP217" s="114">
        <v>17.3</v>
      </c>
      <c r="AQ217" s="115">
        <v>19.600000000000001</v>
      </c>
      <c r="AR217" s="116">
        <f>AO217+AP217+AQ217</f>
        <v>99.1</v>
      </c>
      <c r="AS217" s="117">
        <f>AO217/AP217</f>
        <v>3.5953757225433525</v>
      </c>
      <c r="AT217" s="118">
        <f>AO217/AP217*AQ217</f>
        <v>70.469364161849711</v>
      </c>
      <c r="AU217" s="119">
        <f>AO217/(AP217+AQ217)</f>
        <v>1.6856368563685635</v>
      </c>
      <c r="AV217" s="19">
        <f>AW217*AO217/100</f>
        <v>55.216000000000015</v>
      </c>
      <c r="AW217" s="19">
        <f>98-AY217-(CD217*100/AO217)</f>
        <v>88.771704180064319</v>
      </c>
      <c r="AX217" s="120">
        <v>3.57</v>
      </c>
      <c r="AY217" s="19">
        <f>AX217*100/AO217</f>
        <v>5.739549839228296</v>
      </c>
      <c r="AZ217" s="1" t="s">
        <v>431</v>
      </c>
      <c r="BA217" s="55">
        <v>16.7</v>
      </c>
      <c r="BB217" s="1" t="s">
        <v>431</v>
      </c>
      <c r="BC217" s="6">
        <v>0.72</v>
      </c>
      <c r="BD217" s="6"/>
      <c r="BE217" s="19"/>
      <c r="BF217" s="19"/>
      <c r="BG217" s="64">
        <v>7703</v>
      </c>
      <c r="BH217" s="2">
        <v>334.5454545454545</v>
      </c>
      <c r="BI217" s="19">
        <v>1.64</v>
      </c>
      <c r="BJ217" s="19">
        <v>25.4</v>
      </c>
      <c r="BK217" s="1">
        <v>74.599999999999994</v>
      </c>
      <c r="BL217" s="121">
        <f>BJ217/BK217</f>
        <v>0.34048257372654156</v>
      </c>
      <c r="BM217" s="122">
        <v>0.85</v>
      </c>
      <c r="BN217" s="6">
        <f>BM217*100/AO217</f>
        <v>1.3665594855305465</v>
      </c>
      <c r="BO217" s="1" t="s">
        <v>431</v>
      </c>
      <c r="BP217" s="19">
        <v>69</v>
      </c>
      <c r="BQ217" s="19">
        <v>66.099999999999994</v>
      </c>
      <c r="BR217" s="4">
        <v>39193</v>
      </c>
      <c r="BS217" s="6">
        <f>BX217+BZ217</f>
        <v>33.06</v>
      </c>
      <c r="BT217" s="4">
        <v>73.400000000000006</v>
      </c>
      <c r="BU217" s="4">
        <v>8465</v>
      </c>
      <c r="BV217" s="6">
        <f>100-BT217</f>
        <v>26.599999999999994</v>
      </c>
      <c r="BW217" s="6">
        <f>BY217+CA217+CC217</f>
        <v>16.877880000000005</v>
      </c>
      <c r="BX217" s="22">
        <v>2.16</v>
      </c>
      <c r="BY217" s="22">
        <f>BX217*AP217/100</f>
        <v>0.37368000000000001</v>
      </c>
      <c r="BZ217" s="4">
        <v>30.9</v>
      </c>
      <c r="CA217" s="22">
        <f>BZ217*AP217/100</f>
        <v>5.3457000000000008</v>
      </c>
      <c r="CB217" s="4">
        <v>64.5</v>
      </c>
      <c r="CC217" s="22">
        <f>CB217*AP217/100</f>
        <v>11.158500000000002</v>
      </c>
      <c r="CD217" s="19">
        <v>2.17</v>
      </c>
      <c r="CE217" s="123">
        <v>88.5</v>
      </c>
      <c r="CF217" s="123">
        <v>8363</v>
      </c>
      <c r="CG217" s="123">
        <v>96.2</v>
      </c>
      <c r="CH217" s="123">
        <v>7426</v>
      </c>
      <c r="CI217" s="123">
        <v>63.1</v>
      </c>
      <c r="CJ217" s="123">
        <v>73</v>
      </c>
      <c r="CK217" s="123">
        <v>5312</v>
      </c>
      <c r="CL217" s="19">
        <f>BX217/BZ217</f>
        <v>6.9902912621359226E-2</v>
      </c>
      <c r="CM217" s="19">
        <v>0.89</v>
      </c>
      <c r="CN217" s="19">
        <v>5.17</v>
      </c>
      <c r="CO217" s="19">
        <v>0</v>
      </c>
      <c r="CP217" s="6"/>
      <c r="CQ217" s="19"/>
      <c r="CR217" s="19"/>
      <c r="CS217" s="20"/>
      <c r="CT217" s="25"/>
      <c r="CU217" s="125"/>
      <c r="CV217" s="125"/>
      <c r="CW217" s="1"/>
      <c r="CX217" s="1"/>
      <c r="CY217" s="1"/>
      <c r="CZ217" s="22"/>
      <c r="DA217" s="16"/>
      <c r="DB217" s="126" t="s">
        <v>257</v>
      </c>
      <c r="DC217" s="127"/>
      <c r="DD217" s="128" t="s">
        <v>1518</v>
      </c>
      <c r="DE217" s="1"/>
      <c r="DF217" s="1"/>
      <c r="DG217" s="1"/>
      <c r="DH217" s="1"/>
      <c r="DI217" s="1" t="s">
        <v>435</v>
      </c>
      <c r="DJ217" s="205" t="s">
        <v>482</v>
      </c>
      <c r="DK217" s="4">
        <v>2</v>
      </c>
      <c r="DL217" s="4" t="s">
        <v>437</v>
      </c>
      <c r="DM217" s="4" t="s">
        <v>441</v>
      </c>
      <c r="DN217" s="16">
        <v>0</v>
      </c>
      <c r="DO217" s="4">
        <v>0</v>
      </c>
      <c r="DP217" s="4">
        <v>0</v>
      </c>
      <c r="DQ217" s="4" t="s">
        <v>430</v>
      </c>
      <c r="DR217" s="22" t="s">
        <v>430</v>
      </c>
      <c r="DS217" s="22" t="s">
        <v>430</v>
      </c>
      <c r="DT217" s="64">
        <v>149</v>
      </c>
      <c r="DU217" s="22">
        <v>30.2</v>
      </c>
      <c r="DV217" s="22">
        <v>69.8</v>
      </c>
      <c r="DW217" s="22" t="s">
        <v>430</v>
      </c>
      <c r="DX217" s="22" t="s">
        <v>430</v>
      </c>
      <c r="DY217" s="22" t="s">
        <v>430</v>
      </c>
      <c r="DZ217" s="22" t="s">
        <v>430</v>
      </c>
      <c r="EA217" s="2">
        <v>0</v>
      </c>
      <c r="EB217" s="65"/>
      <c r="EC217" s="36"/>
      <c r="ED217" s="36"/>
      <c r="EE217" s="4">
        <f>L217</f>
        <v>39</v>
      </c>
      <c r="EF217" s="4">
        <v>40</v>
      </c>
      <c r="EG217" s="4">
        <v>3</v>
      </c>
      <c r="EH217" s="4"/>
      <c r="EI217" s="4"/>
      <c r="EJ217" s="4">
        <v>167</v>
      </c>
      <c r="EK217" s="4">
        <v>97</v>
      </c>
      <c r="EL217" s="6">
        <f t="shared" si="359"/>
        <v>34.780737925346912</v>
      </c>
      <c r="EM217" s="4">
        <v>2</v>
      </c>
      <c r="EN217" s="1">
        <v>1</v>
      </c>
      <c r="EO217" s="4">
        <v>2</v>
      </c>
      <c r="EP217" s="4">
        <v>1</v>
      </c>
      <c r="EQ217" s="31">
        <v>0</v>
      </c>
      <c r="ER217" s="14"/>
      <c r="ES217" s="129">
        <v>14832</v>
      </c>
      <c r="ET217" s="130">
        <v>75</v>
      </c>
      <c r="EU217" s="130">
        <v>22585</v>
      </c>
      <c r="EV217" s="130">
        <v>4000</v>
      </c>
      <c r="EW217" s="130">
        <v>39780</v>
      </c>
      <c r="EX217" s="130">
        <v>1898</v>
      </c>
      <c r="EY217" s="131">
        <f>EX217/EV217*EW217/ET217</f>
        <v>251.6748</v>
      </c>
      <c r="EZ217" s="38">
        <f>L217*EY217</f>
        <v>9815.3171999999995</v>
      </c>
      <c r="FA217" s="9"/>
      <c r="FB217" s="9"/>
      <c r="FC217" s="9"/>
      <c r="FD217" s="9"/>
      <c r="FE217" s="132"/>
      <c r="FF217" s="132"/>
      <c r="FG217" s="132"/>
      <c r="FH217" s="133"/>
      <c r="FI217" s="134"/>
      <c r="FJ217" s="133"/>
      <c r="FK217" s="135"/>
      <c r="FL217" s="136"/>
      <c r="FM217" s="9"/>
      <c r="FN217" s="1"/>
      <c r="FO217" s="40">
        <f>AC217/1000</f>
        <v>0.26100000000000001</v>
      </c>
      <c r="FP217" s="9"/>
      <c r="FQ217" s="118">
        <f>EX217*100/EU217</f>
        <v>8.4038078370599951</v>
      </c>
      <c r="FR217" s="137">
        <f>EY217/1000</f>
        <v>0.25167480000000003</v>
      </c>
      <c r="FS217" s="9"/>
      <c r="FT217" s="1">
        <v>10</v>
      </c>
      <c r="FU217" s="337" t="s">
        <v>607</v>
      </c>
      <c r="FV217" s="343"/>
      <c r="FW217" s="1" t="s">
        <v>607</v>
      </c>
      <c r="FX217" s="208"/>
      <c r="FY217" s="240">
        <v>0</v>
      </c>
      <c r="FZ217" s="1">
        <v>1</v>
      </c>
      <c r="GA217" s="1">
        <v>3</v>
      </c>
      <c r="GB217" s="9" t="s">
        <v>1519</v>
      </c>
      <c r="GC217" s="9"/>
      <c r="GD217" s="1">
        <v>0</v>
      </c>
      <c r="GE217" s="20">
        <v>1</v>
      </c>
      <c r="GF217" s="1">
        <v>0</v>
      </c>
      <c r="GG217" s="1">
        <v>1</v>
      </c>
      <c r="GH217" s="8"/>
      <c r="GI217" s="351"/>
      <c r="GJ217" s="8" t="s">
        <v>493</v>
      </c>
      <c r="GK217" s="1">
        <v>0</v>
      </c>
      <c r="GL217" s="8">
        <v>0</v>
      </c>
      <c r="GM217" s="9" t="s">
        <v>1520</v>
      </c>
      <c r="GN217" s="1"/>
      <c r="GO217" s="10">
        <v>44273</v>
      </c>
      <c r="GP217" s="10"/>
      <c r="GQ217" s="20"/>
      <c r="GR217" s="138"/>
      <c r="GS217" s="1"/>
      <c r="GT217" s="1"/>
      <c r="GU217" s="1"/>
      <c r="GV217" s="1"/>
      <c r="GW217" s="1"/>
      <c r="GX217" s="1"/>
      <c r="GY217" s="9"/>
      <c r="GZ217" s="9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9"/>
      <c r="KC217" s="9"/>
      <c r="KD217" s="9"/>
      <c r="KE217" s="20">
        <f>FR217*AO217/100*1000</f>
        <v>156.54172560000001</v>
      </c>
      <c r="KF217" s="20">
        <f>FR217*AP217/100*1000</f>
        <v>43.539740400000007</v>
      </c>
      <c r="KG217" s="20">
        <f>FR217*AQ217/100*1000</f>
        <v>49.32826080000001</v>
      </c>
      <c r="KH217" s="20">
        <f>FR217*AX217/100*1000</f>
        <v>8.9847903600000016</v>
      </c>
      <c r="KI217" s="20">
        <f>FR217*BM217/100*1000</f>
        <v>2.1392358000000002</v>
      </c>
      <c r="KJ217" s="20">
        <f>FR217*BY217/100*1000</f>
        <v>0.94045839264000008</v>
      </c>
      <c r="KK217" s="20">
        <f>FR217*CA217/100*1000</f>
        <v>13.453779783600003</v>
      </c>
      <c r="KL217" s="20">
        <f>FR217*CC217/100*1000</f>
        <v>28.083132558000006</v>
      </c>
      <c r="KM217" s="9"/>
      <c r="KN217" s="9"/>
      <c r="KO217" s="9"/>
      <c r="KP217" s="1"/>
      <c r="KQ217" s="9"/>
      <c r="KR217" s="9"/>
      <c r="KS217" s="23"/>
      <c r="KT217" s="20"/>
      <c r="KU217" s="1"/>
      <c r="KV217" s="1"/>
      <c r="KW217" s="1"/>
      <c r="KX217" s="1"/>
      <c r="KY217" s="1"/>
      <c r="KZ217" s="1"/>
      <c r="LA217" s="11" t="s">
        <v>3233</v>
      </c>
      <c r="LB217" s="11"/>
      <c r="LC217" s="11"/>
    </row>
    <row r="218" spans="1:315">
      <c r="A218" s="1">
        <v>119</v>
      </c>
      <c r="B218" s="416">
        <f>COUNTIFS($D$3:D218,D218,$F$3:F218,F218)</f>
        <v>2</v>
      </c>
      <c r="C218" s="417">
        <v>15155</v>
      </c>
      <c r="D218" s="418" t="s">
        <v>1517</v>
      </c>
      <c r="E218" s="73" t="s">
        <v>533</v>
      </c>
      <c r="F218" s="75">
        <v>7054125771</v>
      </c>
      <c r="G218" s="74">
        <v>51</v>
      </c>
      <c r="H218" s="442">
        <v>44315</v>
      </c>
      <c r="I218" s="29" t="s">
        <v>554</v>
      </c>
      <c r="J218" s="24" t="s">
        <v>486</v>
      </c>
      <c r="K218" s="2" t="s">
        <v>429</v>
      </c>
      <c r="L218" s="2">
        <v>13</v>
      </c>
      <c r="M218" s="2" t="s">
        <v>661</v>
      </c>
      <c r="N218" s="2" t="s">
        <v>644</v>
      </c>
      <c r="O218" s="11"/>
      <c r="P218" s="2" t="s">
        <v>1574</v>
      </c>
      <c r="Q218" s="11"/>
      <c r="R218" s="11"/>
      <c r="S218" s="11"/>
      <c r="T218" s="41"/>
      <c r="U218" s="41"/>
      <c r="V218" s="61" t="s">
        <v>1358</v>
      </c>
      <c r="W218" s="41"/>
      <c r="X218" s="41"/>
      <c r="Y218" s="63"/>
      <c r="Z218" s="11"/>
      <c r="AA218" s="1" t="s">
        <v>793</v>
      </c>
      <c r="AB218" s="1"/>
      <c r="AC218" s="112">
        <v>33</v>
      </c>
      <c r="AD218" s="112">
        <v>400</v>
      </c>
      <c r="AE218" s="11"/>
      <c r="AF218" s="11"/>
      <c r="AG218" s="11" t="s">
        <v>482</v>
      </c>
      <c r="AH218" s="112">
        <v>50</v>
      </c>
      <c r="AI218" s="11"/>
      <c r="AJ218" s="11"/>
      <c r="AK218" s="112"/>
      <c r="AL218" s="1"/>
      <c r="AM218" s="11"/>
      <c r="AN218" s="1"/>
      <c r="AO218" s="113">
        <v>46</v>
      </c>
      <c r="AP218" s="114">
        <v>37.700000000000003</v>
      </c>
      <c r="AQ218" s="115">
        <v>14.5</v>
      </c>
      <c r="AR218" s="116">
        <f>AO218+AP218+AQ218</f>
        <v>98.2</v>
      </c>
      <c r="AS218" s="117">
        <f>AO218/AP218</f>
        <v>1.2201591511936338</v>
      </c>
      <c r="AT218" s="118">
        <f>AO218/AP218*AQ218</f>
        <v>17.69230769230769</v>
      </c>
      <c r="AU218" s="119">
        <f>AO218/(AP218+AQ218)</f>
        <v>0.88122605363984674</v>
      </c>
      <c r="AV218" s="19">
        <f>AW218*AO218/100</f>
        <v>40.619999999999997</v>
      </c>
      <c r="AW218" s="19">
        <f>98-AY218-(CD218*100/AO218)</f>
        <v>88.304347826086953</v>
      </c>
      <c r="AX218" s="120">
        <v>2.17</v>
      </c>
      <c r="AY218" s="19">
        <f>AX218*100/AO218</f>
        <v>4.7173913043478262</v>
      </c>
      <c r="AZ218" s="1" t="s">
        <v>431</v>
      </c>
      <c r="BA218" s="55">
        <v>29</v>
      </c>
      <c r="BB218" s="1" t="s">
        <v>431</v>
      </c>
      <c r="BC218" s="6">
        <v>0.23</v>
      </c>
      <c r="BD218" s="6"/>
      <c r="BE218" s="19"/>
      <c r="BF218" s="19"/>
      <c r="BG218" s="64">
        <v>6801.666666666667</v>
      </c>
      <c r="BH218" s="64">
        <v>626.72727272727263</v>
      </c>
      <c r="BI218" s="19">
        <v>0.97</v>
      </c>
      <c r="BJ218" s="19">
        <v>35.299999999999997</v>
      </c>
      <c r="BK218" s="19">
        <f>100-BJ218</f>
        <v>64.7</v>
      </c>
      <c r="BL218" s="121">
        <f>BJ218/BK218</f>
        <v>0.54559505409582687</v>
      </c>
      <c r="BM218" s="122">
        <v>0.34</v>
      </c>
      <c r="BN218" s="6">
        <f>BM218*100/AO218</f>
        <v>0.73913043478260865</v>
      </c>
      <c r="BO218" s="1" t="s">
        <v>431</v>
      </c>
      <c r="BP218" s="19">
        <v>50.290000000000006</v>
      </c>
      <c r="BQ218" s="19">
        <v>23.7</v>
      </c>
      <c r="BR218" s="42">
        <v>38630</v>
      </c>
      <c r="BS218" s="6">
        <f>BX218+BZ218</f>
        <v>39.559999999999995</v>
      </c>
      <c r="BT218" s="4">
        <v>83.9</v>
      </c>
      <c r="BU218" s="42">
        <v>5660.72</v>
      </c>
      <c r="BV218" s="6">
        <f>100-BT218</f>
        <v>16.099999999999994</v>
      </c>
      <c r="BW218" s="6">
        <f>BY218+CA218+CC218</f>
        <v>37.194820000000007</v>
      </c>
      <c r="BX218" s="22">
        <v>7.26</v>
      </c>
      <c r="BY218" s="22">
        <f>BX218*AP218/100</f>
        <v>2.7370199999999998</v>
      </c>
      <c r="BZ218" s="6">
        <v>32.299999999999997</v>
      </c>
      <c r="CA218" s="22">
        <f>BZ218*AP218/100</f>
        <v>12.177100000000001</v>
      </c>
      <c r="CB218" s="6">
        <v>59.1</v>
      </c>
      <c r="CC218" s="22">
        <f>CB218*AP218/100</f>
        <v>22.280700000000003</v>
      </c>
      <c r="CD218" s="22">
        <v>2.29</v>
      </c>
      <c r="CE218" s="123">
        <v>98.6</v>
      </c>
      <c r="CF218" s="124">
        <v>13491</v>
      </c>
      <c r="CG218" s="123">
        <v>95.6</v>
      </c>
      <c r="CH218" s="124">
        <v>7494</v>
      </c>
      <c r="CI218" s="123">
        <v>74.400000000000006</v>
      </c>
      <c r="CJ218" s="123">
        <v>82.9</v>
      </c>
      <c r="CK218" s="124">
        <v>5946</v>
      </c>
      <c r="CL218" s="19">
        <f>BX218/BZ218</f>
        <v>0.22476780185758516</v>
      </c>
      <c r="CM218" s="19">
        <v>4.55</v>
      </c>
      <c r="CN218" s="19">
        <v>5.98</v>
      </c>
      <c r="CO218" s="19">
        <v>27.4</v>
      </c>
      <c r="CP218" s="6"/>
      <c r="CQ218" s="19"/>
      <c r="CR218" s="19"/>
      <c r="CS218" s="20"/>
      <c r="CT218" s="25"/>
      <c r="CU218" s="125"/>
      <c r="CV218" s="125"/>
      <c r="CW218" s="1"/>
      <c r="CX218" s="1"/>
      <c r="CY218" s="1"/>
      <c r="CZ218" s="22"/>
      <c r="DA218" s="16"/>
      <c r="DB218" s="126" t="s">
        <v>256</v>
      </c>
      <c r="DC218" s="127"/>
      <c r="DD218" s="128" t="s">
        <v>1585</v>
      </c>
      <c r="DE218" s="1"/>
      <c r="DF218" s="1"/>
      <c r="DG218" s="1"/>
      <c r="DH218" s="1"/>
      <c r="DI218" s="1" t="s">
        <v>435</v>
      </c>
      <c r="DJ218" s="205" t="s">
        <v>482</v>
      </c>
      <c r="DK218" s="4">
        <v>2</v>
      </c>
      <c r="DL218" s="4"/>
      <c r="DM218" s="4"/>
      <c r="DN218" s="16">
        <v>0</v>
      </c>
      <c r="DO218" s="4"/>
      <c r="DP218" s="4"/>
      <c r="DQ218" s="4"/>
      <c r="DR218" s="22" t="s">
        <v>430</v>
      </c>
      <c r="DS218" s="22" t="s">
        <v>430</v>
      </c>
      <c r="DT218" s="64">
        <v>56</v>
      </c>
      <c r="DU218" s="22">
        <v>28.6</v>
      </c>
      <c r="DV218" s="22">
        <v>71.400000000000006</v>
      </c>
      <c r="DW218" s="22" t="s">
        <v>430</v>
      </c>
      <c r="DX218" s="22" t="s">
        <v>430</v>
      </c>
      <c r="DY218" s="22" t="s">
        <v>430</v>
      </c>
      <c r="DZ218" s="22" t="s">
        <v>430</v>
      </c>
      <c r="EA218" s="2">
        <v>0</v>
      </c>
      <c r="EB218" s="65"/>
      <c r="EC218" s="36"/>
      <c r="ED218" s="36"/>
      <c r="EE218" s="4">
        <f>L218</f>
        <v>13</v>
      </c>
      <c r="EF218" s="4"/>
      <c r="EG218" s="4"/>
      <c r="EH218" s="4"/>
      <c r="EI218" s="4"/>
      <c r="EJ218" s="4"/>
      <c r="EK218" s="4"/>
      <c r="EL218" s="6" t="e">
        <f t="shared" si="359"/>
        <v>#DIV/0!</v>
      </c>
      <c r="EM218" s="4"/>
      <c r="EN218" s="4"/>
      <c r="EO218" s="4"/>
      <c r="EP218" s="4"/>
      <c r="EQ218" s="31"/>
      <c r="ER218" s="14"/>
      <c r="ES218" s="129">
        <v>15155</v>
      </c>
      <c r="ET218" s="130">
        <v>75</v>
      </c>
      <c r="EU218" s="130">
        <v>31329</v>
      </c>
      <c r="EV218" s="130">
        <v>32000</v>
      </c>
      <c r="EW218" s="130">
        <v>39780</v>
      </c>
      <c r="EX218" s="130">
        <v>1798</v>
      </c>
      <c r="EY218" s="131">
        <f>EX218/EV218*EW218/ET218</f>
        <v>29.801850000000002</v>
      </c>
      <c r="EZ218" s="38">
        <f>L218*EY218</f>
        <v>387.42405000000002</v>
      </c>
      <c r="FA218" s="9"/>
      <c r="FB218" s="9"/>
      <c r="FC218" s="9"/>
      <c r="FD218" s="9"/>
      <c r="FE218" s="132"/>
      <c r="FF218" s="132"/>
      <c r="FG218" s="132"/>
      <c r="FH218" s="133"/>
      <c r="FI218" s="134"/>
      <c r="FJ218" s="133"/>
      <c r="FK218" s="135"/>
      <c r="FL218" s="136"/>
      <c r="FM218" s="9"/>
      <c r="FN218" s="1"/>
      <c r="FO218" s="40">
        <f>AC218/1000</f>
        <v>3.3000000000000002E-2</v>
      </c>
      <c r="FP218" s="9"/>
      <c r="FQ218" s="118">
        <f>EX218*100/EU218</f>
        <v>5.739091576494622</v>
      </c>
      <c r="FR218" s="137">
        <f>EY218/1000</f>
        <v>2.9801850000000001E-2</v>
      </c>
      <c r="FS218" s="9"/>
      <c r="FT218" s="1"/>
      <c r="FU218" s="336"/>
      <c r="FV218" s="343"/>
      <c r="FW218" s="1"/>
      <c r="FX218" s="208"/>
      <c r="FY218" s="240"/>
      <c r="FZ218" s="1"/>
      <c r="GA218" s="1"/>
      <c r="GB218" s="9"/>
      <c r="GC218" s="9"/>
      <c r="GD218" s="1"/>
      <c r="GE218" s="20"/>
      <c r="GF218" s="1"/>
      <c r="GG218" s="1"/>
      <c r="GH218" s="8"/>
      <c r="GI218" s="351"/>
      <c r="GJ218" s="8"/>
      <c r="GK218" s="1"/>
      <c r="GL218" s="8"/>
      <c r="GM218" s="9"/>
      <c r="GN218" s="1"/>
      <c r="GO218" s="10"/>
      <c r="GP218" s="10"/>
      <c r="GQ218" s="20"/>
      <c r="GR218" s="138"/>
      <c r="GS218" s="1"/>
      <c r="GT218" s="1"/>
      <c r="GU218" s="1"/>
      <c r="GV218" s="1"/>
      <c r="GW218" s="1"/>
      <c r="GX218" s="1"/>
      <c r="GY218" s="9"/>
      <c r="GZ218" s="9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9"/>
      <c r="KC218" s="9"/>
      <c r="KD218" s="9"/>
      <c r="KE218" s="20">
        <f>FR218*AO218/100*1000</f>
        <v>13.708850999999999</v>
      </c>
      <c r="KF218" s="20">
        <f>FR218*AP218/100*1000</f>
        <v>11.235297450000001</v>
      </c>
      <c r="KG218" s="20">
        <f>FR218*AQ218/100*1000</f>
        <v>4.3212682499999993</v>
      </c>
      <c r="KH218" s="20">
        <f>FR218*AX218/100*1000</f>
        <v>0.64670014500000006</v>
      </c>
      <c r="KI218" s="20">
        <f>FR218*BM218/100*1000</f>
        <v>0.10132629</v>
      </c>
      <c r="KJ218" s="20">
        <f>FR218*BY218/100*1000</f>
        <v>0.81568259487000006</v>
      </c>
      <c r="KK218" s="20">
        <f>FR218*CA218/100*1000</f>
        <v>3.6290010763500002</v>
      </c>
      <c r="KL218" s="20">
        <f>FR218*CC218/100*1000</f>
        <v>6.6400607929500017</v>
      </c>
      <c r="KM218" s="9"/>
      <c r="KN218" s="9"/>
      <c r="KO218" s="9"/>
      <c r="KP218" s="1"/>
      <c r="KQ218" s="9"/>
      <c r="KR218" s="9"/>
      <c r="KS218" s="23"/>
      <c r="KT218" s="20"/>
      <c r="KU218" s="1"/>
      <c r="KV218" s="1"/>
      <c r="KW218" s="1"/>
      <c r="KX218" s="1"/>
      <c r="KY218" s="1"/>
      <c r="KZ218" s="1"/>
      <c r="LA218" s="11"/>
      <c r="LB218" s="11"/>
      <c r="LC218" s="11"/>
    </row>
    <row r="219" spans="1:315">
      <c r="A219" s="1">
        <v>7</v>
      </c>
      <c r="B219" s="416">
        <f>COUNTIFS($D$3:D219,D219,$F$3:F219,F219)</f>
        <v>1</v>
      </c>
      <c r="C219" s="418">
        <v>16761</v>
      </c>
      <c r="D219" s="418" t="s">
        <v>2384</v>
      </c>
      <c r="E219" s="1" t="s">
        <v>2385</v>
      </c>
      <c r="F219" s="12">
        <v>8958165117</v>
      </c>
      <c r="G219" s="1">
        <v>33</v>
      </c>
      <c r="H219" s="441">
        <v>44567</v>
      </c>
      <c r="I219" s="162"/>
      <c r="J219" s="24"/>
      <c r="K219" s="9"/>
      <c r="L219" s="1"/>
      <c r="M219" s="1"/>
      <c r="N219" s="1"/>
      <c r="O219" s="1"/>
      <c r="P219" s="25"/>
      <c r="Q219" s="25"/>
      <c r="R219" s="25"/>
      <c r="S219" s="27"/>
      <c r="T219" s="27"/>
      <c r="U219" s="27"/>
      <c r="V219" s="27"/>
      <c r="W219" s="27"/>
      <c r="X219" s="27"/>
      <c r="Y219" s="26"/>
      <c r="Z219" s="8"/>
      <c r="AA219" s="1"/>
      <c r="AB219" s="1"/>
      <c r="AC219" s="1"/>
      <c r="AD219" s="1"/>
      <c r="AE219" s="1"/>
      <c r="AF219" s="1"/>
      <c r="AG219" s="136"/>
      <c r="AH219" s="9"/>
      <c r="AI219" s="1"/>
      <c r="AJ219" s="1"/>
      <c r="AK219" s="112"/>
      <c r="AL219" s="1"/>
      <c r="AM219" s="1"/>
      <c r="AN219" s="1"/>
      <c r="AO219" s="163"/>
      <c r="AP219" s="164"/>
      <c r="AQ219" s="165"/>
      <c r="AR219" s="166"/>
      <c r="AS219" s="135"/>
      <c r="AT219" s="21"/>
      <c r="AU219" s="167"/>
      <c r="AV219" s="1"/>
      <c r="AW219" s="1"/>
      <c r="AX219" s="168"/>
      <c r="AY219" s="1"/>
      <c r="AZ219" s="1"/>
      <c r="BA219" s="142"/>
      <c r="BB219" s="1"/>
      <c r="BC219" s="169"/>
      <c r="BD219" s="4"/>
      <c r="BE219" s="1"/>
      <c r="BF219" s="1"/>
      <c r="BG219" s="1"/>
      <c r="BH219" s="1"/>
      <c r="BI219" s="1"/>
      <c r="BJ219" s="1"/>
      <c r="BK219" s="1"/>
      <c r="BL219" s="170"/>
      <c r="BM219" s="123"/>
      <c r="BN219" s="4"/>
      <c r="BO219" s="1"/>
      <c r="BP219" s="1"/>
      <c r="BQ219" s="1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25"/>
      <c r="CP219" s="4"/>
      <c r="CQ219" s="1"/>
      <c r="CR219" s="1"/>
      <c r="CS219" s="1"/>
      <c r="CT219" s="25"/>
      <c r="CU219" s="125"/>
      <c r="CV219" s="125"/>
      <c r="CW219" s="1"/>
      <c r="CX219" s="1"/>
      <c r="CY219" s="1"/>
      <c r="CZ219" s="1"/>
      <c r="DA219" s="1"/>
      <c r="DB219" s="126"/>
      <c r="DC219" s="8"/>
      <c r="DD219" s="8"/>
      <c r="DE219" s="1"/>
      <c r="DF219" s="1"/>
      <c r="DG219" s="1"/>
      <c r="DH219" s="1"/>
      <c r="DI219" s="2"/>
      <c r="DJ219" s="206" t="s">
        <v>490</v>
      </c>
      <c r="DK219" s="4"/>
      <c r="DL219" s="4"/>
      <c r="DM219" s="4"/>
      <c r="DN219" s="4"/>
      <c r="DO219" s="4"/>
      <c r="DP219" s="4"/>
      <c r="DQ219" s="4"/>
      <c r="DR219" s="1"/>
      <c r="DS219" s="1"/>
      <c r="DT219" s="2"/>
      <c r="DU219" s="2"/>
      <c r="DV219" s="2"/>
      <c r="DW219" s="2"/>
      <c r="DX219" s="2"/>
      <c r="DY219" s="2"/>
      <c r="DZ219" s="2"/>
      <c r="EA219" s="2"/>
      <c r="EB219" s="1"/>
      <c r="EC219" s="9"/>
      <c r="ED219" s="9"/>
      <c r="EE219" s="9"/>
      <c r="EF219" s="1"/>
      <c r="EG219" s="1"/>
      <c r="EH219" s="1"/>
      <c r="EI219" s="1"/>
      <c r="EJ219" s="1"/>
      <c r="EK219" s="1"/>
      <c r="EL219" s="6" t="e">
        <f t="shared" si="359"/>
        <v>#DIV/0!</v>
      </c>
      <c r="EM219" s="1"/>
      <c r="EN219" s="1"/>
      <c r="EO219" s="1"/>
      <c r="EP219" s="1"/>
      <c r="EQ219" s="8"/>
      <c r="ER219" s="10"/>
      <c r="ES219" s="129"/>
      <c r="ET219" s="9"/>
      <c r="EU219" s="9"/>
      <c r="EV219" s="9"/>
      <c r="EW219" s="9"/>
      <c r="EX219" s="9"/>
      <c r="EY219" s="132"/>
      <c r="EZ219" s="132"/>
      <c r="FA219" s="11"/>
      <c r="FB219" s="9"/>
      <c r="FC219" s="9"/>
      <c r="FD219" s="9"/>
      <c r="FE219" s="9"/>
      <c r="FF219" s="9"/>
      <c r="FG219" s="132"/>
      <c r="FH219" s="132"/>
      <c r="FI219" s="134"/>
      <c r="FJ219" s="133"/>
      <c r="FK219" s="171"/>
      <c r="FL219" s="21"/>
      <c r="FM219" s="136"/>
      <c r="FN219" s="9"/>
      <c r="FO219" s="36"/>
      <c r="FP219" s="9"/>
      <c r="FQ219" s="132"/>
      <c r="FR219" s="132"/>
      <c r="FS219" s="1"/>
      <c r="FT219" s="1"/>
      <c r="FU219" s="335" t="s">
        <v>772</v>
      </c>
      <c r="FV219" s="344"/>
      <c r="FW219" s="210" t="s">
        <v>772</v>
      </c>
      <c r="FX219" s="8"/>
      <c r="FY219" s="240"/>
      <c r="FZ219" s="1"/>
      <c r="GA219" s="1"/>
      <c r="GB219" s="9"/>
      <c r="GC219" s="9"/>
      <c r="GD219" s="1"/>
      <c r="GE219" s="20"/>
      <c r="GF219" s="1"/>
      <c r="GG219" s="1"/>
      <c r="GH219" s="8"/>
      <c r="GI219" s="351"/>
      <c r="GJ219" s="8"/>
      <c r="GK219" s="1"/>
      <c r="GL219" s="8"/>
      <c r="GM219" s="9"/>
      <c r="GN219" s="1"/>
      <c r="GO219" s="1"/>
      <c r="GP219" s="4"/>
      <c r="GQ219" s="1"/>
      <c r="GR219" s="138"/>
      <c r="GS219" s="1"/>
      <c r="GT219" s="1"/>
      <c r="GU219" s="1"/>
      <c r="GV219" s="1"/>
      <c r="GW219" s="1"/>
      <c r="GX219" s="1"/>
      <c r="GY219" s="9"/>
      <c r="GZ219" s="9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1"/>
      <c r="KQ219" s="9"/>
      <c r="KR219" s="9"/>
      <c r="KS219" s="23"/>
      <c r="KT219" s="20"/>
      <c r="KU219" s="1"/>
      <c r="KV219" s="1"/>
      <c r="KW219" s="1"/>
      <c r="KX219" s="1"/>
      <c r="KY219" s="1"/>
      <c r="KZ219" s="1"/>
      <c r="LA219" s="11"/>
      <c r="LB219" s="11"/>
      <c r="LC219" s="11"/>
    </row>
    <row r="220" spans="1:315">
      <c r="A220" s="1">
        <v>346</v>
      </c>
      <c r="B220" s="416">
        <f>COUNTIFS($D$3:D220,D220,$F$3:F220,F220)</f>
        <v>1</v>
      </c>
      <c r="C220" s="417">
        <v>16675</v>
      </c>
      <c r="D220" s="418" t="s">
        <v>1902</v>
      </c>
      <c r="E220" s="2" t="s">
        <v>508</v>
      </c>
      <c r="F220" s="12">
        <v>5805162154</v>
      </c>
      <c r="G220" s="1">
        <v>63</v>
      </c>
      <c r="H220" s="441">
        <v>44545</v>
      </c>
      <c r="I220" s="29" t="s">
        <v>1903</v>
      </c>
      <c r="J220" s="24" t="s">
        <v>486</v>
      </c>
      <c r="K220" s="2" t="s">
        <v>429</v>
      </c>
      <c r="L220" s="2">
        <v>5</v>
      </c>
      <c r="M220" s="2">
        <v>1</v>
      </c>
      <c r="N220" s="2" t="s">
        <v>644</v>
      </c>
      <c r="O220" s="11"/>
      <c r="P220" s="2" t="s">
        <v>1879</v>
      </c>
      <c r="Q220" s="11"/>
      <c r="R220" s="11"/>
      <c r="S220" s="11"/>
      <c r="T220" s="41"/>
      <c r="U220" s="41"/>
      <c r="V220" s="61" t="s">
        <v>1358</v>
      </c>
      <c r="W220" s="41"/>
      <c r="X220" s="41"/>
      <c r="Y220" s="63"/>
      <c r="Z220" s="11"/>
      <c r="AA220" s="1" t="s">
        <v>793</v>
      </c>
      <c r="AB220" s="1"/>
      <c r="AC220" s="112">
        <v>190</v>
      </c>
      <c r="AD220" s="112">
        <v>900</v>
      </c>
      <c r="AE220" s="11"/>
      <c r="AF220" s="11"/>
      <c r="AG220" s="11" t="s">
        <v>482</v>
      </c>
      <c r="AH220" s="112">
        <v>50</v>
      </c>
      <c r="AI220" s="11"/>
      <c r="AJ220" s="11"/>
      <c r="AK220" s="112"/>
      <c r="AL220" s="1"/>
      <c r="AM220" s="11"/>
      <c r="AN220" s="1"/>
      <c r="AO220" s="113">
        <v>41</v>
      </c>
      <c r="AP220" s="114">
        <v>50.9</v>
      </c>
      <c r="AQ220" s="115">
        <v>7.14</v>
      </c>
      <c r="AR220" s="116">
        <f>AO220+AP220+AQ220</f>
        <v>99.04</v>
      </c>
      <c r="AS220" s="117">
        <f>AO220/AP220</f>
        <v>0.80550098231827116</v>
      </c>
      <c r="AT220" s="118">
        <f>AO220/AP220*AQ220</f>
        <v>5.751277013752456</v>
      </c>
      <c r="AU220" s="119">
        <f>AO220/(AP220+AQ220)</f>
        <v>0.70640937284631289</v>
      </c>
      <c r="AV220" s="19">
        <f>AW220*AO220/100</f>
        <v>31.78</v>
      </c>
      <c r="AW220" s="19">
        <f>98-AY220-(CD220*100/AO220)</f>
        <v>77.512195121951223</v>
      </c>
      <c r="AX220" s="120">
        <v>7.67</v>
      </c>
      <c r="AY220" s="19">
        <f>AX220*100/AO220</f>
        <v>18.707317073170731</v>
      </c>
      <c r="AZ220" s="1" t="s">
        <v>431</v>
      </c>
      <c r="BA220" s="55">
        <v>26.130000000000003</v>
      </c>
      <c r="BB220" s="1" t="s">
        <v>431</v>
      </c>
      <c r="BC220" s="6">
        <v>2.5000000000000001E-2</v>
      </c>
      <c r="BD220" s="6"/>
      <c r="BE220" s="19"/>
      <c r="BF220" s="19"/>
      <c r="BG220" s="64">
        <v>7272.5</v>
      </c>
      <c r="BH220" s="64">
        <v>240.79</v>
      </c>
      <c r="BI220" s="19">
        <v>0.28000000000000003</v>
      </c>
      <c r="BJ220" s="19">
        <v>36.200000000000003</v>
      </c>
      <c r="BK220" s="19">
        <f>100-BJ220</f>
        <v>63.8</v>
      </c>
      <c r="BL220" s="121">
        <f>BJ220/BK220</f>
        <v>0.56739811912225713</v>
      </c>
      <c r="BM220" s="122">
        <v>0.28999999999999998</v>
      </c>
      <c r="BN220" s="6">
        <f>BM220*100/AO220</f>
        <v>0.70731707317073167</v>
      </c>
      <c r="BO220" s="1" t="s">
        <v>431</v>
      </c>
      <c r="BP220" s="19">
        <v>23.2</v>
      </c>
      <c r="BQ220" s="19">
        <v>32.159999999999997</v>
      </c>
      <c r="BR220" s="42">
        <v>70420.350000000006</v>
      </c>
      <c r="BS220" s="6">
        <f>BX220+BZ220</f>
        <v>67.7</v>
      </c>
      <c r="BT220" s="4">
        <v>89.6</v>
      </c>
      <c r="BU220" s="42">
        <v>6238.01</v>
      </c>
      <c r="BV220" s="6">
        <f>100-BT220</f>
        <v>10.400000000000006</v>
      </c>
      <c r="BW220" s="6">
        <f>BY220+CA220+CC220</f>
        <v>50.899999999999991</v>
      </c>
      <c r="BX220" s="22">
        <v>18</v>
      </c>
      <c r="BY220" s="22">
        <f>BX220*AP220/100</f>
        <v>9.161999999999999</v>
      </c>
      <c r="BZ220" s="6">
        <v>49.7</v>
      </c>
      <c r="CA220" s="22">
        <f>BZ220*AP220/100</f>
        <v>25.2973</v>
      </c>
      <c r="CB220" s="6">
        <v>32.299999999999997</v>
      </c>
      <c r="CC220" s="22">
        <f>CB220*AP220/100</f>
        <v>16.440699999999996</v>
      </c>
      <c r="CD220" s="22">
        <v>0.73</v>
      </c>
      <c r="CE220" s="123">
        <v>66.5</v>
      </c>
      <c r="CF220" s="124">
        <v>5328</v>
      </c>
      <c r="CG220" s="123">
        <v>45.6</v>
      </c>
      <c r="CH220" s="124">
        <v>4305</v>
      </c>
      <c r="CI220" s="123">
        <v>9.51</v>
      </c>
      <c r="CJ220" s="123">
        <v>37.700000000000003</v>
      </c>
      <c r="CK220" s="124">
        <v>4492</v>
      </c>
      <c r="CL220" s="19">
        <f>BX220/BZ220</f>
        <v>0.36217303822937624</v>
      </c>
      <c r="CM220" s="19"/>
      <c r="CN220" s="19"/>
      <c r="CO220" s="19"/>
      <c r="CP220" s="6"/>
      <c r="CQ220" s="19"/>
      <c r="CR220" s="19"/>
      <c r="CS220" s="20"/>
      <c r="CT220" s="25"/>
      <c r="CU220" s="125"/>
      <c r="CV220" s="125"/>
      <c r="CW220" s="1"/>
      <c r="CX220" s="1"/>
      <c r="CY220" s="1"/>
      <c r="CZ220" s="22"/>
      <c r="DA220" s="16"/>
      <c r="DB220" s="126" t="s">
        <v>440</v>
      </c>
      <c r="DC220" s="127"/>
      <c r="DD220" s="128" t="s">
        <v>1904</v>
      </c>
      <c r="DE220" s="1"/>
      <c r="DF220" s="1"/>
      <c r="DG220" s="1"/>
      <c r="DH220" s="1"/>
      <c r="DI220" s="1" t="s">
        <v>433</v>
      </c>
      <c r="DJ220" s="205" t="s">
        <v>482</v>
      </c>
      <c r="DK220" s="4">
        <v>2</v>
      </c>
      <c r="DL220" s="4"/>
      <c r="DM220" s="4"/>
      <c r="DN220" s="16">
        <v>0</v>
      </c>
      <c r="DO220" s="4"/>
      <c r="DP220" s="4"/>
      <c r="DQ220" s="4"/>
      <c r="DR220" s="22" t="s">
        <v>430</v>
      </c>
      <c r="DS220" s="22" t="s">
        <v>430</v>
      </c>
      <c r="DT220" s="22">
        <v>135</v>
      </c>
      <c r="DU220" s="22">
        <v>11.9</v>
      </c>
      <c r="DV220" s="22">
        <v>88.1</v>
      </c>
      <c r="DW220" s="22" t="s">
        <v>430</v>
      </c>
      <c r="DX220" s="22" t="s">
        <v>430</v>
      </c>
      <c r="DY220" s="22" t="s">
        <v>430</v>
      </c>
      <c r="DZ220" s="39" t="s">
        <v>430</v>
      </c>
      <c r="EA220" s="2">
        <v>0</v>
      </c>
      <c r="EB220" s="2"/>
      <c r="EC220" s="36"/>
      <c r="ED220" s="36"/>
      <c r="EE220" s="4">
        <f>L220</f>
        <v>5</v>
      </c>
      <c r="EF220" s="4"/>
      <c r="EG220" s="4"/>
      <c r="EH220" s="4"/>
      <c r="EI220" s="4"/>
      <c r="EJ220" s="4"/>
      <c r="EK220" s="4"/>
      <c r="EL220" s="6" t="e">
        <f t="shared" si="359"/>
        <v>#DIV/0!</v>
      </c>
      <c r="EM220" s="4"/>
      <c r="EN220" s="4"/>
      <c r="EO220" s="4"/>
      <c r="EP220" s="4"/>
      <c r="EQ220" s="31"/>
      <c r="ER220" s="14"/>
      <c r="ES220" s="129">
        <f>C220</f>
        <v>16675</v>
      </c>
      <c r="ET220" s="130">
        <v>75</v>
      </c>
      <c r="EU220" s="130">
        <v>11946</v>
      </c>
      <c r="EV220" s="130">
        <v>6000</v>
      </c>
      <c r="EW220" s="130">
        <v>38064</v>
      </c>
      <c r="EX220" s="130">
        <v>2161</v>
      </c>
      <c r="EY220" s="131">
        <f>EX220/EV220*EW220/ET220</f>
        <v>182.79178666666667</v>
      </c>
      <c r="EZ220" s="38">
        <f>L220*EY220</f>
        <v>913.95893333333333</v>
      </c>
      <c r="FA220" s="9"/>
      <c r="FB220" s="9"/>
      <c r="FC220" s="9"/>
      <c r="FD220" s="9"/>
      <c r="FE220" s="132"/>
      <c r="FF220" s="132"/>
      <c r="FG220" s="132"/>
      <c r="FH220" s="133"/>
      <c r="FI220" s="134"/>
      <c r="FJ220" s="133"/>
      <c r="FK220" s="135"/>
      <c r="FL220" s="136"/>
      <c r="FM220" s="9"/>
      <c r="FN220" s="1"/>
      <c r="FO220" s="40">
        <f>AC220/1000</f>
        <v>0.19</v>
      </c>
      <c r="FP220" s="9"/>
      <c r="FQ220" s="118">
        <f>EX220*100/EU220</f>
        <v>18.089737150510633</v>
      </c>
      <c r="FR220" s="137">
        <f>EY220/1000</f>
        <v>0.18279178666666668</v>
      </c>
      <c r="FS220" s="9"/>
      <c r="FT220" s="1"/>
      <c r="FU220" s="336"/>
      <c r="FV220" s="343"/>
      <c r="FW220" s="1"/>
      <c r="FX220" s="208"/>
      <c r="FY220" s="240"/>
      <c r="FZ220" s="1"/>
      <c r="GA220" s="1"/>
      <c r="GB220" s="9"/>
      <c r="GC220" s="9"/>
      <c r="GD220" s="1"/>
      <c r="GE220" s="20"/>
      <c r="GF220" s="1"/>
      <c r="GG220" s="1"/>
      <c r="GH220" s="8"/>
      <c r="GI220" s="351"/>
      <c r="GJ220" s="8"/>
      <c r="GK220" s="1"/>
      <c r="GL220" s="8"/>
      <c r="GM220" s="9"/>
      <c r="GN220" s="1"/>
      <c r="GO220" s="10"/>
      <c r="GP220" s="10"/>
      <c r="GQ220" s="20"/>
      <c r="GR220" s="138"/>
      <c r="GS220" s="1"/>
      <c r="GT220" s="1"/>
      <c r="GU220" s="1"/>
      <c r="GV220" s="1"/>
      <c r="GW220" s="1"/>
      <c r="GX220" s="1"/>
      <c r="GY220" s="9"/>
      <c r="GZ220" s="9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22">
        <v>51.7</v>
      </c>
      <c r="KC220" s="22">
        <v>8.82</v>
      </c>
      <c r="KD220" s="22">
        <v>7.2</v>
      </c>
      <c r="KE220" s="20">
        <f>FR220*AO220/100*1000</f>
        <v>74.944632533333333</v>
      </c>
      <c r="KF220" s="20">
        <f>FR220*AP220/100*1000</f>
        <v>93.041019413333345</v>
      </c>
      <c r="KG220" s="20">
        <f>FR220*AQ220/100*1000</f>
        <v>13.051333568</v>
      </c>
      <c r="KH220" s="20">
        <f>FR220*AX220/100*1000</f>
        <v>14.020130037333333</v>
      </c>
      <c r="KI220" s="20">
        <f>FR220*BM220/100*1000</f>
        <v>0.53009618133333336</v>
      </c>
      <c r="KJ220" s="20">
        <f>FR220*BY220/100*1000</f>
        <v>16.747383494399998</v>
      </c>
      <c r="KK220" s="20">
        <f>FR220*CA220/100*1000</f>
        <v>46.241386648426669</v>
      </c>
      <c r="KL220" s="20">
        <f>FR220*CC220/100*1000</f>
        <v>30.05224927050666</v>
      </c>
      <c r="KM220" s="9"/>
      <c r="KN220" s="9"/>
      <c r="KO220" s="9"/>
      <c r="KP220" s="1"/>
      <c r="KQ220" s="9"/>
      <c r="KR220" s="9"/>
      <c r="KS220" s="23"/>
      <c r="KT220" s="20"/>
      <c r="KU220" s="1"/>
      <c r="KV220" s="1"/>
      <c r="KW220" s="1"/>
      <c r="KX220" s="1"/>
      <c r="KY220" s="1"/>
      <c r="KZ220" s="1"/>
      <c r="LA220" s="11"/>
      <c r="LB220" s="11"/>
      <c r="LC220" s="11"/>
    </row>
    <row r="221" spans="1:315">
      <c r="A221" s="1">
        <v>262</v>
      </c>
      <c r="B221" s="416">
        <f>COUNTIFS($D$3:D221,D221,$F$3:F221,F221)</f>
        <v>1</v>
      </c>
      <c r="C221" s="417">
        <v>11544</v>
      </c>
      <c r="D221" s="418" t="s">
        <v>785</v>
      </c>
      <c r="E221" s="2" t="s">
        <v>578</v>
      </c>
      <c r="F221" s="12">
        <v>446123468</v>
      </c>
      <c r="G221" s="1">
        <v>75</v>
      </c>
      <c r="H221" s="441">
        <v>43700</v>
      </c>
      <c r="I221" s="29" t="s">
        <v>441</v>
      </c>
      <c r="J221" s="24" t="s">
        <v>486</v>
      </c>
      <c r="K221" s="2" t="s">
        <v>429</v>
      </c>
      <c r="L221" s="1">
        <v>13</v>
      </c>
      <c r="M221" s="2">
        <v>9</v>
      </c>
      <c r="N221" s="2" t="s">
        <v>430</v>
      </c>
      <c r="O221" s="1"/>
      <c r="P221" s="1" t="s">
        <v>776</v>
      </c>
      <c r="Q221" s="25"/>
      <c r="R221" s="25"/>
      <c r="S221" s="2"/>
      <c r="T221" s="45" t="s">
        <v>782</v>
      </c>
      <c r="U221" s="45"/>
      <c r="V221" s="46" t="s">
        <v>783</v>
      </c>
      <c r="W221" s="27"/>
      <c r="X221" s="56"/>
      <c r="Y221" s="56"/>
      <c r="Z221" s="29"/>
      <c r="AA221" s="1" t="s">
        <v>768</v>
      </c>
      <c r="AB221" s="1"/>
      <c r="AC221" s="112">
        <v>146</v>
      </c>
      <c r="AD221" s="112">
        <v>1900</v>
      </c>
      <c r="AE221" s="11"/>
      <c r="AF221" s="11"/>
      <c r="AG221" s="29" t="s">
        <v>482</v>
      </c>
      <c r="AH221" s="112">
        <v>150</v>
      </c>
      <c r="AI221" s="11"/>
      <c r="AJ221" s="1"/>
      <c r="AK221" s="112"/>
      <c r="AL221" s="1"/>
      <c r="AM221" s="1"/>
      <c r="AN221" s="1"/>
      <c r="AO221" s="113">
        <v>46.4</v>
      </c>
      <c r="AP221" s="114">
        <v>7.6</v>
      </c>
      <c r="AQ221" s="115">
        <v>45.2</v>
      </c>
      <c r="AR221" s="116">
        <f>AO221+AP221+AQ221</f>
        <v>99.2</v>
      </c>
      <c r="AS221" s="117">
        <f>AO221/AP221</f>
        <v>6.1052631578947372</v>
      </c>
      <c r="AT221" s="118">
        <f>AO221/AP221*AQ221</f>
        <v>275.95789473684215</v>
      </c>
      <c r="AU221" s="119">
        <f>AO221/(AP221+AQ221)</f>
        <v>0.87878787878787867</v>
      </c>
      <c r="AV221" s="19">
        <v>40.2288</v>
      </c>
      <c r="AW221" s="19">
        <f>95-AY221</f>
        <v>86.7</v>
      </c>
      <c r="AX221" s="120">
        <v>3.8512</v>
      </c>
      <c r="AY221" s="19">
        <v>8.3000000000000007</v>
      </c>
      <c r="AZ221" s="1" t="s">
        <v>431</v>
      </c>
      <c r="BA221" s="142">
        <v>2.8</v>
      </c>
      <c r="BB221" s="1" t="s">
        <v>431</v>
      </c>
      <c r="BC221" s="4">
        <v>0.1</v>
      </c>
      <c r="BD221" s="4"/>
      <c r="BE221" s="1">
        <v>7.49</v>
      </c>
      <c r="BF221" s="1">
        <v>5.9</v>
      </c>
      <c r="BG221" s="64">
        <v>3828</v>
      </c>
      <c r="BH221" s="1">
        <v>120</v>
      </c>
      <c r="BI221" s="19">
        <v>0</v>
      </c>
      <c r="BJ221" s="1">
        <v>69</v>
      </c>
      <c r="BK221" s="1">
        <v>31</v>
      </c>
      <c r="BL221" s="121">
        <f>BJ221/BK221</f>
        <v>2.225806451612903</v>
      </c>
      <c r="BM221" s="122">
        <v>1.1000000000000001</v>
      </c>
      <c r="BN221" s="6">
        <f>BM221*100/AO221</f>
        <v>2.3706896551724141</v>
      </c>
      <c r="BO221" s="1" t="s">
        <v>431</v>
      </c>
      <c r="BP221" s="1">
        <v>5</v>
      </c>
      <c r="BQ221" s="1">
        <v>14.7</v>
      </c>
      <c r="BR221" s="4">
        <v>33096</v>
      </c>
      <c r="BS221" s="6">
        <f>BX221+BZ221</f>
        <v>56.2</v>
      </c>
      <c r="BT221" s="4">
        <v>65.7</v>
      </c>
      <c r="BU221" s="42">
        <v>4575.6097560975613</v>
      </c>
      <c r="BV221" s="6">
        <f>100-BT221</f>
        <v>34.299999999999997</v>
      </c>
      <c r="BW221" s="6">
        <f>BY221+CA221+CC221</f>
        <v>7.4404000000000003</v>
      </c>
      <c r="BX221" s="4">
        <v>17.2</v>
      </c>
      <c r="BY221" s="22">
        <f>BX221*AP221/100</f>
        <v>1.3071999999999999</v>
      </c>
      <c r="BZ221" s="4">
        <v>39</v>
      </c>
      <c r="CA221" s="22">
        <f>BZ221*AP221/100</f>
        <v>2.964</v>
      </c>
      <c r="CB221" s="4">
        <v>41.7</v>
      </c>
      <c r="CC221" s="22">
        <f>CB221*AP221/100</f>
        <v>3.1692</v>
      </c>
      <c r="CD221" s="6">
        <v>0</v>
      </c>
      <c r="CE221" s="123">
        <v>89.7</v>
      </c>
      <c r="CF221" s="123">
        <v>6262</v>
      </c>
      <c r="CG221" s="123">
        <v>69.2</v>
      </c>
      <c r="CH221" s="123">
        <v>4520</v>
      </c>
      <c r="CI221" s="123">
        <v>17.3</v>
      </c>
      <c r="CJ221" s="123">
        <v>52.6</v>
      </c>
      <c r="CK221" s="123">
        <v>4789</v>
      </c>
      <c r="CL221" s="19">
        <f>BX221/BZ221</f>
        <v>0.44102564102564101</v>
      </c>
      <c r="CM221" s="22"/>
      <c r="CN221" s="22"/>
      <c r="CO221" s="22"/>
      <c r="CP221" s="4"/>
      <c r="CQ221" s="1"/>
      <c r="CR221" s="1"/>
      <c r="CS221" s="1"/>
      <c r="CT221" s="6">
        <v>9.49</v>
      </c>
      <c r="CU221" s="6">
        <v>17.8</v>
      </c>
      <c r="CV221" s="6"/>
      <c r="CW221" s="22">
        <v>1.64</v>
      </c>
      <c r="CX221" s="22">
        <v>1.55</v>
      </c>
      <c r="CY221" s="2">
        <v>3.63</v>
      </c>
      <c r="CZ221" s="22">
        <v>6.99</v>
      </c>
      <c r="DA221" s="16">
        <v>3</v>
      </c>
      <c r="DB221" s="126" t="s">
        <v>457</v>
      </c>
      <c r="DC221" s="29"/>
      <c r="DD221" s="128" t="s">
        <v>786</v>
      </c>
      <c r="DE221" s="1"/>
      <c r="DF221" s="1"/>
      <c r="DG221" s="1"/>
      <c r="DH221" s="1"/>
      <c r="DI221" s="1" t="s">
        <v>435</v>
      </c>
      <c r="DJ221" s="205" t="s">
        <v>482</v>
      </c>
      <c r="DK221" s="4">
        <v>2</v>
      </c>
      <c r="DL221" s="4"/>
      <c r="DM221" s="4"/>
      <c r="DN221" s="16">
        <v>0</v>
      </c>
      <c r="DO221" s="4"/>
      <c r="DP221" s="4"/>
      <c r="DQ221" s="4"/>
      <c r="DR221" s="1" t="s">
        <v>430</v>
      </c>
      <c r="DS221" s="1" t="s">
        <v>430</v>
      </c>
      <c r="DT221" s="1">
        <v>241</v>
      </c>
      <c r="DU221" s="1">
        <v>36.9</v>
      </c>
      <c r="DV221" s="1">
        <v>63.1</v>
      </c>
      <c r="DW221" s="1" t="s">
        <v>430</v>
      </c>
      <c r="DX221" s="1" t="s">
        <v>430</v>
      </c>
      <c r="DY221" s="1" t="s">
        <v>430</v>
      </c>
      <c r="DZ221" s="1" t="s">
        <v>430</v>
      </c>
      <c r="EA221" s="1">
        <v>0</v>
      </c>
      <c r="EB221" s="1"/>
      <c r="EC221" s="4">
        <v>0</v>
      </c>
      <c r="ED221" s="4"/>
      <c r="EE221" s="4">
        <v>13</v>
      </c>
      <c r="EF221" s="4"/>
      <c r="EG221" s="4"/>
      <c r="EH221" s="4"/>
      <c r="EI221" s="4"/>
      <c r="EJ221" s="4"/>
      <c r="EK221" s="4"/>
      <c r="EL221" s="6" t="e">
        <f t="shared" si="359"/>
        <v>#DIV/0!</v>
      </c>
      <c r="EM221" s="4">
        <v>0</v>
      </c>
      <c r="EN221" s="1">
        <v>1</v>
      </c>
      <c r="EO221" s="4">
        <v>3</v>
      </c>
      <c r="EP221" s="4">
        <v>2</v>
      </c>
      <c r="EQ221" s="31"/>
      <c r="ER221" s="14"/>
      <c r="ES221" s="129">
        <v>11544</v>
      </c>
      <c r="ET221" s="130">
        <v>75</v>
      </c>
      <c r="EU221" s="130">
        <v>422034</v>
      </c>
      <c r="EV221" s="130">
        <v>4000</v>
      </c>
      <c r="EW221" s="130">
        <v>42120</v>
      </c>
      <c r="EX221" s="149">
        <v>676</v>
      </c>
      <c r="EY221" s="131">
        <f>EX221/EV221*EW221/ET221</f>
        <v>94.91040000000001</v>
      </c>
      <c r="EZ221" s="38">
        <f>L221*EY221</f>
        <v>1233.8352000000002</v>
      </c>
      <c r="FA221" s="9"/>
      <c r="FB221" s="9"/>
      <c r="FC221" s="9"/>
      <c r="FD221" s="9"/>
      <c r="FE221" s="132"/>
      <c r="FF221" s="132"/>
      <c r="FG221" s="132"/>
      <c r="FH221" s="133"/>
      <c r="FI221" s="134"/>
      <c r="FJ221" s="133"/>
      <c r="FK221" s="135"/>
      <c r="FL221" s="136"/>
      <c r="FM221" s="9"/>
      <c r="FN221" s="1"/>
      <c r="FO221" s="40">
        <f>AC221/1000</f>
        <v>0.14599999999999999</v>
      </c>
      <c r="FP221" s="9"/>
      <c r="FQ221" s="118">
        <f>EX221*100/EU221</f>
        <v>0.16017666823052171</v>
      </c>
      <c r="FR221" s="137">
        <f>EY221/1000</f>
        <v>9.4910400000000006E-2</v>
      </c>
      <c r="FS221" s="9"/>
      <c r="FT221" s="1"/>
      <c r="FU221" s="336"/>
      <c r="FV221" s="343" t="s">
        <v>772</v>
      </c>
      <c r="FW221" s="1"/>
      <c r="FX221" s="208" t="s">
        <v>772</v>
      </c>
      <c r="FY221" s="240"/>
      <c r="FZ221" s="1"/>
      <c r="GA221" s="1"/>
      <c r="GB221" s="9"/>
      <c r="GC221" s="9"/>
      <c r="GD221" s="1"/>
      <c r="GE221" s="20"/>
      <c r="GF221" s="1"/>
      <c r="GG221" s="1"/>
      <c r="GH221" s="8"/>
      <c r="GI221" s="351"/>
      <c r="GJ221" s="8"/>
      <c r="GK221" s="1"/>
      <c r="GL221" s="8"/>
      <c r="GM221" s="9"/>
      <c r="GN221" s="1"/>
      <c r="GO221" s="10">
        <v>43700</v>
      </c>
      <c r="GP221" s="10"/>
      <c r="GQ221" s="20"/>
      <c r="GR221" s="138"/>
      <c r="GS221" s="1"/>
      <c r="GT221" s="22">
        <v>0.67928716472999995</v>
      </c>
      <c r="GU221" s="1"/>
      <c r="GV221" s="145">
        <v>2.1927139887999996</v>
      </c>
      <c r="GW221" s="1"/>
      <c r="GX221" s="1"/>
      <c r="GY221" s="105"/>
      <c r="GZ221" s="1"/>
      <c r="HA221" s="32">
        <v>1.1200000000000001</v>
      </c>
      <c r="HB221" s="32">
        <v>12.5</v>
      </c>
      <c r="HC221" s="33">
        <v>1057.6400000000001</v>
      </c>
      <c r="HD221" s="32">
        <v>26</v>
      </c>
      <c r="HE221" s="32">
        <v>3.3</v>
      </c>
      <c r="HF221" s="32">
        <v>0</v>
      </c>
      <c r="HG221" s="33">
        <v>97507.1</v>
      </c>
      <c r="HH221" s="32">
        <v>31.46</v>
      </c>
      <c r="HI221" s="33">
        <v>2091.62</v>
      </c>
      <c r="HJ221" s="32">
        <v>224.07</v>
      </c>
      <c r="HK221" s="32">
        <v>0</v>
      </c>
      <c r="HL221" s="32">
        <v>10.53</v>
      </c>
      <c r="HM221" s="32">
        <v>119.5</v>
      </c>
      <c r="HN221" s="32">
        <v>0</v>
      </c>
      <c r="HO221" s="32">
        <v>237.21</v>
      </c>
      <c r="HP221" s="33">
        <v>2654.35</v>
      </c>
      <c r="HQ221" s="32">
        <v>16.82</v>
      </c>
      <c r="HR221" s="32">
        <v>0</v>
      </c>
      <c r="HS221" s="32">
        <v>897.47</v>
      </c>
      <c r="HT221" s="32">
        <v>6078.47</v>
      </c>
      <c r="HU221" s="32">
        <v>2213.83</v>
      </c>
      <c r="HV221" s="32">
        <v>18.79</v>
      </c>
      <c r="HW221" s="32">
        <v>218.54</v>
      </c>
      <c r="HX221" s="32">
        <v>3.28</v>
      </c>
      <c r="HY221" s="32">
        <v>0</v>
      </c>
      <c r="HZ221" s="32">
        <v>0</v>
      </c>
      <c r="IA221" s="22">
        <f>HU221/HP221</f>
        <v>0.83403846516096225</v>
      </c>
      <c r="IB221" s="1"/>
      <c r="IC221" s="1"/>
      <c r="ID221" s="1"/>
      <c r="IE221" s="1"/>
      <c r="IF221" s="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"/>
      <c r="KC221" s="1"/>
      <c r="KD221" s="1"/>
      <c r="KE221" s="20">
        <f>FR221*AO221/100*1000</f>
        <v>44.038425600000004</v>
      </c>
      <c r="KF221" s="20">
        <f>FR221*AP221/100*1000</f>
        <v>7.2131904000000002</v>
      </c>
      <c r="KG221" s="20">
        <f>FR221*AQ221/100*1000</f>
        <v>42.899500800000006</v>
      </c>
      <c r="KH221" s="20">
        <f>FR221*AX221/100*1000</f>
        <v>3.6551893247999998</v>
      </c>
      <c r="KI221" s="20">
        <f>FR221*BM221/100*1000</f>
        <v>1.0440144000000002</v>
      </c>
      <c r="KJ221" s="20">
        <f>FR221*BY221/100*1000</f>
        <v>1.2406687487999999</v>
      </c>
      <c r="KK221" s="20">
        <f>FR221*CA221/100*1000</f>
        <v>2.8131442560000002</v>
      </c>
      <c r="KL221" s="20">
        <f>FR221*CC221/100*1000</f>
        <v>3.0079003967999998</v>
      </c>
      <c r="KM221" s="1"/>
      <c r="KN221" s="1"/>
      <c r="KO221" s="1"/>
      <c r="KP221" s="1"/>
      <c r="KQ221" s="9"/>
      <c r="KR221" s="9"/>
      <c r="KS221" s="23">
        <v>43721</v>
      </c>
      <c r="KT221" s="20">
        <v>2</v>
      </c>
      <c r="KU221" s="1"/>
      <c r="KV221" s="1"/>
      <c r="KW221" s="1"/>
      <c r="KX221" s="1"/>
      <c r="KY221" s="1"/>
      <c r="KZ221" s="1"/>
      <c r="LA221" s="11"/>
      <c r="LB221" s="11"/>
      <c r="LC221" s="11"/>
    </row>
    <row r="222" spans="1:315">
      <c r="A222" s="1">
        <v>187</v>
      </c>
      <c r="B222" s="416">
        <f>COUNTIFS($D$3:D222,D222,$F$3:F222,F222)</f>
        <v>1</v>
      </c>
      <c r="C222" s="417">
        <v>15686</v>
      </c>
      <c r="D222" s="418" t="s">
        <v>1678</v>
      </c>
      <c r="E222" s="2" t="s">
        <v>1679</v>
      </c>
      <c r="F222" s="12">
        <v>5561080624</v>
      </c>
      <c r="G222" s="1">
        <v>66</v>
      </c>
      <c r="H222" s="441">
        <v>44378</v>
      </c>
      <c r="I222" s="29" t="s">
        <v>436</v>
      </c>
      <c r="J222" s="24" t="s">
        <v>486</v>
      </c>
      <c r="K222" s="2" t="s">
        <v>429</v>
      </c>
      <c r="L222" s="2">
        <v>20</v>
      </c>
      <c r="M222" s="2" t="s">
        <v>588</v>
      </c>
      <c r="N222" s="2" t="s">
        <v>430</v>
      </c>
      <c r="O222" s="11"/>
      <c r="P222" s="2" t="s">
        <v>1638</v>
      </c>
      <c r="Q222" s="11"/>
      <c r="R222" s="11"/>
      <c r="S222" s="11"/>
      <c r="T222" s="41"/>
      <c r="U222" s="41"/>
      <c r="V222" s="61" t="s">
        <v>1358</v>
      </c>
      <c r="W222" s="60" t="s">
        <v>1305</v>
      </c>
      <c r="X222" s="69" t="s">
        <v>1650</v>
      </c>
      <c r="Y222" s="63"/>
      <c r="Z222" s="11"/>
      <c r="AA222" s="1" t="s">
        <v>760</v>
      </c>
      <c r="AB222" s="1"/>
      <c r="AC222" s="112">
        <v>429</v>
      </c>
      <c r="AD222" s="112">
        <v>8500</v>
      </c>
      <c r="AE222" s="11"/>
      <c r="AF222" s="11"/>
      <c r="AG222" s="11" t="s">
        <v>490</v>
      </c>
      <c r="AH222" s="112">
        <v>550</v>
      </c>
      <c r="AI222" s="11"/>
      <c r="AJ222" s="11"/>
      <c r="AK222" s="112"/>
      <c r="AL222" s="1"/>
      <c r="AM222" s="11"/>
      <c r="AN222" s="1"/>
      <c r="AO222" s="113">
        <v>37.299999999999997</v>
      </c>
      <c r="AP222" s="114">
        <v>46.3</v>
      </c>
      <c r="AQ222" s="115">
        <v>15.9</v>
      </c>
      <c r="AR222" s="116">
        <f>AO222+AP222+AQ222</f>
        <v>99.5</v>
      </c>
      <c r="AS222" s="117">
        <f>AO222/AP222</f>
        <v>0.80561555075593949</v>
      </c>
      <c r="AT222" s="118">
        <f>AO222/AP222*AQ222</f>
        <v>12.809287257019438</v>
      </c>
      <c r="AU222" s="119">
        <f>AO222/(AP222+AQ222)</f>
        <v>0.59967845659163987</v>
      </c>
      <c r="AV222" s="19">
        <f>AW222*AO222/100</f>
        <v>20.923999999999996</v>
      </c>
      <c r="AW222" s="19">
        <f>98-AY222-(CD222*100/AO222)</f>
        <v>56.096514745308305</v>
      </c>
      <c r="AX222" s="120">
        <v>12.3</v>
      </c>
      <c r="AY222" s="19">
        <f>AX222*100/AO222</f>
        <v>32.975871313672926</v>
      </c>
      <c r="AZ222" s="1" t="s">
        <v>431</v>
      </c>
      <c r="BA222" s="55">
        <v>4.2120000000000006</v>
      </c>
      <c r="BB222" s="1" t="s">
        <v>431</v>
      </c>
      <c r="BC222" s="6">
        <v>0.38</v>
      </c>
      <c r="BD222" s="6"/>
      <c r="BE222" s="19"/>
      <c r="BF222" s="19"/>
      <c r="BG222" s="64">
        <v>6745.259165613149</v>
      </c>
      <c r="BH222" s="64">
        <v>781.05</v>
      </c>
      <c r="BI222" s="19">
        <v>0.67</v>
      </c>
      <c r="BJ222" s="19">
        <v>69.7</v>
      </c>
      <c r="BK222" s="19">
        <f>100-BJ222</f>
        <v>30.299999999999997</v>
      </c>
      <c r="BL222" s="121">
        <f>BJ222/BK222</f>
        <v>2.3003300330033007</v>
      </c>
      <c r="BM222" s="122">
        <v>0.12</v>
      </c>
      <c r="BN222" s="6">
        <f>BM222*100/AO222</f>
        <v>0.32171581769437002</v>
      </c>
      <c r="BO222" s="1" t="s">
        <v>431</v>
      </c>
      <c r="BP222" s="19">
        <v>21.8</v>
      </c>
      <c r="BQ222" s="19">
        <v>16.440000000000001</v>
      </c>
      <c r="BR222" s="42">
        <v>33276</v>
      </c>
      <c r="BS222" s="6">
        <f>BX222+BZ222</f>
        <v>27.96</v>
      </c>
      <c r="BT222" s="4">
        <v>79.8</v>
      </c>
      <c r="BU222" s="42">
        <v>5155.25</v>
      </c>
      <c r="BV222" s="6">
        <f>100-BT222</f>
        <v>20.200000000000003</v>
      </c>
      <c r="BW222" s="6">
        <f>BY222+CA222+CC222</f>
        <v>45.957380000000001</v>
      </c>
      <c r="BX222" s="22">
        <v>9.76</v>
      </c>
      <c r="BY222" s="22">
        <f>BX222*AP222/100</f>
        <v>4.5188799999999993</v>
      </c>
      <c r="BZ222" s="6">
        <v>18.2</v>
      </c>
      <c r="CA222" s="22">
        <f>BZ222*AP222/100</f>
        <v>8.4266000000000005</v>
      </c>
      <c r="CB222" s="6">
        <v>71.3</v>
      </c>
      <c r="CC222" s="22">
        <f>CB222*AP222/100</f>
        <v>33.011899999999997</v>
      </c>
      <c r="CD222" s="141">
        <v>3.33</v>
      </c>
      <c r="CE222" s="123">
        <v>98.9</v>
      </c>
      <c r="CF222" s="124">
        <v>10163</v>
      </c>
      <c r="CG222" s="123">
        <v>96.8</v>
      </c>
      <c r="CH222" s="124">
        <v>8112</v>
      </c>
      <c r="CI222" s="123">
        <v>52.4</v>
      </c>
      <c r="CJ222" s="123">
        <v>65.2</v>
      </c>
      <c r="CK222" s="124">
        <v>5715</v>
      </c>
      <c r="CL222" s="19">
        <f>BX222/BZ222</f>
        <v>0.53626373626373625</v>
      </c>
      <c r="CM222" s="19"/>
      <c r="CN222" s="19"/>
      <c r="CO222" s="19"/>
      <c r="CP222" s="6">
        <v>1.1399999999999999</v>
      </c>
      <c r="CQ222" s="19"/>
      <c r="CR222" s="19"/>
      <c r="CS222" s="20"/>
      <c r="CT222" s="25"/>
      <c r="CU222" s="125"/>
      <c r="CV222" s="125"/>
      <c r="CW222" s="1"/>
      <c r="CX222" s="1"/>
      <c r="CY222" s="1"/>
      <c r="CZ222" s="22"/>
      <c r="DA222" s="16"/>
      <c r="DB222" s="126" t="s">
        <v>256</v>
      </c>
      <c r="DC222" s="127"/>
      <c r="DD222" s="128" t="s">
        <v>1680</v>
      </c>
      <c r="DE222" s="1"/>
      <c r="DF222" s="1"/>
      <c r="DG222" s="1"/>
      <c r="DH222" s="1"/>
      <c r="DI222" s="1" t="s">
        <v>435</v>
      </c>
      <c r="DJ222" s="206" t="s">
        <v>490</v>
      </c>
      <c r="DK222" s="4">
        <v>2</v>
      </c>
      <c r="DL222" s="4"/>
      <c r="DM222" s="4"/>
      <c r="DN222" s="16">
        <v>0</v>
      </c>
      <c r="DO222" s="4"/>
      <c r="DP222" s="4"/>
      <c r="DQ222" s="4"/>
      <c r="DR222" s="22" t="s">
        <v>430</v>
      </c>
      <c r="DS222" s="22" t="s">
        <v>430</v>
      </c>
      <c r="DT222" s="64">
        <v>517</v>
      </c>
      <c r="DU222" s="22">
        <v>13.5</v>
      </c>
      <c r="DV222" s="22">
        <v>86.5</v>
      </c>
      <c r="DW222" s="22" t="s">
        <v>430</v>
      </c>
      <c r="DX222" s="22" t="s">
        <v>430</v>
      </c>
      <c r="DY222" s="22" t="s">
        <v>430</v>
      </c>
      <c r="DZ222" s="22" t="s">
        <v>430</v>
      </c>
      <c r="EA222" s="2">
        <v>0</v>
      </c>
      <c r="EB222" s="65"/>
      <c r="EC222" s="36"/>
      <c r="ED222" s="36"/>
      <c r="EE222" s="4">
        <f>L222</f>
        <v>20</v>
      </c>
      <c r="EF222" s="4"/>
      <c r="EG222" s="4"/>
      <c r="EH222" s="4"/>
      <c r="EI222" s="4"/>
      <c r="EJ222" s="4"/>
      <c r="EK222" s="4"/>
      <c r="EL222" s="6" t="e">
        <f t="shared" si="359"/>
        <v>#DIV/0!</v>
      </c>
      <c r="EM222" s="4"/>
      <c r="EN222" s="4"/>
      <c r="EO222" s="4"/>
      <c r="EP222" s="4"/>
      <c r="EQ222" s="31"/>
      <c r="ER222" s="14"/>
      <c r="ES222" s="129">
        <f>C222</f>
        <v>15686</v>
      </c>
      <c r="ET222" s="130">
        <v>75</v>
      </c>
      <c r="EU222" s="130">
        <v>45457</v>
      </c>
      <c r="EV222" s="130">
        <v>4000</v>
      </c>
      <c r="EW222" s="130">
        <v>39780</v>
      </c>
      <c r="EX222" s="130">
        <v>3261</v>
      </c>
      <c r="EY222" s="131">
        <f>EX222/EV222*EW222/ET222</f>
        <v>432.40859999999998</v>
      </c>
      <c r="EZ222" s="38">
        <f>L222*EY222</f>
        <v>8648.1719999999987</v>
      </c>
      <c r="FA222" s="9"/>
      <c r="FB222" s="9"/>
      <c r="FC222" s="9"/>
      <c r="FD222" s="9"/>
      <c r="FE222" s="132"/>
      <c r="FF222" s="132"/>
      <c r="FG222" s="132"/>
      <c r="FH222" s="133"/>
      <c r="FI222" s="134"/>
      <c r="FJ222" s="133"/>
      <c r="FK222" s="135"/>
      <c r="FL222" s="136"/>
      <c r="FM222" s="9"/>
      <c r="FN222" s="1"/>
      <c r="FO222" s="40">
        <f>AC222/1000</f>
        <v>0.42899999999999999</v>
      </c>
      <c r="FP222" s="9"/>
      <c r="FQ222" s="118">
        <f>EX222*100/EU222</f>
        <v>7.1738126141188374</v>
      </c>
      <c r="FR222" s="137">
        <f>EY222/1000</f>
        <v>0.43240859999999998</v>
      </c>
      <c r="FS222" s="9"/>
      <c r="FT222" s="1"/>
      <c r="FU222" s="335"/>
      <c r="FV222" s="344"/>
      <c r="FW222" s="210"/>
      <c r="FX222" s="8"/>
      <c r="FY222" s="240"/>
      <c r="FZ222" s="1"/>
      <c r="GA222" s="1"/>
      <c r="GB222" s="9"/>
      <c r="GC222" s="9"/>
      <c r="GD222" s="1"/>
      <c r="GE222" s="20"/>
      <c r="GF222" s="1"/>
      <c r="GG222" s="1"/>
      <c r="GH222" s="8"/>
      <c r="GI222" s="351"/>
      <c r="GJ222" s="8"/>
      <c r="GK222" s="1"/>
      <c r="GL222" s="8"/>
      <c r="GM222" s="9"/>
      <c r="GN222" s="1"/>
      <c r="GO222" s="10"/>
      <c r="GP222" s="10"/>
      <c r="GQ222" s="20"/>
      <c r="GR222" s="138"/>
      <c r="GS222" s="1"/>
      <c r="GT222" s="1"/>
      <c r="GU222" s="1"/>
      <c r="GV222" s="1"/>
      <c r="GW222" s="1"/>
      <c r="GX222" s="1"/>
      <c r="GY222" s="9"/>
      <c r="GZ222" s="9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9"/>
      <c r="KC222" s="9"/>
      <c r="KD222" s="9"/>
      <c r="KE222" s="20">
        <f>FR222*AO222/100*1000</f>
        <v>161.28840779999999</v>
      </c>
      <c r="KF222" s="20">
        <f>FR222*AP222/100*1000</f>
        <v>200.20518179999996</v>
      </c>
      <c r="KG222" s="20">
        <f>FR222*AQ222/100*1000</f>
        <v>68.752967399999989</v>
      </c>
      <c r="KH222" s="20">
        <f>FR222*AX222/100*1000</f>
        <v>53.1862578</v>
      </c>
      <c r="KI222" s="20">
        <f>FR222*BM222/100*1000</f>
        <v>0.5188903199999999</v>
      </c>
      <c r="KJ222" s="20">
        <f>FR222*BY222/100*1000</f>
        <v>19.540025743679994</v>
      </c>
      <c r="KK222" s="20">
        <f>FR222*CA222/100*1000</f>
        <v>36.437343087599999</v>
      </c>
      <c r="KL222" s="20">
        <f>FR222*CC222/100*1000</f>
        <v>142.74629462339999</v>
      </c>
      <c r="KM222" s="9"/>
      <c r="KN222" s="9"/>
      <c r="KO222" s="9"/>
      <c r="KP222" s="1"/>
      <c r="KQ222" s="9"/>
      <c r="KR222" s="9"/>
      <c r="KS222" s="23"/>
      <c r="KT222" s="20"/>
      <c r="KU222" s="1"/>
      <c r="KV222" s="1"/>
      <c r="KW222" s="1"/>
      <c r="KX222" s="1"/>
      <c r="KY222" s="1"/>
      <c r="KZ222" s="1"/>
      <c r="LA222" s="11"/>
      <c r="LB222" s="11"/>
      <c r="LC222" s="11"/>
    </row>
    <row r="223" spans="1:315">
      <c r="A223" s="1">
        <v>324</v>
      </c>
      <c r="B223" s="416">
        <f>COUNTIFS($D$3:D223,D223,$F$3:F223,F223)</f>
        <v>1</v>
      </c>
      <c r="C223" s="418">
        <v>11842</v>
      </c>
      <c r="D223" s="418" t="s">
        <v>2347</v>
      </c>
      <c r="E223" s="1" t="s">
        <v>2120</v>
      </c>
      <c r="F223" s="12">
        <v>8956075744</v>
      </c>
      <c r="G223" s="1">
        <v>30</v>
      </c>
      <c r="H223" s="441">
        <v>43777</v>
      </c>
      <c r="I223" s="162"/>
      <c r="J223" s="24"/>
      <c r="K223" s="9"/>
      <c r="L223" s="1"/>
      <c r="M223" s="1"/>
      <c r="N223" s="1"/>
      <c r="O223" s="1"/>
      <c r="P223" s="25"/>
      <c r="Q223" s="25"/>
      <c r="R223" s="25"/>
      <c r="S223" s="27"/>
      <c r="T223" s="27"/>
      <c r="U223" s="27"/>
      <c r="V223" s="27"/>
      <c r="W223" s="27"/>
      <c r="X223" s="27"/>
      <c r="Y223" s="26"/>
      <c r="Z223" s="8"/>
      <c r="AA223" s="1"/>
      <c r="AB223" s="1"/>
      <c r="AC223" s="1"/>
      <c r="AD223" s="1"/>
      <c r="AE223" s="1"/>
      <c r="AF223" s="1"/>
      <c r="AG223" s="136"/>
      <c r="AH223" s="9"/>
      <c r="AI223" s="1"/>
      <c r="AJ223" s="1"/>
      <c r="AK223" s="112"/>
      <c r="AL223" s="1"/>
      <c r="AM223" s="1"/>
      <c r="AN223" s="1"/>
      <c r="AO223" s="163"/>
      <c r="AP223" s="164"/>
      <c r="AQ223" s="165"/>
      <c r="AR223" s="166"/>
      <c r="AS223" s="135"/>
      <c r="AT223" s="21"/>
      <c r="AU223" s="167"/>
      <c r="AV223" s="1"/>
      <c r="AW223" s="1"/>
      <c r="AX223" s="168"/>
      <c r="AY223" s="1"/>
      <c r="AZ223" s="1"/>
      <c r="BA223" s="142"/>
      <c r="BB223" s="1"/>
      <c r="BC223" s="169"/>
      <c r="BD223" s="4"/>
      <c r="BE223" s="1"/>
      <c r="BF223" s="1"/>
      <c r="BG223" s="1"/>
      <c r="BH223" s="1"/>
      <c r="BI223" s="1"/>
      <c r="BJ223" s="1"/>
      <c r="BK223" s="1"/>
      <c r="BL223" s="170"/>
      <c r="BM223" s="123"/>
      <c r="BN223" s="4"/>
      <c r="BO223" s="1"/>
      <c r="BP223" s="1"/>
      <c r="BQ223" s="1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25"/>
      <c r="CP223" s="4"/>
      <c r="CQ223" s="1"/>
      <c r="CR223" s="1"/>
      <c r="CS223" s="1"/>
      <c r="CT223" s="25"/>
      <c r="CU223" s="125"/>
      <c r="CV223" s="125"/>
      <c r="CW223" s="1"/>
      <c r="CX223" s="1"/>
      <c r="CY223" s="1"/>
      <c r="CZ223" s="1"/>
      <c r="DA223" s="1"/>
      <c r="DB223" s="126"/>
      <c r="DC223" s="8"/>
      <c r="DD223" s="8"/>
      <c r="DE223" s="1"/>
      <c r="DF223" s="1"/>
      <c r="DG223" s="1"/>
      <c r="DH223" s="1"/>
      <c r="DI223" s="2"/>
      <c r="DJ223" s="206" t="s">
        <v>490</v>
      </c>
      <c r="DK223" s="4"/>
      <c r="DL223" s="4"/>
      <c r="DM223" s="4"/>
      <c r="DN223" s="4"/>
      <c r="DO223" s="4"/>
      <c r="DP223" s="4"/>
      <c r="DQ223" s="4"/>
      <c r="DR223" s="1"/>
      <c r="DS223" s="1"/>
      <c r="DT223" s="2"/>
      <c r="DU223" s="2"/>
      <c r="DV223" s="2"/>
      <c r="DW223" s="2"/>
      <c r="DX223" s="2"/>
      <c r="DY223" s="2"/>
      <c r="DZ223" s="2"/>
      <c r="EA223" s="2"/>
      <c r="EB223" s="1"/>
      <c r="EC223" s="9"/>
      <c r="ED223" s="9"/>
      <c r="EE223" s="9"/>
      <c r="EF223" s="1"/>
      <c r="EG223" s="1"/>
      <c r="EH223" s="1"/>
      <c r="EI223" s="1"/>
      <c r="EJ223" s="1"/>
      <c r="EK223" s="1"/>
      <c r="EL223" s="6" t="e">
        <f t="shared" si="359"/>
        <v>#DIV/0!</v>
      </c>
      <c r="EM223" s="1"/>
      <c r="EN223" s="1"/>
      <c r="EO223" s="1"/>
      <c r="EP223" s="1"/>
      <c r="EQ223" s="8"/>
      <c r="ER223" s="10"/>
      <c r="ES223" s="129"/>
      <c r="ET223" s="9"/>
      <c r="EU223" s="9"/>
      <c r="EV223" s="9"/>
      <c r="EW223" s="9"/>
      <c r="EX223" s="9"/>
      <c r="EY223" s="132"/>
      <c r="EZ223" s="132"/>
      <c r="FA223" s="11"/>
      <c r="FB223" s="9"/>
      <c r="FC223" s="9"/>
      <c r="FD223" s="9"/>
      <c r="FE223" s="9"/>
      <c r="FF223" s="9"/>
      <c r="FG223" s="132"/>
      <c r="FH223" s="132"/>
      <c r="FI223" s="134"/>
      <c r="FJ223" s="133"/>
      <c r="FK223" s="171"/>
      <c r="FL223" s="21"/>
      <c r="FM223" s="136"/>
      <c r="FN223" s="9"/>
      <c r="FO223" s="36"/>
      <c r="FP223" s="9"/>
      <c r="FQ223" s="132"/>
      <c r="FR223" s="132"/>
      <c r="FS223" s="1"/>
      <c r="FT223" s="1"/>
      <c r="FU223" s="335" t="s">
        <v>772</v>
      </c>
      <c r="FV223" s="344"/>
      <c r="FW223" s="210" t="s">
        <v>772</v>
      </c>
      <c r="FX223" s="8"/>
      <c r="FY223" s="240"/>
      <c r="FZ223" s="1"/>
      <c r="GA223" s="1"/>
      <c r="GB223" s="9"/>
      <c r="GC223" s="9"/>
      <c r="GD223" s="1"/>
      <c r="GE223" s="20"/>
      <c r="GF223" s="1"/>
      <c r="GG223" s="1"/>
      <c r="GH223" s="8"/>
      <c r="GI223" s="351"/>
      <c r="GJ223" s="8"/>
      <c r="GK223" s="1"/>
      <c r="GL223" s="8"/>
      <c r="GM223" s="9"/>
      <c r="GN223" s="1"/>
      <c r="GO223" s="1"/>
      <c r="GP223" s="4"/>
      <c r="GQ223" s="1"/>
      <c r="GR223" s="138"/>
      <c r="GS223" s="1"/>
      <c r="GT223" s="1"/>
      <c r="GU223" s="1"/>
      <c r="GV223" s="1"/>
      <c r="GW223" s="1"/>
      <c r="GX223" s="1"/>
      <c r="GY223" s="9"/>
      <c r="GZ223" s="9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1"/>
      <c r="KQ223" s="9"/>
      <c r="KR223" s="9"/>
      <c r="KS223" s="23"/>
      <c r="KT223" s="20"/>
      <c r="KU223" s="1"/>
      <c r="KV223" s="1"/>
      <c r="KW223" s="1"/>
      <c r="KX223" s="1"/>
      <c r="KY223" s="1"/>
      <c r="KZ223" s="1"/>
      <c r="LA223" s="11"/>
      <c r="LB223" s="11"/>
      <c r="LC223" s="11"/>
    </row>
    <row r="224" spans="1:315">
      <c r="A224" s="1">
        <v>111</v>
      </c>
      <c r="B224" s="416">
        <f>COUNTIFS($D$3:D224,D224,$F$3:F224,F224)</f>
        <v>1</v>
      </c>
      <c r="C224" s="417">
        <v>15118</v>
      </c>
      <c r="D224" s="418" t="s">
        <v>514</v>
      </c>
      <c r="E224" s="2" t="s">
        <v>560</v>
      </c>
      <c r="F224" s="12">
        <v>8103145347</v>
      </c>
      <c r="G224" s="1">
        <v>40</v>
      </c>
      <c r="H224" s="441">
        <v>44309</v>
      </c>
      <c r="I224" s="29" t="s">
        <v>441</v>
      </c>
      <c r="J224" s="24" t="s">
        <v>486</v>
      </c>
      <c r="K224" s="2" t="s">
        <v>429</v>
      </c>
      <c r="L224" s="2">
        <v>9</v>
      </c>
      <c r="M224" s="2">
        <v>3</v>
      </c>
      <c r="N224" s="2" t="s">
        <v>430</v>
      </c>
      <c r="O224" s="11"/>
      <c r="P224" s="2" t="s">
        <v>1574</v>
      </c>
      <c r="Q224" s="11"/>
      <c r="R224" s="11"/>
      <c r="S224" s="11"/>
      <c r="T224" s="41"/>
      <c r="U224" s="41"/>
      <c r="V224" s="61" t="s">
        <v>1358</v>
      </c>
      <c r="W224" s="41"/>
      <c r="X224" s="43" t="s">
        <v>1544</v>
      </c>
      <c r="Y224" s="68"/>
      <c r="Z224" s="11"/>
      <c r="AA224" s="1" t="s">
        <v>793</v>
      </c>
      <c r="AB224" s="1"/>
      <c r="AC224" s="112">
        <v>200</v>
      </c>
      <c r="AD224" s="112">
        <v>1800</v>
      </c>
      <c r="AE224" s="11"/>
      <c r="AF224" s="11"/>
      <c r="AG224" s="11" t="s">
        <v>490</v>
      </c>
      <c r="AH224" s="112">
        <v>150</v>
      </c>
      <c r="AI224" s="11"/>
      <c r="AJ224" s="11"/>
      <c r="AK224" s="112"/>
      <c r="AL224" s="1"/>
      <c r="AM224" s="11"/>
      <c r="AN224" s="1"/>
      <c r="AO224" s="113">
        <v>16.5</v>
      </c>
      <c r="AP224" s="114">
        <v>82.2</v>
      </c>
      <c r="AQ224" s="115">
        <v>0.85</v>
      </c>
      <c r="AR224" s="116">
        <f>AO224+AP224+AQ224</f>
        <v>99.55</v>
      </c>
      <c r="AS224" s="117">
        <f>AO224/AP224</f>
        <v>0.20072992700729927</v>
      </c>
      <c r="AT224" s="118">
        <f>AO224/AP224*AQ224</f>
        <v>0.17062043795620438</v>
      </c>
      <c r="AU224" s="119">
        <f>AO224/(AP224+AQ224)</f>
        <v>0.19867549668874174</v>
      </c>
      <c r="AV224" s="19">
        <f>AW224*AO224/100</f>
        <v>15.91</v>
      </c>
      <c r="AW224" s="19">
        <f>98-AY224-(CD224*100/AO224)</f>
        <v>96.424242424242422</v>
      </c>
      <c r="AX224" s="120">
        <v>0.2</v>
      </c>
      <c r="AY224" s="19">
        <f>AX224*100/AO224</f>
        <v>1.2121212121212122</v>
      </c>
      <c r="AZ224" s="1" t="s">
        <v>431</v>
      </c>
      <c r="BA224" s="55">
        <v>39.4</v>
      </c>
      <c r="BB224" s="1" t="s">
        <v>431</v>
      </c>
      <c r="BC224" s="6">
        <v>8.4399999999999996E-3</v>
      </c>
      <c r="BD224" s="6"/>
      <c r="BE224" s="19"/>
      <c r="BF224" s="19"/>
      <c r="BG224" s="64">
        <v>2991.666666666667</v>
      </c>
      <c r="BH224" s="64">
        <v>643.63636363636363</v>
      </c>
      <c r="BI224" s="19">
        <v>8.64</v>
      </c>
      <c r="BJ224" s="19">
        <v>41.6</v>
      </c>
      <c r="BK224" s="19">
        <f>100-BJ224</f>
        <v>58.4</v>
      </c>
      <c r="BL224" s="121">
        <f>BJ224/BK224</f>
        <v>0.71232876712328774</v>
      </c>
      <c r="BM224" s="122">
        <v>0.12</v>
      </c>
      <c r="BN224" s="6">
        <f>BM224*100/AO224</f>
        <v>0.72727272727272729</v>
      </c>
      <c r="BO224" s="1" t="s">
        <v>431</v>
      </c>
      <c r="BP224" s="19">
        <v>16.478000000000002</v>
      </c>
      <c r="BQ224" s="19">
        <v>34.299999999999997</v>
      </c>
      <c r="BR224" s="42">
        <v>42120</v>
      </c>
      <c r="BS224" s="6">
        <f>BX224+BZ224</f>
        <v>82.1</v>
      </c>
      <c r="BT224" s="4">
        <v>98</v>
      </c>
      <c r="BU224" s="42">
        <v>13861.12</v>
      </c>
      <c r="BV224" s="6">
        <f>100-BT224</f>
        <v>2</v>
      </c>
      <c r="BW224" s="6">
        <f>BY224+CA224+CC224</f>
        <v>81.542400000000001</v>
      </c>
      <c r="BX224" s="22">
        <v>46.8</v>
      </c>
      <c r="BY224" s="22">
        <f>BX224*AP224/100</f>
        <v>38.4696</v>
      </c>
      <c r="BZ224" s="6">
        <v>35.299999999999997</v>
      </c>
      <c r="CA224" s="22">
        <f>BZ224*AP224/100</f>
        <v>29.016599999999997</v>
      </c>
      <c r="CB224" s="6">
        <v>17.100000000000001</v>
      </c>
      <c r="CC224" s="22">
        <f>CB224*AP224/100</f>
        <v>14.0562</v>
      </c>
      <c r="CD224" s="22">
        <v>0.06</v>
      </c>
      <c r="CE224" s="123">
        <v>94.4</v>
      </c>
      <c r="CF224" s="124">
        <v>4882</v>
      </c>
      <c r="CG224" s="123">
        <v>82</v>
      </c>
      <c r="CH224" s="124">
        <v>3597</v>
      </c>
      <c r="CI224" s="123">
        <v>63.7</v>
      </c>
      <c r="CJ224" s="123">
        <v>78.5</v>
      </c>
      <c r="CK224" s="124">
        <v>4176</v>
      </c>
      <c r="CL224" s="19">
        <f>BX224/BZ224</f>
        <v>1.3257790368271956</v>
      </c>
      <c r="CM224" s="19">
        <v>16.899999999999999</v>
      </c>
      <c r="CN224" s="19">
        <v>2.09</v>
      </c>
      <c r="CO224" s="19">
        <v>3.3</v>
      </c>
      <c r="CP224" s="6"/>
      <c r="CQ224" s="19"/>
      <c r="CR224" s="19"/>
      <c r="CS224" s="20"/>
      <c r="CT224" s="25"/>
      <c r="CU224" s="125"/>
      <c r="CV224" s="125"/>
      <c r="CW224" s="1"/>
      <c r="CX224" s="1"/>
      <c r="CY224" s="1"/>
      <c r="CZ224" s="22"/>
      <c r="DA224" s="16"/>
      <c r="DB224" s="126" t="s">
        <v>440</v>
      </c>
      <c r="DC224" s="127"/>
      <c r="DD224" s="128" t="s">
        <v>1578</v>
      </c>
      <c r="DE224" s="1"/>
      <c r="DF224" s="1"/>
      <c r="DG224" s="1"/>
      <c r="DH224" s="1"/>
      <c r="DI224" s="1" t="s">
        <v>433</v>
      </c>
      <c r="DJ224" s="206" t="s">
        <v>490</v>
      </c>
      <c r="DK224" s="4">
        <v>2</v>
      </c>
      <c r="DL224" s="4"/>
      <c r="DM224" s="4"/>
      <c r="DN224" s="16">
        <v>0</v>
      </c>
      <c r="DO224" s="4"/>
      <c r="DP224" s="4"/>
      <c r="DQ224" s="4"/>
      <c r="DR224" s="22" t="s">
        <v>430</v>
      </c>
      <c r="DS224" s="22" t="s">
        <v>430</v>
      </c>
      <c r="DT224" s="64">
        <v>226</v>
      </c>
      <c r="DU224" s="22">
        <v>8.4</v>
      </c>
      <c r="DV224" s="22">
        <v>91.6</v>
      </c>
      <c r="DW224" s="22" t="s">
        <v>430</v>
      </c>
      <c r="DX224" s="22" t="s">
        <v>430</v>
      </c>
      <c r="DY224" s="22" t="s">
        <v>430</v>
      </c>
      <c r="DZ224" s="22" t="s">
        <v>430</v>
      </c>
      <c r="EA224" s="2">
        <v>0</v>
      </c>
      <c r="EB224" s="65"/>
      <c r="EC224" s="36"/>
      <c r="ED224" s="36"/>
      <c r="EE224" s="4">
        <f>L224</f>
        <v>9</v>
      </c>
      <c r="EF224" s="4"/>
      <c r="EG224" s="4"/>
      <c r="EH224" s="4"/>
      <c r="EI224" s="4"/>
      <c r="EJ224" s="4"/>
      <c r="EK224" s="4"/>
      <c r="EL224" s="6" t="e">
        <f t="shared" si="359"/>
        <v>#DIV/0!</v>
      </c>
      <c r="EM224" s="4"/>
      <c r="EN224" s="4"/>
      <c r="EO224" s="4"/>
      <c r="EP224" s="4"/>
      <c r="EQ224" s="31"/>
      <c r="ER224" s="14"/>
      <c r="ES224" s="129">
        <v>15118</v>
      </c>
      <c r="ET224" s="130">
        <v>75</v>
      </c>
      <c r="EU224" s="130">
        <v>21105</v>
      </c>
      <c r="EV224" s="130">
        <v>8000</v>
      </c>
      <c r="EW224" s="130">
        <v>39780</v>
      </c>
      <c r="EX224" s="130">
        <v>3030</v>
      </c>
      <c r="EY224" s="131">
        <f>EX224/EV224*EW224/ET224</f>
        <v>200.88899999999998</v>
      </c>
      <c r="EZ224" s="38">
        <f>L224*EY224</f>
        <v>1808.0009999999997</v>
      </c>
      <c r="FA224" s="9"/>
      <c r="FB224" s="9"/>
      <c r="FC224" s="9"/>
      <c r="FD224" s="9"/>
      <c r="FE224" s="132"/>
      <c r="FF224" s="132"/>
      <c r="FG224" s="132"/>
      <c r="FH224" s="133"/>
      <c r="FI224" s="134"/>
      <c r="FJ224" s="133"/>
      <c r="FK224" s="135"/>
      <c r="FL224" s="136"/>
      <c r="FM224" s="9"/>
      <c r="FN224" s="1"/>
      <c r="FO224" s="40">
        <f>AC224/1000</f>
        <v>0.2</v>
      </c>
      <c r="FP224" s="9"/>
      <c r="FQ224" s="118">
        <f>EX224*100/EU224</f>
        <v>14.356787491115849</v>
      </c>
      <c r="FR224" s="137">
        <f>EY224/1000</f>
        <v>0.20088899999999998</v>
      </c>
      <c r="FS224" s="9"/>
      <c r="FT224" s="1"/>
      <c r="FU224" s="335"/>
      <c r="FV224" s="344"/>
      <c r="FW224" s="210"/>
      <c r="FX224" s="8"/>
      <c r="FY224" s="240"/>
      <c r="FZ224" s="1"/>
      <c r="GA224" s="1"/>
      <c r="GB224" s="9"/>
      <c r="GC224" s="9"/>
      <c r="GD224" s="1"/>
      <c r="GE224" s="20"/>
      <c r="GF224" s="1"/>
      <c r="GG224" s="1"/>
      <c r="GH224" s="8"/>
      <c r="GI224" s="351"/>
      <c r="GJ224" s="8"/>
      <c r="GK224" s="1"/>
      <c r="GL224" s="8"/>
      <c r="GM224" s="9"/>
      <c r="GN224" s="1"/>
      <c r="GO224" s="10">
        <v>44309</v>
      </c>
      <c r="GP224" s="10"/>
      <c r="GQ224" s="20"/>
      <c r="GR224" s="138"/>
      <c r="GS224" s="1"/>
      <c r="GT224" s="1"/>
      <c r="GU224" s="1"/>
      <c r="GV224" s="1"/>
      <c r="GW224" s="1"/>
      <c r="GX224" s="1"/>
      <c r="GY224" s="9"/>
      <c r="GZ224" s="9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9"/>
      <c r="KC224" s="9"/>
      <c r="KD224" s="9"/>
      <c r="KE224" s="20">
        <f>FR224*AO224/100*1000</f>
        <v>33.146684999999998</v>
      </c>
      <c r="KF224" s="20">
        <f>FR224*AP224/100*1000</f>
        <v>165.13075799999999</v>
      </c>
      <c r="KG224" s="20">
        <f>FR224*AQ224/100*1000</f>
        <v>1.7075564999999997</v>
      </c>
      <c r="KH224" s="20">
        <f>FR224*AX224/100*1000</f>
        <v>0.40177799999999997</v>
      </c>
      <c r="KI224" s="20">
        <f>FR224*BM224/100*1000</f>
        <v>0.2410668</v>
      </c>
      <c r="KJ224" s="20">
        <f>FR224*BY224/100*1000</f>
        <v>77.281194744000004</v>
      </c>
      <c r="KK224" s="20">
        <f>FR224*CA224/100*1000</f>
        <v>58.291157573999982</v>
      </c>
      <c r="KL224" s="20">
        <f>FR224*CC224/100*1000</f>
        <v>28.237359617999999</v>
      </c>
      <c r="KM224" s="9"/>
      <c r="KN224" s="9"/>
      <c r="KO224" s="9"/>
      <c r="KP224" s="1"/>
      <c r="KQ224" s="9"/>
      <c r="KR224" s="9"/>
      <c r="KS224" s="23"/>
      <c r="KT224" s="20"/>
      <c r="KU224" s="1"/>
      <c r="KV224" s="1"/>
      <c r="KW224" s="1"/>
      <c r="KX224" s="1"/>
      <c r="KY224" s="1"/>
      <c r="KZ224" s="1"/>
      <c r="LA224" s="11"/>
      <c r="LB224" s="11"/>
      <c r="LC224" s="11"/>
    </row>
    <row r="225" spans="1:315">
      <c r="A225" s="1">
        <v>174</v>
      </c>
      <c r="B225" s="416">
        <f>COUNTIFS($D$3:D225,D225,$F$3:F225,F225)</f>
        <v>1</v>
      </c>
      <c r="C225" s="417">
        <v>15625</v>
      </c>
      <c r="D225" s="418" t="s">
        <v>1652</v>
      </c>
      <c r="E225" s="73" t="s">
        <v>503</v>
      </c>
      <c r="F225" s="75">
        <v>6602261490</v>
      </c>
      <c r="G225" s="74">
        <v>55</v>
      </c>
      <c r="H225" s="442">
        <v>44371</v>
      </c>
      <c r="I225" s="29" t="s">
        <v>1653</v>
      </c>
      <c r="J225" s="24" t="s">
        <v>486</v>
      </c>
      <c r="K225" s="2" t="s">
        <v>429</v>
      </c>
      <c r="L225" s="2">
        <v>10</v>
      </c>
      <c r="M225" s="2" t="s">
        <v>597</v>
      </c>
      <c r="N225" s="2" t="s">
        <v>430</v>
      </c>
      <c r="O225" s="11"/>
      <c r="P225" s="2" t="s">
        <v>1638</v>
      </c>
      <c r="Q225" s="11"/>
      <c r="R225" s="11"/>
      <c r="S225" s="11"/>
      <c r="T225" s="41"/>
      <c r="U225" s="41"/>
      <c r="V225" s="61" t="s">
        <v>1358</v>
      </c>
      <c r="W225" s="63"/>
      <c r="X225" s="69" t="s">
        <v>1650</v>
      </c>
      <c r="Y225" s="63"/>
      <c r="Z225" s="11"/>
      <c r="AA225" s="1" t="s">
        <v>793</v>
      </c>
      <c r="AB225" s="1"/>
      <c r="AC225" s="112">
        <v>379</v>
      </c>
      <c r="AD225" s="112">
        <v>3700</v>
      </c>
      <c r="AE225" s="11"/>
      <c r="AF225" s="11"/>
      <c r="AG225" s="11" t="s">
        <v>490</v>
      </c>
      <c r="AH225" s="112">
        <v>250</v>
      </c>
      <c r="AI225" s="11"/>
      <c r="AJ225" s="11"/>
      <c r="AK225" s="112"/>
      <c r="AL225" s="1"/>
      <c r="AM225" s="11"/>
      <c r="AN225" s="1"/>
      <c r="AO225" s="113">
        <v>68.2</v>
      </c>
      <c r="AP225" s="114">
        <v>28.5</v>
      </c>
      <c r="AQ225" s="115">
        <v>2.29</v>
      </c>
      <c r="AR225" s="116">
        <f>AO225+AP225+AQ225</f>
        <v>98.990000000000009</v>
      </c>
      <c r="AS225" s="117">
        <f>AO225/AP225</f>
        <v>2.3929824561403508</v>
      </c>
      <c r="AT225" s="118">
        <f>AO225/AP225*AQ225</f>
        <v>5.4799298245614034</v>
      </c>
      <c r="AU225" s="119">
        <f>AO225/(AP225+AQ225)</f>
        <v>2.2150048717115949</v>
      </c>
      <c r="AV225" s="19">
        <f>AW225*AO225/100</f>
        <v>61.796000000000006</v>
      </c>
      <c r="AW225" s="19">
        <f>98-AY225-(CD225*100/AO225)</f>
        <v>90.609970674486803</v>
      </c>
      <c r="AX225" s="120">
        <v>4.2</v>
      </c>
      <c r="AY225" s="19">
        <f>AX225*100/AO225</f>
        <v>6.1583577712609969</v>
      </c>
      <c r="AZ225" s="1" t="s">
        <v>431</v>
      </c>
      <c r="BA225" s="55">
        <v>5.7069999999999999</v>
      </c>
      <c r="BB225" s="1" t="s">
        <v>431</v>
      </c>
      <c r="BC225" s="6">
        <v>4.1000000000000002E-2</v>
      </c>
      <c r="BD225" s="6"/>
      <c r="BE225" s="19"/>
      <c r="BF225" s="19"/>
      <c r="BG225" s="64">
        <v>9525.5275697753586</v>
      </c>
      <c r="BH225" s="64">
        <v>354.33</v>
      </c>
      <c r="BI225" s="19">
        <v>1.54</v>
      </c>
      <c r="BJ225" s="19">
        <v>31.1</v>
      </c>
      <c r="BK225" s="19">
        <f>100-BJ225</f>
        <v>68.900000000000006</v>
      </c>
      <c r="BL225" s="121">
        <f>BJ225/BK225</f>
        <v>0.4513788098693759</v>
      </c>
      <c r="BM225" s="122">
        <v>0.28999999999999998</v>
      </c>
      <c r="BN225" s="6">
        <f>BM225*100/AO225</f>
        <v>0.42521994134897356</v>
      </c>
      <c r="BO225" s="1" t="s">
        <v>431</v>
      </c>
      <c r="BP225" s="19">
        <v>34.774999999999999</v>
      </c>
      <c r="BQ225" s="19">
        <v>18.584999999999997</v>
      </c>
      <c r="BR225" s="42">
        <v>73345</v>
      </c>
      <c r="BS225" s="6">
        <f>BX225+BZ225</f>
        <v>20.5</v>
      </c>
      <c r="BT225" s="4">
        <v>89.2</v>
      </c>
      <c r="BU225" s="42">
        <v>6814.875</v>
      </c>
      <c r="BV225" s="6">
        <f>100-BT225</f>
        <v>10.799999999999997</v>
      </c>
      <c r="BW225" s="6">
        <f>BY225+CA225+CC225</f>
        <v>28.414500000000004</v>
      </c>
      <c r="BX225" s="22">
        <v>11</v>
      </c>
      <c r="BY225" s="22">
        <f>BX225*AP225/100</f>
        <v>3.1349999999999998</v>
      </c>
      <c r="BZ225" s="6">
        <v>9.5</v>
      </c>
      <c r="CA225" s="22">
        <f>BZ225*AP225/100</f>
        <v>2.7075</v>
      </c>
      <c r="CB225" s="6">
        <v>79.2</v>
      </c>
      <c r="CC225" s="22">
        <f>CB225*AP225/100</f>
        <v>22.572000000000003</v>
      </c>
      <c r="CD225" s="22">
        <v>0.84</v>
      </c>
      <c r="CE225" s="123">
        <v>99.4</v>
      </c>
      <c r="CF225" s="124">
        <v>9709</v>
      </c>
      <c r="CG225" s="123">
        <v>96.8</v>
      </c>
      <c r="CH225" s="124">
        <v>7609</v>
      </c>
      <c r="CI225" s="123">
        <v>68.2</v>
      </c>
      <c r="CJ225" s="123">
        <v>74.400000000000006</v>
      </c>
      <c r="CK225" s="124">
        <v>4848</v>
      </c>
      <c r="CL225" s="19">
        <f>BX225/BZ225</f>
        <v>1.1578947368421053</v>
      </c>
      <c r="CM225" s="19">
        <v>0.32</v>
      </c>
      <c r="CN225" s="19">
        <v>10.5</v>
      </c>
      <c r="CO225" s="19">
        <v>14.6</v>
      </c>
      <c r="CP225" s="6"/>
      <c r="CQ225" s="19"/>
      <c r="CR225" s="19"/>
      <c r="CS225" s="20"/>
      <c r="CT225" s="25"/>
      <c r="CU225" s="125"/>
      <c r="CV225" s="125"/>
      <c r="CW225" s="1"/>
      <c r="CX225" s="1"/>
      <c r="CY225" s="1"/>
      <c r="CZ225" s="22"/>
      <c r="DA225" s="16"/>
      <c r="DB225" s="126" t="s">
        <v>446</v>
      </c>
      <c r="DC225" s="127"/>
      <c r="DD225" s="128" t="s">
        <v>1654</v>
      </c>
      <c r="DE225" s="1"/>
      <c r="DF225" s="1"/>
      <c r="DG225" s="1"/>
      <c r="DH225" s="1"/>
      <c r="DI225" s="1" t="s">
        <v>433</v>
      </c>
      <c r="DJ225" s="206" t="s">
        <v>490</v>
      </c>
      <c r="DK225" s="4">
        <v>2</v>
      </c>
      <c r="DL225" s="4"/>
      <c r="DM225" s="4"/>
      <c r="DN225" s="16">
        <v>0</v>
      </c>
      <c r="DO225" s="4"/>
      <c r="DP225" s="4"/>
      <c r="DQ225" s="4"/>
      <c r="DR225" s="22" t="s">
        <v>430</v>
      </c>
      <c r="DS225" s="22" t="s">
        <v>430</v>
      </c>
      <c r="DT225" s="64">
        <v>313</v>
      </c>
      <c r="DU225" s="22">
        <v>2.9</v>
      </c>
      <c r="DV225" s="22">
        <v>97.1</v>
      </c>
      <c r="DW225" s="22" t="s">
        <v>430</v>
      </c>
      <c r="DX225" s="22" t="s">
        <v>430</v>
      </c>
      <c r="DY225" s="22" t="s">
        <v>430</v>
      </c>
      <c r="DZ225" s="22" t="s">
        <v>430</v>
      </c>
      <c r="EA225" s="2">
        <v>0</v>
      </c>
      <c r="EB225" s="65"/>
      <c r="EC225" s="36"/>
      <c r="ED225" s="36"/>
      <c r="EE225" s="4">
        <f>L225</f>
        <v>10</v>
      </c>
      <c r="EF225" s="4"/>
      <c r="EG225" s="4"/>
      <c r="EH225" s="4"/>
      <c r="EI225" s="4"/>
      <c r="EJ225" s="4"/>
      <c r="EK225" s="4"/>
      <c r="EL225" s="6" t="e">
        <f t="shared" si="359"/>
        <v>#DIV/0!</v>
      </c>
      <c r="EM225" s="4"/>
      <c r="EN225" s="4"/>
      <c r="EO225" s="4"/>
      <c r="EP225" s="4"/>
      <c r="EQ225" s="31"/>
      <c r="ER225" s="14"/>
      <c r="ES225" s="129">
        <f>C225</f>
        <v>15625</v>
      </c>
      <c r="ET225" s="130">
        <v>75</v>
      </c>
      <c r="EU225" s="130">
        <v>21916</v>
      </c>
      <c r="EV225" s="130">
        <v>4000</v>
      </c>
      <c r="EW225" s="130">
        <v>39780</v>
      </c>
      <c r="EX225" s="130">
        <v>2740</v>
      </c>
      <c r="EY225" s="131">
        <f>EX225/EV225*EW225/ET225</f>
        <v>363.32400000000001</v>
      </c>
      <c r="EZ225" s="38">
        <f>L225*EY225</f>
        <v>3633.2400000000002</v>
      </c>
      <c r="FA225" s="9"/>
      <c r="FB225" s="9"/>
      <c r="FC225" s="9"/>
      <c r="FD225" s="9"/>
      <c r="FE225" s="132"/>
      <c r="FF225" s="132"/>
      <c r="FG225" s="132"/>
      <c r="FH225" s="133"/>
      <c r="FI225" s="134"/>
      <c r="FJ225" s="133"/>
      <c r="FK225" s="135"/>
      <c r="FL225" s="136"/>
      <c r="FM225" s="9"/>
      <c r="FN225" s="1"/>
      <c r="FO225" s="40">
        <f>AC225/1000</f>
        <v>0.379</v>
      </c>
      <c r="FP225" s="9"/>
      <c r="FQ225" s="118">
        <f>EX225*100/EU225</f>
        <v>12.502281438218652</v>
      </c>
      <c r="FR225" s="137">
        <f>EY225/1000</f>
        <v>0.36332400000000004</v>
      </c>
      <c r="FS225" s="9"/>
      <c r="FT225" s="1"/>
      <c r="FU225" s="335"/>
      <c r="FV225" s="344"/>
      <c r="FW225" s="210"/>
      <c r="FX225" s="8"/>
      <c r="FY225" s="240"/>
      <c r="FZ225" s="1"/>
      <c r="GA225" s="1"/>
      <c r="GB225" s="9"/>
      <c r="GC225" s="9"/>
      <c r="GD225" s="1"/>
      <c r="GE225" s="20"/>
      <c r="GF225" s="1"/>
      <c r="GG225" s="1"/>
      <c r="GH225" s="8"/>
      <c r="GI225" s="351"/>
      <c r="GJ225" s="8"/>
      <c r="GK225" s="1"/>
      <c r="GL225" s="8"/>
      <c r="GM225" s="9"/>
      <c r="GN225" s="1"/>
      <c r="GO225" s="10"/>
      <c r="GP225" s="10"/>
      <c r="GQ225" s="20"/>
      <c r="GR225" s="138"/>
      <c r="GS225" s="1"/>
      <c r="GT225" s="1"/>
      <c r="GU225" s="1"/>
      <c r="GV225" s="1"/>
      <c r="GW225" s="1"/>
      <c r="GX225" s="1"/>
      <c r="GY225" s="9"/>
      <c r="GZ225" s="9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9"/>
      <c r="KC225" s="9"/>
      <c r="KD225" s="9"/>
      <c r="KE225" s="20">
        <f>FR225*AO225/100*1000</f>
        <v>247.78696800000003</v>
      </c>
      <c r="KF225" s="20">
        <f>FR225*AP225/100*1000</f>
        <v>103.54734000000001</v>
      </c>
      <c r="KG225" s="20">
        <f>FR225*AQ225/100*1000</f>
        <v>8.3201196000000017</v>
      </c>
      <c r="KH225" s="20">
        <f>FR225*AX225/100*1000</f>
        <v>15.259608000000002</v>
      </c>
      <c r="KI225" s="20">
        <f>FR225*BM225/100*1000</f>
        <v>1.0536396000000001</v>
      </c>
      <c r="KJ225" s="20">
        <f>FR225*BY225/100*1000</f>
        <v>11.390207400000001</v>
      </c>
      <c r="KK225" s="20">
        <f>FR225*CA225/100*1000</f>
        <v>9.8369973000000002</v>
      </c>
      <c r="KL225" s="20">
        <f>FR225*CC225/100*1000</f>
        <v>82.009493280000015</v>
      </c>
      <c r="KM225" s="9"/>
      <c r="KN225" s="9"/>
      <c r="KO225" s="9"/>
      <c r="KP225" s="1"/>
      <c r="KQ225" s="9"/>
      <c r="KR225" s="9"/>
      <c r="KS225" s="23"/>
      <c r="KT225" s="20"/>
      <c r="KU225" s="1"/>
      <c r="KV225" s="1"/>
      <c r="KW225" s="1"/>
      <c r="KX225" s="1"/>
      <c r="KY225" s="1"/>
      <c r="KZ225" s="1"/>
      <c r="LA225" s="11"/>
      <c r="LB225" s="11"/>
      <c r="LC225" s="11"/>
    </row>
    <row r="226" spans="1:315">
      <c r="A226" s="1">
        <v>231</v>
      </c>
      <c r="B226" s="416">
        <f>COUNTIFS($D$3:D226,D226,$F$3:F226,F226)</f>
        <v>2</v>
      </c>
      <c r="C226" s="417">
        <v>15973</v>
      </c>
      <c r="D226" s="418" t="s">
        <v>1652</v>
      </c>
      <c r="E226" s="73" t="s">
        <v>503</v>
      </c>
      <c r="F226" s="75">
        <v>6602261490</v>
      </c>
      <c r="G226" s="74">
        <v>55</v>
      </c>
      <c r="H226" s="442">
        <v>44427</v>
      </c>
      <c r="I226" s="29" t="s">
        <v>1335</v>
      </c>
      <c r="J226" s="24" t="s">
        <v>486</v>
      </c>
      <c r="K226" s="2" t="s">
        <v>429</v>
      </c>
      <c r="L226" s="2">
        <v>21</v>
      </c>
      <c r="M226" s="2">
        <v>1</v>
      </c>
      <c r="N226" s="2" t="s">
        <v>430</v>
      </c>
      <c r="O226" s="11"/>
      <c r="P226" s="2" t="s">
        <v>1727</v>
      </c>
      <c r="Q226" s="11"/>
      <c r="R226" s="11"/>
      <c r="S226" s="11"/>
      <c r="T226" s="41"/>
      <c r="U226" s="41"/>
      <c r="V226" s="61" t="s">
        <v>1358</v>
      </c>
      <c r="W226" s="41"/>
      <c r="X226" s="41"/>
      <c r="Y226" s="63"/>
      <c r="Z226" s="11"/>
      <c r="AA226" s="1" t="s">
        <v>793</v>
      </c>
      <c r="AB226" s="1"/>
      <c r="AC226" s="112">
        <v>48</v>
      </c>
      <c r="AD226" s="112">
        <v>1000</v>
      </c>
      <c r="AE226" s="11"/>
      <c r="AF226" s="11"/>
      <c r="AG226" s="11" t="s">
        <v>490</v>
      </c>
      <c r="AH226" s="112">
        <v>150</v>
      </c>
      <c r="AI226" s="1"/>
      <c r="AJ226" s="11"/>
      <c r="AK226" s="112"/>
      <c r="AL226" s="1"/>
      <c r="AM226" s="11"/>
      <c r="AN226" s="1"/>
      <c r="AO226" s="113">
        <v>18.7</v>
      </c>
      <c r="AP226" s="114">
        <v>71.099999999999994</v>
      </c>
      <c r="AQ226" s="115">
        <v>8.27</v>
      </c>
      <c r="AR226" s="116">
        <f>AO226+AP226+AQ226</f>
        <v>98.07</v>
      </c>
      <c r="AS226" s="117">
        <f>AO226/AP226</f>
        <v>0.26300984528832633</v>
      </c>
      <c r="AT226" s="118">
        <f>AO226/AP226*AQ226</f>
        <v>2.1750914205344585</v>
      </c>
      <c r="AU226" s="119">
        <f>AO226/(AP226+AQ226)</f>
        <v>0.23560539246566714</v>
      </c>
      <c r="AV226" s="19">
        <f>AW226*AO226/100</f>
        <v>16.826000000000001</v>
      </c>
      <c r="AW226" s="19">
        <f>98-AY226-(CD226*100/AO226)</f>
        <v>89.978609625668454</v>
      </c>
      <c r="AX226" s="120">
        <v>1.1399999999999999</v>
      </c>
      <c r="AY226" s="19">
        <f>AX226*100/AO226</f>
        <v>6.0962566844919781</v>
      </c>
      <c r="AZ226" s="1" t="s">
        <v>431</v>
      </c>
      <c r="BA226" s="55">
        <v>50.180000000000007</v>
      </c>
      <c r="BB226" s="1" t="s">
        <v>431</v>
      </c>
      <c r="BC226" s="6">
        <v>0.1</v>
      </c>
      <c r="BD226" s="6"/>
      <c r="BE226" s="19"/>
      <c r="BF226" s="19"/>
      <c r="BG226" s="64">
        <v>9587.6106194690274</v>
      </c>
      <c r="BH226" s="64">
        <v>164.56</v>
      </c>
      <c r="BI226" s="19">
        <v>0</v>
      </c>
      <c r="BJ226" s="19">
        <v>42.1</v>
      </c>
      <c r="BK226" s="19">
        <f>100-BJ226</f>
        <v>57.9</v>
      </c>
      <c r="BL226" s="121">
        <f>BJ226/BK226</f>
        <v>0.72711571675302245</v>
      </c>
      <c r="BM226" s="122">
        <v>0.28999999999999998</v>
      </c>
      <c r="BN226" s="6">
        <f>BM226*100/AO226</f>
        <v>1.5508021390374329</v>
      </c>
      <c r="BO226" s="1" t="s">
        <v>431</v>
      </c>
      <c r="BP226" s="19">
        <v>25.2</v>
      </c>
      <c r="BQ226" s="19">
        <v>25.056000000000001</v>
      </c>
      <c r="BR226" s="42">
        <v>85404.24</v>
      </c>
      <c r="BS226" s="6">
        <f>BX226+BZ226</f>
        <v>62.900000000000006</v>
      </c>
      <c r="BT226" s="4">
        <v>86.4</v>
      </c>
      <c r="BU226" s="42">
        <v>10466.049999999999</v>
      </c>
      <c r="BV226" s="6">
        <f>100-BT226</f>
        <v>13.599999999999994</v>
      </c>
      <c r="BW226" s="6">
        <f>BY226+CA226+CC226</f>
        <v>70.602299999999985</v>
      </c>
      <c r="BX226" s="22">
        <v>12.3</v>
      </c>
      <c r="BY226" s="22">
        <f>BX226*AP226/100</f>
        <v>8.7453000000000003</v>
      </c>
      <c r="BZ226" s="6">
        <v>50.6</v>
      </c>
      <c r="CA226" s="22">
        <f>BZ226*AP226/100</f>
        <v>35.976599999999998</v>
      </c>
      <c r="CB226" s="6">
        <v>36.4</v>
      </c>
      <c r="CC226" s="22">
        <f>CB226*AP226/100</f>
        <v>25.880399999999995</v>
      </c>
      <c r="CD226" s="22">
        <v>0.36</v>
      </c>
      <c r="CE226" s="123">
        <v>95.2</v>
      </c>
      <c r="CF226" s="124">
        <v>8888</v>
      </c>
      <c r="CG226" s="123">
        <v>85.3</v>
      </c>
      <c r="CH226" s="124">
        <v>6243</v>
      </c>
      <c r="CI226" s="123">
        <v>55.1</v>
      </c>
      <c r="CJ226" s="123">
        <v>75.5</v>
      </c>
      <c r="CK226" s="124">
        <v>5838</v>
      </c>
      <c r="CL226" s="19">
        <f>BX226/BZ226</f>
        <v>0.24308300395256918</v>
      </c>
      <c r="CM226" s="19"/>
      <c r="CN226" s="19"/>
      <c r="CO226" s="19"/>
      <c r="CP226" s="6"/>
      <c r="CQ226" s="19"/>
      <c r="CR226" s="19"/>
      <c r="CS226" s="20"/>
      <c r="CT226" s="25"/>
      <c r="CU226" s="125"/>
      <c r="CV226" s="125"/>
      <c r="CW226" s="1"/>
      <c r="CX226" s="1"/>
      <c r="CY226" s="1"/>
      <c r="CZ226" s="22"/>
      <c r="DA226" s="16"/>
      <c r="DB226" s="126" t="s">
        <v>440</v>
      </c>
      <c r="DC226" s="127"/>
      <c r="DD226" s="128" t="s">
        <v>1662</v>
      </c>
      <c r="DE226" s="1"/>
      <c r="DF226" s="1"/>
      <c r="DG226" s="1"/>
      <c r="DH226" s="1"/>
      <c r="DI226" s="1" t="s">
        <v>433</v>
      </c>
      <c r="DJ226" s="206" t="s">
        <v>490</v>
      </c>
      <c r="DK226" s="4">
        <v>2</v>
      </c>
      <c r="DL226" s="4"/>
      <c r="DM226" s="4"/>
      <c r="DN226" s="16">
        <v>0</v>
      </c>
      <c r="DO226" s="4"/>
      <c r="DP226" s="4"/>
      <c r="DQ226" s="4"/>
      <c r="DR226" s="22" t="s">
        <v>430</v>
      </c>
      <c r="DS226" s="22" t="s">
        <v>430</v>
      </c>
      <c r="DT226" s="64">
        <v>76</v>
      </c>
      <c r="DU226" s="22">
        <v>11.9</v>
      </c>
      <c r="DV226" s="22">
        <v>88.1</v>
      </c>
      <c r="DW226" s="22" t="s">
        <v>430</v>
      </c>
      <c r="DX226" s="22" t="s">
        <v>430</v>
      </c>
      <c r="DY226" s="22" t="s">
        <v>430</v>
      </c>
      <c r="DZ226" s="22" t="s">
        <v>430</v>
      </c>
      <c r="EA226" s="2">
        <v>0</v>
      </c>
      <c r="EB226" s="65" t="s">
        <v>1739</v>
      </c>
      <c r="EC226" s="36"/>
      <c r="ED226" s="36"/>
      <c r="EE226" s="4">
        <f>L226</f>
        <v>21</v>
      </c>
      <c r="EF226" s="4"/>
      <c r="EG226" s="4"/>
      <c r="EH226" s="4"/>
      <c r="EI226" s="4"/>
      <c r="EJ226" s="4"/>
      <c r="EK226" s="4"/>
      <c r="EL226" s="6" t="e">
        <f t="shared" si="359"/>
        <v>#DIV/0!</v>
      </c>
      <c r="EM226" s="4"/>
      <c r="EN226" s="4"/>
      <c r="EO226" s="4"/>
      <c r="EP226" s="4"/>
      <c r="EQ226" s="31"/>
      <c r="ER226" s="14"/>
      <c r="ES226" s="129">
        <f>C226</f>
        <v>15973</v>
      </c>
      <c r="ET226" s="130">
        <v>75</v>
      </c>
      <c r="EU226" s="130">
        <v>19080</v>
      </c>
      <c r="EV226" s="130">
        <v>20000</v>
      </c>
      <c r="EW226" s="130">
        <v>37440</v>
      </c>
      <c r="EX226" s="130">
        <v>1886</v>
      </c>
      <c r="EY226" s="131">
        <f>EX226/EV226*EW226/ET226</f>
        <v>47.074559999999998</v>
      </c>
      <c r="EZ226" s="38">
        <f>L226*EY226</f>
        <v>988.56575999999995</v>
      </c>
      <c r="FA226" s="9"/>
      <c r="FB226" s="9"/>
      <c r="FC226" s="9"/>
      <c r="FD226" s="9"/>
      <c r="FE226" s="132"/>
      <c r="FF226" s="132"/>
      <c r="FG226" s="132"/>
      <c r="FH226" s="133"/>
      <c r="FI226" s="134"/>
      <c r="FJ226" s="133"/>
      <c r="FK226" s="135"/>
      <c r="FL226" s="136"/>
      <c r="FM226" s="9"/>
      <c r="FN226" s="1"/>
      <c r="FO226" s="40">
        <f>AC226/1000</f>
        <v>4.8000000000000001E-2</v>
      </c>
      <c r="FP226" s="9"/>
      <c r="FQ226" s="118">
        <f>EX226*100/EU226</f>
        <v>9.884696016771489</v>
      </c>
      <c r="FR226" s="137">
        <f>EY226/1000</f>
        <v>4.7074560000000001E-2</v>
      </c>
      <c r="FS226" s="9"/>
      <c r="FT226" s="1"/>
      <c r="FU226" s="335"/>
      <c r="FV226" s="344"/>
      <c r="FW226" s="210"/>
      <c r="FX226" s="8"/>
      <c r="FY226" s="240"/>
      <c r="FZ226" s="1"/>
      <c r="GA226" s="1"/>
      <c r="GB226" s="9"/>
      <c r="GC226" s="9"/>
      <c r="GD226" s="1"/>
      <c r="GE226" s="20"/>
      <c r="GF226" s="1"/>
      <c r="GG226" s="1"/>
      <c r="GH226" s="8"/>
      <c r="GI226" s="351"/>
      <c r="GJ226" s="8"/>
      <c r="GK226" s="1"/>
      <c r="GL226" s="8"/>
      <c r="GM226" s="9"/>
      <c r="GN226" s="1"/>
      <c r="GO226" s="10"/>
      <c r="GP226" s="10"/>
      <c r="GQ226" s="20"/>
      <c r="GR226" s="138"/>
      <c r="GS226" s="1"/>
      <c r="GT226" s="1"/>
      <c r="GU226" s="1"/>
      <c r="GV226" s="1"/>
      <c r="GW226" s="1"/>
      <c r="GX226" s="1"/>
      <c r="GY226" s="9"/>
      <c r="GZ226" s="9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9"/>
      <c r="KC226" s="9"/>
      <c r="KD226" s="9"/>
      <c r="KE226" s="20">
        <f>FR226*AO226/100*1000</f>
        <v>8.8029427200000008</v>
      </c>
      <c r="KF226" s="20">
        <f>FR226*AP226/100*1000</f>
        <v>33.470012160000003</v>
      </c>
      <c r="KG226" s="20">
        <f>FR226*AQ226/100*1000</f>
        <v>3.8930661119999996</v>
      </c>
      <c r="KH226" s="20">
        <f>FR226*AX226/100*1000</f>
        <v>0.53664998399999997</v>
      </c>
      <c r="KI226" s="20">
        <f>FR226*BM226/100*1000</f>
        <v>0.13651622399999999</v>
      </c>
      <c r="KJ226" s="20">
        <f>FR226*BY226/100*1000</f>
        <v>4.1168114956800004</v>
      </c>
      <c r="KK226" s="20">
        <f>FR226*CA226/100*1000</f>
        <v>16.935826152960001</v>
      </c>
      <c r="KL226" s="20">
        <f>FR226*CC226/100*1000</f>
        <v>12.183084426239999</v>
      </c>
      <c r="KM226" s="9"/>
      <c r="KN226" s="9"/>
      <c r="KO226" s="9"/>
      <c r="KP226" s="1"/>
      <c r="KQ226" s="9"/>
      <c r="KR226" s="9"/>
      <c r="KS226" s="23"/>
      <c r="KT226" s="20"/>
      <c r="KU226" s="1"/>
      <c r="KV226" s="1"/>
      <c r="KW226" s="1"/>
      <c r="KX226" s="1"/>
      <c r="KY226" s="1"/>
      <c r="KZ226" s="1"/>
      <c r="LA226" s="11"/>
      <c r="LB226" s="11"/>
      <c r="LC226" s="11"/>
    </row>
    <row r="227" spans="1:315">
      <c r="A227" s="1">
        <v>29</v>
      </c>
      <c r="B227" s="416">
        <f>COUNTIFS($D$3:D227,D227,$F$3:F227,F227)</f>
        <v>1</v>
      </c>
      <c r="C227" s="417">
        <v>16904</v>
      </c>
      <c r="D227" s="418" t="s">
        <v>524</v>
      </c>
      <c r="E227" s="2" t="s">
        <v>511</v>
      </c>
      <c r="F227" s="12">
        <v>6061160743</v>
      </c>
      <c r="G227" s="1">
        <v>62</v>
      </c>
      <c r="H227" s="441">
        <v>44595</v>
      </c>
      <c r="I227" s="29" t="s">
        <v>1935</v>
      </c>
      <c r="J227" s="24" t="s">
        <v>486</v>
      </c>
      <c r="K227" s="2" t="s">
        <v>429</v>
      </c>
      <c r="L227" s="2">
        <v>6</v>
      </c>
      <c r="M227" s="2">
        <v>2</v>
      </c>
      <c r="N227" s="2" t="s">
        <v>430</v>
      </c>
      <c r="O227" s="11"/>
      <c r="P227" s="2" t="s">
        <v>1398</v>
      </c>
      <c r="Q227" s="11"/>
      <c r="R227" s="11"/>
      <c r="S227" s="11"/>
      <c r="T227" s="41"/>
      <c r="U227" s="41"/>
      <c r="V227" s="61" t="s">
        <v>1358</v>
      </c>
      <c r="W227" s="41"/>
      <c r="X227" s="41"/>
      <c r="Y227" s="63"/>
      <c r="Z227" s="11"/>
      <c r="AA227" s="1" t="s">
        <v>1780</v>
      </c>
      <c r="AB227" s="1"/>
      <c r="AC227" s="112">
        <v>173</v>
      </c>
      <c r="AD227" s="112">
        <v>1000</v>
      </c>
      <c r="AE227" s="11"/>
      <c r="AF227" s="11"/>
      <c r="AG227" s="11" t="s">
        <v>482</v>
      </c>
      <c r="AH227" s="112">
        <v>150</v>
      </c>
      <c r="AI227" s="11"/>
      <c r="AJ227" s="11"/>
      <c r="AK227" s="112"/>
      <c r="AL227" s="1"/>
      <c r="AM227" s="11"/>
      <c r="AN227" s="1"/>
      <c r="AO227" s="113">
        <v>47.9</v>
      </c>
      <c r="AP227" s="114">
        <v>47.9</v>
      </c>
      <c r="AQ227" s="115">
        <v>2.2400000000000002</v>
      </c>
      <c r="AR227" s="116">
        <f>AO227+AP227+AQ227</f>
        <v>98.039999999999992</v>
      </c>
      <c r="AS227" s="117">
        <f>AO227/AP227</f>
        <v>1</v>
      </c>
      <c r="AT227" s="118">
        <f>AO227/AP227*AQ227</f>
        <v>2.2400000000000002</v>
      </c>
      <c r="AU227" s="119">
        <f>AO227/(AP227+AQ227)</f>
        <v>0.95532508974870356</v>
      </c>
      <c r="AV227" s="19">
        <f>AW227*AO227/100</f>
        <v>31.202000000000002</v>
      </c>
      <c r="AW227" s="19">
        <f>98-AY227-(CD227*100/AO227)</f>
        <v>65.139874739039669</v>
      </c>
      <c r="AX227" s="120">
        <v>4.74</v>
      </c>
      <c r="AY227" s="19">
        <f>AX227*100/AO227</f>
        <v>9.8956158663883098</v>
      </c>
      <c r="AZ227" s="1" t="s">
        <v>431</v>
      </c>
      <c r="BA227" s="55">
        <v>10.8</v>
      </c>
      <c r="BB227" s="1" t="s">
        <v>431</v>
      </c>
      <c r="BC227" s="6">
        <v>4.2000000000000003E-2</v>
      </c>
      <c r="BD227" s="6"/>
      <c r="BE227" s="19"/>
      <c r="BF227" s="19"/>
      <c r="BG227" s="64">
        <v>10641.739130434784</v>
      </c>
      <c r="BH227" s="64">
        <v>492</v>
      </c>
      <c r="BI227" s="19">
        <v>1.3</v>
      </c>
      <c r="BJ227" s="19">
        <v>77.599999999999994</v>
      </c>
      <c r="BK227" s="19">
        <f>100-BJ227</f>
        <v>22.400000000000006</v>
      </c>
      <c r="BL227" s="121">
        <f>BJ227/BK227</f>
        <v>3.4642857142857131</v>
      </c>
      <c r="BM227" s="122">
        <v>0.36</v>
      </c>
      <c r="BN227" s="6">
        <f>BM227*100/AO227</f>
        <v>0.75156576200417535</v>
      </c>
      <c r="BO227" s="1" t="s">
        <v>431</v>
      </c>
      <c r="BP227" s="19">
        <v>9.1349999999999998</v>
      </c>
      <c r="BQ227" s="19">
        <v>27.04</v>
      </c>
      <c r="BR227" s="42">
        <v>27406.399999999998</v>
      </c>
      <c r="BS227" s="6">
        <f>BX227+BZ227</f>
        <v>67.599999999999994</v>
      </c>
      <c r="BT227" s="4">
        <v>95.1</v>
      </c>
      <c r="BU227" s="42">
        <v>20107</v>
      </c>
      <c r="BV227" s="6">
        <f>100-BT227</f>
        <v>4.9000000000000057</v>
      </c>
      <c r="BW227" s="6">
        <f>BY227+CA227+CC227</f>
        <v>47.373100000000001</v>
      </c>
      <c r="BX227" s="22">
        <v>28.7</v>
      </c>
      <c r="BY227" s="22">
        <f>BX227*AP227/100</f>
        <v>13.747300000000001</v>
      </c>
      <c r="BZ227" s="6">
        <v>38.9</v>
      </c>
      <c r="CA227" s="22">
        <f>BZ227*AP227/100</f>
        <v>18.633099999999999</v>
      </c>
      <c r="CB227" s="6">
        <v>31.3</v>
      </c>
      <c r="CC227" s="22">
        <f>CB227*AP227/100</f>
        <v>14.992699999999999</v>
      </c>
      <c r="CD227" s="22">
        <v>11</v>
      </c>
      <c r="CE227" s="123">
        <v>99.9</v>
      </c>
      <c r="CF227" s="124">
        <v>11238</v>
      </c>
      <c r="CG227" s="123">
        <v>98.5</v>
      </c>
      <c r="CH227" s="124">
        <v>8087</v>
      </c>
      <c r="CI227" s="123">
        <v>76</v>
      </c>
      <c r="CJ227" s="123">
        <v>91.7</v>
      </c>
      <c r="CK227" s="124">
        <v>8337</v>
      </c>
      <c r="CL227" s="19">
        <f>BX227/BZ227</f>
        <v>0.73778920308483287</v>
      </c>
      <c r="CM227" s="19"/>
      <c r="CN227" s="19"/>
      <c r="CO227" s="19"/>
      <c r="CP227" s="6"/>
      <c r="CQ227" s="19"/>
      <c r="CR227" s="19"/>
      <c r="CS227" s="20"/>
      <c r="CT227" s="25"/>
      <c r="CU227" s="125"/>
      <c r="CV227" s="125"/>
      <c r="CW227" s="1"/>
      <c r="CX227" s="1"/>
      <c r="CY227" s="1"/>
      <c r="CZ227" s="22"/>
      <c r="DA227" s="16"/>
      <c r="DB227" s="126" t="s">
        <v>256</v>
      </c>
      <c r="DC227" s="127"/>
      <c r="DD227" s="128" t="s">
        <v>1936</v>
      </c>
      <c r="DE227" s="1"/>
      <c r="DF227" s="1"/>
      <c r="DG227" s="1"/>
      <c r="DH227" s="1"/>
      <c r="DI227" s="1" t="s">
        <v>435</v>
      </c>
      <c r="DJ227" s="205" t="s">
        <v>482</v>
      </c>
      <c r="DK227" s="4">
        <v>2</v>
      </c>
      <c r="DL227" s="4"/>
      <c r="DM227" s="4"/>
      <c r="DN227" s="16">
        <v>0</v>
      </c>
      <c r="DO227" s="4"/>
      <c r="DP227" s="4"/>
      <c r="DQ227" s="4"/>
      <c r="DR227" s="55" t="s">
        <v>430</v>
      </c>
      <c r="DS227" s="22" t="s">
        <v>430</v>
      </c>
      <c r="DT227" s="22">
        <v>583</v>
      </c>
      <c r="DU227" s="22">
        <v>7.6</v>
      </c>
      <c r="DV227" s="22">
        <v>92.4</v>
      </c>
      <c r="DW227" s="22" t="s">
        <v>430</v>
      </c>
      <c r="DX227" s="22" t="s">
        <v>430</v>
      </c>
      <c r="DY227" s="22" t="s">
        <v>430</v>
      </c>
      <c r="DZ227" s="22" t="s">
        <v>430</v>
      </c>
      <c r="EA227" s="2">
        <v>0</v>
      </c>
      <c r="EB227" s="2"/>
      <c r="EC227" s="36"/>
      <c r="ED227" s="36"/>
      <c r="EE227" s="4">
        <f>L227</f>
        <v>6</v>
      </c>
      <c r="EF227" s="4"/>
      <c r="EG227" s="4"/>
      <c r="EH227" s="4"/>
      <c r="EI227" s="4"/>
      <c r="EJ227" s="4"/>
      <c r="EK227" s="4"/>
      <c r="EL227" s="6" t="e">
        <f t="shared" si="359"/>
        <v>#DIV/0!</v>
      </c>
      <c r="EM227" s="4"/>
      <c r="EN227" s="4"/>
      <c r="EO227" s="4"/>
      <c r="EP227" s="4"/>
      <c r="EQ227" s="31"/>
      <c r="ER227" s="14"/>
      <c r="ES227" s="129">
        <f>C227</f>
        <v>16904</v>
      </c>
      <c r="ET227" s="130">
        <v>75</v>
      </c>
      <c r="EU227" s="130">
        <v>4593</v>
      </c>
      <c r="EV227" s="130">
        <v>8000</v>
      </c>
      <c r="EW227" s="130">
        <v>37440</v>
      </c>
      <c r="EX227" s="130">
        <v>2763</v>
      </c>
      <c r="EY227" s="131">
        <f>EX227/EV227*EW227/ET227</f>
        <v>172.41120000000001</v>
      </c>
      <c r="EZ227" s="38">
        <f>L227*EY227</f>
        <v>1034.4672</v>
      </c>
      <c r="FA227" s="9"/>
      <c r="FB227" s="9"/>
      <c r="FC227" s="9"/>
      <c r="FD227" s="9"/>
      <c r="FE227" s="132"/>
      <c r="FF227" s="132"/>
      <c r="FG227" s="132"/>
      <c r="FH227" s="133"/>
      <c r="FI227" s="134"/>
      <c r="FJ227" s="133"/>
      <c r="FK227" s="135"/>
      <c r="FL227" s="136"/>
      <c r="FM227" s="9"/>
      <c r="FN227" s="1"/>
      <c r="FO227" s="40">
        <f>AC227/1000</f>
        <v>0.17299999999999999</v>
      </c>
      <c r="FP227" s="9"/>
      <c r="FQ227" s="118">
        <f>EX227*100/EU227</f>
        <v>60.156760287393858</v>
      </c>
      <c r="FR227" s="137">
        <f>EY227/1000</f>
        <v>0.17241120000000001</v>
      </c>
      <c r="FS227" s="9"/>
      <c r="FT227" s="1"/>
      <c r="FU227" s="336"/>
      <c r="FV227" s="343"/>
      <c r="FW227" s="1"/>
      <c r="FX227" s="208"/>
      <c r="FY227" s="240"/>
      <c r="FZ227" s="1"/>
      <c r="GA227" s="1"/>
      <c r="GB227" s="9"/>
      <c r="GC227" s="9"/>
      <c r="GD227" s="1"/>
      <c r="GE227" s="20"/>
      <c r="GF227" s="1"/>
      <c r="GG227" s="1"/>
      <c r="GH227" s="8"/>
      <c r="GI227" s="351"/>
      <c r="GJ227" s="8"/>
      <c r="GK227" s="1"/>
      <c r="GL227" s="8"/>
      <c r="GM227" s="9"/>
      <c r="GN227" s="1"/>
      <c r="GO227" s="10"/>
      <c r="GP227" s="10"/>
      <c r="GQ227" s="20"/>
      <c r="GR227" s="138"/>
      <c r="GS227" s="1"/>
      <c r="GT227" s="1"/>
      <c r="GU227" s="1"/>
      <c r="GV227" s="1"/>
      <c r="GW227" s="1"/>
      <c r="GX227" s="1"/>
      <c r="GY227" s="9"/>
      <c r="GZ227" s="9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22">
        <v>59.5</v>
      </c>
      <c r="KC227" s="22">
        <v>17.899999999999999</v>
      </c>
      <c r="KD227" s="22">
        <v>22.3</v>
      </c>
      <c r="KE227" s="20">
        <f>FR227*AO227/100*1000</f>
        <v>82.584964799999995</v>
      </c>
      <c r="KF227" s="20">
        <f>FR227*AP227/100*1000</f>
        <v>82.584964799999995</v>
      </c>
      <c r="KG227" s="20">
        <f>FR227*AQ227/100*1000</f>
        <v>3.8620108800000006</v>
      </c>
      <c r="KH227" s="20">
        <f>FR227*AX227/100*1000</f>
        <v>8.172290880000002</v>
      </c>
      <c r="KI227" s="20">
        <f>FR227*BM227/100*1000</f>
        <v>0.62068031999999995</v>
      </c>
      <c r="KJ227" s="20">
        <f>FR227*BY227/100*1000</f>
        <v>23.701884897600003</v>
      </c>
      <c r="KK227" s="20">
        <f>FR227*CA227/100*1000</f>
        <v>32.125551307200006</v>
      </c>
      <c r="KL227" s="20">
        <f>FR227*CC227/100*1000</f>
        <v>25.849093982400003</v>
      </c>
      <c r="KM227" s="9"/>
      <c r="KN227" s="9"/>
      <c r="KO227" s="9"/>
      <c r="KP227" s="1"/>
      <c r="KQ227" s="9"/>
      <c r="KR227" s="9"/>
      <c r="KS227" s="23"/>
      <c r="KT227" s="20"/>
      <c r="KU227" s="1"/>
      <c r="KV227" s="1"/>
      <c r="KW227" s="1"/>
      <c r="KX227" s="1"/>
      <c r="KY227" s="1"/>
      <c r="KZ227" s="1"/>
      <c r="LA227" s="11"/>
      <c r="LB227" s="11"/>
      <c r="LC227" s="11"/>
    </row>
    <row r="228" spans="1:315">
      <c r="A228" s="1">
        <v>80</v>
      </c>
      <c r="B228" s="416">
        <f>COUNTIFS($D$3:D228,D228,$F$3:F228,F228)</f>
        <v>1</v>
      </c>
      <c r="C228" s="418">
        <v>8391</v>
      </c>
      <c r="D228" s="418" t="s">
        <v>2279</v>
      </c>
      <c r="E228" s="1" t="s">
        <v>2280</v>
      </c>
      <c r="F228" s="12">
        <v>5707140769</v>
      </c>
      <c r="G228" s="1">
        <v>61</v>
      </c>
      <c r="H228" s="441">
        <v>43208</v>
      </c>
      <c r="I228" s="162"/>
      <c r="J228" s="24"/>
      <c r="K228" s="9"/>
      <c r="L228" s="1"/>
      <c r="M228" s="1"/>
      <c r="N228" s="1"/>
      <c r="O228" s="1"/>
      <c r="P228" s="25"/>
      <c r="Q228" s="25"/>
      <c r="R228" s="25"/>
      <c r="S228" s="27"/>
      <c r="T228" s="27"/>
      <c r="U228" s="27"/>
      <c r="V228" s="27"/>
      <c r="W228" s="27"/>
      <c r="X228" s="27"/>
      <c r="Y228" s="26"/>
      <c r="Z228" s="8"/>
      <c r="AA228" s="1"/>
      <c r="AB228" s="1"/>
      <c r="AC228" s="1"/>
      <c r="AD228" s="1"/>
      <c r="AE228" s="1"/>
      <c r="AF228" s="1"/>
      <c r="AG228" s="136"/>
      <c r="AH228" s="9"/>
      <c r="AI228" s="1"/>
      <c r="AJ228" s="1"/>
      <c r="AK228" s="112"/>
      <c r="AL228" s="1"/>
      <c r="AM228" s="1"/>
      <c r="AN228" s="1"/>
      <c r="AO228" s="163"/>
      <c r="AP228" s="164"/>
      <c r="AQ228" s="165"/>
      <c r="AR228" s="166"/>
      <c r="AS228" s="135"/>
      <c r="AT228" s="21"/>
      <c r="AU228" s="167"/>
      <c r="AV228" s="1"/>
      <c r="AW228" s="1"/>
      <c r="AX228" s="168"/>
      <c r="AY228" s="1"/>
      <c r="AZ228" s="1"/>
      <c r="BA228" s="142"/>
      <c r="BB228" s="1"/>
      <c r="BC228" s="169"/>
      <c r="BD228" s="4"/>
      <c r="BE228" s="1"/>
      <c r="BF228" s="1"/>
      <c r="BG228" s="1"/>
      <c r="BH228" s="1"/>
      <c r="BI228" s="1"/>
      <c r="BJ228" s="1"/>
      <c r="BK228" s="1"/>
      <c r="BL228" s="170"/>
      <c r="BM228" s="123"/>
      <c r="BN228" s="4"/>
      <c r="BO228" s="1"/>
      <c r="BP228" s="1"/>
      <c r="BQ228" s="1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25"/>
      <c r="CP228" s="4"/>
      <c r="CQ228" s="1"/>
      <c r="CR228" s="1"/>
      <c r="CS228" s="1"/>
      <c r="CT228" s="25"/>
      <c r="CU228" s="125"/>
      <c r="CV228" s="125"/>
      <c r="CW228" s="1"/>
      <c r="CX228" s="1"/>
      <c r="CY228" s="1"/>
      <c r="CZ228" s="1"/>
      <c r="DA228" s="1"/>
      <c r="DB228" s="126"/>
      <c r="DC228" s="8"/>
      <c r="DD228" s="8"/>
      <c r="DE228" s="1"/>
      <c r="DF228" s="1"/>
      <c r="DG228" s="1"/>
      <c r="DH228" s="1"/>
      <c r="DI228" s="2"/>
      <c r="DJ228" s="205" t="s">
        <v>482</v>
      </c>
      <c r="DK228" s="4"/>
      <c r="DL228" s="4"/>
      <c r="DM228" s="4"/>
      <c r="DN228" s="4"/>
      <c r="DO228" s="4"/>
      <c r="DP228" s="4"/>
      <c r="DQ228" s="4"/>
      <c r="DR228" s="1"/>
      <c r="DS228" s="1"/>
      <c r="DT228" s="2"/>
      <c r="DU228" s="2"/>
      <c r="DV228" s="2"/>
      <c r="DW228" s="2"/>
      <c r="DX228" s="2"/>
      <c r="DY228" s="2"/>
      <c r="DZ228" s="2"/>
      <c r="EA228" s="2"/>
      <c r="EB228" s="1"/>
      <c r="EC228" s="9"/>
      <c r="ED228" s="9"/>
      <c r="EE228" s="9"/>
      <c r="EF228" s="1"/>
      <c r="EG228" s="1"/>
      <c r="EH228" s="1"/>
      <c r="EI228" s="1"/>
      <c r="EJ228" s="1"/>
      <c r="EK228" s="1"/>
      <c r="EL228" s="6" t="e">
        <f>EK228/((EJ228/100)*(EJ228/100))</f>
        <v>#DIV/0!</v>
      </c>
      <c r="EM228" s="1"/>
      <c r="EN228" s="1"/>
      <c r="EO228" s="1"/>
      <c r="EP228" s="1"/>
      <c r="EQ228" s="8"/>
      <c r="ER228" s="10"/>
      <c r="ES228" s="129"/>
      <c r="ET228" s="9"/>
      <c r="EU228" s="9"/>
      <c r="EV228" s="9"/>
      <c r="EW228" s="9"/>
      <c r="EX228" s="9"/>
      <c r="EY228" s="132"/>
      <c r="EZ228" s="132"/>
      <c r="FA228" s="11"/>
      <c r="FB228" s="9"/>
      <c r="FC228" s="9"/>
      <c r="FD228" s="9"/>
      <c r="FE228" s="9"/>
      <c r="FF228" s="9"/>
      <c r="FG228" s="132"/>
      <c r="FH228" s="132"/>
      <c r="FI228" s="134"/>
      <c r="FJ228" s="133"/>
      <c r="FK228" s="171"/>
      <c r="FL228" s="21"/>
      <c r="FM228" s="136"/>
      <c r="FN228" s="9"/>
      <c r="FO228" s="36"/>
      <c r="FP228" s="9"/>
      <c r="FQ228" s="132"/>
      <c r="FR228" s="132"/>
      <c r="FS228" s="1"/>
      <c r="FT228" s="1"/>
      <c r="FU228" s="336"/>
      <c r="FV228" s="343" t="s">
        <v>772</v>
      </c>
      <c r="FW228" s="1"/>
      <c r="FX228" s="208" t="s">
        <v>772</v>
      </c>
      <c r="FY228" s="240"/>
      <c r="FZ228" s="1"/>
      <c r="GA228" s="1"/>
      <c r="GB228" s="9"/>
      <c r="GC228" s="9"/>
      <c r="GD228" s="1"/>
      <c r="GE228" s="20"/>
      <c r="GF228" s="1"/>
      <c r="GG228" s="1"/>
      <c r="GH228" s="8"/>
      <c r="GI228" s="351"/>
      <c r="GJ228" s="8"/>
      <c r="GK228" s="1"/>
      <c r="GL228" s="8"/>
      <c r="GM228" s="9"/>
      <c r="GN228" s="1"/>
      <c r="GO228" s="1"/>
      <c r="GP228" s="4"/>
      <c r="GQ228" s="1"/>
      <c r="GR228" s="138"/>
      <c r="GS228" s="1"/>
      <c r="GT228" s="1"/>
      <c r="GU228" s="1"/>
      <c r="GV228" s="1"/>
      <c r="GW228" s="1"/>
      <c r="GX228" s="1"/>
      <c r="GY228" s="9"/>
      <c r="GZ228" s="9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1"/>
      <c r="KQ228" s="9"/>
      <c r="KR228" s="9"/>
      <c r="KS228" s="23"/>
      <c r="KT228" s="20"/>
      <c r="KU228" s="1"/>
      <c r="KV228" s="1"/>
      <c r="KW228" s="1"/>
      <c r="KX228" s="1"/>
      <c r="KY228" s="1"/>
      <c r="KZ228" s="1"/>
      <c r="LA228" s="11"/>
      <c r="LB228" s="11"/>
      <c r="LC228" s="11"/>
    </row>
    <row r="229" spans="1:315">
      <c r="A229" s="1">
        <v>188</v>
      </c>
      <c r="B229" s="416">
        <f>COUNTIFS($D$3:D229,D229,$F$3:F229,F229)</f>
        <v>1</v>
      </c>
      <c r="C229" s="418">
        <v>15691</v>
      </c>
      <c r="D229" s="418" t="s">
        <v>2279</v>
      </c>
      <c r="E229" s="1" t="s">
        <v>503</v>
      </c>
      <c r="F229" s="12">
        <v>9603095700</v>
      </c>
      <c r="G229" s="1">
        <v>25</v>
      </c>
      <c r="H229" s="441">
        <v>44384</v>
      </c>
      <c r="I229" s="162"/>
      <c r="J229" s="24"/>
      <c r="K229" s="9"/>
      <c r="L229" s="1"/>
      <c r="M229" s="1"/>
      <c r="N229" s="1"/>
      <c r="O229" s="1"/>
      <c r="P229" s="25"/>
      <c r="Q229" s="25"/>
      <c r="R229" s="25"/>
      <c r="S229" s="27"/>
      <c r="T229" s="27"/>
      <c r="U229" s="27"/>
      <c r="V229" s="27"/>
      <c r="W229" s="27"/>
      <c r="X229" s="27"/>
      <c r="Y229" s="26"/>
      <c r="Z229" s="8"/>
      <c r="AA229" s="1"/>
      <c r="AB229" s="1"/>
      <c r="AC229" s="1"/>
      <c r="AD229" s="1"/>
      <c r="AE229" s="1"/>
      <c r="AF229" s="1"/>
      <c r="AG229" s="136"/>
      <c r="AH229" s="9"/>
      <c r="AI229" s="1"/>
      <c r="AJ229" s="1"/>
      <c r="AK229" s="112"/>
      <c r="AL229" s="1"/>
      <c r="AM229" s="1"/>
      <c r="AN229" s="1"/>
      <c r="AO229" s="163"/>
      <c r="AP229" s="164"/>
      <c r="AQ229" s="165"/>
      <c r="AR229" s="166"/>
      <c r="AS229" s="135"/>
      <c r="AT229" s="21"/>
      <c r="AU229" s="167"/>
      <c r="AV229" s="1"/>
      <c r="AW229" s="1"/>
      <c r="AX229" s="168"/>
      <c r="AY229" s="1"/>
      <c r="AZ229" s="1"/>
      <c r="BA229" s="142"/>
      <c r="BB229" s="1"/>
      <c r="BC229" s="169"/>
      <c r="BD229" s="4"/>
      <c r="BE229" s="1"/>
      <c r="BF229" s="1"/>
      <c r="BG229" s="1"/>
      <c r="BH229" s="1"/>
      <c r="BI229" s="1"/>
      <c r="BJ229" s="1"/>
      <c r="BK229" s="1"/>
      <c r="BL229" s="170"/>
      <c r="BM229" s="123"/>
      <c r="BN229" s="4"/>
      <c r="BO229" s="1"/>
      <c r="BP229" s="1"/>
      <c r="BQ229" s="1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25"/>
      <c r="CP229" s="4"/>
      <c r="CQ229" s="1"/>
      <c r="CR229" s="1"/>
      <c r="CS229" s="1"/>
      <c r="CT229" s="25"/>
      <c r="CU229" s="125"/>
      <c r="CV229" s="125"/>
      <c r="CW229" s="1"/>
      <c r="CX229" s="1"/>
      <c r="CY229" s="1"/>
      <c r="CZ229" s="1"/>
      <c r="DA229" s="1"/>
      <c r="DB229" s="126"/>
      <c r="DC229" s="8"/>
      <c r="DD229" s="8"/>
      <c r="DE229" s="1"/>
      <c r="DF229" s="1"/>
      <c r="DG229" s="1"/>
      <c r="DH229" s="1"/>
      <c r="DI229" s="2"/>
      <c r="DJ229" s="206" t="s">
        <v>490</v>
      </c>
      <c r="DK229" s="4"/>
      <c r="DL229" s="4"/>
      <c r="DM229" s="4"/>
      <c r="DN229" s="4"/>
      <c r="DO229" s="4"/>
      <c r="DP229" s="4"/>
      <c r="DQ229" s="4"/>
      <c r="DR229" s="1"/>
      <c r="DS229" s="1"/>
      <c r="DT229" s="2"/>
      <c r="DU229" s="2"/>
      <c r="DV229" s="2"/>
      <c r="DW229" s="2"/>
      <c r="DX229" s="2"/>
      <c r="DY229" s="2"/>
      <c r="DZ229" s="2"/>
      <c r="EA229" s="2"/>
      <c r="EB229" s="1"/>
      <c r="EC229" s="9"/>
      <c r="ED229" s="9"/>
      <c r="EE229" s="9"/>
      <c r="EF229" s="1"/>
      <c r="EG229" s="1"/>
      <c r="EH229" s="1"/>
      <c r="EI229" s="1"/>
      <c r="EJ229" s="1"/>
      <c r="EK229" s="1"/>
      <c r="EL229" s="6" t="e">
        <f t="shared" ref="EL229:EL248" si="360">EK229/(EJ229*EJ229*0.01*0.01)</f>
        <v>#DIV/0!</v>
      </c>
      <c r="EM229" s="1"/>
      <c r="EN229" s="1"/>
      <c r="EO229" s="1"/>
      <c r="EP229" s="1"/>
      <c r="EQ229" s="8"/>
      <c r="ER229" s="10"/>
      <c r="ES229" s="129"/>
      <c r="ET229" s="9"/>
      <c r="EU229" s="9"/>
      <c r="EV229" s="9"/>
      <c r="EW229" s="9"/>
      <c r="EX229" s="9"/>
      <c r="EY229" s="132"/>
      <c r="EZ229" s="132"/>
      <c r="FA229" s="11"/>
      <c r="FB229" s="9"/>
      <c r="FC229" s="9"/>
      <c r="FD229" s="9"/>
      <c r="FE229" s="9"/>
      <c r="FF229" s="9"/>
      <c r="FG229" s="132"/>
      <c r="FH229" s="132"/>
      <c r="FI229" s="134"/>
      <c r="FJ229" s="133"/>
      <c r="FK229" s="171"/>
      <c r="FL229" s="21"/>
      <c r="FM229" s="136"/>
      <c r="FN229" s="9"/>
      <c r="FO229" s="36"/>
      <c r="FP229" s="9"/>
      <c r="FQ229" s="132"/>
      <c r="FR229" s="132"/>
      <c r="FS229" s="1"/>
      <c r="FT229" s="1"/>
      <c r="FU229" s="335" t="s">
        <v>772</v>
      </c>
      <c r="FV229" s="344"/>
      <c r="FW229" s="210" t="s">
        <v>772</v>
      </c>
      <c r="FX229" s="8"/>
      <c r="FY229" s="240"/>
      <c r="FZ229" s="1"/>
      <c r="GA229" s="1"/>
      <c r="GB229" s="9"/>
      <c r="GC229" s="9"/>
      <c r="GD229" s="1"/>
      <c r="GE229" s="20"/>
      <c r="GF229" s="1"/>
      <c r="GG229" s="1"/>
      <c r="GH229" s="8"/>
      <c r="GI229" s="351"/>
      <c r="GJ229" s="8"/>
      <c r="GK229" s="1"/>
      <c r="GL229" s="8"/>
      <c r="GM229" s="9"/>
      <c r="GN229" s="1"/>
      <c r="GO229" s="1"/>
      <c r="GP229" s="4"/>
      <c r="GQ229" s="1"/>
      <c r="GR229" s="138"/>
      <c r="GS229" s="1"/>
      <c r="GT229" s="1"/>
      <c r="GU229" s="1"/>
      <c r="GV229" s="1"/>
      <c r="GW229" s="1"/>
      <c r="GX229" s="1"/>
      <c r="GY229" s="9"/>
      <c r="GZ229" s="9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1"/>
      <c r="KQ229" s="9"/>
      <c r="KR229" s="9"/>
      <c r="KS229" s="23"/>
      <c r="KT229" s="20"/>
      <c r="KU229" s="1"/>
      <c r="KV229" s="1"/>
      <c r="KW229" s="1"/>
      <c r="KX229" s="1"/>
      <c r="KY229" s="1"/>
      <c r="KZ229" s="1"/>
      <c r="LA229" s="11"/>
      <c r="LB229" s="11"/>
      <c r="LC229" s="11"/>
    </row>
    <row r="230" spans="1:315">
      <c r="A230" s="1">
        <v>343</v>
      </c>
      <c r="B230" s="416">
        <f>COUNTIFS($D$3:D230,D230,$F$3:F230,F230)</f>
        <v>1</v>
      </c>
      <c r="C230" s="417">
        <v>16672</v>
      </c>
      <c r="D230" s="418" t="s">
        <v>1897</v>
      </c>
      <c r="E230" s="2" t="s">
        <v>489</v>
      </c>
      <c r="F230" s="12">
        <v>5451031630</v>
      </c>
      <c r="G230" s="1">
        <v>67</v>
      </c>
      <c r="H230" s="441">
        <v>44545</v>
      </c>
      <c r="I230" s="29" t="s">
        <v>456</v>
      </c>
      <c r="J230" s="24" t="s">
        <v>486</v>
      </c>
      <c r="K230" s="2" t="s">
        <v>429</v>
      </c>
      <c r="L230" s="2">
        <v>6</v>
      </c>
      <c r="M230" s="2">
        <v>1</v>
      </c>
      <c r="N230" s="2" t="s">
        <v>430</v>
      </c>
      <c r="O230" s="11"/>
      <c r="P230" s="2" t="s">
        <v>1879</v>
      </c>
      <c r="Q230" s="11"/>
      <c r="R230" s="11"/>
      <c r="S230" s="11"/>
      <c r="T230" s="41"/>
      <c r="U230" s="41"/>
      <c r="V230" s="61" t="s">
        <v>1358</v>
      </c>
      <c r="W230" s="41"/>
      <c r="X230" s="41"/>
      <c r="Y230" s="63"/>
      <c r="Z230" s="11"/>
      <c r="AA230" s="1" t="s">
        <v>793</v>
      </c>
      <c r="AB230" s="1"/>
      <c r="AC230" s="112">
        <v>260</v>
      </c>
      <c r="AD230" s="112">
        <v>1500</v>
      </c>
      <c r="AE230" s="11"/>
      <c r="AF230" s="11"/>
      <c r="AG230" s="11" t="s">
        <v>490</v>
      </c>
      <c r="AH230" s="112">
        <v>150</v>
      </c>
      <c r="AI230" s="11"/>
      <c r="AJ230" s="11"/>
      <c r="AK230" s="112"/>
      <c r="AL230" s="1"/>
      <c r="AM230" s="11"/>
      <c r="AN230" s="1"/>
      <c r="AO230" s="113">
        <v>27.7</v>
      </c>
      <c r="AP230" s="114">
        <v>39.700000000000003</v>
      </c>
      <c r="AQ230" s="115">
        <v>31.6</v>
      </c>
      <c r="AR230" s="116">
        <f>AO230+AP230+AQ230</f>
        <v>99</v>
      </c>
      <c r="AS230" s="117">
        <f>AO230/AP230</f>
        <v>0.69773299748110829</v>
      </c>
      <c r="AT230" s="118">
        <f>AO230/AP230*AQ230</f>
        <v>22.048362720403023</v>
      </c>
      <c r="AU230" s="119">
        <f>AO230/(AP230+AQ230)</f>
        <v>0.38849929873772782</v>
      </c>
      <c r="AV230" s="19">
        <f>AW230*AO230/100</f>
        <v>22.119</v>
      </c>
      <c r="AW230" s="19">
        <f>98-AY230-(CD230*100/AO230)</f>
        <v>79.851985559566785</v>
      </c>
      <c r="AX230" s="120">
        <v>4.93</v>
      </c>
      <c r="AY230" s="19">
        <f>AX230*100/AO230</f>
        <v>17.797833935018051</v>
      </c>
      <c r="AZ230" s="1" t="s">
        <v>431</v>
      </c>
      <c r="BA230" s="55">
        <v>20.41</v>
      </c>
      <c r="BB230" s="1" t="s">
        <v>431</v>
      </c>
      <c r="BC230" s="6">
        <v>0.16</v>
      </c>
      <c r="BD230" s="6"/>
      <c r="BE230" s="19"/>
      <c r="BF230" s="19"/>
      <c r="BG230" s="64">
        <v>6302.5</v>
      </c>
      <c r="BH230" s="64">
        <v>444.07</v>
      </c>
      <c r="BI230" s="19">
        <v>0.41</v>
      </c>
      <c r="BJ230" s="19">
        <v>39.1</v>
      </c>
      <c r="BK230" s="19">
        <f>100-BJ230</f>
        <v>60.9</v>
      </c>
      <c r="BL230" s="121">
        <f>BJ230/BK230</f>
        <v>0.64203612479474548</v>
      </c>
      <c r="BM230" s="122">
        <v>0.32</v>
      </c>
      <c r="BN230" s="6">
        <f>BM230*100/AO230</f>
        <v>1.1552346570397112</v>
      </c>
      <c r="BO230" s="1" t="s">
        <v>431</v>
      </c>
      <c r="BP230" s="19">
        <v>30.974999999999998</v>
      </c>
      <c r="BQ230" s="19">
        <v>27.317999999999998</v>
      </c>
      <c r="BR230" s="42">
        <v>61494.51</v>
      </c>
      <c r="BS230" s="6">
        <f>BX230+BZ230</f>
        <v>63</v>
      </c>
      <c r="BT230" s="4">
        <v>92.4</v>
      </c>
      <c r="BU230" s="42">
        <v>8105.2300000000005</v>
      </c>
      <c r="BV230" s="6">
        <f>100-BT230</f>
        <v>7.5999999999999943</v>
      </c>
      <c r="BW230" s="6">
        <f>BY230+CA230+CC230</f>
        <v>39.263300000000001</v>
      </c>
      <c r="BX230" s="22">
        <v>23.3</v>
      </c>
      <c r="BY230" s="22">
        <f>BX230*AP230/100</f>
        <v>9.2501000000000015</v>
      </c>
      <c r="BZ230" s="6">
        <v>39.700000000000003</v>
      </c>
      <c r="CA230" s="22">
        <f>BZ230*AP230/100</f>
        <v>15.760900000000001</v>
      </c>
      <c r="CB230" s="6">
        <v>35.9</v>
      </c>
      <c r="CC230" s="22">
        <f>CB230*AP230/100</f>
        <v>14.2523</v>
      </c>
      <c r="CD230" s="22">
        <v>9.7000000000000003E-2</v>
      </c>
      <c r="CE230" s="123">
        <v>91.1</v>
      </c>
      <c r="CF230" s="124">
        <v>7269</v>
      </c>
      <c r="CG230" s="123">
        <v>81.2</v>
      </c>
      <c r="CH230" s="124">
        <v>5090</v>
      </c>
      <c r="CI230" s="123">
        <v>31</v>
      </c>
      <c r="CJ230" s="123">
        <v>64.7</v>
      </c>
      <c r="CK230" s="124">
        <v>5377</v>
      </c>
      <c r="CL230" s="19">
        <f>BX230/BZ230</f>
        <v>0.58690176322418131</v>
      </c>
      <c r="CM230" s="19"/>
      <c r="CN230" s="19"/>
      <c r="CO230" s="19"/>
      <c r="CP230" s="6"/>
      <c r="CQ230" s="19"/>
      <c r="CR230" s="19"/>
      <c r="CS230" s="20"/>
      <c r="CT230" s="25"/>
      <c r="CU230" s="125"/>
      <c r="CV230" s="125"/>
      <c r="CW230" s="1"/>
      <c r="CX230" s="1"/>
      <c r="CY230" s="1"/>
      <c r="CZ230" s="22"/>
      <c r="DA230" s="16"/>
      <c r="DB230" s="126" t="s">
        <v>463</v>
      </c>
      <c r="DC230" s="127"/>
      <c r="DD230" s="128" t="s">
        <v>1898</v>
      </c>
      <c r="DE230" s="1"/>
      <c r="DF230" s="1"/>
      <c r="DG230" s="1"/>
      <c r="DH230" s="1"/>
      <c r="DI230" s="1" t="s">
        <v>435</v>
      </c>
      <c r="DJ230" s="206" t="s">
        <v>490</v>
      </c>
      <c r="DK230" s="4">
        <v>2</v>
      </c>
      <c r="DL230" s="4"/>
      <c r="DM230" s="4"/>
      <c r="DN230" s="16">
        <v>0</v>
      </c>
      <c r="DO230" s="4"/>
      <c r="DP230" s="4"/>
      <c r="DQ230" s="4"/>
      <c r="DR230" s="22">
        <v>7.6</v>
      </c>
      <c r="DS230" s="22" t="s">
        <v>430</v>
      </c>
      <c r="DT230" s="22">
        <v>283</v>
      </c>
      <c r="DU230" s="22">
        <v>25.8</v>
      </c>
      <c r="DV230" s="22">
        <v>74.2</v>
      </c>
      <c r="DW230" s="22" t="s">
        <v>430</v>
      </c>
      <c r="DX230" s="22" t="s">
        <v>430</v>
      </c>
      <c r="DY230" s="22" t="s">
        <v>430</v>
      </c>
      <c r="DZ230" s="39" t="s">
        <v>430</v>
      </c>
      <c r="EA230" s="2">
        <v>0</v>
      </c>
      <c r="EB230" s="2"/>
      <c r="EC230" s="36"/>
      <c r="ED230" s="36"/>
      <c r="EE230" s="4">
        <f>L230</f>
        <v>6</v>
      </c>
      <c r="EF230" s="4"/>
      <c r="EG230" s="4"/>
      <c r="EH230" s="4"/>
      <c r="EI230" s="4"/>
      <c r="EJ230" s="4"/>
      <c r="EK230" s="4"/>
      <c r="EL230" s="6" t="e">
        <f t="shared" si="360"/>
        <v>#DIV/0!</v>
      </c>
      <c r="EM230" s="4"/>
      <c r="EN230" s="4"/>
      <c r="EO230" s="4"/>
      <c r="EP230" s="4"/>
      <c r="EQ230" s="31"/>
      <c r="ER230" s="14"/>
      <c r="ES230" s="129">
        <f>C230</f>
        <v>16672</v>
      </c>
      <c r="ET230" s="130">
        <v>75</v>
      </c>
      <c r="EU230" s="130">
        <v>14367</v>
      </c>
      <c r="EV230" s="130">
        <v>4000</v>
      </c>
      <c r="EW230" s="130">
        <v>38064</v>
      </c>
      <c r="EX230" s="130">
        <v>2090</v>
      </c>
      <c r="EY230" s="131">
        <f>EX230/EV230*EW230/ET230</f>
        <v>265.17919999999998</v>
      </c>
      <c r="EZ230" s="38">
        <f>L230*EY230</f>
        <v>1591.0751999999998</v>
      </c>
      <c r="FA230" s="9"/>
      <c r="FB230" s="9"/>
      <c r="FC230" s="9"/>
      <c r="FD230" s="9"/>
      <c r="FE230" s="132"/>
      <c r="FF230" s="132"/>
      <c r="FG230" s="132"/>
      <c r="FH230" s="133"/>
      <c r="FI230" s="134"/>
      <c r="FJ230" s="133"/>
      <c r="FK230" s="135"/>
      <c r="FL230" s="136"/>
      <c r="FM230" s="9"/>
      <c r="FN230" s="1"/>
      <c r="FO230" s="40">
        <f>AC230/1000</f>
        <v>0.26</v>
      </c>
      <c r="FP230" s="9"/>
      <c r="FQ230" s="118">
        <f>EX230*100/EU230</f>
        <v>14.547226282452844</v>
      </c>
      <c r="FR230" s="137">
        <f>EY230/1000</f>
        <v>0.2651792</v>
      </c>
      <c r="FS230" s="9"/>
      <c r="FT230" s="1"/>
      <c r="FU230" s="335"/>
      <c r="FV230" s="344"/>
      <c r="FW230" s="210"/>
      <c r="FX230" s="8"/>
      <c r="FY230" s="240"/>
      <c r="FZ230" s="1"/>
      <c r="GA230" s="1"/>
      <c r="GB230" s="9"/>
      <c r="GC230" s="9"/>
      <c r="GD230" s="1"/>
      <c r="GE230" s="20"/>
      <c r="GF230" s="1"/>
      <c r="GG230" s="1"/>
      <c r="GH230" s="8"/>
      <c r="GI230" s="351"/>
      <c r="GJ230" s="8"/>
      <c r="GK230" s="1"/>
      <c r="GL230" s="8"/>
      <c r="GM230" s="9"/>
      <c r="GN230" s="1"/>
      <c r="GO230" s="10"/>
      <c r="GP230" s="10"/>
      <c r="GQ230" s="20"/>
      <c r="GR230" s="138"/>
      <c r="GS230" s="1"/>
      <c r="GT230" s="1"/>
      <c r="GU230" s="1"/>
      <c r="GV230" s="1"/>
      <c r="GW230" s="1"/>
      <c r="GX230" s="1"/>
      <c r="GY230" s="9"/>
      <c r="GZ230" s="9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22">
        <v>56.3</v>
      </c>
      <c r="KC230" s="22">
        <v>4.4800000000000004</v>
      </c>
      <c r="KD230" s="22">
        <v>2.87</v>
      </c>
      <c r="KE230" s="20">
        <f>FR230*AO230/100*1000</f>
        <v>73.454638399999993</v>
      </c>
      <c r="KF230" s="20">
        <f>FR230*AP230/100*1000</f>
        <v>105.2761424</v>
      </c>
      <c r="KG230" s="20">
        <f>FR230*AQ230/100*1000</f>
        <v>83.796627200000003</v>
      </c>
      <c r="KH230" s="20">
        <f>FR230*AX230/100*1000</f>
        <v>13.073334559999999</v>
      </c>
      <c r="KI230" s="20">
        <f>FR230*BM230/100*1000</f>
        <v>0.84857344000000001</v>
      </c>
      <c r="KJ230" s="20">
        <f>FR230*BY230/100*1000</f>
        <v>24.529341179200006</v>
      </c>
      <c r="KK230" s="20">
        <f>FR230*CA230/100*1000</f>
        <v>41.794628532800004</v>
      </c>
      <c r="KL230" s="20">
        <f>FR230*CC230/100*1000</f>
        <v>37.7941351216</v>
      </c>
      <c r="KM230" s="9"/>
      <c r="KN230" s="9"/>
      <c r="KO230" s="9"/>
      <c r="KP230" s="1"/>
      <c r="KQ230" s="9"/>
      <c r="KR230" s="9"/>
      <c r="KS230" s="23"/>
      <c r="KT230" s="20"/>
      <c r="KU230" s="1"/>
      <c r="KV230" s="1"/>
      <c r="KW230" s="1"/>
      <c r="KX230" s="1"/>
      <c r="KY230" s="1"/>
      <c r="KZ230" s="1"/>
      <c r="LA230" s="11"/>
      <c r="LB230" s="11"/>
      <c r="LC230" s="11"/>
    </row>
    <row r="231" spans="1:315">
      <c r="A231" s="1">
        <v>98</v>
      </c>
      <c r="B231" s="416">
        <f>COUNTIFS($D$3:D231,D231,$F$3:F231,F231)</f>
        <v>1</v>
      </c>
      <c r="C231" s="418">
        <v>12525</v>
      </c>
      <c r="D231" s="418" t="s">
        <v>2360</v>
      </c>
      <c r="E231" s="1" t="s">
        <v>560</v>
      </c>
      <c r="F231" s="12">
        <v>9703105313</v>
      </c>
      <c r="G231" s="1">
        <v>23</v>
      </c>
      <c r="H231" s="441">
        <v>43899</v>
      </c>
      <c r="I231" s="162"/>
      <c r="J231" s="24"/>
      <c r="K231" s="9"/>
      <c r="L231" s="1"/>
      <c r="M231" s="1"/>
      <c r="N231" s="1"/>
      <c r="O231" s="1"/>
      <c r="P231" s="25"/>
      <c r="Q231" s="25"/>
      <c r="R231" s="25"/>
      <c r="S231" s="27"/>
      <c r="T231" s="27"/>
      <c r="U231" s="27"/>
      <c r="V231" s="27"/>
      <c r="W231" s="27"/>
      <c r="X231" s="27"/>
      <c r="Y231" s="26"/>
      <c r="Z231" s="8"/>
      <c r="AA231" s="1"/>
      <c r="AB231" s="1"/>
      <c r="AC231" s="1"/>
      <c r="AD231" s="1"/>
      <c r="AE231" s="1"/>
      <c r="AF231" s="1"/>
      <c r="AG231" s="136"/>
      <c r="AH231" s="9"/>
      <c r="AI231" s="1"/>
      <c r="AJ231" s="1"/>
      <c r="AK231" s="112"/>
      <c r="AL231" s="1"/>
      <c r="AM231" s="1"/>
      <c r="AN231" s="1"/>
      <c r="AO231" s="163"/>
      <c r="AP231" s="164"/>
      <c r="AQ231" s="165"/>
      <c r="AR231" s="166"/>
      <c r="AS231" s="135"/>
      <c r="AT231" s="21"/>
      <c r="AU231" s="167"/>
      <c r="AV231" s="1"/>
      <c r="AW231" s="1"/>
      <c r="AX231" s="168"/>
      <c r="AY231" s="1"/>
      <c r="AZ231" s="1"/>
      <c r="BA231" s="142"/>
      <c r="BB231" s="1"/>
      <c r="BC231" s="169"/>
      <c r="BD231" s="4"/>
      <c r="BE231" s="1"/>
      <c r="BF231" s="1"/>
      <c r="BG231" s="1"/>
      <c r="BH231" s="1"/>
      <c r="BI231" s="1"/>
      <c r="BJ231" s="1"/>
      <c r="BK231" s="1"/>
      <c r="BL231" s="170"/>
      <c r="BM231" s="123"/>
      <c r="BN231" s="4"/>
      <c r="BO231" s="1"/>
      <c r="BP231" s="1"/>
      <c r="BQ231" s="1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25"/>
      <c r="CP231" s="4"/>
      <c r="CQ231" s="1"/>
      <c r="CR231" s="1"/>
      <c r="CS231" s="1"/>
      <c r="CT231" s="25"/>
      <c r="CU231" s="125"/>
      <c r="CV231" s="125"/>
      <c r="CW231" s="1"/>
      <c r="CX231" s="1"/>
      <c r="CY231" s="1"/>
      <c r="CZ231" s="1"/>
      <c r="DA231" s="1"/>
      <c r="DB231" s="126"/>
      <c r="DC231" s="8"/>
      <c r="DD231" s="8"/>
      <c r="DE231" s="1"/>
      <c r="DF231" s="1"/>
      <c r="DG231" s="1"/>
      <c r="DH231" s="1"/>
      <c r="DI231" s="2"/>
      <c r="DJ231" s="206" t="s">
        <v>490</v>
      </c>
      <c r="DK231" s="4"/>
      <c r="DL231" s="4"/>
      <c r="DM231" s="4"/>
      <c r="DN231" s="4"/>
      <c r="DO231" s="4"/>
      <c r="DP231" s="4"/>
      <c r="DQ231" s="4"/>
      <c r="DR231" s="1"/>
      <c r="DS231" s="1"/>
      <c r="DT231" s="2"/>
      <c r="DU231" s="2"/>
      <c r="DV231" s="2"/>
      <c r="DW231" s="2"/>
      <c r="DX231" s="2"/>
      <c r="DY231" s="2"/>
      <c r="DZ231" s="2"/>
      <c r="EA231" s="2"/>
      <c r="EB231" s="1"/>
      <c r="EC231" s="9"/>
      <c r="ED231" s="9"/>
      <c r="EE231" s="9"/>
      <c r="EF231" s="1"/>
      <c r="EG231" s="1"/>
      <c r="EH231" s="1"/>
      <c r="EI231" s="1"/>
      <c r="EJ231" s="1"/>
      <c r="EK231" s="1"/>
      <c r="EL231" s="6" t="e">
        <f t="shared" si="360"/>
        <v>#DIV/0!</v>
      </c>
      <c r="EM231" s="1"/>
      <c r="EN231" s="1"/>
      <c r="EO231" s="1"/>
      <c r="EP231" s="1"/>
      <c r="EQ231" s="8"/>
      <c r="ER231" s="10"/>
      <c r="ES231" s="129"/>
      <c r="ET231" s="9"/>
      <c r="EU231" s="9"/>
      <c r="EV231" s="9"/>
      <c r="EW231" s="9"/>
      <c r="EX231" s="9"/>
      <c r="EY231" s="132"/>
      <c r="EZ231" s="132"/>
      <c r="FA231" s="11"/>
      <c r="FB231" s="9"/>
      <c r="FC231" s="9"/>
      <c r="FD231" s="9"/>
      <c r="FE231" s="9"/>
      <c r="FF231" s="9"/>
      <c r="FG231" s="132"/>
      <c r="FH231" s="132"/>
      <c r="FI231" s="134"/>
      <c r="FJ231" s="133"/>
      <c r="FK231" s="171"/>
      <c r="FL231" s="21"/>
      <c r="FM231" s="136"/>
      <c r="FN231" s="9"/>
      <c r="FO231" s="36"/>
      <c r="FP231" s="9"/>
      <c r="FQ231" s="132"/>
      <c r="FR231" s="132"/>
      <c r="FS231" s="1"/>
      <c r="FT231" s="1"/>
      <c r="FU231" s="335" t="s">
        <v>772</v>
      </c>
      <c r="FV231" s="344"/>
      <c r="FW231" s="210" t="s">
        <v>772</v>
      </c>
      <c r="FX231" s="8"/>
      <c r="FY231" s="240"/>
      <c r="FZ231" s="1"/>
      <c r="GA231" s="1"/>
      <c r="GB231" s="9"/>
      <c r="GC231" s="9"/>
      <c r="GD231" s="1"/>
      <c r="GE231" s="20"/>
      <c r="GF231" s="1"/>
      <c r="GG231" s="1"/>
      <c r="GH231" s="8"/>
      <c r="GI231" s="351"/>
      <c r="GJ231" s="8"/>
      <c r="GK231" s="1"/>
      <c r="GL231" s="8"/>
      <c r="GM231" s="9"/>
      <c r="GN231" s="1"/>
      <c r="GO231" s="1"/>
      <c r="GP231" s="4"/>
      <c r="GQ231" s="1"/>
      <c r="GR231" s="138"/>
      <c r="GS231" s="1"/>
      <c r="GT231" s="1"/>
      <c r="GU231" s="1"/>
      <c r="GV231" s="1"/>
      <c r="GW231" s="1"/>
      <c r="GX231" s="1"/>
      <c r="GY231" s="9"/>
      <c r="GZ231" s="9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1"/>
      <c r="KQ231" s="9"/>
      <c r="KR231" s="9"/>
      <c r="KS231" s="23"/>
      <c r="KT231" s="20"/>
      <c r="KU231" s="1"/>
      <c r="KV231" s="1"/>
      <c r="KW231" s="1"/>
      <c r="KX231" s="1"/>
      <c r="KY231" s="1"/>
      <c r="KZ231" s="1"/>
      <c r="LA231" s="11"/>
      <c r="LB231" s="11"/>
      <c r="LC231" s="11"/>
    </row>
    <row r="232" spans="1:315">
      <c r="A232" s="1">
        <v>265</v>
      </c>
      <c r="B232" s="416">
        <f>COUNTIFS($D$3:D232,D232,$F$3:F232,F232)</f>
        <v>1</v>
      </c>
      <c r="C232" s="417">
        <v>11613</v>
      </c>
      <c r="D232" s="418" t="s">
        <v>788</v>
      </c>
      <c r="E232" s="73" t="s">
        <v>495</v>
      </c>
      <c r="F232" s="75">
        <v>7003305848</v>
      </c>
      <c r="G232" s="74">
        <v>49</v>
      </c>
      <c r="H232" s="442">
        <v>43719</v>
      </c>
      <c r="I232" s="29" t="s">
        <v>441</v>
      </c>
      <c r="J232" s="24" t="s">
        <v>486</v>
      </c>
      <c r="K232" s="2" t="s">
        <v>429</v>
      </c>
      <c r="L232" s="1">
        <v>6</v>
      </c>
      <c r="M232" s="2">
        <v>1</v>
      </c>
      <c r="N232" s="2" t="s">
        <v>644</v>
      </c>
      <c r="O232" s="1"/>
      <c r="P232" s="1" t="s">
        <v>776</v>
      </c>
      <c r="Q232" s="25"/>
      <c r="R232" s="25"/>
      <c r="S232" s="2"/>
      <c r="T232" s="45" t="s">
        <v>782</v>
      </c>
      <c r="U232" s="45"/>
      <c r="V232" s="46" t="s">
        <v>783</v>
      </c>
      <c r="W232" s="27"/>
      <c r="X232" s="56"/>
      <c r="Y232" s="56"/>
      <c r="Z232" s="29"/>
      <c r="AA232" s="1" t="s">
        <v>768</v>
      </c>
      <c r="AB232" s="1"/>
      <c r="AC232" s="112">
        <v>166</v>
      </c>
      <c r="AD232" s="112">
        <v>1000</v>
      </c>
      <c r="AE232" s="11"/>
      <c r="AF232" s="11"/>
      <c r="AG232" s="151" t="s">
        <v>490</v>
      </c>
      <c r="AH232" s="112">
        <v>50</v>
      </c>
      <c r="AI232" s="11"/>
      <c r="AJ232" s="1"/>
      <c r="AK232" s="112"/>
      <c r="AL232" s="1"/>
      <c r="AM232" s="1"/>
      <c r="AN232" s="1"/>
      <c r="AO232" s="113">
        <v>35.299999999999997</v>
      </c>
      <c r="AP232" s="114">
        <v>51.9</v>
      </c>
      <c r="AQ232" s="115">
        <v>11</v>
      </c>
      <c r="AR232" s="116">
        <f t="shared" ref="AR232:AR242" si="361">AO232+AP232+AQ232</f>
        <v>98.199999999999989</v>
      </c>
      <c r="AS232" s="117">
        <f t="shared" ref="AS232:AS242" si="362">AO232/AP232</f>
        <v>0.68015414258188822</v>
      </c>
      <c r="AT232" s="118">
        <f t="shared" ref="AT232:AT242" si="363">AO232/AP232*AQ232</f>
        <v>7.4816955684007702</v>
      </c>
      <c r="AU232" s="119">
        <f t="shared" ref="AU232:AU242" si="364">AO232/(AP232+AQ232)</f>
        <v>0.56120826709061999</v>
      </c>
      <c r="AV232" s="19">
        <v>25.133599999999998</v>
      </c>
      <c r="AW232" s="19">
        <f>95-AY232</f>
        <v>71.2</v>
      </c>
      <c r="AX232" s="148">
        <v>8.4014000000000006</v>
      </c>
      <c r="AY232" s="19">
        <v>23.8</v>
      </c>
      <c r="AZ232" s="1" t="s">
        <v>431</v>
      </c>
      <c r="BA232" s="142">
        <v>13.4</v>
      </c>
      <c r="BB232" s="1" t="s">
        <v>431</v>
      </c>
      <c r="BC232" s="6">
        <v>0</v>
      </c>
      <c r="BD232" s="4"/>
      <c r="BE232" s="1">
        <v>55.4</v>
      </c>
      <c r="BF232" s="1">
        <v>51.5</v>
      </c>
      <c r="BG232" s="64">
        <v>7736.5</v>
      </c>
      <c r="BH232" s="1">
        <v>402</v>
      </c>
      <c r="BI232" s="19">
        <v>8.18</v>
      </c>
      <c r="BJ232" s="1">
        <v>57.1</v>
      </c>
      <c r="BK232" s="1">
        <v>42.8</v>
      </c>
      <c r="BL232" s="121">
        <f t="shared" ref="BL232:BL242" si="365">BJ232/BK232</f>
        <v>1.3341121495327104</v>
      </c>
      <c r="BM232" s="122">
        <v>0.4</v>
      </c>
      <c r="BN232" s="6">
        <f t="shared" ref="BN232:BN242" si="366">BM232*100/AO232</f>
        <v>1.1331444759206799</v>
      </c>
      <c r="BO232" s="1" t="s">
        <v>431</v>
      </c>
      <c r="BP232" s="1">
        <v>41.6</v>
      </c>
      <c r="BQ232" s="1">
        <v>44.8</v>
      </c>
      <c r="BR232" s="4">
        <v>72843</v>
      </c>
      <c r="BS232" s="6">
        <f t="shared" ref="BS232:BS242" si="367">BX232+BZ232</f>
        <v>49.3</v>
      </c>
      <c r="BT232" s="4">
        <v>95.2</v>
      </c>
      <c r="BU232" s="42">
        <v>8998.3739837398371</v>
      </c>
      <c r="BV232" s="6">
        <f t="shared" ref="BV232:BV242" si="368">100-BT232</f>
        <v>4.7999999999999972</v>
      </c>
      <c r="BW232" s="6">
        <f t="shared" ref="BW232:BW242" si="369">BY232+CA232+CC232</f>
        <v>51.069600000000001</v>
      </c>
      <c r="BX232" s="4">
        <v>12.2</v>
      </c>
      <c r="BY232" s="22">
        <f t="shared" ref="BY232:BY242" si="370">BX232*AP232/100</f>
        <v>6.3317999999999994</v>
      </c>
      <c r="BZ232" s="4">
        <v>37.1</v>
      </c>
      <c r="CA232" s="22">
        <f t="shared" ref="CA232:CA242" si="371">BZ232*AP232/100</f>
        <v>19.254899999999999</v>
      </c>
      <c r="CB232" s="4">
        <v>49.1</v>
      </c>
      <c r="CC232" s="22">
        <f t="shared" ref="CC232:CC242" si="372">CB232*AP232/100</f>
        <v>25.482900000000001</v>
      </c>
      <c r="CD232" s="141">
        <v>2.6</v>
      </c>
      <c r="CE232" s="123">
        <v>99.2</v>
      </c>
      <c r="CF232" s="123">
        <v>14737</v>
      </c>
      <c r="CG232" s="123">
        <v>99.1</v>
      </c>
      <c r="CH232" s="123">
        <v>11799</v>
      </c>
      <c r="CI232" s="123">
        <v>87.4</v>
      </c>
      <c r="CJ232" s="123">
        <v>93.9</v>
      </c>
      <c r="CK232" s="123">
        <v>9191</v>
      </c>
      <c r="CL232" s="143">
        <f t="shared" ref="CL232:CL242" si="373">BX232/BZ232</f>
        <v>0.32884097035040427</v>
      </c>
      <c r="CM232" s="22"/>
      <c r="CN232" s="22"/>
      <c r="CO232" s="22"/>
      <c r="CP232" s="4"/>
      <c r="CQ232" s="1"/>
      <c r="CR232" s="1"/>
      <c r="CS232" s="1"/>
      <c r="CT232" s="6">
        <v>54.7</v>
      </c>
      <c r="CU232" s="6">
        <v>40.1</v>
      </c>
      <c r="CV232" s="6">
        <v>52.8</v>
      </c>
      <c r="CW232" s="22">
        <v>52.3</v>
      </c>
      <c r="CX232" s="22">
        <v>67.599999999999994</v>
      </c>
      <c r="CY232" s="2">
        <v>44.1</v>
      </c>
      <c r="CZ232" s="22">
        <v>1.32</v>
      </c>
      <c r="DA232" s="16">
        <v>3</v>
      </c>
      <c r="DB232" s="126" t="s">
        <v>440</v>
      </c>
      <c r="DC232" s="127"/>
      <c r="DD232" s="128" t="s">
        <v>724</v>
      </c>
      <c r="DE232" s="1"/>
      <c r="DF232" s="1"/>
      <c r="DG232" s="1"/>
      <c r="DH232" s="1"/>
      <c r="DI232" s="1" t="s">
        <v>433</v>
      </c>
      <c r="DJ232" s="206" t="s">
        <v>490</v>
      </c>
      <c r="DK232" s="4">
        <v>2</v>
      </c>
      <c r="DL232" s="4"/>
      <c r="DM232" s="4"/>
      <c r="DN232" s="16">
        <v>0</v>
      </c>
      <c r="DO232" s="4"/>
      <c r="DP232" s="4"/>
      <c r="DQ232" s="4"/>
      <c r="DR232" s="1" t="s">
        <v>430</v>
      </c>
      <c r="DS232" s="1" t="s">
        <v>430</v>
      </c>
      <c r="DT232" s="1">
        <v>300</v>
      </c>
      <c r="DU232" s="1">
        <v>7.7</v>
      </c>
      <c r="DV232" s="1">
        <v>92.3</v>
      </c>
      <c r="DW232" s="1" t="s">
        <v>430</v>
      </c>
      <c r="DX232" s="1" t="s">
        <v>430</v>
      </c>
      <c r="DY232" s="1" t="s">
        <v>430</v>
      </c>
      <c r="DZ232" s="1" t="s">
        <v>430</v>
      </c>
      <c r="EA232" s="1">
        <v>0</v>
      </c>
      <c r="EB232" s="1"/>
      <c r="EC232" s="4">
        <v>1</v>
      </c>
      <c r="ED232" s="4"/>
      <c r="EE232" s="4">
        <v>6</v>
      </c>
      <c r="EF232" s="4"/>
      <c r="EG232" s="4">
        <v>2</v>
      </c>
      <c r="EH232" s="4"/>
      <c r="EI232" s="4"/>
      <c r="EJ232" s="4"/>
      <c r="EK232" s="4"/>
      <c r="EL232" s="6" t="e">
        <f t="shared" si="360"/>
        <v>#DIV/0!</v>
      </c>
      <c r="EM232" s="4">
        <v>2</v>
      </c>
      <c r="EN232" s="1">
        <v>1</v>
      </c>
      <c r="EO232" s="4">
        <v>2</v>
      </c>
      <c r="EP232" s="4">
        <v>1</v>
      </c>
      <c r="EQ232" s="31"/>
      <c r="ER232" s="14"/>
      <c r="ES232" s="129">
        <v>11613</v>
      </c>
      <c r="ET232" s="130">
        <v>75</v>
      </c>
      <c r="EU232" s="130">
        <v>9556</v>
      </c>
      <c r="EV232" s="130">
        <v>4000</v>
      </c>
      <c r="EW232" s="130">
        <v>42120</v>
      </c>
      <c r="EX232" s="130">
        <v>1021</v>
      </c>
      <c r="EY232" s="131">
        <f t="shared" ref="EY232:EY242" si="374">EX232/EV232*EW232/ET232</f>
        <v>143.3484</v>
      </c>
      <c r="EZ232" s="38">
        <f t="shared" ref="EZ232:EZ242" si="375">L232*EY232</f>
        <v>860.09040000000005</v>
      </c>
      <c r="FA232" s="9"/>
      <c r="FB232" s="9"/>
      <c r="FC232" s="9"/>
      <c r="FD232" s="9"/>
      <c r="FE232" s="132"/>
      <c r="FF232" s="132"/>
      <c r="FG232" s="132"/>
      <c r="FH232" s="133"/>
      <c r="FI232" s="134"/>
      <c r="FJ232" s="133"/>
      <c r="FK232" s="135"/>
      <c r="FL232" s="136"/>
      <c r="FM232" s="9"/>
      <c r="FN232" s="1"/>
      <c r="FO232" s="40">
        <f t="shared" ref="FO232:FO242" si="376">AC232/1000</f>
        <v>0.16600000000000001</v>
      </c>
      <c r="FP232" s="9"/>
      <c r="FQ232" s="118">
        <f t="shared" ref="FQ232:FQ242" si="377">EX232*100/EU232</f>
        <v>10.684386772708246</v>
      </c>
      <c r="FR232" s="137">
        <f t="shared" ref="FR232:FR242" si="378">EY232/1000</f>
        <v>0.14334839999999999</v>
      </c>
      <c r="FS232" s="9"/>
      <c r="FT232" s="1"/>
      <c r="FU232" s="335"/>
      <c r="FV232" s="344"/>
      <c r="FW232" s="210"/>
      <c r="FX232" s="8"/>
      <c r="FY232" s="240"/>
      <c r="FZ232" s="1"/>
      <c r="GA232" s="1"/>
      <c r="GB232" s="9"/>
      <c r="GC232" s="9"/>
      <c r="GD232" s="1"/>
      <c r="GE232" s="20"/>
      <c r="GF232" s="1"/>
      <c r="GG232" s="1"/>
      <c r="GH232" s="8"/>
      <c r="GI232" s="351"/>
      <c r="GJ232" s="8"/>
      <c r="GK232" s="1"/>
      <c r="GL232" s="8"/>
      <c r="GM232" s="9"/>
      <c r="GN232" s="1"/>
      <c r="GO232" s="10">
        <v>43719</v>
      </c>
      <c r="GP232" s="10"/>
      <c r="GQ232" s="20"/>
      <c r="GR232" s="138"/>
      <c r="GS232" s="1"/>
      <c r="GT232" s="22">
        <v>3.9180009300799998</v>
      </c>
      <c r="GU232" s="1"/>
      <c r="GV232" s="145">
        <v>0.96354631280000003</v>
      </c>
      <c r="GW232" s="1"/>
      <c r="GX232" s="1"/>
      <c r="GY232" s="1"/>
      <c r="GZ232" s="1"/>
      <c r="HA232" s="32">
        <v>14.28</v>
      </c>
      <c r="HB232" s="32">
        <v>24.34</v>
      </c>
      <c r="HC232" s="33">
        <v>10513.76</v>
      </c>
      <c r="HD232" s="32">
        <v>39.47</v>
      </c>
      <c r="HE232" s="32">
        <v>10.73</v>
      </c>
      <c r="HF232" s="32">
        <v>23.38</v>
      </c>
      <c r="HG232" s="33">
        <v>8395.67</v>
      </c>
      <c r="HH232" s="32">
        <v>133.58000000000001</v>
      </c>
      <c r="HI232" s="33">
        <v>369.36</v>
      </c>
      <c r="HJ232" s="32">
        <v>924.4</v>
      </c>
      <c r="HK232" s="32">
        <v>32.57</v>
      </c>
      <c r="HL232" s="32">
        <v>98.95</v>
      </c>
      <c r="HM232" s="32">
        <v>139.83000000000001</v>
      </c>
      <c r="HN232" s="32">
        <v>77.53</v>
      </c>
      <c r="HO232" s="32">
        <v>491.23</v>
      </c>
      <c r="HP232" s="33">
        <v>187.03</v>
      </c>
      <c r="HQ232" s="32">
        <v>54.55</v>
      </c>
      <c r="HR232" s="32">
        <v>42.28</v>
      </c>
      <c r="HS232" s="32">
        <v>1035.8399999999999</v>
      </c>
      <c r="HT232" s="32">
        <v>859.48</v>
      </c>
      <c r="HU232" s="32">
        <v>3729.28</v>
      </c>
      <c r="HV232" s="32">
        <v>13.23</v>
      </c>
      <c r="HW232" s="32">
        <v>141.91</v>
      </c>
      <c r="HX232" s="32">
        <v>58.52</v>
      </c>
      <c r="HY232" s="32">
        <v>33.549999999999997</v>
      </c>
      <c r="HZ232" s="32">
        <v>334.53</v>
      </c>
      <c r="IA232" s="22">
        <f>HU232/HP232</f>
        <v>19.939474950542696</v>
      </c>
      <c r="IB232" s="1"/>
      <c r="IC232" s="1"/>
      <c r="ID232" s="1"/>
      <c r="IE232" s="1"/>
      <c r="IF232" s="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"/>
      <c r="KC232" s="1"/>
      <c r="KD232" s="1"/>
      <c r="KE232" s="20">
        <f t="shared" ref="KE232:KE242" si="379">FR232*AO232/100*1000</f>
        <v>50.601985199999994</v>
      </c>
      <c r="KF232" s="20">
        <f t="shared" ref="KF232:KF242" si="380">FR232*AP232/100*1000</f>
        <v>74.397819599999991</v>
      </c>
      <c r="KG232" s="20">
        <f t="shared" ref="KG232:KG242" si="381">FR232*AQ232/100*1000</f>
        <v>15.768323999999996</v>
      </c>
      <c r="KH232" s="20">
        <f t="shared" ref="KH232:KH242" si="382">FR232*AX232/100*1000</f>
        <v>12.0432724776</v>
      </c>
      <c r="KI232" s="20">
        <f t="shared" ref="KI232:KI242" si="383">FR232*BM232/100*1000</f>
        <v>0.57339359999999995</v>
      </c>
      <c r="KJ232" s="20">
        <f t="shared" ref="KJ232:KJ242" si="384">FR232*BY232/100*1000</f>
        <v>9.076533991199998</v>
      </c>
      <c r="KK232" s="20">
        <f t="shared" ref="KK232:KK242" si="385">FR232*CA232/100*1000</f>
        <v>27.601591071599998</v>
      </c>
      <c r="KL232" s="20">
        <f t="shared" ref="KL232:KL242" si="386">FR232*CC232/100*1000</f>
        <v>36.529329423599997</v>
      </c>
      <c r="KM232" s="1"/>
      <c r="KN232" s="1"/>
      <c r="KO232" s="1"/>
      <c r="KP232" s="1"/>
      <c r="KQ232" s="9"/>
      <c r="KR232" s="9"/>
      <c r="KS232" s="23">
        <v>43747</v>
      </c>
      <c r="KT232" s="20">
        <v>1</v>
      </c>
      <c r="KU232" s="1"/>
      <c r="KV232" s="1"/>
      <c r="KW232" s="1"/>
      <c r="KX232" s="1"/>
      <c r="KY232" s="1"/>
      <c r="KZ232" s="1"/>
      <c r="LA232" s="11"/>
      <c r="LB232" s="11"/>
      <c r="LC232" s="11"/>
    </row>
    <row r="233" spans="1:315">
      <c r="A233" s="1">
        <v>349</v>
      </c>
      <c r="B233" s="416">
        <f>COUNTIFS($D$3:D233,D233,$F$3:F233,F233)</f>
        <v>2</v>
      </c>
      <c r="C233" s="417">
        <v>11916</v>
      </c>
      <c r="D233" s="418" t="s">
        <v>788</v>
      </c>
      <c r="E233" s="73" t="s">
        <v>495</v>
      </c>
      <c r="F233" s="75">
        <v>7003305848</v>
      </c>
      <c r="G233" s="74">
        <v>49</v>
      </c>
      <c r="H233" s="442">
        <v>43789</v>
      </c>
      <c r="I233" s="29" t="s">
        <v>470</v>
      </c>
      <c r="J233" s="24" t="s">
        <v>486</v>
      </c>
      <c r="K233" s="2" t="s">
        <v>429</v>
      </c>
      <c r="L233" s="1">
        <v>24</v>
      </c>
      <c r="M233" s="2" t="s">
        <v>628</v>
      </c>
      <c r="N233" s="2" t="s">
        <v>430</v>
      </c>
      <c r="O233" s="1"/>
      <c r="P233" s="1" t="s">
        <v>894</v>
      </c>
      <c r="Q233" s="25"/>
      <c r="R233" s="25"/>
      <c r="S233" s="2"/>
      <c r="T233" s="45" t="s">
        <v>782</v>
      </c>
      <c r="U233" s="45"/>
      <c r="V233" s="47" t="s">
        <v>858</v>
      </c>
      <c r="W233" s="27"/>
      <c r="X233" s="56"/>
      <c r="Y233" s="56"/>
      <c r="Z233" s="29"/>
      <c r="AA233" s="1" t="s">
        <v>793</v>
      </c>
      <c r="AB233" s="1"/>
      <c r="AC233" s="112">
        <v>204</v>
      </c>
      <c r="AD233" s="112">
        <v>4800</v>
      </c>
      <c r="AE233" s="11"/>
      <c r="AF233" s="11"/>
      <c r="AG233" s="11" t="s">
        <v>490</v>
      </c>
      <c r="AH233" s="112">
        <v>350</v>
      </c>
      <c r="AI233" s="11"/>
      <c r="AJ233" s="1"/>
      <c r="AK233" s="112"/>
      <c r="AL233" s="1"/>
      <c r="AM233" s="1"/>
      <c r="AN233" s="1"/>
      <c r="AO233" s="113">
        <v>36.5</v>
      </c>
      <c r="AP233" s="114">
        <v>53.8</v>
      </c>
      <c r="AQ233" s="115">
        <v>8.4</v>
      </c>
      <c r="AR233" s="116">
        <f t="shared" si="361"/>
        <v>98.7</v>
      </c>
      <c r="AS233" s="117">
        <f t="shared" si="362"/>
        <v>0.67843866171003719</v>
      </c>
      <c r="AT233" s="118">
        <f t="shared" si="363"/>
        <v>5.6988847583643123</v>
      </c>
      <c r="AU233" s="119">
        <f t="shared" si="364"/>
        <v>0.58681672025723475</v>
      </c>
      <c r="AV233" s="19">
        <v>31.098000000000003</v>
      </c>
      <c r="AW233" s="19">
        <f>95-AY233</f>
        <v>85.2</v>
      </c>
      <c r="AX233" s="120">
        <v>3.5770000000000004</v>
      </c>
      <c r="AY233" s="19">
        <v>9.8000000000000007</v>
      </c>
      <c r="AZ233" s="1" t="s">
        <v>431</v>
      </c>
      <c r="BA233" s="142">
        <v>2.9899999999999998</v>
      </c>
      <c r="BB233" s="1" t="s">
        <v>431</v>
      </c>
      <c r="BC233" s="6">
        <v>0.1</v>
      </c>
      <c r="BD233" s="6">
        <v>94</v>
      </c>
      <c r="BE233" s="19">
        <v>44.5</v>
      </c>
      <c r="BF233" s="19">
        <v>36.4</v>
      </c>
      <c r="BG233" s="2">
        <v>4138</v>
      </c>
      <c r="BH233" s="20">
        <v>282</v>
      </c>
      <c r="BI233" s="19">
        <v>0.3</v>
      </c>
      <c r="BJ233" s="19">
        <v>43.4</v>
      </c>
      <c r="BK233" s="1">
        <v>56.6</v>
      </c>
      <c r="BL233" s="121">
        <f t="shared" si="365"/>
        <v>0.7667844522968198</v>
      </c>
      <c r="BM233" s="122">
        <v>1.2</v>
      </c>
      <c r="BN233" s="6">
        <f t="shared" si="366"/>
        <v>3.2876712328767121</v>
      </c>
      <c r="BO233" s="1" t="s">
        <v>431</v>
      </c>
      <c r="BP233" s="1">
        <v>30.5</v>
      </c>
      <c r="BQ233" s="19">
        <v>34.427999999999997</v>
      </c>
      <c r="BR233" s="4">
        <v>45861</v>
      </c>
      <c r="BS233" s="6">
        <f t="shared" si="367"/>
        <v>43.599999999999994</v>
      </c>
      <c r="BT233" s="4">
        <v>84.4</v>
      </c>
      <c r="BU233" s="42">
        <v>6498.2400000000007</v>
      </c>
      <c r="BV233" s="6">
        <f t="shared" si="368"/>
        <v>15.599999999999994</v>
      </c>
      <c r="BW233" s="6">
        <f t="shared" si="369"/>
        <v>52.777799999999999</v>
      </c>
      <c r="BX233" s="4">
        <v>21.4</v>
      </c>
      <c r="BY233" s="22">
        <f t="shared" si="370"/>
        <v>11.513199999999999</v>
      </c>
      <c r="BZ233" s="4">
        <v>22.2</v>
      </c>
      <c r="CA233" s="22">
        <f t="shared" si="371"/>
        <v>11.943599999999998</v>
      </c>
      <c r="CB233" s="4">
        <v>54.5</v>
      </c>
      <c r="CC233" s="22">
        <f t="shared" si="372"/>
        <v>29.320999999999998</v>
      </c>
      <c r="CD233" s="6">
        <v>1.8</v>
      </c>
      <c r="CE233" s="123">
        <v>98.1</v>
      </c>
      <c r="CF233" s="124">
        <v>8411.0999999999985</v>
      </c>
      <c r="CG233" s="123">
        <v>89.5</v>
      </c>
      <c r="CH233" s="123">
        <v>4746</v>
      </c>
      <c r="CI233" s="123">
        <v>55.6</v>
      </c>
      <c r="CJ233" s="123">
        <v>72.900000000000006</v>
      </c>
      <c r="CK233" s="124">
        <v>4890</v>
      </c>
      <c r="CL233" s="19">
        <f t="shared" si="373"/>
        <v>0.96396396396396389</v>
      </c>
      <c r="CM233" s="22"/>
      <c r="CN233" s="22"/>
      <c r="CO233" s="22"/>
      <c r="CP233" s="6"/>
      <c r="CQ233" s="19"/>
      <c r="CR233" s="19"/>
      <c r="CS233" s="19"/>
      <c r="CT233" s="22"/>
      <c r="CU233" s="139"/>
      <c r="CV233" s="139"/>
      <c r="CW233" s="22"/>
      <c r="CX233" s="22"/>
      <c r="CY233" s="1"/>
      <c r="CZ233" s="22"/>
      <c r="DA233" s="1"/>
      <c r="DB233" s="126" t="s">
        <v>440</v>
      </c>
      <c r="DC233" s="127"/>
      <c r="DD233" s="128" t="s">
        <v>907</v>
      </c>
      <c r="DE233" s="1"/>
      <c r="DF233" s="1"/>
      <c r="DG233" s="1"/>
      <c r="DH233" s="1"/>
      <c r="DI233" s="1" t="s">
        <v>433</v>
      </c>
      <c r="DJ233" s="206" t="s">
        <v>490</v>
      </c>
      <c r="DK233" s="4">
        <v>2</v>
      </c>
      <c r="DL233" s="4"/>
      <c r="DM233" s="4"/>
      <c r="DN233" s="16">
        <v>0</v>
      </c>
      <c r="DO233" s="4"/>
      <c r="DP233" s="4"/>
      <c r="DQ233" s="4"/>
      <c r="DR233" s="1" t="s">
        <v>430</v>
      </c>
      <c r="DS233" s="1" t="s">
        <v>430</v>
      </c>
      <c r="DT233" s="1">
        <v>286</v>
      </c>
      <c r="DU233" s="1">
        <v>13.3</v>
      </c>
      <c r="DV233" s="1">
        <v>86.7</v>
      </c>
      <c r="DW233" s="1" t="s">
        <v>430</v>
      </c>
      <c r="DX233" s="1" t="s">
        <v>430</v>
      </c>
      <c r="DY233" s="1" t="s">
        <v>430</v>
      </c>
      <c r="DZ233" s="1" t="s">
        <v>430</v>
      </c>
      <c r="EA233" s="1">
        <v>0</v>
      </c>
      <c r="EB233" s="1"/>
      <c r="EC233" s="36"/>
      <c r="ED233" s="36"/>
      <c r="EE233" s="4">
        <v>24</v>
      </c>
      <c r="EF233" s="4"/>
      <c r="EG233" s="4">
        <v>3</v>
      </c>
      <c r="EH233" s="4"/>
      <c r="EI233" s="4"/>
      <c r="EJ233" s="4"/>
      <c r="EK233" s="4"/>
      <c r="EL233" s="6" t="e">
        <f t="shared" si="360"/>
        <v>#DIV/0!</v>
      </c>
      <c r="EM233" s="4"/>
      <c r="EN233" s="4"/>
      <c r="EO233" s="4"/>
      <c r="EP233" s="4"/>
      <c r="EQ233" s="31"/>
      <c r="ER233" s="14"/>
      <c r="ES233" s="129">
        <v>11916</v>
      </c>
      <c r="ET233" s="130">
        <v>75</v>
      </c>
      <c r="EU233" s="130">
        <v>60676</v>
      </c>
      <c r="EV233" s="130">
        <v>8000</v>
      </c>
      <c r="EW233" s="130">
        <v>40560</v>
      </c>
      <c r="EX233" s="130">
        <v>2436</v>
      </c>
      <c r="EY233" s="131">
        <f t="shared" si="374"/>
        <v>164.67359999999999</v>
      </c>
      <c r="EZ233" s="38">
        <f t="shared" si="375"/>
        <v>3952.1664000000001</v>
      </c>
      <c r="FA233" s="9"/>
      <c r="FB233" s="9"/>
      <c r="FC233" s="9"/>
      <c r="FD233" s="9"/>
      <c r="FE233" s="132"/>
      <c r="FF233" s="132"/>
      <c r="FG233" s="132"/>
      <c r="FH233" s="133"/>
      <c r="FI233" s="134"/>
      <c r="FJ233" s="133"/>
      <c r="FK233" s="135"/>
      <c r="FL233" s="136"/>
      <c r="FM233" s="9"/>
      <c r="FN233" s="1"/>
      <c r="FO233" s="40">
        <f t="shared" si="376"/>
        <v>0.20399999999999999</v>
      </c>
      <c r="FP233" s="9"/>
      <c r="FQ233" s="118">
        <f t="shared" si="377"/>
        <v>4.0147669589293953</v>
      </c>
      <c r="FR233" s="137">
        <f t="shared" si="378"/>
        <v>0.1646736</v>
      </c>
      <c r="FS233" s="9"/>
      <c r="FT233" s="1"/>
      <c r="FU233" s="335"/>
      <c r="FV233" s="344"/>
      <c r="FW233" s="210"/>
      <c r="FX233" s="8"/>
      <c r="FY233" s="240"/>
      <c r="FZ233" s="1"/>
      <c r="GA233" s="1"/>
      <c r="GB233" s="9"/>
      <c r="GC233" s="9"/>
      <c r="GD233" s="1"/>
      <c r="GE233" s="20"/>
      <c r="GF233" s="1"/>
      <c r="GG233" s="1"/>
      <c r="GH233" s="8"/>
      <c r="GI233" s="351"/>
      <c r="GJ233" s="8"/>
      <c r="GK233" s="1"/>
      <c r="GL233" s="8"/>
      <c r="GM233" s="9"/>
      <c r="GN233" s="1"/>
      <c r="GO233" s="10">
        <v>43789</v>
      </c>
      <c r="GP233" s="10"/>
      <c r="GQ233" s="20"/>
      <c r="GR233" s="138"/>
      <c r="GS233" s="1"/>
      <c r="GT233" s="1"/>
      <c r="GU233" s="1"/>
      <c r="GV233" s="1"/>
      <c r="GW233" s="1"/>
      <c r="GX233" s="1"/>
      <c r="GY233" s="9"/>
      <c r="GZ233" s="9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9"/>
      <c r="KC233" s="9"/>
      <c r="KD233" s="9"/>
      <c r="KE233" s="20">
        <f t="shared" si="379"/>
        <v>60.105864000000004</v>
      </c>
      <c r="KF233" s="20">
        <f t="shared" si="380"/>
        <v>88.594396799999984</v>
      </c>
      <c r="KG233" s="20">
        <f t="shared" si="381"/>
        <v>13.832582400000001</v>
      </c>
      <c r="KH233" s="20">
        <f t="shared" si="382"/>
        <v>5.8903746720000001</v>
      </c>
      <c r="KI233" s="20">
        <f t="shared" si="383"/>
        <v>1.9760832000000002</v>
      </c>
      <c r="KJ233" s="20">
        <f t="shared" si="384"/>
        <v>18.959200915199997</v>
      </c>
      <c r="KK233" s="20">
        <f t="shared" si="385"/>
        <v>19.667956089599997</v>
      </c>
      <c r="KL233" s="20">
        <f t="shared" si="386"/>
        <v>48.283946255999993</v>
      </c>
      <c r="KM233" s="9"/>
      <c r="KN233" s="9"/>
      <c r="KO233" s="9"/>
      <c r="KP233" s="1"/>
      <c r="KQ233" s="9"/>
      <c r="KR233" s="9"/>
      <c r="KS233" s="23"/>
      <c r="KT233" s="20"/>
      <c r="KU233" s="1"/>
      <c r="KV233" s="1"/>
      <c r="KW233" s="1"/>
      <c r="KX233" s="1"/>
      <c r="KY233" s="1"/>
      <c r="KZ233" s="1"/>
      <c r="LA233" s="11"/>
      <c r="LB233" s="11"/>
      <c r="LC233" s="11"/>
    </row>
    <row r="234" spans="1:315">
      <c r="A234" s="1">
        <v>134</v>
      </c>
      <c r="B234" s="416">
        <f>COUNTIFS($D$3:D234,D234,$F$3:F234,F234)</f>
        <v>1</v>
      </c>
      <c r="C234" s="417">
        <v>15263</v>
      </c>
      <c r="D234" s="418" t="s">
        <v>1605</v>
      </c>
      <c r="E234" s="2" t="s">
        <v>534</v>
      </c>
      <c r="F234" s="12">
        <v>7158174474</v>
      </c>
      <c r="G234" s="1">
        <v>50</v>
      </c>
      <c r="H234" s="441">
        <v>44329</v>
      </c>
      <c r="I234" s="29" t="s">
        <v>441</v>
      </c>
      <c r="J234" s="24" t="s">
        <v>486</v>
      </c>
      <c r="K234" s="2" t="s">
        <v>429</v>
      </c>
      <c r="L234" s="2">
        <v>5</v>
      </c>
      <c r="M234" s="2">
        <v>1</v>
      </c>
      <c r="N234" s="2" t="s">
        <v>430</v>
      </c>
      <c r="O234" s="11"/>
      <c r="P234" s="2" t="s">
        <v>1574</v>
      </c>
      <c r="Q234" s="11"/>
      <c r="R234" s="11"/>
      <c r="S234" s="11"/>
      <c r="T234" s="41"/>
      <c r="U234" s="41"/>
      <c r="V234" s="61" t="s">
        <v>1358</v>
      </c>
      <c r="W234" s="41"/>
      <c r="X234" s="41"/>
      <c r="Y234" s="63"/>
      <c r="Z234" s="11"/>
      <c r="AA234" s="1" t="s">
        <v>793</v>
      </c>
      <c r="AB234" s="1"/>
      <c r="AC234" s="112">
        <v>461</v>
      </c>
      <c r="AD234" s="112">
        <v>2300</v>
      </c>
      <c r="AE234" s="11"/>
      <c r="AF234" s="11"/>
      <c r="AG234" s="11" t="s">
        <v>482</v>
      </c>
      <c r="AH234" s="112">
        <v>150</v>
      </c>
      <c r="AI234" s="11"/>
      <c r="AJ234" s="11"/>
      <c r="AK234" s="112"/>
      <c r="AL234" s="1"/>
      <c r="AM234" s="11"/>
      <c r="AN234" s="1"/>
      <c r="AO234" s="113">
        <v>59.4</v>
      </c>
      <c r="AP234" s="114">
        <v>38.4</v>
      </c>
      <c r="AQ234" s="115">
        <v>1.54</v>
      </c>
      <c r="AR234" s="116">
        <f t="shared" si="361"/>
        <v>99.34</v>
      </c>
      <c r="AS234" s="117">
        <f t="shared" si="362"/>
        <v>1.546875</v>
      </c>
      <c r="AT234" s="118">
        <f t="shared" si="363"/>
        <v>2.3821875000000001</v>
      </c>
      <c r="AU234" s="119">
        <f t="shared" si="364"/>
        <v>1.4872308462694042</v>
      </c>
      <c r="AV234" s="19">
        <f>AW234*AO234/100</f>
        <v>53.571999999999996</v>
      </c>
      <c r="AW234" s="19">
        <f>98-AY234-(CD234*100/AO234)</f>
        <v>90.188552188552194</v>
      </c>
      <c r="AX234" s="120">
        <v>3.15</v>
      </c>
      <c r="AY234" s="19">
        <f>AX234*100/AO234</f>
        <v>5.3030303030303028</v>
      </c>
      <c r="AZ234" s="1" t="s">
        <v>431</v>
      </c>
      <c r="BA234" s="55">
        <v>16</v>
      </c>
      <c r="BB234" s="1" t="s">
        <v>431</v>
      </c>
      <c r="BC234" s="6">
        <v>3.5000000000000003E-2</v>
      </c>
      <c r="BD234" s="6"/>
      <c r="BE234" s="19"/>
      <c r="BF234" s="19"/>
      <c r="BG234" s="64" t="s">
        <v>431</v>
      </c>
      <c r="BH234" s="64">
        <v>192.72727272727272</v>
      </c>
      <c r="BI234" s="19">
        <v>0</v>
      </c>
      <c r="BJ234" s="19">
        <v>30.6</v>
      </c>
      <c r="BK234" s="19">
        <f>100-BJ234</f>
        <v>69.400000000000006</v>
      </c>
      <c r="BL234" s="121">
        <f t="shared" si="365"/>
        <v>0.44092219020172907</v>
      </c>
      <c r="BM234" s="122">
        <v>0.68</v>
      </c>
      <c r="BN234" s="6">
        <f t="shared" si="366"/>
        <v>1.1447811447811449</v>
      </c>
      <c r="BO234" s="1" t="s">
        <v>431</v>
      </c>
      <c r="BP234" s="19">
        <v>40.445999999999998</v>
      </c>
      <c r="BQ234" s="19">
        <v>43.78</v>
      </c>
      <c r="BR234" s="42">
        <v>33678</v>
      </c>
      <c r="BS234" s="6">
        <f t="shared" si="367"/>
        <v>51.900000000000006</v>
      </c>
      <c r="BT234" s="4">
        <v>88.5</v>
      </c>
      <c r="BU234" s="42">
        <v>7423.52</v>
      </c>
      <c r="BV234" s="6">
        <f t="shared" si="368"/>
        <v>11.5</v>
      </c>
      <c r="BW234" s="6">
        <f t="shared" si="369"/>
        <v>38.284799999999997</v>
      </c>
      <c r="BX234" s="22">
        <v>13.3</v>
      </c>
      <c r="BY234" s="22">
        <f t="shared" si="370"/>
        <v>5.1072000000000006</v>
      </c>
      <c r="BZ234" s="6">
        <v>38.6</v>
      </c>
      <c r="CA234" s="22">
        <f t="shared" si="371"/>
        <v>14.8224</v>
      </c>
      <c r="CB234" s="6">
        <v>47.8</v>
      </c>
      <c r="CC234" s="22">
        <f t="shared" si="372"/>
        <v>18.355199999999996</v>
      </c>
      <c r="CD234" s="22">
        <v>1.49</v>
      </c>
      <c r="CE234" s="123">
        <v>94.7</v>
      </c>
      <c r="CF234" s="124">
        <v>6882</v>
      </c>
      <c r="CG234" s="123">
        <v>74.099999999999994</v>
      </c>
      <c r="CH234" s="124">
        <v>5044</v>
      </c>
      <c r="CI234" s="123">
        <v>21.8</v>
      </c>
      <c r="CJ234" s="123">
        <v>51.8</v>
      </c>
      <c r="CK234" s="124">
        <v>4922</v>
      </c>
      <c r="CL234" s="19">
        <f t="shared" si="373"/>
        <v>0.34455958549222798</v>
      </c>
      <c r="CM234" s="19">
        <v>3.08</v>
      </c>
      <c r="CN234" s="19">
        <v>9.4700000000000006</v>
      </c>
      <c r="CO234" s="19">
        <v>9.9499999999999993</v>
      </c>
      <c r="CP234" s="6"/>
      <c r="CQ234" s="19"/>
      <c r="CR234" s="19"/>
      <c r="CS234" s="20"/>
      <c r="CT234" s="25"/>
      <c r="CU234" s="125"/>
      <c r="CV234" s="125"/>
      <c r="CW234" s="1"/>
      <c r="CX234" s="1"/>
      <c r="CY234" s="1"/>
      <c r="CZ234" s="22"/>
      <c r="DA234" s="16"/>
      <c r="DB234" s="126" t="s">
        <v>257</v>
      </c>
      <c r="DC234" s="127"/>
      <c r="DD234" s="128" t="s">
        <v>1606</v>
      </c>
      <c r="DE234" s="1"/>
      <c r="DF234" s="1"/>
      <c r="DG234" s="1"/>
      <c r="DH234" s="1"/>
      <c r="DI234" s="1" t="s">
        <v>435</v>
      </c>
      <c r="DJ234" s="205" t="s">
        <v>482</v>
      </c>
      <c r="DK234" s="4">
        <v>2</v>
      </c>
      <c r="DL234" s="4"/>
      <c r="DM234" s="4"/>
      <c r="DN234" s="16">
        <v>0</v>
      </c>
      <c r="DO234" s="4"/>
      <c r="DP234" s="4"/>
      <c r="DQ234" s="4"/>
      <c r="DR234" s="22" t="s">
        <v>430</v>
      </c>
      <c r="DS234" s="22" t="s">
        <v>430</v>
      </c>
      <c r="DT234" s="64">
        <v>235</v>
      </c>
      <c r="DU234" s="22">
        <v>11.9</v>
      </c>
      <c r="DV234" s="22">
        <v>88.1</v>
      </c>
      <c r="DW234" s="22" t="s">
        <v>430</v>
      </c>
      <c r="DX234" s="22" t="s">
        <v>430</v>
      </c>
      <c r="DY234" s="22" t="s">
        <v>430</v>
      </c>
      <c r="DZ234" s="22" t="s">
        <v>430</v>
      </c>
      <c r="EA234" s="2">
        <v>0</v>
      </c>
      <c r="EB234" s="65"/>
      <c r="EC234" s="36"/>
      <c r="ED234" s="36"/>
      <c r="EE234" s="4">
        <f>L234</f>
        <v>5</v>
      </c>
      <c r="EF234" s="4"/>
      <c r="EG234" s="4"/>
      <c r="EH234" s="4"/>
      <c r="EI234" s="4"/>
      <c r="EJ234" s="4"/>
      <c r="EK234" s="4"/>
      <c r="EL234" s="6" t="e">
        <f t="shared" si="360"/>
        <v>#DIV/0!</v>
      </c>
      <c r="EM234" s="4"/>
      <c r="EN234" s="4"/>
      <c r="EO234" s="4"/>
      <c r="EP234" s="4"/>
      <c r="EQ234" s="31"/>
      <c r="ER234" s="14"/>
      <c r="ES234" s="129">
        <v>15263</v>
      </c>
      <c r="ET234" s="130">
        <v>75</v>
      </c>
      <c r="EU234" s="130">
        <v>24883</v>
      </c>
      <c r="EV234" s="130">
        <v>10000</v>
      </c>
      <c r="EW234" s="130">
        <v>39780</v>
      </c>
      <c r="EX234" s="130">
        <v>2960</v>
      </c>
      <c r="EY234" s="131">
        <f t="shared" si="374"/>
        <v>156.99839999999998</v>
      </c>
      <c r="EZ234" s="38">
        <f t="shared" si="375"/>
        <v>784.99199999999985</v>
      </c>
      <c r="FA234" s="9"/>
      <c r="FB234" s="9"/>
      <c r="FC234" s="9"/>
      <c r="FD234" s="9"/>
      <c r="FE234" s="132"/>
      <c r="FF234" s="132"/>
      <c r="FG234" s="132"/>
      <c r="FH234" s="133"/>
      <c r="FI234" s="134"/>
      <c r="FJ234" s="133"/>
      <c r="FK234" s="135"/>
      <c r="FL234" s="136"/>
      <c r="FM234" s="9"/>
      <c r="FN234" s="1"/>
      <c r="FO234" s="40">
        <f t="shared" si="376"/>
        <v>0.46100000000000002</v>
      </c>
      <c r="FP234" s="9"/>
      <c r="FQ234" s="118">
        <f t="shared" si="377"/>
        <v>11.895671743760801</v>
      </c>
      <c r="FR234" s="137">
        <f t="shared" si="378"/>
        <v>0.15699839999999998</v>
      </c>
      <c r="FS234" s="9"/>
      <c r="FT234" s="1"/>
      <c r="FU234" s="336"/>
      <c r="FV234" s="343"/>
      <c r="FW234" s="1"/>
      <c r="FX234" s="208"/>
      <c r="FY234" s="240"/>
      <c r="FZ234" s="1"/>
      <c r="GA234" s="1"/>
      <c r="GB234" s="9"/>
      <c r="GC234" s="9"/>
      <c r="GD234" s="1"/>
      <c r="GE234" s="20"/>
      <c r="GF234" s="1"/>
      <c r="GG234" s="1"/>
      <c r="GH234" s="8"/>
      <c r="GI234" s="351"/>
      <c r="GJ234" s="8"/>
      <c r="GK234" s="1"/>
      <c r="GL234" s="8"/>
      <c r="GM234" s="9"/>
      <c r="GN234" s="1"/>
      <c r="GO234" s="10"/>
      <c r="GP234" s="10"/>
      <c r="GQ234" s="20"/>
      <c r="GR234" s="138"/>
      <c r="GS234" s="1"/>
      <c r="GT234" s="1"/>
      <c r="GU234" s="1"/>
      <c r="GV234" s="1"/>
      <c r="GW234" s="1"/>
      <c r="GX234" s="1"/>
      <c r="GY234" s="9"/>
      <c r="GZ234" s="9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9"/>
      <c r="KC234" s="9"/>
      <c r="KD234" s="9"/>
      <c r="KE234" s="20">
        <f t="shared" si="379"/>
        <v>93.257049599999988</v>
      </c>
      <c r="KF234" s="20">
        <f t="shared" si="380"/>
        <v>60.287385599999993</v>
      </c>
      <c r="KG234" s="20">
        <f t="shared" si="381"/>
        <v>2.4177753599999998</v>
      </c>
      <c r="KH234" s="20">
        <f t="shared" si="382"/>
        <v>4.9454495999999999</v>
      </c>
      <c r="KI234" s="20">
        <f t="shared" si="383"/>
        <v>1.0675891200000001</v>
      </c>
      <c r="KJ234" s="20">
        <f t="shared" si="384"/>
        <v>8.0182222848000002</v>
      </c>
      <c r="KK234" s="20">
        <f t="shared" si="385"/>
        <v>23.270930841599998</v>
      </c>
      <c r="KL234" s="20">
        <f t="shared" si="386"/>
        <v>28.817370316799995</v>
      </c>
      <c r="KM234" s="9"/>
      <c r="KN234" s="9"/>
      <c r="KO234" s="9"/>
      <c r="KP234" s="1"/>
      <c r="KQ234" s="9"/>
      <c r="KR234" s="9"/>
      <c r="KS234" s="23"/>
      <c r="KT234" s="20"/>
      <c r="KU234" s="1"/>
      <c r="KV234" s="1"/>
      <c r="KW234" s="1"/>
      <c r="KX234" s="1"/>
      <c r="KY234" s="1"/>
      <c r="KZ234" s="1"/>
      <c r="LA234" s="11"/>
      <c r="LB234" s="11"/>
      <c r="LC234" s="11"/>
    </row>
    <row r="235" spans="1:315">
      <c r="A235" s="1">
        <v>251</v>
      </c>
      <c r="B235" s="416">
        <f>COUNTIFS($D$3:D235,D235,$F$3:F235,F235)</f>
        <v>1</v>
      </c>
      <c r="C235" s="417">
        <v>13771</v>
      </c>
      <c r="D235" s="418" t="s">
        <v>1333</v>
      </c>
      <c r="E235" s="2" t="s">
        <v>709</v>
      </c>
      <c r="F235" s="12">
        <v>5601051753</v>
      </c>
      <c r="G235" s="1">
        <v>64</v>
      </c>
      <c r="H235" s="441">
        <v>44146</v>
      </c>
      <c r="I235" s="29" t="s">
        <v>619</v>
      </c>
      <c r="J235" s="24" t="s">
        <v>486</v>
      </c>
      <c r="K235" s="2" t="s">
        <v>429</v>
      </c>
      <c r="L235" s="1">
        <v>6</v>
      </c>
      <c r="M235" s="2">
        <v>1</v>
      </c>
      <c r="N235" s="2" t="s">
        <v>643</v>
      </c>
      <c r="O235" s="1"/>
      <c r="P235" s="1" t="s">
        <v>1325</v>
      </c>
      <c r="Q235" s="25"/>
      <c r="R235" s="25"/>
      <c r="S235" s="2"/>
      <c r="T235" s="41"/>
      <c r="U235" s="41"/>
      <c r="V235" s="57" t="s">
        <v>1270</v>
      </c>
      <c r="W235" s="27"/>
      <c r="X235" s="56"/>
      <c r="Y235" s="56"/>
      <c r="Z235" s="29"/>
      <c r="AA235" s="1" t="s">
        <v>760</v>
      </c>
      <c r="AB235" s="1"/>
      <c r="AC235" s="112">
        <v>224</v>
      </c>
      <c r="AD235" s="112">
        <v>1300</v>
      </c>
      <c r="AE235" s="11"/>
      <c r="AF235" s="11"/>
      <c r="AG235" s="11" t="s">
        <v>482</v>
      </c>
      <c r="AH235" s="112">
        <v>150</v>
      </c>
      <c r="AI235" s="11"/>
      <c r="AJ235" s="11"/>
      <c r="AK235" s="112"/>
      <c r="AL235" s="1"/>
      <c r="AM235" s="11"/>
      <c r="AN235" s="1"/>
      <c r="AO235" s="113">
        <v>49.7</v>
      </c>
      <c r="AP235" s="114">
        <v>48</v>
      </c>
      <c r="AQ235" s="115">
        <v>1.87</v>
      </c>
      <c r="AR235" s="116">
        <f t="shared" si="361"/>
        <v>99.570000000000007</v>
      </c>
      <c r="AS235" s="117">
        <f t="shared" si="362"/>
        <v>1.0354166666666667</v>
      </c>
      <c r="AT235" s="118">
        <f t="shared" si="363"/>
        <v>1.9362291666666667</v>
      </c>
      <c r="AU235" s="119">
        <f t="shared" si="364"/>
        <v>0.99659113695608592</v>
      </c>
      <c r="AV235" s="19">
        <f>AW235*AO235/100</f>
        <v>40.626000000000005</v>
      </c>
      <c r="AW235" s="19">
        <f>98-AY235-(CD235*100/AO235)</f>
        <v>81.74245472837022</v>
      </c>
      <c r="AX235" s="148">
        <v>7.13</v>
      </c>
      <c r="AY235" s="19">
        <f>AX235*100/AO235</f>
        <v>14.346076458752515</v>
      </c>
      <c r="AZ235" s="1" t="s">
        <v>431</v>
      </c>
      <c r="BA235" s="55">
        <v>16.3</v>
      </c>
      <c r="BB235" s="1" t="s">
        <v>431</v>
      </c>
      <c r="BC235" s="6">
        <v>0.05</v>
      </c>
      <c r="BD235" s="6"/>
      <c r="BE235" s="19"/>
      <c r="BF235" s="19"/>
      <c r="BG235" s="64">
        <v>8954.2857142857138</v>
      </c>
      <c r="BH235" s="64">
        <v>404.76190476190476</v>
      </c>
      <c r="BI235" s="19">
        <v>0</v>
      </c>
      <c r="BJ235" s="19">
        <v>41.3</v>
      </c>
      <c r="BK235" s="1">
        <v>58.7</v>
      </c>
      <c r="BL235" s="121">
        <f t="shared" si="365"/>
        <v>0.70357751277683123</v>
      </c>
      <c r="BM235" s="122">
        <v>0.27</v>
      </c>
      <c r="BN235" s="6">
        <f t="shared" si="366"/>
        <v>0.54325955734406439</v>
      </c>
      <c r="BO235" s="1" t="s">
        <v>431</v>
      </c>
      <c r="BP235" s="19">
        <v>76.8</v>
      </c>
      <c r="BQ235" s="19">
        <v>70.804999999999993</v>
      </c>
      <c r="BR235" s="42">
        <v>86817.5</v>
      </c>
      <c r="BS235" s="6">
        <f t="shared" si="367"/>
        <v>46.1</v>
      </c>
      <c r="BT235" s="4">
        <v>83</v>
      </c>
      <c r="BU235" s="42">
        <v>7555.0847457627124</v>
      </c>
      <c r="BV235" s="6">
        <f t="shared" si="368"/>
        <v>17</v>
      </c>
      <c r="BW235" s="6">
        <f t="shared" si="369"/>
        <v>48</v>
      </c>
      <c r="BX235" s="2">
        <v>10.4</v>
      </c>
      <c r="BY235" s="22">
        <f t="shared" si="370"/>
        <v>4.9920000000000009</v>
      </c>
      <c r="BZ235" s="4">
        <v>35.700000000000003</v>
      </c>
      <c r="CA235" s="22">
        <f t="shared" si="371"/>
        <v>17.136000000000003</v>
      </c>
      <c r="CB235" s="4">
        <v>53.9</v>
      </c>
      <c r="CC235" s="22">
        <f t="shared" si="372"/>
        <v>25.872</v>
      </c>
      <c r="CD235" s="22">
        <v>0.95</v>
      </c>
      <c r="CE235" s="123">
        <v>100</v>
      </c>
      <c r="CF235" s="123">
        <v>9191</v>
      </c>
      <c r="CG235" s="123">
        <v>84.6</v>
      </c>
      <c r="CH235" s="123">
        <v>4819</v>
      </c>
      <c r="CI235" s="123">
        <v>18.100000000000001</v>
      </c>
      <c r="CJ235" s="123">
        <v>49.6</v>
      </c>
      <c r="CK235" s="123">
        <v>4253</v>
      </c>
      <c r="CL235" s="19">
        <f t="shared" si="373"/>
        <v>0.29131652661064422</v>
      </c>
      <c r="CM235" s="22"/>
      <c r="CN235" s="22"/>
      <c r="CO235" s="22"/>
      <c r="CP235" s="6"/>
      <c r="CQ235" s="19"/>
      <c r="CR235" s="19"/>
      <c r="CS235" s="20"/>
      <c r="CT235" s="22"/>
      <c r="CU235" s="139"/>
      <c r="CV235" s="139"/>
      <c r="CW235" s="22"/>
      <c r="CX235" s="22"/>
      <c r="CY235" s="1"/>
      <c r="CZ235" s="22"/>
      <c r="DA235" s="16"/>
      <c r="DB235" s="126" t="s">
        <v>446</v>
      </c>
      <c r="DC235" s="127"/>
      <c r="DD235" s="128" t="s">
        <v>1334</v>
      </c>
      <c r="DE235" s="1"/>
      <c r="DF235" s="1"/>
      <c r="DG235" s="1"/>
      <c r="DH235" s="1"/>
      <c r="DI235" s="1" t="s">
        <v>433</v>
      </c>
      <c r="DJ235" s="205" t="s">
        <v>482</v>
      </c>
      <c r="DK235" s="4">
        <v>2</v>
      </c>
      <c r="DL235" s="4"/>
      <c r="DM235" s="4"/>
      <c r="DN235" s="16">
        <v>0</v>
      </c>
      <c r="DO235" s="4"/>
      <c r="DP235" s="4"/>
      <c r="DQ235" s="4"/>
      <c r="DR235" s="1" t="s">
        <v>430</v>
      </c>
      <c r="DS235" s="1" t="s">
        <v>430</v>
      </c>
      <c r="DT235" s="1">
        <v>158</v>
      </c>
      <c r="DU235" s="1">
        <v>13.3</v>
      </c>
      <c r="DV235" s="1">
        <v>86.7</v>
      </c>
      <c r="DW235" s="1" t="s">
        <v>430</v>
      </c>
      <c r="DX235" s="1" t="s">
        <v>430</v>
      </c>
      <c r="DY235" s="1" t="s">
        <v>430</v>
      </c>
      <c r="DZ235" s="1" t="s">
        <v>430</v>
      </c>
      <c r="EA235" s="1">
        <v>0</v>
      </c>
      <c r="EB235" s="1"/>
      <c r="EC235" s="36"/>
      <c r="ED235" s="36"/>
      <c r="EE235" s="4">
        <v>6</v>
      </c>
      <c r="EF235" s="4"/>
      <c r="EG235" s="4">
        <v>2</v>
      </c>
      <c r="EH235" s="4"/>
      <c r="EI235" s="4"/>
      <c r="EJ235" s="4"/>
      <c r="EK235" s="4"/>
      <c r="EL235" s="6" t="e">
        <f t="shared" si="360"/>
        <v>#DIV/0!</v>
      </c>
      <c r="EM235" s="4"/>
      <c r="EN235" s="4"/>
      <c r="EO235" s="4"/>
      <c r="EP235" s="4"/>
      <c r="EQ235" s="31"/>
      <c r="ER235" s="14"/>
      <c r="ES235" s="129">
        <v>13771</v>
      </c>
      <c r="ET235" s="130">
        <v>75</v>
      </c>
      <c r="EU235" s="130">
        <v>11561</v>
      </c>
      <c r="EV235" s="130">
        <v>5463</v>
      </c>
      <c r="EW235" s="130">
        <v>39780</v>
      </c>
      <c r="EX235" s="130">
        <v>1443</v>
      </c>
      <c r="EY235" s="131">
        <f t="shared" si="374"/>
        <v>140.10016474464581</v>
      </c>
      <c r="EZ235" s="38">
        <f t="shared" si="375"/>
        <v>840.60098846787491</v>
      </c>
      <c r="FA235" s="9"/>
      <c r="FB235" s="9"/>
      <c r="FC235" s="9"/>
      <c r="FD235" s="9"/>
      <c r="FE235" s="132"/>
      <c r="FF235" s="132"/>
      <c r="FG235" s="132"/>
      <c r="FH235" s="133"/>
      <c r="FI235" s="134"/>
      <c r="FJ235" s="133"/>
      <c r="FK235" s="135"/>
      <c r="FL235" s="136"/>
      <c r="FM235" s="9"/>
      <c r="FN235" s="1"/>
      <c r="FO235" s="40">
        <f t="shared" si="376"/>
        <v>0.224</v>
      </c>
      <c r="FP235" s="9"/>
      <c r="FQ235" s="118">
        <f t="shared" si="377"/>
        <v>12.481619237090218</v>
      </c>
      <c r="FR235" s="137">
        <f t="shared" si="378"/>
        <v>0.14010016474464582</v>
      </c>
      <c r="FS235" s="140"/>
      <c r="FT235" s="1"/>
      <c r="FU235" s="336"/>
      <c r="FV235" s="343"/>
      <c r="FW235" s="1"/>
      <c r="FX235" s="208"/>
      <c r="FY235" s="240"/>
      <c r="FZ235" s="1"/>
      <c r="GA235" s="1"/>
      <c r="GB235" s="9"/>
      <c r="GC235" s="9"/>
      <c r="GD235" s="1"/>
      <c r="GE235" s="20"/>
      <c r="GF235" s="1"/>
      <c r="GG235" s="1"/>
      <c r="GH235" s="8"/>
      <c r="GI235" s="351"/>
      <c r="GJ235" s="8"/>
      <c r="GK235" s="1"/>
      <c r="GL235" s="8"/>
      <c r="GM235" s="9"/>
      <c r="GN235" s="1"/>
      <c r="GO235" s="10">
        <v>44146</v>
      </c>
      <c r="GP235" s="10"/>
      <c r="GQ235" s="20"/>
      <c r="GR235" s="138"/>
      <c r="GS235" s="1"/>
      <c r="GT235" s="1"/>
      <c r="GU235" s="1"/>
      <c r="GV235" s="1"/>
      <c r="GW235" s="1"/>
      <c r="GX235" s="1"/>
      <c r="GY235" s="9"/>
      <c r="GZ235" s="9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9"/>
      <c r="KC235" s="9"/>
      <c r="KD235" s="9"/>
      <c r="KE235" s="20">
        <f t="shared" si="379"/>
        <v>69.629781878088977</v>
      </c>
      <c r="KF235" s="20">
        <f t="shared" si="380"/>
        <v>67.248079077429992</v>
      </c>
      <c r="KG235" s="20">
        <f t="shared" si="381"/>
        <v>2.6198730807248771</v>
      </c>
      <c r="KH235" s="20">
        <f t="shared" si="382"/>
        <v>9.9891417462932459</v>
      </c>
      <c r="KI235" s="20">
        <f t="shared" si="383"/>
        <v>0.37827044481054373</v>
      </c>
      <c r="KJ235" s="20">
        <f t="shared" si="384"/>
        <v>6.9938002240527206</v>
      </c>
      <c r="KK235" s="20">
        <f t="shared" si="385"/>
        <v>24.007564230642512</v>
      </c>
      <c r="KL235" s="20">
        <f t="shared" si="386"/>
        <v>36.246714622734764</v>
      </c>
      <c r="KM235" s="9"/>
      <c r="KN235" s="9"/>
      <c r="KO235" s="9"/>
      <c r="KP235" s="1"/>
      <c r="KQ235" s="9"/>
      <c r="KR235" s="9"/>
      <c r="KS235" s="23"/>
      <c r="KT235" s="20"/>
      <c r="KU235" s="1"/>
      <c r="KV235" s="1"/>
      <c r="KW235" s="1"/>
      <c r="KX235" s="1"/>
      <c r="KY235" s="1"/>
      <c r="KZ235" s="1"/>
      <c r="LA235" s="11"/>
      <c r="LB235" s="11"/>
      <c r="LC235" s="11"/>
    </row>
    <row r="236" spans="1:315">
      <c r="A236" s="1">
        <v>29</v>
      </c>
      <c r="B236" s="416">
        <f>COUNTIFS($D$3:D236,D236,$F$3:F236,F236)</f>
        <v>1</v>
      </c>
      <c r="C236" s="417">
        <v>12262</v>
      </c>
      <c r="D236" s="418" t="s">
        <v>710</v>
      </c>
      <c r="E236" s="2" t="s">
        <v>574</v>
      </c>
      <c r="F236" s="12">
        <v>6310241322</v>
      </c>
      <c r="G236" s="1">
        <v>57</v>
      </c>
      <c r="H236" s="441">
        <v>43860</v>
      </c>
      <c r="I236" s="29" t="s">
        <v>1005</v>
      </c>
      <c r="J236" s="24" t="s">
        <v>486</v>
      </c>
      <c r="K236" s="2" t="s">
        <v>429</v>
      </c>
      <c r="L236" s="1">
        <v>5</v>
      </c>
      <c r="M236" s="2" t="s">
        <v>822</v>
      </c>
      <c r="N236" s="2" t="s">
        <v>644</v>
      </c>
      <c r="O236" s="1"/>
      <c r="P236" s="1" t="s">
        <v>1002</v>
      </c>
      <c r="Q236" s="25"/>
      <c r="R236" s="25"/>
      <c r="S236" s="2"/>
      <c r="T236" s="45" t="s">
        <v>782</v>
      </c>
      <c r="U236" s="45"/>
      <c r="V236" s="47" t="s">
        <v>858</v>
      </c>
      <c r="W236" s="27"/>
      <c r="X236" s="56"/>
      <c r="Y236" s="56"/>
      <c r="Z236" s="29"/>
      <c r="AA236" s="1" t="s">
        <v>797</v>
      </c>
      <c r="AB236" s="1"/>
      <c r="AC236" s="112">
        <v>487</v>
      </c>
      <c r="AD236" s="112">
        <v>2400</v>
      </c>
      <c r="AE236" s="11"/>
      <c r="AF236" s="11"/>
      <c r="AG236" s="11" t="s">
        <v>490</v>
      </c>
      <c r="AH236" s="112">
        <v>150</v>
      </c>
      <c r="AI236" s="11"/>
      <c r="AJ236" s="11"/>
      <c r="AK236" s="112"/>
      <c r="AL236" s="1"/>
      <c r="AM236" s="1"/>
      <c r="AN236" s="1"/>
      <c r="AO236" s="113">
        <v>77.5</v>
      </c>
      <c r="AP236" s="114">
        <v>13.1</v>
      </c>
      <c r="AQ236" s="115">
        <v>9</v>
      </c>
      <c r="AR236" s="116">
        <f t="shared" si="361"/>
        <v>99.6</v>
      </c>
      <c r="AS236" s="117">
        <f t="shared" si="362"/>
        <v>5.9160305343511448</v>
      </c>
      <c r="AT236" s="118">
        <f t="shared" si="363"/>
        <v>53.244274809160302</v>
      </c>
      <c r="AU236" s="119">
        <f t="shared" si="364"/>
        <v>3.5067873303167421</v>
      </c>
      <c r="AV236" s="19">
        <v>69.284999999999997</v>
      </c>
      <c r="AW236" s="19">
        <f>95-AY236</f>
        <v>89.4</v>
      </c>
      <c r="AX236" s="120">
        <v>4.34</v>
      </c>
      <c r="AY236" s="19">
        <v>5.6</v>
      </c>
      <c r="AZ236" s="1" t="s">
        <v>431</v>
      </c>
      <c r="BA236" s="55">
        <v>13.6</v>
      </c>
      <c r="BB236" s="1" t="s">
        <v>431</v>
      </c>
      <c r="BC236" s="6">
        <v>0.2</v>
      </c>
      <c r="BD236" s="22">
        <v>68.7</v>
      </c>
      <c r="BE236" s="22">
        <v>46.5</v>
      </c>
      <c r="BF236" s="22">
        <v>42.7</v>
      </c>
      <c r="BG236" s="64">
        <v>5103.5999999999995</v>
      </c>
      <c r="BH236" s="20">
        <v>239.68000000000004</v>
      </c>
      <c r="BI236" s="19">
        <v>0.04</v>
      </c>
      <c r="BJ236" s="19">
        <v>21.6</v>
      </c>
      <c r="BK236" s="1">
        <v>78.400000000000006</v>
      </c>
      <c r="BL236" s="144">
        <f t="shared" si="365"/>
        <v>0.27551020408163263</v>
      </c>
      <c r="BM236" s="122">
        <v>1.7</v>
      </c>
      <c r="BN236" s="6">
        <f t="shared" si="366"/>
        <v>2.193548387096774</v>
      </c>
      <c r="BO236" s="1" t="s">
        <v>431</v>
      </c>
      <c r="BP236" s="19">
        <v>47.08</v>
      </c>
      <c r="BQ236" s="19">
        <v>86.335999999999999</v>
      </c>
      <c r="BR236" s="42">
        <v>110485.8</v>
      </c>
      <c r="BS236" s="6">
        <f t="shared" si="367"/>
        <v>25.6</v>
      </c>
      <c r="BT236" s="4">
        <v>68</v>
      </c>
      <c r="BU236" s="42">
        <v>6599.88</v>
      </c>
      <c r="BV236" s="6">
        <f t="shared" si="368"/>
        <v>32</v>
      </c>
      <c r="BW236" s="6">
        <f t="shared" si="369"/>
        <v>12.9428</v>
      </c>
      <c r="BX236" s="4">
        <v>10.5</v>
      </c>
      <c r="BY236" s="22">
        <f t="shared" si="370"/>
        <v>1.3754999999999997</v>
      </c>
      <c r="BZ236" s="4">
        <v>15.1</v>
      </c>
      <c r="CA236" s="22">
        <f t="shared" si="371"/>
        <v>1.9781</v>
      </c>
      <c r="CB236" s="4">
        <v>73.2</v>
      </c>
      <c r="CC236" s="22">
        <f t="shared" si="372"/>
        <v>9.5891999999999999</v>
      </c>
      <c r="CD236" s="22">
        <v>0.75</v>
      </c>
      <c r="CE236" s="123">
        <v>98.5</v>
      </c>
      <c r="CF236" s="124">
        <v>8247.4</v>
      </c>
      <c r="CG236" s="123">
        <v>95.5</v>
      </c>
      <c r="CH236" s="124">
        <v>4761.9000000000005</v>
      </c>
      <c r="CI236" s="123">
        <v>64.8</v>
      </c>
      <c r="CJ236" s="123">
        <v>72.900000000000006</v>
      </c>
      <c r="CK236" s="124">
        <v>3010</v>
      </c>
      <c r="CL236" s="19">
        <f t="shared" si="373"/>
        <v>0.69536423841059603</v>
      </c>
      <c r="CM236" s="22"/>
      <c r="CN236" s="22"/>
      <c r="CO236" s="22"/>
      <c r="CP236" s="6"/>
      <c r="CQ236" s="19"/>
      <c r="CR236" s="19"/>
      <c r="CS236" s="19"/>
      <c r="CT236" s="22"/>
      <c r="CU236" s="139"/>
      <c r="CV236" s="139"/>
      <c r="CW236" s="22"/>
      <c r="CX236" s="22"/>
      <c r="CY236" s="1"/>
      <c r="CZ236" s="22"/>
      <c r="DA236" s="16">
        <v>7</v>
      </c>
      <c r="DB236" s="126" t="s">
        <v>446</v>
      </c>
      <c r="DC236" s="127"/>
      <c r="DD236" s="128" t="s">
        <v>1006</v>
      </c>
      <c r="DE236" s="1"/>
      <c r="DF236" s="1"/>
      <c r="DG236" s="1"/>
      <c r="DH236" s="1"/>
      <c r="DI236" s="1" t="s">
        <v>433</v>
      </c>
      <c r="DJ236" s="206" t="s">
        <v>490</v>
      </c>
      <c r="DK236" s="4">
        <v>2</v>
      </c>
      <c r="DL236" s="4"/>
      <c r="DM236" s="4"/>
      <c r="DN236" s="16">
        <v>0</v>
      </c>
      <c r="DO236" s="4"/>
      <c r="DP236" s="4"/>
      <c r="DQ236" s="4"/>
      <c r="DR236" s="1" t="s">
        <v>430</v>
      </c>
      <c r="DS236" s="1" t="s">
        <v>430</v>
      </c>
      <c r="DT236" s="1">
        <v>747</v>
      </c>
      <c r="DU236" s="1">
        <v>8</v>
      </c>
      <c r="DV236" s="1">
        <v>92</v>
      </c>
      <c r="DW236" s="1" t="s">
        <v>430</v>
      </c>
      <c r="DX236" s="1" t="s">
        <v>430</v>
      </c>
      <c r="DY236" s="1" t="s">
        <v>430</v>
      </c>
      <c r="DZ236" s="1" t="s">
        <v>430</v>
      </c>
      <c r="EA236" s="1" t="s">
        <v>1007</v>
      </c>
      <c r="EB236" s="1"/>
      <c r="EC236" s="36"/>
      <c r="ED236" s="36"/>
      <c r="EE236" s="4">
        <v>5</v>
      </c>
      <c r="EF236" s="4"/>
      <c r="EG236" s="4">
        <v>2</v>
      </c>
      <c r="EH236" s="4"/>
      <c r="EI236" s="4"/>
      <c r="EJ236" s="4"/>
      <c r="EK236" s="4"/>
      <c r="EL236" s="6" t="e">
        <f t="shared" si="360"/>
        <v>#DIV/0!</v>
      </c>
      <c r="EM236" s="4"/>
      <c r="EN236" s="4"/>
      <c r="EO236" s="4"/>
      <c r="EP236" s="4"/>
      <c r="EQ236" s="31"/>
      <c r="ER236" s="14"/>
      <c r="ES236" s="129">
        <v>12262</v>
      </c>
      <c r="ET236" s="130">
        <v>75</v>
      </c>
      <c r="EU236" s="130">
        <v>101253</v>
      </c>
      <c r="EV236" s="130">
        <v>4000</v>
      </c>
      <c r="EW236" s="130">
        <v>40560</v>
      </c>
      <c r="EX236" s="130">
        <v>3460</v>
      </c>
      <c r="EY236" s="131">
        <f t="shared" si="374"/>
        <v>467.79200000000003</v>
      </c>
      <c r="EZ236" s="38">
        <f t="shared" si="375"/>
        <v>2338.96</v>
      </c>
      <c r="FA236" s="9"/>
      <c r="FB236" s="9"/>
      <c r="FC236" s="9"/>
      <c r="FD236" s="9"/>
      <c r="FE236" s="132"/>
      <c r="FF236" s="132"/>
      <c r="FG236" s="132"/>
      <c r="FH236" s="133"/>
      <c r="FI236" s="11"/>
      <c r="FJ236" s="133"/>
      <c r="FK236" s="135"/>
      <c r="FL236" s="136"/>
      <c r="FM236" s="9"/>
      <c r="FN236" s="1"/>
      <c r="FO236" s="40">
        <f t="shared" si="376"/>
        <v>0.48699999999999999</v>
      </c>
      <c r="FP236" s="9"/>
      <c r="FQ236" s="118">
        <f t="shared" si="377"/>
        <v>3.4171827007594837</v>
      </c>
      <c r="FR236" s="137">
        <f t="shared" si="378"/>
        <v>0.46779200000000004</v>
      </c>
      <c r="FS236" s="140">
        <f>DT236/EY236</f>
        <v>1.5968635632930874</v>
      </c>
      <c r="FT236" s="140"/>
      <c r="FU236" s="335"/>
      <c r="FV236" s="344"/>
      <c r="FW236" s="210"/>
      <c r="FX236" s="8"/>
      <c r="FY236" s="240"/>
      <c r="FZ236" s="1"/>
      <c r="GA236" s="1"/>
      <c r="GB236" s="9"/>
      <c r="GC236" s="9"/>
      <c r="GD236" s="1"/>
      <c r="GE236" s="20"/>
      <c r="GF236" s="1"/>
      <c r="GG236" s="1"/>
      <c r="GH236" s="8"/>
      <c r="GI236" s="351"/>
      <c r="GJ236" s="8"/>
      <c r="GK236" s="1"/>
      <c r="GL236" s="8"/>
      <c r="GM236" s="9"/>
      <c r="GN236" s="1"/>
      <c r="GO236" s="10">
        <v>43860</v>
      </c>
      <c r="GP236" s="10"/>
      <c r="GQ236" s="20"/>
      <c r="GR236" s="138"/>
      <c r="GS236" s="1"/>
      <c r="GT236" s="1"/>
      <c r="GU236" s="1"/>
      <c r="GV236" s="1"/>
      <c r="GW236" s="1"/>
      <c r="GX236" s="1"/>
      <c r="GY236" s="9"/>
      <c r="GZ236" s="9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9"/>
      <c r="KC236" s="9"/>
      <c r="KD236" s="9"/>
      <c r="KE236" s="20">
        <f t="shared" si="379"/>
        <v>362.53880000000004</v>
      </c>
      <c r="KF236" s="20">
        <f t="shared" si="380"/>
        <v>61.280752000000007</v>
      </c>
      <c r="KG236" s="20">
        <f t="shared" si="381"/>
        <v>42.101279999999996</v>
      </c>
      <c r="KH236" s="20">
        <f t="shared" si="382"/>
        <v>20.302172800000001</v>
      </c>
      <c r="KI236" s="20">
        <f t="shared" si="383"/>
        <v>7.9524639999999991</v>
      </c>
      <c r="KJ236" s="20">
        <f t="shared" si="384"/>
        <v>6.4344789599999999</v>
      </c>
      <c r="KK236" s="20">
        <f t="shared" si="385"/>
        <v>9.2533935520000021</v>
      </c>
      <c r="KL236" s="20">
        <f t="shared" si="386"/>
        <v>44.857510464000008</v>
      </c>
      <c r="KM236" s="9"/>
      <c r="KN236" s="9"/>
      <c r="KO236" s="9"/>
      <c r="KP236" s="1"/>
      <c r="KQ236" s="9"/>
      <c r="KR236" s="9"/>
      <c r="KS236" s="23"/>
      <c r="KT236" s="20"/>
      <c r="KU236" s="1"/>
      <c r="KV236" s="1"/>
      <c r="KW236" s="1"/>
      <c r="KX236" s="1"/>
      <c r="KY236" s="1"/>
      <c r="KZ236" s="1"/>
      <c r="LA236" s="11"/>
      <c r="LB236" s="11"/>
      <c r="LC236" s="11"/>
    </row>
    <row r="237" spans="1:315">
      <c r="A237" s="1">
        <v>116</v>
      </c>
      <c r="B237" s="416">
        <f>COUNTIFS($D$3:D237,D237,$F$3:F237,F237)</f>
        <v>1</v>
      </c>
      <c r="C237" s="417">
        <v>12715</v>
      </c>
      <c r="D237" s="418" t="s">
        <v>1125</v>
      </c>
      <c r="E237" s="2" t="s">
        <v>503</v>
      </c>
      <c r="F237" s="12">
        <v>7606125175</v>
      </c>
      <c r="G237" s="1">
        <v>44</v>
      </c>
      <c r="H237" s="441">
        <v>43958</v>
      </c>
      <c r="I237" s="29" t="s">
        <v>606</v>
      </c>
      <c r="J237" s="24" t="s">
        <v>486</v>
      </c>
      <c r="K237" s="2" t="s">
        <v>429</v>
      </c>
      <c r="L237" s="1">
        <v>5.5</v>
      </c>
      <c r="M237" s="2" t="s">
        <v>540</v>
      </c>
      <c r="N237" s="2" t="s">
        <v>430</v>
      </c>
      <c r="O237" s="1"/>
      <c r="P237" s="1" t="s">
        <v>1117</v>
      </c>
      <c r="Q237" s="25"/>
      <c r="R237" s="25"/>
      <c r="S237" s="2"/>
      <c r="T237" s="41"/>
      <c r="U237" s="41"/>
      <c r="V237" s="54" t="s">
        <v>1107</v>
      </c>
      <c r="W237" s="27"/>
      <c r="X237" s="56"/>
      <c r="Y237" s="56"/>
      <c r="Z237" s="29"/>
      <c r="AA237" s="1" t="s">
        <v>793</v>
      </c>
      <c r="AB237" s="1"/>
      <c r="AC237" s="112">
        <v>184</v>
      </c>
      <c r="AD237" s="112">
        <v>1000</v>
      </c>
      <c r="AE237" s="11"/>
      <c r="AF237" s="11"/>
      <c r="AG237" s="11" t="s">
        <v>490</v>
      </c>
      <c r="AH237" s="112">
        <v>50</v>
      </c>
      <c r="AI237" s="11"/>
      <c r="AJ237" s="11"/>
      <c r="AK237" s="112"/>
      <c r="AL237" s="1"/>
      <c r="AM237" s="11"/>
      <c r="AN237" s="1"/>
      <c r="AO237" s="113">
        <v>35.200000000000003</v>
      </c>
      <c r="AP237" s="114">
        <v>60.2</v>
      </c>
      <c r="AQ237" s="115">
        <v>3.63</v>
      </c>
      <c r="AR237" s="116">
        <f t="shared" si="361"/>
        <v>99.03</v>
      </c>
      <c r="AS237" s="117">
        <f t="shared" si="362"/>
        <v>0.58471760797342198</v>
      </c>
      <c r="AT237" s="118">
        <f t="shared" si="363"/>
        <v>2.1225249169435219</v>
      </c>
      <c r="AU237" s="119">
        <f t="shared" si="364"/>
        <v>0.55146482845057188</v>
      </c>
      <c r="AV237" s="19">
        <f t="shared" ref="AV237:AV242" si="387">AW237*AO237/100</f>
        <v>31.006</v>
      </c>
      <c r="AW237" s="19">
        <f t="shared" ref="AW237:AW242" si="388">98-AY237-(CD237*100/AO237)</f>
        <v>88.085227272727266</v>
      </c>
      <c r="AX237" s="120">
        <v>3.08</v>
      </c>
      <c r="AY237" s="19">
        <f t="shared" ref="AY237:AY242" si="389">AX237*100/AO237</f>
        <v>8.75</v>
      </c>
      <c r="AZ237" s="1" t="s">
        <v>431</v>
      </c>
      <c r="BA237" s="55">
        <v>31.8</v>
      </c>
      <c r="BB237" s="1" t="s">
        <v>431</v>
      </c>
      <c r="BC237" s="6">
        <v>1.6</v>
      </c>
      <c r="BD237" s="6"/>
      <c r="BE237" s="19"/>
      <c r="BF237" s="19"/>
      <c r="BG237" s="2">
        <v>5361</v>
      </c>
      <c r="BH237" s="64">
        <v>242.35000000000002</v>
      </c>
      <c r="BI237" s="19">
        <v>0.16</v>
      </c>
      <c r="BJ237" s="19">
        <v>66.3</v>
      </c>
      <c r="BK237" s="1">
        <v>33.700000000000003</v>
      </c>
      <c r="BL237" s="121">
        <f t="shared" si="365"/>
        <v>1.9673590504451035</v>
      </c>
      <c r="BM237" s="122">
        <v>0.34</v>
      </c>
      <c r="BN237" s="6">
        <f t="shared" si="366"/>
        <v>0.96590909090909083</v>
      </c>
      <c r="BO237" s="1" t="s">
        <v>431</v>
      </c>
      <c r="BP237" s="1">
        <v>20.399999999999999</v>
      </c>
      <c r="BQ237" s="19">
        <v>31.978999999999999</v>
      </c>
      <c r="BR237" s="4">
        <v>31263</v>
      </c>
      <c r="BS237" s="6">
        <f t="shared" si="367"/>
        <v>69.400000000000006</v>
      </c>
      <c r="BT237" s="4">
        <v>91.1</v>
      </c>
      <c r="BU237" s="42">
        <v>12683.125</v>
      </c>
      <c r="BV237" s="6">
        <f t="shared" si="368"/>
        <v>8.9000000000000057</v>
      </c>
      <c r="BW237" s="6">
        <f t="shared" si="369"/>
        <v>59.959199999999996</v>
      </c>
      <c r="BX237" s="2">
        <v>45.5</v>
      </c>
      <c r="BY237" s="22">
        <f t="shared" si="370"/>
        <v>27.390999999999998</v>
      </c>
      <c r="BZ237" s="4">
        <v>23.9</v>
      </c>
      <c r="CA237" s="22">
        <f t="shared" si="371"/>
        <v>14.3878</v>
      </c>
      <c r="CB237" s="4">
        <v>30.2</v>
      </c>
      <c r="CC237" s="22">
        <f t="shared" si="372"/>
        <v>18.180399999999999</v>
      </c>
      <c r="CD237" s="22">
        <v>0.41</v>
      </c>
      <c r="CE237" s="123">
        <v>96.6</v>
      </c>
      <c r="CF237" s="124">
        <v>6658.9</v>
      </c>
      <c r="CG237" s="123">
        <v>89</v>
      </c>
      <c r="CH237" s="124">
        <v>4270.4000000000005</v>
      </c>
      <c r="CI237" s="123">
        <v>55.8</v>
      </c>
      <c r="CJ237" s="123">
        <v>82.4</v>
      </c>
      <c r="CK237" s="124">
        <v>5001.3999999999996</v>
      </c>
      <c r="CL237" s="19">
        <f t="shared" si="373"/>
        <v>1.9037656903765692</v>
      </c>
      <c r="CM237" s="22"/>
      <c r="CN237" s="22"/>
      <c r="CO237" s="22"/>
      <c r="CP237" s="6">
        <v>0.6</v>
      </c>
      <c r="CQ237" s="19"/>
      <c r="CR237" s="19"/>
      <c r="CS237" s="19"/>
      <c r="CT237" s="22"/>
      <c r="CU237" s="139"/>
      <c r="CV237" s="139"/>
      <c r="CW237" s="22"/>
      <c r="CX237" s="22"/>
      <c r="CY237" s="1"/>
      <c r="CZ237" s="22"/>
      <c r="DA237" s="16">
        <v>3</v>
      </c>
      <c r="DB237" s="126" t="s">
        <v>440</v>
      </c>
      <c r="DC237" s="127"/>
      <c r="DD237" s="128" t="s">
        <v>1126</v>
      </c>
      <c r="DE237" s="1"/>
      <c r="DF237" s="1"/>
      <c r="DG237" s="1"/>
      <c r="DH237" s="1"/>
      <c r="DI237" s="1" t="s">
        <v>433</v>
      </c>
      <c r="DJ237" s="206" t="s">
        <v>490</v>
      </c>
      <c r="DK237" s="4">
        <v>2</v>
      </c>
      <c r="DL237" s="4"/>
      <c r="DM237" s="4"/>
      <c r="DN237" s="16">
        <v>0</v>
      </c>
      <c r="DO237" s="4"/>
      <c r="DP237" s="4"/>
      <c r="DQ237" s="4"/>
      <c r="DR237" s="1" t="s">
        <v>430</v>
      </c>
      <c r="DS237" s="1" t="s">
        <v>430</v>
      </c>
      <c r="DT237" s="22">
        <v>236</v>
      </c>
      <c r="DU237" s="22">
        <v>22</v>
      </c>
      <c r="DV237" s="22">
        <v>78</v>
      </c>
      <c r="DW237" s="1" t="s">
        <v>430</v>
      </c>
      <c r="DX237" s="1" t="s">
        <v>430</v>
      </c>
      <c r="DY237" s="1" t="s">
        <v>430</v>
      </c>
      <c r="DZ237" s="1" t="s">
        <v>430</v>
      </c>
      <c r="EA237" s="1">
        <v>0</v>
      </c>
      <c r="EB237" s="2"/>
      <c r="EC237" s="36"/>
      <c r="ED237" s="36"/>
      <c r="EE237" s="4">
        <v>5.5</v>
      </c>
      <c r="EF237" s="4"/>
      <c r="EG237" s="4">
        <v>2</v>
      </c>
      <c r="EH237" s="4"/>
      <c r="EI237" s="4"/>
      <c r="EJ237" s="4"/>
      <c r="EK237" s="4"/>
      <c r="EL237" s="6" t="e">
        <f t="shared" si="360"/>
        <v>#DIV/0!</v>
      </c>
      <c r="EM237" s="4"/>
      <c r="EN237" s="4"/>
      <c r="EO237" s="4"/>
      <c r="EP237" s="4"/>
      <c r="EQ237" s="31"/>
      <c r="ER237" s="14"/>
      <c r="ES237" s="129">
        <v>12715</v>
      </c>
      <c r="ET237" s="130">
        <v>75</v>
      </c>
      <c r="EU237" s="130">
        <v>71887</v>
      </c>
      <c r="EV237" s="130">
        <v>12000</v>
      </c>
      <c r="EW237" s="130">
        <v>40560</v>
      </c>
      <c r="EX237" s="130">
        <v>2689</v>
      </c>
      <c r="EY237" s="131">
        <f t="shared" si="374"/>
        <v>121.18426666666666</v>
      </c>
      <c r="EZ237" s="38">
        <f t="shared" si="375"/>
        <v>666.51346666666666</v>
      </c>
      <c r="FA237" s="9"/>
      <c r="FB237" s="9"/>
      <c r="FC237" s="9"/>
      <c r="FD237" s="9"/>
      <c r="FE237" s="132"/>
      <c r="FF237" s="132"/>
      <c r="FG237" s="132"/>
      <c r="FH237" s="133"/>
      <c r="FI237" s="11"/>
      <c r="FJ237" s="133"/>
      <c r="FK237" s="135"/>
      <c r="FL237" s="136"/>
      <c r="FM237" s="9"/>
      <c r="FN237" s="1"/>
      <c r="FO237" s="40">
        <f t="shared" si="376"/>
        <v>0.184</v>
      </c>
      <c r="FP237" s="9"/>
      <c r="FQ237" s="118">
        <f t="shared" si="377"/>
        <v>3.7405928749287076</v>
      </c>
      <c r="FR237" s="137">
        <f t="shared" si="378"/>
        <v>0.12118426666666667</v>
      </c>
      <c r="FS237" s="140">
        <f>DT237/EY237</f>
        <v>1.9474475234408868</v>
      </c>
      <c r="FT237" s="140"/>
      <c r="FU237" s="335"/>
      <c r="FV237" s="344"/>
      <c r="FW237" s="210"/>
      <c r="FX237" s="8"/>
      <c r="FY237" s="240"/>
      <c r="FZ237" s="1"/>
      <c r="GA237" s="1"/>
      <c r="GB237" s="9"/>
      <c r="GC237" s="9"/>
      <c r="GD237" s="1"/>
      <c r="GE237" s="20"/>
      <c r="GF237" s="1"/>
      <c r="GG237" s="1"/>
      <c r="GH237" s="8"/>
      <c r="GI237" s="351"/>
      <c r="GJ237" s="8"/>
      <c r="GK237" s="1"/>
      <c r="GL237" s="8"/>
      <c r="GM237" s="9"/>
      <c r="GN237" s="1"/>
      <c r="GO237" s="10">
        <v>43958</v>
      </c>
      <c r="GP237" s="10"/>
      <c r="GQ237" s="20"/>
      <c r="GR237" s="138"/>
      <c r="GS237" s="1"/>
      <c r="GT237" s="1"/>
      <c r="GU237" s="1"/>
      <c r="GV237" s="1"/>
      <c r="GW237" s="1"/>
      <c r="GX237" s="1"/>
      <c r="GY237" s="9"/>
      <c r="GZ237" s="9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9"/>
      <c r="KC237" s="9"/>
      <c r="KD237" s="9"/>
      <c r="KE237" s="20">
        <f t="shared" si="379"/>
        <v>42.656861866666667</v>
      </c>
      <c r="KF237" s="20">
        <f t="shared" si="380"/>
        <v>72.952928533333335</v>
      </c>
      <c r="KG237" s="20">
        <f t="shared" si="381"/>
        <v>4.3989888799999992</v>
      </c>
      <c r="KH237" s="20">
        <f t="shared" si="382"/>
        <v>3.7324754133333333</v>
      </c>
      <c r="KI237" s="20">
        <f t="shared" si="383"/>
        <v>0.41202650666666663</v>
      </c>
      <c r="KJ237" s="20">
        <f t="shared" si="384"/>
        <v>33.193582482666663</v>
      </c>
      <c r="KK237" s="20">
        <f t="shared" si="385"/>
        <v>17.435749919466666</v>
      </c>
      <c r="KL237" s="20">
        <f t="shared" si="386"/>
        <v>22.031784417066667</v>
      </c>
      <c r="KM237" s="9"/>
      <c r="KN237" s="9"/>
      <c r="KO237" s="9"/>
      <c r="KP237" s="1"/>
      <c r="KQ237" s="9"/>
      <c r="KR237" s="9"/>
      <c r="KS237" s="23"/>
      <c r="KT237" s="20"/>
      <c r="KU237" s="1"/>
      <c r="KV237" s="1"/>
      <c r="KW237" s="1"/>
      <c r="KX237" s="1"/>
      <c r="KY237" s="1"/>
      <c r="KZ237" s="1"/>
      <c r="LA237" s="11"/>
      <c r="LB237" s="11"/>
      <c r="LC237" s="11"/>
    </row>
    <row r="238" spans="1:315">
      <c r="A238" s="1">
        <v>99</v>
      </c>
      <c r="B238" s="416">
        <f>COUNTIFS($D$3:D238,D238,$F$3:F238,F238)</f>
        <v>1</v>
      </c>
      <c r="C238" s="417">
        <v>15003</v>
      </c>
      <c r="D238" s="418" t="s">
        <v>1560</v>
      </c>
      <c r="E238" s="2" t="s">
        <v>560</v>
      </c>
      <c r="F238" s="12">
        <v>490704256</v>
      </c>
      <c r="G238" s="1">
        <v>72</v>
      </c>
      <c r="H238" s="441">
        <v>44295</v>
      </c>
      <c r="I238" s="29" t="s">
        <v>1561</v>
      </c>
      <c r="J238" s="24" t="s">
        <v>486</v>
      </c>
      <c r="K238" s="2" t="s">
        <v>429</v>
      </c>
      <c r="L238" s="2">
        <v>5</v>
      </c>
      <c r="M238" s="2">
        <v>1</v>
      </c>
      <c r="N238" s="2" t="s">
        <v>644</v>
      </c>
      <c r="O238" s="11"/>
      <c r="P238" s="2" t="s">
        <v>1528</v>
      </c>
      <c r="Q238" s="11"/>
      <c r="R238" s="11"/>
      <c r="S238" s="11"/>
      <c r="T238" s="41"/>
      <c r="U238" s="41"/>
      <c r="V238" s="61" t="s">
        <v>1358</v>
      </c>
      <c r="W238" s="41"/>
      <c r="X238" s="43" t="s">
        <v>1544</v>
      </c>
      <c r="Y238" s="68"/>
      <c r="Z238" s="11"/>
      <c r="AA238" s="1" t="s">
        <v>793</v>
      </c>
      <c r="AB238" s="1"/>
      <c r="AC238" s="112">
        <v>295</v>
      </c>
      <c r="AD238" s="112">
        <v>1400</v>
      </c>
      <c r="AE238" s="11"/>
      <c r="AF238" s="11"/>
      <c r="AG238" s="11" t="s">
        <v>490</v>
      </c>
      <c r="AH238" s="112">
        <v>150</v>
      </c>
      <c r="AI238" s="11"/>
      <c r="AJ238" s="11"/>
      <c r="AK238" s="112"/>
      <c r="AL238" s="1"/>
      <c r="AM238" s="11"/>
      <c r="AN238" s="1"/>
      <c r="AO238" s="113">
        <v>58.8</v>
      </c>
      <c r="AP238" s="114">
        <v>34.6</v>
      </c>
      <c r="AQ238" s="115">
        <v>4.41</v>
      </c>
      <c r="AR238" s="116">
        <f t="shared" si="361"/>
        <v>97.81</v>
      </c>
      <c r="AS238" s="117">
        <f t="shared" si="362"/>
        <v>1.699421965317919</v>
      </c>
      <c r="AT238" s="118">
        <f t="shared" si="363"/>
        <v>7.4944508670520227</v>
      </c>
      <c r="AU238" s="119">
        <f t="shared" si="364"/>
        <v>1.5073058190207635</v>
      </c>
      <c r="AV238" s="19">
        <f t="shared" si="387"/>
        <v>49.494</v>
      </c>
      <c r="AW238" s="19">
        <f t="shared" si="388"/>
        <v>84.173469387755105</v>
      </c>
      <c r="AX238" s="120">
        <v>7.27</v>
      </c>
      <c r="AY238" s="19">
        <f t="shared" si="389"/>
        <v>12.363945578231293</v>
      </c>
      <c r="AZ238" s="1" t="s">
        <v>431</v>
      </c>
      <c r="BA238" s="55">
        <v>44.6</v>
      </c>
      <c r="BB238" s="1" t="s">
        <v>431</v>
      </c>
      <c r="BC238" s="6">
        <v>0</v>
      </c>
      <c r="BD238" s="6"/>
      <c r="BE238" s="19"/>
      <c r="BF238" s="19"/>
      <c r="BG238" s="64">
        <v>7252.0833333333339</v>
      </c>
      <c r="BH238" s="64">
        <v>362.72727272727269</v>
      </c>
      <c r="BI238" s="19">
        <v>1.2</v>
      </c>
      <c r="BJ238" s="19">
        <v>21.7</v>
      </c>
      <c r="BK238" s="19">
        <v>78.3</v>
      </c>
      <c r="BL238" s="121">
        <f t="shared" si="365"/>
        <v>0.27713920817369092</v>
      </c>
      <c r="BM238" s="122">
        <v>0.3</v>
      </c>
      <c r="BN238" s="6">
        <f t="shared" si="366"/>
        <v>0.51020408163265307</v>
      </c>
      <c r="BO238" s="1" t="s">
        <v>431</v>
      </c>
      <c r="BP238" s="19">
        <v>27.285</v>
      </c>
      <c r="BQ238" s="19">
        <v>25.1</v>
      </c>
      <c r="BR238" s="42">
        <v>47608.5</v>
      </c>
      <c r="BS238" s="6">
        <f t="shared" si="367"/>
        <v>58.1</v>
      </c>
      <c r="BT238" s="4">
        <v>90.9</v>
      </c>
      <c r="BU238" s="42">
        <v>11595.699999999999</v>
      </c>
      <c r="BV238" s="6">
        <f t="shared" si="368"/>
        <v>9.0999999999999943</v>
      </c>
      <c r="BW238" s="6">
        <f t="shared" si="369"/>
        <v>33.596600000000002</v>
      </c>
      <c r="BX238" s="22">
        <v>28.3</v>
      </c>
      <c r="BY238" s="22">
        <f t="shared" si="370"/>
        <v>9.7918000000000003</v>
      </c>
      <c r="BZ238" s="6">
        <v>29.8</v>
      </c>
      <c r="CA238" s="22">
        <f t="shared" si="371"/>
        <v>10.310800000000002</v>
      </c>
      <c r="CB238" s="6">
        <v>39</v>
      </c>
      <c r="CC238" s="22">
        <f t="shared" si="372"/>
        <v>13.494000000000002</v>
      </c>
      <c r="CD238" s="22">
        <v>0.86</v>
      </c>
      <c r="CE238" s="123" t="s">
        <v>431</v>
      </c>
      <c r="CF238" s="124" t="s">
        <v>431</v>
      </c>
      <c r="CG238" s="124" t="s">
        <v>431</v>
      </c>
      <c r="CH238" s="124" t="s">
        <v>431</v>
      </c>
      <c r="CI238" s="124" t="s">
        <v>431</v>
      </c>
      <c r="CJ238" s="124" t="s">
        <v>431</v>
      </c>
      <c r="CK238" s="124" t="s">
        <v>431</v>
      </c>
      <c r="CL238" s="19">
        <f t="shared" si="373"/>
        <v>0.94966442953020136</v>
      </c>
      <c r="CM238" s="19">
        <v>25.6</v>
      </c>
      <c r="CN238" s="19">
        <v>19.2</v>
      </c>
      <c r="CO238" s="19">
        <v>28.8</v>
      </c>
      <c r="CP238" s="6"/>
      <c r="CQ238" s="19"/>
      <c r="CR238" s="19"/>
      <c r="CS238" s="20"/>
      <c r="CT238" s="25"/>
      <c r="CU238" s="125"/>
      <c r="CV238" s="125"/>
      <c r="CW238" s="1"/>
      <c r="CX238" s="1"/>
      <c r="CY238" s="1"/>
      <c r="CZ238" s="22"/>
      <c r="DA238" s="16"/>
      <c r="DB238" s="126" t="s">
        <v>446</v>
      </c>
      <c r="DC238" s="127"/>
      <c r="DD238" s="128" t="s">
        <v>1562</v>
      </c>
      <c r="DE238" s="1"/>
      <c r="DF238" s="1"/>
      <c r="DG238" s="1"/>
      <c r="DH238" s="1"/>
      <c r="DI238" s="1" t="s">
        <v>433</v>
      </c>
      <c r="DJ238" s="206" t="s">
        <v>490</v>
      </c>
      <c r="DK238" s="4">
        <v>2</v>
      </c>
      <c r="DL238" s="4"/>
      <c r="DM238" s="4"/>
      <c r="DN238" s="16">
        <v>0</v>
      </c>
      <c r="DO238" s="4"/>
      <c r="DP238" s="4"/>
      <c r="DQ238" s="4"/>
      <c r="DR238" s="22" t="s">
        <v>430</v>
      </c>
      <c r="DS238" s="22" t="s">
        <v>430</v>
      </c>
      <c r="DT238" s="64">
        <v>57</v>
      </c>
      <c r="DU238" s="22">
        <v>22.9</v>
      </c>
      <c r="DV238" s="22">
        <v>77.099999999999994</v>
      </c>
      <c r="DW238" s="22" t="s">
        <v>430</v>
      </c>
      <c r="DX238" s="22" t="s">
        <v>430</v>
      </c>
      <c r="DY238" s="22" t="s">
        <v>430</v>
      </c>
      <c r="DZ238" s="22" t="s">
        <v>430</v>
      </c>
      <c r="EA238" s="2">
        <v>0</v>
      </c>
      <c r="EB238" s="65"/>
      <c r="EC238" s="36"/>
      <c r="ED238" s="36"/>
      <c r="EE238" s="4">
        <f>L238</f>
        <v>5</v>
      </c>
      <c r="EF238" s="4">
        <v>20</v>
      </c>
      <c r="EG238" s="4">
        <v>2</v>
      </c>
      <c r="EH238" s="4"/>
      <c r="EI238" s="4"/>
      <c r="EJ238" s="4"/>
      <c r="EK238" s="4"/>
      <c r="EL238" s="6" t="e">
        <f t="shared" si="360"/>
        <v>#DIV/0!</v>
      </c>
      <c r="EM238" s="4"/>
      <c r="EN238" s="4"/>
      <c r="EO238" s="4"/>
      <c r="EP238" s="4"/>
      <c r="EQ238" s="31"/>
      <c r="ER238" s="14"/>
      <c r="ES238" s="129">
        <v>15003</v>
      </c>
      <c r="ET238" s="130">
        <v>75</v>
      </c>
      <c r="EU238" s="130">
        <v>6540</v>
      </c>
      <c r="EV238" s="130">
        <v>12000</v>
      </c>
      <c r="EW238" s="130">
        <v>39780</v>
      </c>
      <c r="EX238" s="130">
        <v>2079</v>
      </c>
      <c r="EY238" s="131">
        <f t="shared" si="374"/>
        <v>91.891799999999989</v>
      </c>
      <c r="EZ238" s="38">
        <f t="shared" si="375"/>
        <v>459.45899999999995</v>
      </c>
      <c r="FA238" s="9"/>
      <c r="FB238" s="9"/>
      <c r="FC238" s="9"/>
      <c r="FD238" s="9"/>
      <c r="FE238" s="132"/>
      <c r="FF238" s="132"/>
      <c r="FG238" s="132"/>
      <c r="FH238" s="133"/>
      <c r="FI238" s="134"/>
      <c r="FJ238" s="133"/>
      <c r="FK238" s="135"/>
      <c r="FL238" s="136"/>
      <c r="FM238" s="9"/>
      <c r="FN238" s="1"/>
      <c r="FO238" s="40">
        <f t="shared" si="376"/>
        <v>0.29499999999999998</v>
      </c>
      <c r="FP238" s="9"/>
      <c r="FQ238" s="118">
        <f t="shared" si="377"/>
        <v>31.788990825688074</v>
      </c>
      <c r="FR238" s="137">
        <f t="shared" si="378"/>
        <v>9.1891799999999996E-2</v>
      </c>
      <c r="FS238" s="9"/>
      <c r="FT238" s="1"/>
      <c r="FU238" s="335"/>
      <c r="FV238" s="344"/>
      <c r="FW238" s="210"/>
      <c r="FX238" s="8"/>
      <c r="FY238" s="240"/>
      <c r="FZ238" s="1"/>
      <c r="GA238" s="1"/>
      <c r="GB238" s="9"/>
      <c r="GC238" s="9"/>
      <c r="GD238" s="1"/>
      <c r="GE238" s="20"/>
      <c r="GF238" s="1"/>
      <c r="GG238" s="1"/>
      <c r="GH238" s="8"/>
      <c r="GI238" s="351"/>
      <c r="GJ238" s="8"/>
      <c r="GK238" s="1"/>
      <c r="GL238" s="8"/>
      <c r="GM238" s="9"/>
      <c r="GN238" s="1"/>
      <c r="GO238" s="10">
        <v>44295</v>
      </c>
      <c r="GP238" s="10"/>
      <c r="GQ238" s="20"/>
      <c r="GR238" s="138"/>
      <c r="GS238" s="1"/>
      <c r="GT238" s="1"/>
      <c r="GU238" s="1"/>
      <c r="GV238" s="1"/>
      <c r="GW238" s="1"/>
      <c r="GX238" s="1"/>
      <c r="GY238" s="9"/>
      <c r="GZ238" s="9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9"/>
      <c r="KC238" s="9"/>
      <c r="KD238" s="9"/>
      <c r="KE238" s="20">
        <f t="shared" si="379"/>
        <v>54.032378399999992</v>
      </c>
      <c r="KF238" s="20">
        <f t="shared" si="380"/>
        <v>31.794562800000001</v>
      </c>
      <c r="KG238" s="20">
        <f t="shared" si="381"/>
        <v>4.0524283799999994</v>
      </c>
      <c r="KH238" s="20">
        <f t="shared" si="382"/>
        <v>6.6805338599999997</v>
      </c>
      <c r="KI238" s="20">
        <f t="shared" si="383"/>
        <v>0.27567540000000001</v>
      </c>
      <c r="KJ238" s="20">
        <f t="shared" si="384"/>
        <v>8.9978612723999998</v>
      </c>
      <c r="KK238" s="20">
        <f t="shared" si="385"/>
        <v>9.4747797144000021</v>
      </c>
      <c r="KL238" s="20">
        <f t="shared" si="386"/>
        <v>12.399879492</v>
      </c>
      <c r="KM238" s="9"/>
      <c r="KN238" s="9"/>
      <c r="KO238" s="9"/>
      <c r="KP238" s="1"/>
      <c r="KQ238" s="9"/>
      <c r="KR238" s="9"/>
      <c r="KS238" s="23"/>
      <c r="KT238" s="20"/>
      <c r="KU238" s="1"/>
      <c r="KV238" s="1"/>
      <c r="KW238" s="1"/>
      <c r="KX238" s="1"/>
      <c r="KY238" s="1"/>
      <c r="KZ238" s="1"/>
      <c r="LA238" s="11"/>
      <c r="LB238" s="11"/>
      <c r="LC238" s="11"/>
    </row>
    <row r="239" spans="1:315">
      <c r="A239" s="1">
        <v>140</v>
      </c>
      <c r="B239" s="416">
        <f>COUNTIFS($D$3:D239,D239,$F$3:F239,F239)</f>
        <v>1</v>
      </c>
      <c r="C239" s="417">
        <v>12828</v>
      </c>
      <c r="D239" s="418" t="s">
        <v>632</v>
      </c>
      <c r="E239" s="73" t="s">
        <v>633</v>
      </c>
      <c r="F239" s="75">
        <v>291009484</v>
      </c>
      <c r="G239" s="74">
        <v>91</v>
      </c>
      <c r="H239" s="442">
        <v>43978</v>
      </c>
      <c r="I239" s="29" t="s">
        <v>441</v>
      </c>
      <c r="J239" s="24" t="s">
        <v>486</v>
      </c>
      <c r="K239" s="2" t="s">
        <v>429</v>
      </c>
      <c r="L239" s="1">
        <v>5</v>
      </c>
      <c r="M239" s="2">
        <v>1</v>
      </c>
      <c r="N239" s="2" t="s">
        <v>430</v>
      </c>
      <c r="O239" s="1"/>
      <c r="P239" s="1" t="s">
        <v>1160</v>
      </c>
      <c r="Q239" s="25"/>
      <c r="R239" s="25"/>
      <c r="S239" s="2"/>
      <c r="T239" s="41"/>
      <c r="U239" s="41"/>
      <c r="V239" s="54" t="s">
        <v>1159</v>
      </c>
      <c r="W239" s="27"/>
      <c r="X239" s="56"/>
      <c r="Y239" s="56"/>
      <c r="Z239" s="29"/>
      <c r="AA239" s="1" t="s">
        <v>768</v>
      </c>
      <c r="AB239" s="1"/>
      <c r="AC239" s="112">
        <v>135</v>
      </c>
      <c r="AD239" s="112">
        <v>700</v>
      </c>
      <c r="AE239" s="11"/>
      <c r="AF239" s="11"/>
      <c r="AG239" s="11" t="s">
        <v>482</v>
      </c>
      <c r="AH239" s="112">
        <v>50</v>
      </c>
      <c r="AI239" s="11"/>
      <c r="AJ239" s="11"/>
      <c r="AK239" s="112"/>
      <c r="AL239" s="1"/>
      <c r="AM239" s="11"/>
      <c r="AN239" s="1"/>
      <c r="AO239" s="113">
        <v>23.9</v>
      </c>
      <c r="AP239" s="114">
        <v>66.7</v>
      </c>
      <c r="AQ239" s="115">
        <v>7.85</v>
      </c>
      <c r="AR239" s="116">
        <f t="shared" si="361"/>
        <v>98.449999999999989</v>
      </c>
      <c r="AS239" s="117">
        <f t="shared" si="362"/>
        <v>0.35832083958020988</v>
      </c>
      <c r="AT239" s="118">
        <f t="shared" si="363"/>
        <v>2.8128185907046475</v>
      </c>
      <c r="AU239" s="119">
        <f t="shared" si="364"/>
        <v>0.32059020791415155</v>
      </c>
      <c r="AV239" s="19">
        <f t="shared" si="387"/>
        <v>17.071999999999996</v>
      </c>
      <c r="AW239" s="19">
        <f t="shared" si="388"/>
        <v>71.430962343096226</v>
      </c>
      <c r="AX239" s="120">
        <v>6.02</v>
      </c>
      <c r="AY239" s="19">
        <f t="shared" si="389"/>
        <v>25.188284518828453</v>
      </c>
      <c r="AZ239" s="1" t="s">
        <v>431</v>
      </c>
      <c r="BA239" s="55">
        <v>9.89</v>
      </c>
      <c r="BB239" s="1" t="s">
        <v>431</v>
      </c>
      <c r="BC239" s="6">
        <v>0.34</v>
      </c>
      <c r="BD239" s="6"/>
      <c r="BE239" s="19"/>
      <c r="BF239" s="19"/>
      <c r="BG239" s="64">
        <v>6129.6551724137935</v>
      </c>
      <c r="BH239" s="64">
        <v>264.09999999999997</v>
      </c>
      <c r="BI239" s="19">
        <v>4.5</v>
      </c>
      <c r="BJ239" s="19">
        <v>43.3</v>
      </c>
      <c r="BK239" s="19">
        <f>100-BJ239</f>
        <v>56.7</v>
      </c>
      <c r="BL239" s="121">
        <f t="shared" si="365"/>
        <v>0.7636684303350969</v>
      </c>
      <c r="BM239" s="122">
        <v>0.76</v>
      </c>
      <c r="BN239" s="6">
        <f t="shared" si="366"/>
        <v>3.1799163179916321</v>
      </c>
      <c r="BO239" s="1" t="s">
        <v>431</v>
      </c>
      <c r="BP239" s="19">
        <v>66</v>
      </c>
      <c r="BQ239" s="19">
        <v>52.44</v>
      </c>
      <c r="BR239" s="4">
        <v>46307</v>
      </c>
      <c r="BS239" s="6">
        <f t="shared" si="367"/>
        <v>70.7</v>
      </c>
      <c r="BT239" s="4">
        <v>95</v>
      </c>
      <c r="BU239" s="42">
        <v>9449.9</v>
      </c>
      <c r="BV239" s="6">
        <f t="shared" si="368"/>
        <v>5</v>
      </c>
      <c r="BW239" s="6">
        <f t="shared" si="369"/>
        <v>66.099700000000013</v>
      </c>
      <c r="BX239" s="2">
        <v>41.4</v>
      </c>
      <c r="BY239" s="22">
        <f t="shared" si="370"/>
        <v>27.613800000000001</v>
      </c>
      <c r="BZ239" s="4">
        <v>29.3</v>
      </c>
      <c r="CA239" s="22">
        <f t="shared" si="371"/>
        <v>19.543100000000003</v>
      </c>
      <c r="CB239" s="4">
        <v>28.4</v>
      </c>
      <c r="CC239" s="22">
        <f t="shared" si="372"/>
        <v>18.942799999999998</v>
      </c>
      <c r="CD239" s="22">
        <v>0.33</v>
      </c>
      <c r="CE239" s="123">
        <v>97.4</v>
      </c>
      <c r="CF239" s="124">
        <v>10388.699999999999</v>
      </c>
      <c r="CG239" s="123">
        <v>92.4</v>
      </c>
      <c r="CH239" s="124">
        <v>5860.8</v>
      </c>
      <c r="CI239" s="123">
        <v>68.8</v>
      </c>
      <c r="CJ239" s="123">
        <v>87.6</v>
      </c>
      <c r="CK239" s="124">
        <v>6970</v>
      </c>
      <c r="CL239" s="19">
        <f t="shared" si="373"/>
        <v>1.4129692832764504</v>
      </c>
      <c r="CM239" s="22"/>
      <c r="CN239" s="22"/>
      <c r="CO239" s="22"/>
      <c r="CP239" s="6">
        <v>4.5999999999999996</v>
      </c>
      <c r="CQ239" s="19"/>
      <c r="CR239" s="19"/>
      <c r="CS239" s="19"/>
      <c r="CT239" s="22"/>
      <c r="CU239" s="139"/>
      <c r="CV239" s="139"/>
      <c r="CW239" s="22"/>
      <c r="CX239" s="22"/>
      <c r="CY239" s="1"/>
      <c r="CZ239" s="22"/>
      <c r="DA239" s="16"/>
      <c r="DB239" s="126" t="s">
        <v>440</v>
      </c>
      <c r="DC239" s="127"/>
      <c r="DD239" s="128" t="s">
        <v>1057</v>
      </c>
      <c r="DE239" s="1"/>
      <c r="DF239" s="1"/>
      <c r="DG239" s="1"/>
      <c r="DH239" s="1"/>
      <c r="DI239" s="1" t="s">
        <v>433</v>
      </c>
      <c r="DJ239" s="205" t="s">
        <v>482</v>
      </c>
      <c r="DK239" s="4">
        <v>2</v>
      </c>
      <c r="DL239" s="4"/>
      <c r="DM239" s="4"/>
      <c r="DN239" s="16">
        <v>0</v>
      </c>
      <c r="DO239" s="4"/>
      <c r="DP239" s="4"/>
      <c r="DQ239" s="4"/>
      <c r="DR239" s="22">
        <v>1.7</v>
      </c>
      <c r="DS239" s="1" t="s">
        <v>430</v>
      </c>
      <c r="DT239" s="22">
        <v>298</v>
      </c>
      <c r="DU239" s="22">
        <v>7</v>
      </c>
      <c r="DV239" s="22">
        <v>93</v>
      </c>
      <c r="DW239" s="1" t="s">
        <v>430</v>
      </c>
      <c r="DX239" s="1" t="s">
        <v>430</v>
      </c>
      <c r="DY239" s="1" t="s">
        <v>430</v>
      </c>
      <c r="DZ239" s="1" t="s">
        <v>430</v>
      </c>
      <c r="EA239" s="1">
        <v>0</v>
      </c>
      <c r="EB239" s="2"/>
      <c r="EC239" s="36"/>
      <c r="ED239" s="36"/>
      <c r="EE239" s="4">
        <v>5</v>
      </c>
      <c r="EF239" s="4"/>
      <c r="EG239" s="4">
        <v>2</v>
      </c>
      <c r="EH239" s="4"/>
      <c r="EI239" s="4"/>
      <c r="EJ239" s="4"/>
      <c r="EK239" s="4"/>
      <c r="EL239" s="6" t="e">
        <f t="shared" si="360"/>
        <v>#DIV/0!</v>
      </c>
      <c r="EM239" s="4"/>
      <c r="EN239" s="4"/>
      <c r="EO239" s="4"/>
      <c r="EP239" s="4"/>
      <c r="EQ239" s="31"/>
      <c r="ER239" s="14"/>
      <c r="ES239" s="129">
        <v>12828</v>
      </c>
      <c r="ET239" s="130">
        <v>75</v>
      </c>
      <c r="EU239" s="130">
        <v>8976</v>
      </c>
      <c r="EV239" s="130">
        <v>8197</v>
      </c>
      <c r="EW239" s="130">
        <v>40560</v>
      </c>
      <c r="EX239" s="130">
        <v>1863</v>
      </c>
      <c r="EY239" s="131">
        <f t="shared" si="374"/>
        <v>122.91208978894717</v>
      </c>
      <c r="EZ239" s="38">
        <f t="shared" si="375"/>
        <v>614.56044894473587</v>
      </c>
      <c r="FA239" s="9"/>
      <c r="FB239" s="9"/>
      <c r="FC239" s="9"/>
      <c r="FD239" s="9"/>
      <c r="FE239" s="132"/>
      <c r="FF239" s="132"/>
      <c r="FG239" s="132"/>
      <c r="FH239" s="133"/>
      <c r="FI239" s="11"/>
      <c r="FJ239" s="133"/>
      <c r="FK239" s="135"/>
      <c r="FL239" s="136"/>
      <c r="FM239" s="9"/>
      <c r="FN239" s="1"/>
      <c r="FO239" s="40">
        <f t="shared" si="376"/>
        <v>0.13500000000000001</v>
      </c>
      <c r="FP239" s="9"/>
      <c r="FQ239" s="118">
        <f t="shared" si="377"/>
        <v>20.755347593582886</v>
      </c>
      <c r="FR239" s="137">
        <f t="shared" si="378"/>
        <v>0.12291208978894717</v>
      </c>
      <c r="FS239" s="140">
        <f>DT239/EY239</f>
        <v>2.4244970573008477</v>
      </c>
      <c r="FT239" s="140"/>
      <c r="FU239" s="336"/>
      <c r="FV239" s="343"/>
      <c r="FW239" s="1"/>
      <c r="FX239" s="208"/>
      <c r="FY239" s="240"/>
      <c r="FZ239" s="1"/>
      <c r="GA239" s="1"/>
      <c r="GB239" s="9"/>
      <c r="GC239" s="9"/>
      <c r="GD239" s="1"/>
      <c r="GE239" s="20"/>
      <c r="GF239" s="1"/>
      <c r="GG239" s="1"/>
      <c r="GH239" s="8"/>
      <c r="GI239" s="351"/>
      <c r="GJ239" s="8"/>
      <c r="GK239" s="1"/>
      <c r="GL239" s="8"/>
      <c r="GM239" s="9"/>
      <c r="GN239" s="1"/>
      <c r="GO239" s="10">
        <v>43978</v>
      </c>
      <c r="GP239" s="10"/>
      <c r="GQ239" s="20"/>
      <c r="GR239" s="138"/>
      <c r="GS239" s="1"/>
      <c r="GT239" s="1"/>
      <c r="GU239" s="1"/>
      <c r="GV239" s="1"/>
      <c r="GW239" s="1"/>
      <c r="GX239" s="1"/>
      <c r="GY239" s="9"/>
      <c r="GZ239" s="9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9"/>
      <c r="KC239" s="9"/>
      <c r="KD239" s="9"/>
      <c r="KE239" s="20">
        <f t="shared" si="379"/>
        <v>29.375989459558372</v>
      </c>
      <c r="KF239" s="20">
        <f t="shared" si="380"/>
        <v>81.98236388922777</v>
      </c>
      <c r="KG239" s="20">
        <f t="shared" si="381"/>
        <v>9.6485990484323523</v>
      </c>
      <c r="KH239" s="20">
        <f t="shared" si="382"/>
        <v>7.3993078052946188</v>
      </c>
      <c r="KI239" s="20">
        <f t="shared" si="383"/>
        <v>0.93413188239599843</v>
      </c>
      <c r="KJ239" s="20">
        <f t="shared" si="384"/>
        <v>33.940698650140291</v>
      </c>
      <c r="KK239" s="20">
        <f t="shared" si="385"/>
        <v>24.020832619543739</v>
      </c>
      <c r="KL239" s="20">
        <f t="shared" si="386"/>
        <v>23.282991344540683</v>
      </c>
      <c r="KM239" s="9"/>
      <c r="KN239" s="9"/>
      <c r="KO239" s="9"/>
      <c r="KP239" s="1"/>
      <c r="KQ239" s="9"/>
      <c r="KR239" s="9"/>
      <c r="KS239" s="23"/>
      <c r="KT239" s="20"/>
      <c r="KU239" s="1"/>
      <c r="KV239" s="1"/>
      <c r="KW239" s="1"/>
      <c r="KX239" s="1"/>
      <c r="KY239" s="1"/>
      <c r="KZ239" s="1"/>
      <c r="LA239" s="11"/>
      <c r="LB239" s="11"/>
      <c r="LC239" s="11"/>
    </row>
    <row r="240" spans="1:315">
      <c r="A240" s="1">
        <v>141</v>
      </c>
      <c r="B240" s="416">
        <f>COUNTIFS($D$3:D240,D240,$F$3:F240,F240)</f>
        <v>2</v>
      </c>
      <c r="C240" s="417">
        <v>12829</v>
      </c>
      <c r="D240" s="418" t="s">
        <v>632</v>
      </c>
      <c r="E240" s="73" t="s">
        <v>633</v>
      </c>
      <c r="F240" s="75">
        <v>291009484</v>
      </c>
      <c r="G240" s="74">
        <v>91</v>
      </c>
      <c r="H240" s="442">
        <v>43978</v>
      </c>
      <c r="I240" s="29" t="s">
        <v>441</v>
      </c>
      <c r="J240" s="24" t="s">
        <v>486</v>
      </c>
      <c r="K240" s="2" t="s">
        <v>429</v>
      </c>
      <c r="L240" s="1">
        <v>6</v>
      </c>
      <c r="M240" s="2" t="s">
        <v>562</v>
      </c>
      <c r="N240" s="2" t="s">
        <v>430</v>
      </c>
      <c r="O240" s="1"/>
      <c r="P240" s="1" t="s">
        <v>1160</v>
      </c>
      <c r="Q240" s="25"/>
      <c r="R240" s="25"/>
      <c r="S240" s="2"/>
      <c r="T240" s="41"/>
      <c r="U240" s="41"/>
      <c r="V240" s="54" t="s">
        <v>1159</v>
      </c>
      <c r="W240" s="27"/>
      <c r="X240" s="56"/>
      <c r="Y240" s="56"/>
      <c r="Z240" s="29"/>
      <c r="AA240" s="1" t="s">
        <v>768</v>
      </c>
      <c r="AB240" s="1"/>
      <c r="AC240" s="112">
        <v>99</v>
      </c>
      <c r="AD240" s="112">
        <v>600</v>
      </c>
      <c r="AE240" s="11"/>
      <c r="AF240" s="11"/>
      <c r="AG240" s="11" t="s">
        <v>490</v>
      </c>
      <c r="AH240" s="112">
        <v>50</v>
      </c>
      <c r="AI240" s="11"/>
      <c r="AJ240" s="11"/>
      <c r="AK240" s="112"/>
      <c r="AL240" s="1"/>
      <c r="AM240" s="11"/>
      <c r="AN240" s="1"/>
      <c r="AO240" s="113">
        <v>12.7</v>
      </c>
      <c r="AP240" s="114">
        <v>74.900000000000006</v>
      </c>
      <c r="AQ240" s="115">
        <v>10.9</v>
      </c>
      <c r="AR240" s="116">
        <f t="shared" si="361"/>
        <v>98.500000000000014</v>
      </c>
      <c r="AS240" s="117">
        <f t="shared" si="362"/>
        <v>0.16955941255006673</v>
      </c>
      <c r="AT240" s="118">
        <f t="shared" si="363"/>
        <v>1.8481975967957274</v>
      </c>
      <c r="AU240" s="119">
        <f t="shared" si="364"/>
        <v>0.148018648018648</v>
      </c>
      <c r="AV240" s="19">
        <f t="shared" si="387"/>
        <v>9.9259999999999984</v>
      </c>
      <c r="AW240" s="19">
        <f t="shared" si="388"/>
        <v>78.157480314960623</v>
      </c>
      <c r="AX240" s="120">
        <v>2.2200000000000002</v>
      </c>
      <c r="AY240" s="19">
        <f t="shared" si="389"/>
        <v>17.480314960629926</v>
      </c>
      <c r="AZ240" s="1" t="s">
        <v>431</v>
      </c>
      <c r="BA240" s="55">
        <v>14.2</v>
      </c>
      <c r="BB240" s="1" t="s">
        <v>431</v>
      </c>
      <c r="BC240" s="6">
        <v>0.47</v>
      </c>
      <c r="BD240" s="6"/>
      <c r="BE240" s="19"/>
      <c r="BF240" s="19"/>
      <c r="BG240" s="64">
        <v>5946.2068965517246</v>
      </c>
      <c r="BH240" s="64">
        <v>231.79999999999998</v>
      </c>
      <c r="BI240" s="19">
        <v>0.17</v>
      </c>
      <c r="BJ240" s="19">
        <v>57.1</v>
      </c>
      <c r="BK240" s="19">
        <f>100-BJ240</f>
        <v>42.9</v>
      </c>
      <c r="BL240" s="121">
        <f t="shared" si="365"/>
        <v>1.3310023310023311</v>
      </c>
      <c r="BM240" s="122">
        <v>0.8</v>
      </c>
      <c r="BN240" s="6">
        <f t="shared" si="366"/>
        <v>6.2992125984251972</v>
      </c>
      <c r="BO240" s="1" t="s">
        <v>431</v>
      </c>
      <c r="BP240" s="19">
        <v>67</v>
      </c>
      <c r="BQ240" s="19">
        <v>52.324999999999996</v>
      </c>
      <c r="BR240" s="4">
        <v>48962</v>
      </c>
      <c r="BS240" s="6">
        <f t="shared" si="367"/>
        <v>79.5</v>
      </c>
      <c r="BT240" s="4">
        <v>94.6</v>
      </c>
      <c r="BU240" s="42">
        <v>9624.8000000000011</v>
      </c>
      <c r="BV240" s="6">
        <f t="shared" si="368"/>
        <v>5.4000000000000057</v>
      </c>
      <c r="BW240" s="6">
        <f t="shared" si="369"/>
        <v>74.076099999999997</v>
      </c>
      <c r="BX240" s="2">
        <v>37</v>
      </c>
      <c r="BY240" s="22">
        <f t="shared" si="370"/>
        <v>27.713000000000001</v>
      </c>
      <c r="BZ240" s="4">
        <v>42.5</v>
      </c>
      <c r="CA240" s="22">
        <f t="shared" si="371"/>
        <v>31.832500000000003</v>
      </c>
      <c r="CB240" s="4">
        <v>19.399999999999999</v>
      </c>
      <c r="CC240" s="22">
        <f t="shared" si="372"/>
        <v>14.5306</v>
      </c>
      <c r="CD240" s="22">
        <v>0.3</v>
      </c>
      <c r="CE240" s="123">
        <v>96.5</v>
      </c>
      <c r="CF240" s="124">
        <v>10645.4</v>
      </c>
      <c r="CG240" s="123">
        <v>95.7</v>
      </c>
      <c r="CH240" s="124">
        <v>7342.4000000000005</v>
      </c>
      <c r="CI240" s="123">
        <v>82.5</v>
      </c>
      <c r="CJ240" s="123">
        <v>93.4</v>
      </c>
      <c r="CK240" s="124">
        <v>7898.2</v>
      </c>
      <c r="CL240" s="19">
        <f t="shared" si="373"/>
        <v>0.87058823529411766</v>
      </c>
      <c r="CM240" s="22"/>
      <c r="CN240" s="22"/>
      <c r="CO240" s="22"/>
      <c r="CP240" s="6">
        <v>3.67</v>
      </c>
      <c r="CQ240" s="19"/>
      <c r="CR240" s="19"/>
      <c r="CS240" s="19"/>
      <c r="CT240" s="22"/>
      <c r="CU240" s="139"/>
      <c r="CV240" s="139"/>
      <c r="CW240" s="22"/>
      <c r="CX240" s="22"/>
      <c r="CY240" s="1"/>
      <c r="CZ240" s="22"/>
      <c r="DA240" s="16"/>
      <c r="DB240" s="126" t="s">
        <v>440</v>
      </c>
      <c r="DC240" s="127"/>
      <c r="DD240" s="128" t="s">
        <v>1161</v>
      </c>
      <c r="DE240" s="1"/>
      <c r="DF240" s="1"/>
      <c r="DG240" s="1"/>
      <c r="DH240" s="1"/>
      <c r="DI240" s="1" t="s">
        <v>433</v>
      </c>
      <c r="DJ240" s="206" t="s">
        <v>490</v>
      </c>
      <c r="DK240" s="4">
        <v>2</v>
      </c>
      <c r="DL240" s="4"/>
      <c r="DM240" s="4"/>
      <c r="DN240" s="16">
        <v>0</v>
      </c>
      <c r="DO240" s="4"/>
      <c r="DP240" s="4"/>
      <c r="DQ240" s="4"/>
      <c r="DR240" s="22">
        <v>1.7</v>
      </c>
      <c r="DS240" s="1" t="s">
        <v>430</v>
      </c>
      <c r="DT240" s="22">
        <v>140</v>
      </c>
      <c r="DU240" s="22">
        <v>10</v>
      </c>
      <c r="DV240" s="22">
        <v>90</v>
      </c>
      <c r="DW240" s="1" t="s">
        <v>430</v>
      </c>
      <c r="DX240" s="1" t="s">
        <v>430</v>
      </c>
      <c r="DY240" s="1" t="s">
        <v>430</v>
      </c>
      <c r="DZ240" s="1" t="s">
        <v>430</v>
      </c>
      <c r="EA240" s="1">
        <v>0</v>
      </c>
      <c r="EB240" s="2"/>
      <c r="EC240" s="36"/>
      <c r="ED240" s="36"/>
      <c r="EE240" s="4">
        <v>6</v>
      </c>
      <c r="EF240" s="4"/>
      <c r="EG240" s="4">
        <v>2</v>
      </c>
      <c r="EH240" s="4"/>
      <c r="EI240" s="4"/>
      <c r="EJ240" s="4"/>
      <c r="EK240" s="4"/>
      <c r="EL240" s="6" t="e">
        <f t="shared" si="360"/>
        <v>#DIV/0!</v>
      </c>
      <c r="EM240" s="4"/>
      <c r="EN240" s="4"/>
      <c r="EO240" s="4"/>
      <c r="EP240" s="4"/>
      <c r="EQ240" s="31"/>
      <c r="ER240" s="14"/>
      <c r="ES240" s="129">
        <v>12829</v>
      </c>
      <c r="ET240" s="130">
        <v>75</v>
      </c>
      <c r="EU240" s="130">
        <v>7622</v>
      </c>
      <c r="EV240" s="130">
        <v>12000</v>
      </c>
      <c r="EW240" s="130">
        <v>40560</v>
      </c>
      <c r="EX240" s="130">
        <v>1945</v>
      </c>
      <c r="EY240" s="131">
        <f t="shared" si="374"/>
        <v>87.654666666666657</v>
      </c>
      <c r="EZ240" s="38">
        <f t="shared" si="375"/>
        <v>525.92799999999988</v>
      </c>
      <c r="FA240" s="9"/>
      <c r="FB240" s="9"/>
      <c r="FC240" s="9"/>
      <c r="FD240" s="9"/>
      <c r="FE240" s="132"/>
      <c r="FF240" s="132"/>
      <c r="FG240" s="132"/>
      <c r="FH240" s="133"/>
      <c r="FI240" s="11"/>
      <c r="FJ240" s="133"/>
      <c r="FK240" s="135"/>
      <c r="FL240" s="136"/>
      <c r="FM240" s="9"/>
      <c r="FN240" s="1"/>
      <c r="FO240" s="40">
        <f t="shared" si="376"/>
        <v>9.9000000000000005E-2</v>
      </c>
      <c r="FP240" s="9"/>
      <c r="FQ240" s="118">
        <f t="shared" si="377"/>
        <v>25.518236683285227</v>
      </c>
      <c r="FR240" s="137">
        <f t="shared" si="378"/>
        <v>8.7654666666666659E-2</v>
      </c>
      <c r="FS240" s="140">
        <f>DT240/EY240</f>
        <v>1.5971767998661415</v>
      </c>
      <c r="FT240" s="140"/>
      <c r="FU240" s="335"/>
      <c r="FV240" s="344"/>
      <c r="FW240" s="210"/>
      <c r="FX240" s="8"/>
      <c r="FY240" s="240"/>
      <c r="FZ240" s="1"/>
      <c r="GA240" s="1"/>
      <c r="GB240" s="9"/>
      <c r="GC240" s="9"/>
      <c r="GD240" s="1"/>
      <c r="GE240" s="20"/>
      <c r="GF240" s="1"/>
      <c r="GG240" s="1"/>
      <c r="GH240" s="8"/>
      <c r="GI240" s="351"/>
      <c r="GJ240" s="8"/>
      <c r="GK240" s="1"/>
      <c r="GL240" s="8"/>
      <c r="GM240" s="9"/>
      <c r="GN240" s="1"/>
      <c r="GO240" s="10">
        <v>43978</v>
      </c>
      <c r="GP240" s="10"/>
      <c r="GQ240" s="20"/>
      <c r="GR240" s="138"/>
      <c r="GS240" s="1"/>
      <c r="GT240" s="1"/>
      <c r="GU240" s="1"/>
      <c r="GV240" s="1"/>
      <c r="GW240" s="1"/>
      <c r="GX240" s="1"/>
      <c r="GY240" s="9"/>
      <c r="GZ240" s="9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9"/>
      <c r="KC240" s="9"/>
      <c r="KD240" s="9"/>
      <c r="KE240" s="20">
        <f t="shared" si="379"/>
        <v>11.132142666666663</v>
      </c>
      <c r="KF240" s="20">
        <f t="shared" si="380"/>
        <v>65.653345333333334</v>
      </c>
      <c r="KG240" s="20">
        <f t="shared" si="381"/>
        <v>9.5543586666666656</v>
      </c>
      <c r="KH240" s="20">
        <f t="shared" si="382"/>
        <v>1.9459336</v>
      </c>
      <c r="KI240" s="20">
        <f t="shared" si="383"/>
        <v>0.70123733333333327</v>
      </c>
      <c r="KJ240" s="20">
        <f t="shared" si="384"/>
        <v>24.291737773333331</v>
      </c>
      <c r="KK240" s="20">
        <f t="shared" si="385"/>
        <v>27.902671766666668</v>
      </c>
      <c r="KL240" s="20">
        <f t="shared" si="386"/>
        <v>12.736748994666664</v>
      </c>
      <c r="KM240" s="9"/>
      <c r="KN240" s="9"/>
      <c r="KO240" s="9"/>
      <c r="KP240" s="1"/>
      <c r="KQ240" s="9"/>
      <c r="KR240" s="9"/>
      <c r="KS240" s="23"/>
      <c r="KT240" s="20"/>
      <c r="KU240" s="1"/>
      <c r="KV240" s="1"/>
      <c r="KW240" s="1"/>
      <c r="KX240" s="1"/>
      <c r="KY240" s="1"/>
      <c r="KZ240" s="1"/>
      <c r="LA240" s="11"/>
      <c r="LB240" s="11"/>
      <c r="LC240" s="11"/>
    </row>
    <row r="241" spans="1:315">
      <c r="A241" s="1">
        <v>10</v>
      </c>
      <c r="B241" s="416">
        <f>COUNTIFS($D$3:D241,D241,$F$3:F241,F241)</f>
        <v>3</v>
      </c>
      <c r="C241" s="417">
        <v>16792</v>
      </c>
      <c r="D241" s="418" t="s">
        <v>632</v>
      </c>
      <c r="E241" s="73" t="s">
        <v>633</v>
      </c>
      <c r="F241" s="75">
        <v>291009484</v>
      </c>
      <c r="G241" s="74">
        <v>93</v>
      </c>
      <c r="H241" s="442">
        <v>44573</v>
      </c>
      <c r="I241" s="29" t="s">
        <v>441</v>
      </c>
      <c r="J241" s="24" t="s">
        <v>486</v>
      </c>
      <c r="K241" s="2" t="s">
        <v>429</v>
      </c>
      <c r="L241" s="2">
        <v>6</v>
      </c>
      <c r="M241" s="2" t="s">
        <v>588</v>
      </c>
      <c r="N241" s="2" t="s">
        <v>430</v>
      </c>
      <c r="O241" s="11"/>
      <c r="P241" s="2" t="s">
        <v>1398</v>
      </c>
      <c r="Q241" s="11"/>
      <c r="R241" s="11"/>
      <c r="S241" s="11"/>
      <c r="T241" s="41"/>
      <c r="U241" s="41"/>
      <c r="V241" s="61" t="s">
        <v>1358</v>
      </c>
      <c r="W241" s="41"/>
      <c r="X241" s="41"/>
      <c r="Y241" s="63"/>
      <c r="Z241" s="11"/>
      <c r="AA241" s="1" t="s">
        <v>1780</v>
      </c>
      <c r="AB241" s="1"/>
      <c r="AC241" s="112">
        <v>87</v>
      </c>
      <c r="AD241" s="112">
        <v>500</v>
      </c>
      <c r="AE241" s="11"/>
      <c r="AF241" s="11"/>
      <c r="AG241" s="11" t="s">
        <v>490</v>
      </c>
      <c r="AH241" s="112">
        <v>50</v>
      </c>
      <c r="AI241" s="11"/>
      <c r="AJ241" s="11"/>
      <c r="AK241" s="112"/>
      <c r="AL241" s="1"/>
      <c r="AM241" s="11"/>
      <c r="AN241" s="1"/>
      <c r="AO241" s="113">
        <v>57.6</v>
      </c>
      <c r="AP241" s="114">
        <v>18</v>
      </c>
      <c r="AQ241" s="115">
        <v>22.8</v>
      </c>
      <c r="AR241" s="116">
        <f t="shared" si="361"/>
        <v>98.399999999999991</v>
      </c>
      <c r="AS241" s="117">
        <f t="shared" si="362"/>
        <v>3.2</v>
      </c>
      <c r="AT241" s="118">
        <f t="shared" si="363"/>
        <v>72.960000000000008</v>
      </c>
      <c r="AU241" s="119">
        <f t="shared" si="364"/>
        <v>1.411764705882353</v>
      </c>
      <c r="AV241" s="19">
        <f t="shared" si="387"/>
        <v>46.308</v>
      </c>
      <c r="AW241" s="19">
        <f t="shared" si="388"/>
        <v>80.395833333333329</v>
      </c>
      <c r="AX241" s="120">
        <v>9.76</v>
      </c>
      <c r="AY241" s="19">
        <f t="shared" si="389"/>
        <v>16.944444444444443</v>
      </c>
      <c r="AZ241" s="1" t="s">
        <v>431</v>
      </c>
      <c r="BA241" s="55">
        <v>15.990000000000002</v>
      </c>
      <c r="BB241" s="1" t="s">
        <v>431</v>
      </c>
      <c r="BC241" s="6">
        <v>0.12</v>
      </c>
      <c r="BD241" s="6"/>
      <c r="BE241" s="19"/>
      <c r="BF241" s="19"/>
      <c r="BG241" s="64">
        <v>4805.8333333333339</v>
      </c>
      <c r="BH241" s="64">
        <v>166.98</v>
      </c>
      <c r="BI241" s="19">
        <v>0.28999999999999998</v>
      </c>
      <c r="BJ241" s="19">
        <v>61</v>
      </c>
      <c r="BK241" s="19">
        <f>100-BJ241</f>
        <v>39</v>
      </c>
      <c r="BL241" s="121">
        <f t="shared" si="365"/>
        <v>1.5641025641025641</v>
      </c>
      <c r="BM241" s="122">
        <v>0.94</v>
      </c>
      <c r="BN241" s="6">
        <f t="shared" si="366"/>
        <v>1.6319444444444444</v>
      </c>
      <c r="BO241" s="1" t="s">
        <v>431</v>
      </c>
      <c r="BP241" s="19">
        <v>21.875</v>
      </c>
      <c r="BQ241" s="19">
        <v>29.119999999999997</v>
      </c>
      <c r="BR241" s="42">
        <v>45192.21</v>
      </c>
      <c r="BS241" s="6">
        <f t="shared" si="367"/>
        <v>70.800000000000011</v>
      </c>
      <c r="BT241" s="4">
        <v>87</v>
      </c>
      <c r="BU241" s="42">
        <v>7580.13</v>
      </c>
      <c r="BV241" s="6">
        <f t="shared" si="368"/>
        <v>13</v>
      </c>
      <c r="BW241" s="6">
        <f t="shared" si="369"/>
        <v>17.945999999999998</v>
      </c>
      <c r="BX241" s="22">
        <v>27.1</v>
      </c>
      <c r="BY241" s="22">
        <f t="shared" si="370"/>
        <v>4.8780000000000001</v>
      </c>
      <c r="BZ241" s="6">
        <v>43.7</v>
      </c>
      <c r="CA241" s="22">
        <f t="shared" si="371"/>
        <v>7.8660000000000005</v>
      </c>
      <c r="CB241" s="6">
        <v>28.9</v>
      </c>
      <c r="CC241" s="22">
        <f t="shared" si="372"/>
        <v>5.2019999999999991</v>
      </c>
      <c r="CD241" s="22">
        <v>0.38</v>
      </c>
      <c r="CE241" s="123">
        <v>95.2</v>
      </c>
      <c r="CF241" s="124">
        <v>8186</v>
      </c>
      <c r="CG241" s="123">
        <v>85.2</v>
      </c>
      <c r="CH241" s="124">
        <v>5767</v>
      </c>
      <c r="CI241" s="123">
        <v>43.4</v>
      </c>
      <c r="CJ241" s="123">
        <v>75.599999999999994</v>
      </c>
      <c r="CK241" s="124">
        <v>6037</v>
      </c>
      <c r="CL241" s="19">
        <f t="shared" si="373"/>
        <v>0.62013729977116705</v>
      </c>
      <c r="CM241" s="19"/>
      <c r="CN241" s="19"/>
      <c r="CO241" s="19"/>
      <c r="CP241" s="6"/>
      <c r="CQ241" s="19"/>
      <c r="CR241" s="19"/>
      <c r="CS241" s="20"/>
      <c r="CT241" s="25"/>
      <c r="CU241" s="125"/>
      <c r="CV241" s="125"/>
      <c r="CW241" s="1"/>
      <c r="CX241" s="1"/>
      <c r="CY241" s="1"/>
      <c r="CZ241" s="22"/>
      <c r="DA241" s="16"/>
      <c r="DB241" s="126" t="s">
        <v>446</v>
      </c>
      <c r="DC241" s="127"/>
      <c r="DD241" s="128" t="s">
        <v>1915</v>
      </c>
      <c r="DE241" s="1"/>
      <c r="DF241" s="1"/>
      <c r="DG241" s="1"/>
      <c r="DH241" s="1"/>
      <c r="DI241" s="1" t="s">
        <v>433</v>
      </c>
      <c r="DJ241" s="206" t="s">
        <v>490</v>
      </c>
      <c r="DK241" s="4">
        <v>2</v>
      </c>
      <c r="DL241" s="4"/>
      <c r="DM241" s="4"/>
      <c r="DN241" s="16">
        <v>0</v>
      </c>
      <c r="DO241" s="4"/>
      <c r="DP241" s="4"/>
      <c r="DQ241" s="4"/>
      <c r="DR241" s="22" t="s">
        <v>430</v>
      </c>
      <c r="DS241" s="22" t="s">
        <v>430</v>
      </c>
      <c r="DT241" s="22">
        <v>134</v>
      </c>
      <c r="DU241" s="22">
        <v>12</v>
      </c>
      <c r="DV241" s="22">
        <v>88</v>
      </c>
      <c r="DW241" s="22" t="s">
        <v>430</v>
      </c>
      <c r="DX241" s="22" t="s">
        <v>430</v>
      </c>
      <c r="DY241" s="22" t="s">
        <v>430</v>
      </c>
      <c r="DZ241" s="39" t="s">
        <v>430</v>
      </c>
      <c r="EA241" s="2">
        <v>0</v>
      </c>
      <c r="EB241" s="2"/>
      <c r="EC241" s="36"/>
      <c r="ED241" s="36"/>
      <c r="EE241" s="4">
        <f>L241</f>
        <v>6</v>
      </c>
      <c r="EF241" s="4"/>
      <c r="EG241" s="4"/>
      <c r="EH241" s="4"/>
      <c r="EI241" s="4"/>
      <c r="EJ241" s="4"/>
      <c r="EK241" s="4"/>
      <c r="EL241" s="6" t="e">
        <f t="shared" si="360"/>
        <v>#DIV/0!</v>
      </c>
      <c r="EM241" s="4"/>
      <c r="EN241" s="4"/>
      <c r="EO241" s="4"/>
      <c r="EP241" s="4"/>
      <c r="EQ241" s="31"/>
      <c r="ER241" s="14"/>
      <c r="ES241" s="129">
        <f>C241</f>
        <v>16792</v>
      </c>
      <c r="ET241" s="130">
        <v>75</v>
      </c>
      <c r="EU241" s="130">
        <v>215006</v>
      </c>
      <c r="EV241" s="130">
        <v>12000</v>
      </c>
      <c r="EW241" s="130">
        <v>37400</v>
      </c>
      <c r="EX241" s="130">
        <v>2137</v>
      </c>
      <c r="EY241" s="131">
        <f t="shared" si="374"/>
        <v>88.804222222222222</v>
      </c>
      <c r="EZ241" s="38">
        <f t="shared" si="375"/>
        <v>532.82533333333333</v>
      </c>
      <c r="FA241" s="9"/>
      <c r="FB241" s="9"/>
      <c r="FC241" s="9"/>
      <c r="FD241" s="9"/>
      <c r="FE241" s="132"/>
      <c r="FF241" s="132"/>
      <c r="FG241" s="132"/>
      <c r="FH241" s="133"/>
      <c r="FI241" s="134"/>
      <c r="FJ241" s="133"/>
      <c r="FK241" s="135"/>
      <c r="FL241" s="136"/>
      <c r="FM241" s="9"/>
      <c r="FN241" s="1"/>
      <c r="FO241" s="40">
        <f t="shared" si="376"/>
        <v>8.6999999999999994E-2</v>
      </c>
      <c r="FP241" s="9"/>
      <c r="FQ241" s="118">
        <f t="shared" si="377"/>
        <v>0.99392575090927693</v>
      </c>
      <c r="FR241" s="137">
        <f t="shared" si="378"/>
        <v>8.8804222222222229E-2</v>
      </c>
      <c r="FS241" s="9"/>
      <c r="FT241" s="1"/>
      <c r="FU241" s="335"/>
      <c r="FV241" s="344"/>
      <c r="FW241" s="210"/>
      <c r="FX241" s="8"/>
      <c r="FY241" s="240"/>
      <c r="FZ241" s="1"/>
      <c r="GA241" s="1"/>
      <c r="GB241" s="9"/>
      <c r="GC241" s="9"/>
      <c r="GD241" s="1"/>
      <c r="GE241" s="20"/>
      <c r="GF241" s="1"/>
      <c r="GG241" s="1"/>
      <c r="GH241" s="8"/>
      <c r="GI241" s="351"/>
      <c r="GJ241" s="8"/>
      <c r="GK241" s="1"/>
      <c r="GL241" s="8"/>
      <c r="GM241" s="9"/>
      <c r="GN241" s="1"/>
      <c r="GO241" s="10"/>
      <c r="GP241" s="10"/>
      <c r="GQ241" s="20"/>
      <c r="GR241" s="138"/>
      <c r="GS241" s="1"/>
      <c r="GT241" s="1"/>
      <c r="GU241" s="1"/>
      <c r="GV241" s="1"/>
      <c r="GW241" s="1"/>
      <c r="GX241" s="1"/>
      <c r="GY241" s="9"/>
      <c r="GZ241" s="9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22">
        <v>51.4</v>
      </c>
      <c r="KC241" s="22">
        <v>7.45</v>
      </c>
      <c r="KD241" s="22">
        <v>14.8</v>
      </c>
      <c r="KE241" s="20">
        <f t="shared" si="379"/>
        <v>51.151232000000007</v>
      </c>
      <c r="KF241" s="20">
        <f t="shared" si="380"/>
        <v>15.984760000000001</v>
      </c>
      <c r="KG241" s="20">
        <f t="shared" si="381"/>
        <v>20.247362666666668</v>
      </c>
      <c r="KH241" s="20">
        <f t="shared" si="382"/>
        <v>8.6672920888888889</v>
      </c>
      <c r="KI241" s="20">
        <f t="shared" si="383"/>
        <v>0.83475968888888885</v>
      </c>
      <c r="KJ241" s="20">
        <f t="shared" si="384"/>
        <v>4.3318699600000006</v>
      </c>
      <c r="KK241" s="20">
        <f t="shared" si="385"/>
        <v>6.9853401200000009</v>
      </c>
      <c r="KL241" s="20">
        <f t="shared" si="386"/>
        <v>4.6195956399999991</v>
      </c>
      <c r="KM241" s="9"/>
      <c r="KN241" s="9"/>
      <c r="KO241" s="9"/>
      <c r="KP241" s="1"/>
      <c r="KQ241" s="9"/>
      <c r="KR241" s="9"/>
      <c r="KS241" s="23"/>
      <c r="KT241" s="20"/>
      <c r="KU241" s="1"/>
      <c r="KV241" s="1"/>
      <c r="KW241" s="1"/>
      <c r="KX241" s="1"/>
      <c r="KY241" s="1"/>
      <c r="KZ241" s="1"/>
      <c r="LA241" s="11"/>
      <c r="LB241" s="11"/>
      <c r="LC241" s="11"/>
    </row>
    <row r="242" spans="1:315">
      <c r="A242" s="1">
        <v>11</v>
      </c>
      <c r="B242" s="416">
        <f>COUNTIFS($D$3:D242,D242,$F$3:F242,F242)</f>
        <v>4</v>
      </c>
      <c r="C242" s="417">
        <v>16793</v>
      </c>
      <c r="D242" s="418" t="s">
        <v>632</v>
      </c>
      <c r="E242" s="73" t="s">
        <v>633</v>
      </c>
      <c r="F242" s="75">
        <v>291009484</v>
      </c>
      <c r="G242" s="74">
        <v>93</v>
      </c>
      <c r="H242" s="442">
        <v>44573</v>
      </c>
      <c r="I242" s="29" t="s">
        <v>441</v>
      </c>
      <c r="J242" s="24" t="s">
        <v>486</v>
      </c>
      <c r="K242" s="2" t="s">
        <v>429</v>
      </c>
      <c r="L242" s="2">
        <v>6</v>
      </c>
      <c r="M242" s="2">
        <v>2</v>
      </c>
      <c r="N242" s="2" t="s">
        <v>430</v>
      </c>
      <c r="O242" s="11"/>
      <c r="P242" s="2" t="s">
        <v>1398</v>
      </c>
      <c r="Q242" s="11"/>
      <c r="R242" s="11"/>
      <c r="S242" s="11"/>
      <c r="T242" s="41"/>
      <c r="U242" s="41"/>
      <c r="V242" s="61" t="s">
        <v>1358</v>
      </c>
      <c r="W242" s="41"/>
      <c r="X242" s="41"/>
      <c r="Y242" s="63"/>
      <c r="Z242" s="11"/>
      <c r="AA242" s="1" t="s">
        <v>1780</v>
      </c>
      <c r="AB242" s="1"/>
      <c r="AC242" s="112">
        <v>134</v>
      </c>
      <c r="AD242" s="112">
        <v>800</v>
      </c>
      <c r="AE242" s="11"/>
      <c r="AF242" s="11"/>
      <c r="AG242" s="11" t="s">
        <v>482</v>
      </c>
      <c r="AH242" s="112">
        <v>50</v>
      </c>
      <c r="AI242" s="11"/>
      <c r="AJ242" s="11"/>
      <c r="AK242" s="112"/>
      <c r="AL242" s="1"/>
      <c r="AM242" s="11"/>
      <c r="AN242" s="1"/>
      <c r="AO242" s="113">
        <v>38.200000000000003</v>
      </c>
      <c r="AP242" s="114">
        <v>58.8</v>
      </c>
      <c r="AQ242" s="115">
        <v>2.66</v>
      </c>
      <c r="AR242" s="116">
        <f t="shared" si="361"/>
        <v>99.66</v>
      </c>
      <c r="AS242" s="117">
        <f t="shared" si="362"/>
        <v>0.64965986394557829</v>
      </c>
      <c r="AT242" s="118">
        <f t="shared" si="363"/>
        <v>1.7280952380952384</v>
      </c>
      <c r="AU242" s="119">
        <f t="shared" si="364"/>
        <v>0.62154246664497248</v>
      </c>
      <c r="AV242" s="19">
        <f t="shared" si="387"/>
        <v>23.896000000000004</v>
      </c>
      <c r="AW242" s="19">
        <f t="shared" si="388"/>
        <v>62.554973821989535</v>
      </c>
      <c r="AX242" s="120">
        <v>13.3</v>
      </c>
      <c r="AY242" s="19">
        <f t="shared" si="389"/>
        <v>34.816753926701566</v>
      </c>
      <c r="AZ242" s="1" t="s">
        <v>431</v>
      </c>
      <c r="BA242" s="55">
        <v>12.662000000000001</v>
      </c>
      <c r="BB242" s="1" t="s">
        <v>431</v>
      </c>
      <c r="BC242" s="6">
        <v>2.3E-2</v>
      </c>
      <c r="BD242" s="6"/>
      <c r="BE242" s="19"/>
      <c r="BF242" s="19"/>
      <c r="BG242" s="64">
        <v>6497.5</v>
      </c>
      <c r="BH242" s="64">
        <v>350.9</v>
      </c>
      <c r="BI242" s="19">
        <v>6.99</v>
      </c>
      <c r="BJ242" s="19">
        <v>40.4</v>
      </c>
      <c r="BK242" s="19">
        <f>100-BJ242</f>
        <v>59.6</v>
      </c>
      <c r="BL242" s="121">
        <f t="shared" si="365"/>
        <v>0.6778523489932885</v>
      </c>
      <c r="BM242" s="122">
        <v>0.93</v>
      </c>
      <c r="BN242" s="6">
        <f t="shared" si="366"/>
        <v>2.4345549738219892</v>
      </c>
      <c r="BO242" s="1" t="s">
        <v>431</v>
      </c>
      <c r="BP242" s="19">
        <v>36.050000000000004</v>
      </c>
      <c r="BQ242" s="19">
        <v>32.5</v>
      </c>
      <c r="BR242" s="42">
        <v>52953.81</v>
      </c>
      <c r="BS242" s="6">
        <f t="shared" si="367"/>
        <v>59.2</v>
      </c>
      <c r="BT242" s="4">
        <v>90.5</v>
      </c>
      <c r="BU242" s="42">
        <v>7791.06</v>
      </c>
      <c r="BV242" s="6">
        <f t="shared" si="368"/>
        <v>9.5</v>
      </c>
      <c r="BW242" s="6">
        <f t="shared" si="369"/>
        <v>58.682399999999994</v>
      </c>
      <c r="BX242" s="22">
        <v>31</v>
      </c>
      <c r="BY242" s="22">
        <f t="shared" si="370"/>
        <v>18.227999999999998</v>
      </c>
      <c r="BZ242" s="6">
        <v>28.2</v>
      </c>
      <c r="CA242" s="22">
        <f t="shared" si="371"/>
        <v>16.581599999999998</v>
      </c>
      <c r="CB242" s="6">
        <v>40.6</v>
      </c>
      <c r="CC242" s="22">
        <f t="shared" si="372"/>
        <v>23.872799999999998</v>
      </c>
      <c r="CD242" s="22">
        <v>0.24</v>
      </c>
      <c r="CE242" s="123">
        <v>97.7</v>
      </c>
      <c r="CF242" s="124">
        <v>8186</v>
      </c>
      <c r="CG242" s="123">
        <v>87.9</v>
      </c>
      <c r="CH242" s="124">
        <v>5838</v>
      </c>
      <c r="CI242" s="123">
        <v>46.8</v>
      </c>
      <c r="CJ242" s="123">
        <v>74.2</v>
      </c>
      <c r="CK242" s="124">
        <v>6018</v>
      </c>
      <c r="CL242" s="19">
        <f t="shared" si="373"/>
        <v>1.0992907801418439</v>
      </c>
      <c r="CM242" s="19"/>
      <c r="CN242" s="19"/>
      <c r="CO242" s="19"/>
      <c r="CP242" s="6"/>
      <c r="CQ242" s="19"/>
      <c r="CR242" s="19"/>
      <c r="CS242" s="20"/>
      <c r="CT242" s="25"/>
      <c r="CU242" s="125"/>
      <c r="CV242" s="125"/>
      <c r="CW242" s="1"/>
      <c r="CX242" s="1"/>
      <c r="CY242" s="1"/>
      <c r="CZ242" s="22"/>
      <c r="DA242" s="16"/>
      <c r="DB242" s="126" t="s">
        <v>440</v>
      </c>
      <c r="DC242" s="127"/>
      <c r="DD242" s="128" t="s">
        <v>1916</v>
      </c>
      <c r="DE242" s="1"/>
      <c r="DF242" s="1"/>
      <c r="DG242" s="1"/>
      <c r="DH242" s="1"/>
      <c r="DI242" s="1" t="s">
        <v>433</v>
      </c>
      <c r="DJ242" s="205" t="s">
        <v>482</v>
      </c>
      <c r="DK242" s="4">
        <v>2</v>
      </c>
      <c r="DL242" s="4"/>
      <c r="DM242" s="4"/>
      <c r="DN242" s="16">
        <v>0</v>
      </c>
      <c r="DO242" s="4"/>
      <c r="DP242" s="4"/>
      <c r="DQ242" s="4"/>
      <c r="DR242" s="22" t="s">
        <v>430</v>
      </c>
      <c r="DS242" s="22" t="s">
        <v>430</v>
      </c>
      <c r="DT242" s="22">
        <v>115</v>
      </c>
      <c r="DU242" s="22">
        <v>13.1</v>
      </c>
      <c r="DV242" s="22">
        <v>86.9</v>
      </c>
      <c r="DW242" s="22" t="s">
        <v>430</v>
      </c>
      <c r="DX242" s="22" t="s">
        <v>430</v>
      </c>
      <c r="DY242" s="22" t="s">
        <v>430</v>
      </c>
      <c r="DZ242" s="39" t="s">
        <v>430</v>
      </c>
      <c r="EA242" s="2">
        <v>0</v>
      </c>
      <c r="EB242" s="2"/>
      <c r="EC242" s="36"/>
      <c r="ED242" s="36"/>
      <c r="EE242" s="4">
        <f>L242</f>
        <v>6</v>
      </c>
      <c r="EF242" s="4"/>
      <c r="EG242" s="4"/>
      <c r="EH242" s="4"/>
      <c r="EI242" s="4"/>
      <c r="EJ242" s="4"/>
      <c r="EK242" s="4"/>
      <c r="EL242" s="6" t="e">
        <f t="shared" si="360"/>
        <v>#DIV/0!</v>
      </c>
      <c r="EM242" s="4"/>
      <c r="EN242" s="4"/>
      <c r="EO242" s="4"/>
      <c r="EP242" s="4"/>
      <c r="EQ242" s="31"/>
      <c r="ER242" s="14"/>
      <c r="ES242" s="129">
        <f>C242</f>
        <v>16793</v>
      </c>
      <c r="ET242" s="130">
        <v>75</v>
      </c>
      <c r="EU242" s="130">
        <v>23852</v>
      </c>
      <c r="EV242" s="130">
        <v>12000</v>
      </c>
      <c r="EW242" s="130">
        <v>37400</v>
      </c>
      <c r="EX242" s="130">
        <v>3205</v>
      </c>
      <c r="EY242" s="131">
        <f t="shared" si="374"/>
        <v>133.18555555555554</v>
      </c>
      <c r="EZ242" s="38">
        <f t="shared" si="375"/>
        <v>799.11333333333323</v>
      </c>
      <c r="FA242" s="9"/>
      <c r="FB242" s="9"/>
      <c r="FC242" s="9"/>
      <c r="FD242" s="9"/>
      <c r="FE242" s="132"/>
      <c r="FF242" s="132"/>
      <c r="FG242" s="132"/>
      <c r="FH242" s="133"/>
      <c r="FI242" s="134"/>
      <c r="FJ242" s="133"/>
      <c r="FK242" s="135"/>
      <c r="FL242" s="136"/>
      <c r="FM242" s="9"/>
      <c r="FN242" s="1"/>
      <c r="FO242" s="40">
        <f t="shared" si="376"/>
        <v>0.13400000000000001</v>
      </c>
      <c r="FP242" s="9"/>
      <c r="FQ242" s="118">
        <f t="shared" si="377"/>
        <v>13.437028341438873</v>
      </c>
      <c r="FR242" s="137">
        <f t="shared" si="378"/>
        <v>0.13318555555555553</v>
      </c>
      <c r="FS242" s="9"/>
      <c r="FT242" s="1"/>
      <c r="FU242" s="336"/>
      <c r="FV242" s="343"/>
      <c r="FW242" s="1"/>
      <c r="FX242" s="208"/>
      <c r="FY242" s="240"/>
      <c r="FZ242" s="1"/>
      <c r="GA242" s="1"/>
      <c r="GB242" s="9"/>
      <c r="GC242" s="9"/>
      <c r="GD242" s="1"/>
      <c r="GE242" s="20"/>
      <c r="GF242" s="1"/>
      <c r="GG242" s="1"/>
      <c r="GH242" s="8"/>
      <c r="GI242" s="351"/>
      <c r="GJ242" s="8"/>
      <c r="GK242" s="1"/>
      <c r="GL242" s="8"/>
      <c r="GM242" s="9"/>
      <c r="GN242" s="1"/>
      <c r="GO242" s="10"/>
      <c r="GP242" s="10"/>
      <c r="GQ242" s="20"/>
      <c r="GR242" s="138"/>
      <c r="GS242" s="1"/>
      <c r="GT242" s="1"/>
      <c r="GU242" s="1"/>
      <c r="GV242" s="1"/>
      <c r="GW242" s="1"/>
      <c r="GX242" s="1"/>
      <c r="GY242" s="9"/>
      <c r="GZ242" s="9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22">
        <v>61.3</v>
      </c>
      <c r="KC242" s="22">
        <v>19.600000000000001</v>
      </c>
      <c r="KD242" s="22">
        <v>20.7</v>
      </c>
      <c r="KE242" s="20">
        <f t="shared" si="379"/>
        <v>50.876882222222221</v>
      </c>
      <c r="KF242" s="20">
        <f t="shared" si="380"/>
        <v>78.313106666666641</v>
      </c>
      <c r="KG242" s="20">
        <f t="shared" si="381"/>
        <v>3.5427357777777777</v>
      </c>
      <c r="KH242" s="20">
        <f t="shared" si="382"/>
        <v>17.713678888888886</v>
      </c>
      <c r="KI242" s="20">
        <f t="shared" si="383"/>
        <v>1.2386256666666664</v>
      </c>
      <c r="KJ242" s="20">
        <f t="shared" si="384"/>
        <v>24.27706306666666</v>
      </c>
      <c r="KK242" s="20">
        <f t="shared" si="385"/>
        <v>22.084296079999994</v>
      </c>
      <c r="KL242" s="20">
        <f t="shared" si="386"/>
        <v>31.795121306666658</v>
      </c>
      <c r="KM242" s="9"/>
      <c r="KN242" s="9"/>
      <c r="KO242" s="9"/>
      <c r="KP242" s="1"/>
      <c r="KQ242" s="9"/>
      <c r="KR242" s="9"/>
      <c r="KS242" s="23"/>
      <c r="KT242" s="20"/>
      <c r="KU242" s="1"/>
      <c r="KV242" s="1"/>
      <c r="KW242" s="1"/>
      <c r="KX242" s="1"/>
      <c r="KY242" s="1"/>
      <c r="KZ242" s="1"/>
      <c r="LA242" s="11"/>
      <c r="LB242" s="11"/>
      <c r="LC242" s="11"/>
    </row>
    <row r="243" spans="1:315">
      <c r="A243" s="1">
        <v>241</v>
      </c>
      <c r="B243" s="416">
        <f>COUNTIFS($D$3:D243,D243,$F$3:F243,F243)</f>
        <v>1</v>
      </c>
      <c r="C243" s="418">
        <v>13693</v>
      </c>
      <c r="D243" s="418" t="s">
        <v>504</v>
      </c>
      <c r="E243" s="1" t="s">
        <v>1301</v>
      </c>
      <c r="F243" s="12">
        <v>5906231540</v>
      </c>
      <c r="G243" s="1">
        <v>61</v>
      </c>
      <c r="H243" s="441">
        <v>44138</v>
      </c>
      <c r="I243" s="162"/>
      <c r="J243" s="24"/>
      <c r="K243" s="9"/>
      <c r="L243" s="1"/>
      <c r="M243" s="1"/>
      <c r="N243" s="1"/>
      <c r="O243" s="1"/>
      <c r="P243" s="25"/>
      <c r="Q243" s="25"/>
      <c r="R243" s="25"/>
      <c r="S243" s="27"/>
      <c r="T243" s="27"/>
      <c r="U243" s="27"/>
      <c r="V243" s="27"/>
      <c r="W243" s="27"/>
      <c r="X243" s="27"/>
      <c r="Y243" s="26"/>
      <c r="Z243" s="8"/>
      <c r="AA243" s="1"/>
      <c r="AB243" s="1"/>
      <c r="AC243" s="1"/>
      <c r="AD243" s="1"/>
      <c r="AE243" s="1"/>
      <c r="AF243" s="1"/>
      <c r="AG243" s="136"/>
      <c r="AH243" s="9"/>
      <c r="AI243" s="1"/>
      <c r="AJ243" s="1"/>
      <c r="AK243" s="112"/>
      <c r="AL243" s="1"/>
      <c r="AM243" s="1"/>
      <c r="AN243" s="1"/>
      <c r="AO243" s="163"/>
      <c r="AP243" s="164"/>
      <c r="AQ243" s="165"/>
      <c r="AR243" s="166"/>
      <c r="AS243" s="135"/>
      <c r="AT243" s="21"/>
      <c r="AU243" s="167"/>
      <c r="AV243" s="1"/>
      <c r="AW243" s="1"/>
      <c r="AX243" s="168"/>
      <c r="AY243" s="1"/>
      <c r="AZ243" s="1"/>
      <c r="BA243" s="142"/>
      <c r="BB243" s="1"/>
      <c r="BC243" s="169"/>
      <c r="BD243" s="4"/>
      <c r="BE243" s="1"/>
      <c r="BF243" s="1"/>
      <c r="BG243" s="1"/>
      <c r="BH243" s="1"/>
      <c r="BI243" s="1"/>
      <c r="BJ243" s="1"/>
      <c r="BK243" s="1"/>
      <c r="BL243" s="170"/>
      <c r="BM243" s="123"/>
      <c r="BN243" s="4"/>
      <c r="BO243" s="1"/>
      <c r="BP243" s="1"/>
      <c r="BQ243" s="1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25"/>
      <c r="CP243" s="4"/>
      <c r="CQ243" s="1"/>
      <c r="CR243" s="1"/>
      <c r="CS243" s="1"/>
      <c r="CT243" s="25"/>
      <c r="CU243" s="125"/>
      <c r="CV243" s="125"/>
      <c r="CW243" s="1"/>
      <c r="CX243" s="1"/>
      <c r="CY243" s="1"/>
      <c r="CZ243" s="1"/>
      <c r="DA243" s="1"/>
      <c r="DB243" s="126"/>
      <c r="DC243" s="8"/>
      <c r="DD243" s="8"/>
      <c r="DE243" s="1"/>
      <c r="DF243" s="1"/>
      <c r="DG243" s="1"/>
      <c r="DH243" s="1"/>
      <c r="DI243" s="2"/>
      <c r="DJ243" s="206" t="s">
        <v>490</v>
      </c>
      <c r="DK243" s="4"/>
      <c r="DL243" s="4"/>
      <c r="DM243" s="4"/>
      <c r="DN243" s="4"/>
      <c r="DO243" s="4"/>
      <c r="DP243" s="4"/>
      <c r="DQ243" s="4"/>
      <c r="DR243" s="1"/>
      <c r="DS243" s="1"/>
      <c r="DT243" s="2"/>
      <c r="DU243" s="2"/>
      <c r="DV243" s="2"/>
      <c r="DW243" s="2"/>
      <c r="DX243" s="2"/>
      <c r="DY243" s="2"/>
      <c r="DZ243" s="2"/>
      <c r="EA243" s="2"/>
      <c r="EB243" s="1"/>
      <c r="EC243" s="9"/>
      <c r="ED243" s="9"/>
      <c r="EE243" s="9"/>
      <c r="EF243" s="1"/>
      <c r="EG243" s="1"/>
      <c r="EH243" s="1"/>
      <c r="EI243" s="1"/>
      <c r="EJ243" s="1"/>
      <c r="EK243" s="1"/>
      <c r="EL243" s="6" t="e">
        <f t="shared" si="360"/>
        <v>#DIV/0!</v>
      </c>
      <c r="EM243" s="1"/>
      <c r="EN243" s="1"/>
      <c r="EO243" s="1"/>
      <c r="EP243" s="1"/>
      <c r="EQ243" s="8"/>
      <c r="ER243" s="10"/>
      <c r="ES243" s="129"/>
      <c r="ET243" s="9"/>
      <c r="EU243" s="9"/>
      <c r="EV243" s="9"/>
      <c r="EW243" s="9"/>
      <c r="EX243" s="9"/>
      <c r="EY243" s="132"/>
      <c r="EZ243" s="132"/>
      <c r="FA243" s="11"/>
      <c r="FB243" s="9"/>
      <c r="FC243" s="9"/>
      <c r="FD243" s="9"/>
      <c r="FE243" s="9"/>
      <c r="FF243" s="9"/>
      <c r="FG243" s="132"/>
      <c r="FH243" s="132"/>
      <c r="FI243" s="134"/>
      <c r="FJ243" s="133"/>
      <c r="FK243" s="171"/>
      <c r="FL243" s="21"/>
      <c r="FM243" s="136"/>
      <c r="FN243" s="9"/>
      <c r="FO243" s="36"/>
      <c r="FP243" s="9"/>
      <c r="FQ243" s="132"/>
      <c r="FR243" s="132"/>
      <c r="FS243" s="1"/>
      <c r="FT243" s="1"/>
      <c r="FU243" s="335" t="s">
        <v>772</v>
      </c>
      <c r="FV243" s="344"/>
      <c r="FW243" s="210" t="s">
        <v>772</v>
      </c>
      <c r="FX243" s="8"/>
      <c r="FY243" s="240"/>
      <c r="FZ243" s="1"/>
      <c r="GA243" s="1"/>
      <c r="GB243" s="9"/>
      <c r="GC243" s="9"/>
      <c r="GD243" s="1"/>
      <c r="GE243" s="20"/>
      <c r="GF243" s="1"/>
      <c r="GG243" s="1"/>
      <c r="GH243" s="8"/>
      <c r="GI243" s="351"/>
      <c r="GJ243" s="8"/>
      <c r="GK243" s="1"/>
      <c r="GL243" s="8"/>
      <c r="GM243" s="9"/>
      <c r="GN243" s="1"/>
      <c r="GO243" s="1"/>
      <c r="GP243" s="4"/>
      <c r="GQ243" s="1"/>
      <c r="GR243" s="138"/>
      <c r="GS243" s="1"/>
      <c r="GT243" s="1"/>
      <c r="GU243" s="1"/>
      <c r="GV243" s="1"/>
      <c r="GW243" s="1"/>
      <c r="GX243" s="1"/>
      <c r="GY243" s="9"/>
      <c r="GZ243" s="9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1"/>
      <c r="KQ243" s="9"/>
      <c r="KR243" s="9"/>
      <c r="KS243" s="23"/>
      <c r="KT243" s="20"/>
      <c r="KU243" s="1"/>
      <c r="KV243" s="1"/>
      <c r="KW243" s="1"/>
      <c r="KX243" s="1"/>
      <c r="KY243" s="1"/>
      <c r="KZ243" s="1"/>
      <c r="LA243" s="11"/>
      <c r="LB243" s="11"/>
      <c r="LC243" s="11"/>
    </row>
    <row r="244" spans="1:315">
      <c r="A244" s="1">
        <v>59</v>
      </c>
      <c r="B244" s="415">
        <f>COUNTIFS($D$3:D244,D244,$F$3:F244,F244)</f>
        <v>1</v>
      </c>
      <c r="C244" s="34">
        <v>12402</v>
      </c>
      <c r="D244" s="21" t="s">
        <v>1042</v>
      </c>
      <c r="E244" s="2" t="s">
        <v>484</v>
      </c>
      <c r="F244" s="12">
        <v>450920413</v>
      </c>
      <c r="G244" s="1">
        <v>75</v>
      </c>
      <c r="H244" s="441">
        <v>43881</v>
      </c>
      <c r="I244" s="29" t="s">
        <v>441</v>
      </c>
      <c r="J244" s="24" t="s">
        <v>486</v>
      </c>
      <c r="K244" s="2" t="s">
        <v>429</v>
      </c>
      <c r="L244" s="1">
        <v>7.5</v>
      </c>
      <c r="M244" s="2">
        <v>2</v>
      </c>
      <c r="N244" s="2" t="s">
        <v>430</v>
      </c>
      <c r="O244" s="1"/>
      <c r="P244" s="1" t="s">
        <v>1036</v>
      </c>
      <c r="Q244" s="25"/>
      <c r="R244" s="25"/>
      <c r="S244" s="2"/>
      <c r="T244" s="41"/>
      <c r="U244" s="41"/>
      <c r="V244" s="50" t="s">
        <v>1014</v>
      </c>
      <c r="W244" s="27"/>
      <c r="X244" s="56"/>
      <c r="Y244" s="56"/>
      <c r="Z244" s="29"/>
      <c r="AA244" s="1" t="s">
        <v>793</v>
      </c>
      <c r="AB244" s="1"/>
      <c r="AC244" s="112">
        <v>146</v>
      </c>
      <c r="AD244" s="112">
        <v>1000</v>
      </c>
      <c r="AE244" s="11"/>
      <c r="AF244" s="11"/>
      <c r="AG244" s="11" t="s">
        <v>482</v>
      </c>
      <c r="AH244" s="112">
        <v>50</v>
      </c>
      <c r="AI244" s="11"/>
      <c r="AJ244" s="11"/>
      <c r="AK244" s="112"/>
      <c r="AL244" s="1"/>
      <c r="AM244" s="11"/>
      <c r="AN244" s="1"/>
      <c r="AO244" s="113">
        <v>27.8</v>
      </c>
      <c r="AP244" s="114">
        <v>52.5</v>
      </c>
      <c r="AQ244" s="115">
        <v>18.8</v>
      </c>
      <c r="AR244" s="116">
        <f t="shared" ref="AR244:AR252" si="390">AO244+AP244+AQ244</f>
        <v>99.1</v>
      </c>
      <c r="AS244" s="117">
        <f t="shared" ref="AS244:AS252" si="391">AO244/AP244</f>
        <v>0.52952380952380951</v>
      </c>
      <c r="AT244" s="118">
        <f t="shared" ref="AT244:AT252" si="392">AO244/AP244*AQ244</f>
        <v>9.9550476190476189</v>
      </c>
      <c r="AU244" s="119">
        <f t="shared" ref="AU244:AU252" si="393">AO244/(AP244+AQ244)</f>
        <v>0.38990182328190748</v>
      </c>
      <c r="AV244" s="19">
        <f t="shared" ref="AV244:AV250" si="394">AW244*AO244/100</f>
        <v>22.023000000000003</v>
      </c>
      <c r="AW244" s="19">
        <f>97-AY244-(CD244*100/AO244)</f>
        <v>79.219424460431654</v>
      </c>
      <c r="AX244" s="120">
        <v>3.7530000000000001</v>
      </c>
      <c r="AY244" s="19">
        <v>13.5</v>
      </c>
      <c r="AZ244" s="1" t="s">
        <v>431</v>
      </c>
      <c r="BA244" s="55" t="s">
        <v>431</v>
      </c>
      <c r="BB244" s="1" t="s">
        <v>431</v>
      </c>
      <c r="BC244" s="6" t="s">
        <v>431</v>
      </c>
      <c r="BD244" s="6"/>
      <c r="BE244" s="22"/>
      <c r="BF244" s="19"/>
      <c r="BG244" s="2" t="s">
        <v>431</v>
      </c>
      <c r="BH244" s="64" t="s">
        <v>431</v>
      </c>
      <c r="BI244" s="19" t="s">
        <v>431</v>
      </c>
      <c r="BJ244" s="19" t="s">
        <v>431</v>
      </c>
      <c r="BK244" s="1" t="s">
        <v>431</v>
      </c>
      <c r="BL244" s="121" t="s">
        <v>431</v>
      </c>
      <c r="BM244" s="122" t="s">
        <v>431</v>
      </c>
      <c r="BN244" s="1" t="s">
        <v>431</v>
      </c>
      <c r="BO244" s="1" t="s">
        <v>431</v>
      </c>
      <c r="BP244" s="19" t="s">
        <v>431</v>
      </c>
      <c r="BQ244" s="19"/>
      <c r="BR244" s="42">
        <v>37024.5</v>
      </c>
      <c r="BS244" s="6">
        <f t="shared" ref="BS244:BS252" si="395">BX244+BZ244</f>
        <v>60.2</v>
      </c>
      <c r="BT244" s="4">
        <v>73.900000000000006</v>
      </c>
      <c r="BU244" s="42"/>
      <c r="BV244" s="6">
        <f t="shared" ref="BV244:BV252" si="396">100-BT244</f>
        <v>26.099999999999994</v>
      </c>
      <c r="BW244" s="6">
        <f t="shared" ref="BW244:BW252" si="397">BY244+CA244+CC244</f>
        <v>51.502499999999998</v>
      </c>
      <c r="BX244" s="4">
        <v>28.6</v>
      </c>
      <c r="BY244" s="22">
        <f t="shared" ref="BY244:BY252" si="398">BX244*AP244/100</f>
        <v>15.015000000000001</v>
      </c>
      <c r="BZ244" s="4">
        <v>31.6</v>
      </c>
      <c r="CA244" s="22">
        <f t="shared" ref="CA244:CA252" si="399">BZ244*AP244/100</f>
        <v>16.59</v>
      </c>
      <c r="CB244" s="4">
        <v>37.9</v>
      </c>
      <c r="CC244" s="22">
        <f t="shared" ref="CC244:CC252" si="400">CB244*AP244/100</f>
        <v>19.897500000000001</v>
      </c>
      <c r="CD244" s="22">
        <v>1.19</v>
      </c>
      <c r="CE244" s="123">
        <v>100</v>
      </c>
      <c r="CF244" s="124">
        <v>5255.5999999999995</v>
      </c>
      <c r="CG244" s="123">
        <v>93.5</v>
      </c>
      <c r="CH244" s="124">
        <v>5204.8</v>
      </c>
      <c r="CI244" s="123">
        <v>60.2</v>
      </c>
      <c r="CJ244" s="123">
        <v>75</v>
      </c>
      <c r="CK244" s="124">
        <v>4068.3999999999996</v>
      </c>
      <c r="CL244" s="19">
        <f t="shared" ref="CL244:CL252" si="401">BX244/BZ244</f>
        <v>0.90506329113924056</v>
      </c>
      <c r="CM244" s="22"/>
      <c r="CN244" s="22"/>
      <c r="CO244" s="22"/>
      <c r="CP244" s="6"/>
      <c r="CQ244" s="22">
        <v>10</v>
      </c>
      <c r="CR244" s="19"/>
      <c r="CS244" s="19"/>
      <c r="CT244" s="22"/>
      <c r="CU244" s="139"/>
      <c r="CV244" s="139"/>
      <c r="CW244" s="22"/>
      <c r="CX244" s="22"/>
      <c r="CY244" s="1"/>
      <c r="CZ244" s="22"/>
      <c r="DA244" s="16">
        <v>3</v>
      </c>
      <c r="DB244" s="126" t="s">
        <v>440</v>
      </c>
      <c r="DC244" s="127"/>
      <c r="DD244" s="128" t="s">
        <v>1043</v>
      </c>
      <c r="DE244" s="1"/>
      <c r="DF244" s="1"/>
      <c r="DG244" s="1"/>
      <c r="DH244" s="1"/>
      <c r="DI244" s="1" t="s">
        <v>433</v>
      </c>
      <c r="DJ244" s="205" t="s">
        <v>482</v>
      </c>
      <c r="DK244" s="4">
        <v>2</v>
      </c>
      <c r="DL244" s="4"/>
      <c r="DM244" s="4"/>
      <c r="DN244" s="16">
        <v>0</v>
      </c>
      <c r="DO244" s="4"/>
      <c r="DP244" s="4"/>
      <c r="DQ244" s="4"/>
      <c r="DR244" s="1" t="s">
        <v>430</v>
      </c>
      <c r="DS244" s="1" t="s">
        <v>430</v>
      </c>
      <c r="DT244" s="1">
        <v>336</v>
      </c>
      <c r="DU244" s="1">
        <v>30.7</v>
      </c>
      <c r="DV244" s="1">
        <v>69.3</v>
      </c>
      <c r="DW244" s="1" t="s">
        <v>430</v>
      </c>
      <c r="DX244" s="1" t="s">
        <v>430</v>
      </c>
      <c r="DY244" s="1" t="s">
        <v>430</v>
      </c>
      <c r="DZ244" s="1" t="s">
        <v>430</v>
      </c>
      <c r="EA244" s="1">
        <v>0</v>
      </c>
      <c r="EB244" s="1"/>
      <c r="EC244" s="36"/>
      <c r="ED244" s="36"/>
      <c r="EE244" s="4">
        <v>7.5</v>
      </c>
      <c r="EF244" s="4">
        <v>20</v>
      </c>
      <c r="EG244" s="4"/>
      <c r="EH244" s="4">
        <v>0</v>
      </c>
      <c r="EI244" s="4">
        <v>0</v>
      </c>
      <c r="EJ244" s="4">
        <v>177</v>
      </c>
      <c r="EK244" s="4">
        <v>90</v>
      </c>
      <c r="EL244" s="6">
        <f t="shared" si="360"/>
        <v>28.727377190462509</v>
      </c>
      <c r="EM244" s="4"/>
      <c r="EN244" s="4">
        <v>1</v>
      </c>
      <c r="EO244" s="4">
        <v>3</v>
      </c>
      <c r="EP244" s="4">
        <v>2</v>
      </c>
      <c r="EQ244" s="31">
        <v>0</v>
      </c>
      <c r="ER244" s="14" t="s">
        <v>513</v>
      </c>
      <c r="ES244" s="129">
        <v>12402</v>
      </c>
      <c r="ET244" s="130">
        <v>75</v>
      </c>
      <c r="EU244" s="130">
        <v>7280</v>
      </c>
      <c r="EV244" s="130">
        <v>8002</v>
      </c>
      <c r="EW244" s="130">
        <v>40560</v>
      </c>
      <c r="EX244" s="130">
        <v>2364</v>
      </c>
      <c r="EY244" s="131">
        <f t="shared" ref="EY244:EY252" si="402">EX244/EV244*EW244/ET244</f>
        <v>159.76645838540364</v>
      </c>
      <c r="EZ244" s="38">
        <f t="shared" ref="EZ244:EZ252" si="403">L244*EY244</f>
        <v>1198.2484378905274</v>
      </c>
      <c r="FA244" s="9"/>
      <c r="FB244" s="9"/>
      <c r="FC244" s="9"/>
      <c r="FD244" s="9"/>
      <c r="FE244" s="132"/>
      <c r="FF244" s="132"/>
      <c r="FG244" s="132"/>
      <c r="FH244" s="133"/>
      <c r="FI244" s="11"/>
      <c r="FJ244" s="133"/>
      <c r="FK244" s="135"/>
      <c r="FL244" s="136"/>
      <c r="FM244" s="9"/>
      <c r="FN244" s="1"/>
      <c r="FO244" s="40">
        <f t="shared" ref="FO244:FO252" si="404">AC244/1000</f>
        <v>0.14599999999999999</v>
      </c>
      <c r="FP244" s="9"/>
      <c r="FQ244" s="118">
        <f t="shared" ref="FQ244:FQ252" si="405">EX244*100/EU244</f>
        <v>32.472527472527474</v>
      </c>
      <c r="FR244" s="137">
        <f t="shared" ref="FR244:FR252" si="406">EY244/1000</f>
        <v>0.15976645838540363</v>
      </c>
      <c r="FS244" s="140">
        <f>DT244/EY244</f>
        <v>2.1030697143543691</v>
      </c>
      <c r="FT244" s="140"/>
      <c r="FU244" s="334">
        <v>43881</v>
      </c>
      <c r="FV244" s="343"/>
      <c r="FW244" s="237" t="s">
        <v>430</v>
      </c>
      <c r="FX244" s="208"/>
      <c r="FY244" s="243" t="s">
        <v>2420</v>
      </c>
      <c r="FZ244" s="1"/>
      <c r="GA244" s="1">
        <v>4</v>
      </c>
      <c r="GB244" s="9"/>
      <c r="GC244" s="9"/>
      <c r="GD244" s="1"/>
      <c r="GE244" s="459" t="s">
        <v>1346</v>
      </c>
      <c r="GF244" s="237" t="s">
        <v>1346</v>
      </c>
      <c r="GG244" s="1"/>
      <c r="GH244" s="244" t="s">
        <v>2426</v>
      </c>
      <c r="GI244" s="351">
        <v>1</v>
      </c>
      <c r="GJ244" s="244">
        <v>0</v>
      </c>
      <c r="GK244" s="1"/>
      <c r="GL244" s="8">
        <v>0</v>
      </c>
      <c r="GM244" s="9"/>
      <c r="GN244" s="1"/>
      <c r="GO244" s="10">
        <v>43881</v>
      </c>
      <c r="GP244" s="10"/>
      <c r="GQ244" s="20"/>
      <c r="GR244" s="138"/>
      <c r="GS244" s="1"/>
      <c r="GT244" s="1"/>
      <c r="GU244" s="1"/>
      <c r="GV244" s="1"/>
      <c r="GW244" s="1"/>
      <c r="GX244" s="1"/>
      <c r="GY244" s="9"/>
      <c r="GZ244" s="9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9"/>
      <c r="KC244" s="9"/>
      <c r="KD244" s="9"/>
      <c r="KE244" s="20">
        <f t="shared" ref="KE244:KE252" si="407">FR244*AO244/100*1000</f>
        <v>44.415075431142213</v>
      </c>
      <c r="KF244" s="20">
        <f t="shared" ref="KF244:KF252" si="408">FR244*AP244/100*1000</f>
        <v>83.877390652336899</v>
      </c>
      <c r="KG244" s="20">
        <f t="shared" ref="KG244:KG252" si="409">FR244*AQ244/100*1000</f>
        <v>30.036094176455883</v>
      </c>
      <c r="KH244" s="20">
        <f t="shared" ref="KH244:KH252" si="410">FR244*AX244/100*1000</f>
        <v>5.9960351832041976</v>
      </c>
      <c r="KI244" s="20" t="s">
        <v>431</v>
      </c>
      <c r="KJ244" s="20">
        <f t="shared" ref="KJ244:KJ252" si="411">FR244*BY244/100*1000</f>
        <v>23.988933726568355</v>
      </c>
      <c r="KK244" s="20">
        <f t="shared" ref="KK244:KK252" si="412">FR244*CA244/100*1000</f>
        <v>26.505255446138463</v>
      </c>
      <c r="KL244" s="20">
        <f t="shared" ref="KL244:KL252" si="413">FR244*CC244/100*1000</f>
        <v>31.789531057235692</v>
      </c>
      <c r="KM244" s="9"/>
      <c r="KN244" s="9"/>
      <c r="KO244" s="9"/>
      <c r="KP244" s="1"/>
      <c r="KQ244" s="9"/>
      <c r="KR244" s="9"/>
      <c r="KS244" s="23">
        <v>44805</v>
      </c>
      <c r="KT244" s="20">
        <v>3</v>
      </c>
      <c r="KU244" s="1">
        <v>6</v>
      </c>
      <c r="KV244" s="1">
        <v>1</v>
      </c>
      <c r="KW244" s="23">
        <v>44889</v>
      </c>
      <c r="KX244" s="1">
        <v>3</v>
      </c>
      <c r="KY244" s="1">
        <v>1</v>
      </c>
      <c r="KZ244" s="1">
        <v>2</v>
      </c>
      <c r="LA244" s="11" t="s">
        <v>2427</v>
      </c>
      <c r="LB244" s="11"/>
      <c r="LC244" s="11"/>
    </row>
    <row r="245" spans="1:315">
      <c r="A245" s="1">
        <v>66</v>
      </c>
      <c r="B245" s="415">
        <f>COUNTIFS($D$3:D245,D245,$F$3:F245,F245)</f>
        <v>1</v>
      </c>
      <c r="C245" s="34">
        <v>17132</v>
      </c>
      <c r="D245" s="21" t="s">
        <v>1042</v>
      </c>
      <c r="E245" s="2" t="s">
        <v>503</v>
      </c>
      <c r="F245" s="12">
        <v>6206010569</v>
      </c>
      <c r="G245" s="1">
        <v>60</v>
      </c>
      <c r="H245" s="441">
        <v>44649</v>
      </c>
      <c r="I245" s="29" t="s">
        <v>441</v>
      </c>
      <c r="J245" s="24" t="s">
        <v>486</v>
      </c>
      <c r="K245" s="2" t="s">
        <v>429</v>
      </c>
      <c r="L245" s="2">
        <v>12</v>
      </c>
      <c r="M245" s="2" t="s">
        <v>1979</v>
      </c>
      <c r="N245" s="2" t="s">
        <v>430</v>
      </c>
      <c r="O245" s="11"/>
      <c r="P245" s="2" t="s">
        <v>1972</v>
      </c>
      <c r="Q245" s="11"/>
      <c r="R245" s="11"/>
      <c r="S245" s="11"/>
      <c r="T245" s="41"/>
      <c r="U245" s="41"/>
      <c r="V245" s="61" t="s">
        <v>1980</v>
      </c>
      <c r="W245" s="41"/>
      <c r="X245" s="41" t="s">
        <v>1880</v>
      </c>
      <c r="Y245" s="63"/>
      <c r="Z245" s="11"/>
      <c r="AA245" s="1" t="s">
        <v>1780</v>
      </c>
      <c r="AB245" s="1"/>
      <c r="AC245" s="112">
        <v>6541</v>
      </c>
      <c r="AD245" s="112">
        <v>78000</v>
      </c>
      <c r="AE245" s="11"/>
      <c r="AF245" s="11"/>
      <c r="AG245" s="11" t="s">
        <v>464</v>
      </c>
      <c r="AH245" s="112">
        <v>1000</v>
      </c>
      <c r="AI245" s="11"/>
      <c r="AJ245" s="11"/>
      <c r="AK245" s="112"/>
      <c r="AL245" s="1"/>
      <c r="AM245" s="11"/>
      <c r="AN245" s="1"/>
      <c r="AO245" s="113">
        <v>41.7</v>
      </c>
      <c r="AP245" s="114">
        <v>45.2</v>
      </c>
      <c r="AQ245" s="115">
        <v>12.2</v>
      </c>
      <c r="AR245" s="116">
        <f t="shared" si="390"/>
        <v>99.100000000000009</v>
      </c>
      <c r="AS245" s="117">
        <f t="shared" si="391"/>
        <v>0.92256637168141598</v>
      </c>
      <c r="AT245" s="118">
        <f t="shared" si="392"/>
        <v>11.255309734513274</v>
      </c>
      <c r="AU245" s="119">
        <f t="shared" si="393"/>
        <v>0.72648083623693382</v>
      </c>
      <c r="AV245" s="19">
        <f t="shared" si="394"/>
        <v>39.736000000000004</v>
      </c>
      <c r="AW245" s="19">
        <f>98-AY245</f>
        <v>95.290167865707431</v>
      </c>
      <c r="AX245" s="120">
        <v>1.1299999999999999</v>
      </c>
      <c r="AY245" s="19">
        <f t="shared" ref="AY245:AY250" si="414">AX245*100/AO245</f>
        <v>2.7098321342925655</v>
      </c>
      <c r="AZ245" s="1" t="s">
        <v>431</v>
      </c>
      <c r="BA245" s="55">
        <v>24.599999999999998</v>
      </c>
      <c r="BB245" s="1" t="s">
        <v>431</v>
      </c>
      <c r="BC245" s="6">
        <v>0.05</v>
      </c>
      <c r="BD245" s="6"/>
      <c r="BE245" s="19"/>
      <c r="BF245" s="19"/>
      <c r="BG245" s="64">
        <v>7193.5714285714294</v>
      </c>
      <c r="BH245" s="64">
        <v>1003.5</v>
      </c>
      <c r="BI245" s="19">
        <v>6.22</v>
      </c>
      <c r="BJ245" s="19">
        <v>74.5</v>
      </c>
      <c r="BK245" s="19">
        <f>100-BJ245</f>
        <v>25.5</v>
      </c>
      <c r="BL245" s="121">
        <f t="shared" ref="BL245:BL252" si="415">BJ245/BK245</f>
        <v>2.9215686274509802</v>
      </c>
      <c r="BM245" s="122">
        <v>0.39</v>
      </c>
      <c r="BN245" s="6">
        <f t="shared" ref="BN245:BN252" si="416">BM245*100/AO245</f>
        <v>0.93525179856115104</v>
      </c>
      <c r="BO245" s="1" t="s">
        <v>431</v>
      </c>
      <c r="BP245" s="19">
        <v>60.8</v>
      </c>
      <c r="BQ245" s="19">
        <v>36</v>
      </c>
      <c r="BR245" s="42">
        <v>42239</v>
      </c>
      <c r="BS245" s="6">
        <f t="shared" si="395"/>
        <v>71</v>
      </c>
      <c r="BT245" s="4">
        <v>75.900000000000006</v>
      </c>
      <c r="BU245" s="42">
        <v>16954</v>
      </c>
      <c r="BV245" s="6">
        <f t="shared" si="396"/>
        <v>24.099999999999994</v>
      </c>
      <c r="BW245" s="6">
        <f t="shared" si="397"/>
        <v>44.793199999999999</v>
      </c>
      <c r="BX245" s="22">
        <v>33.9</v>
      </c>
      <c r="BY245" s="22">
        <f t="shared" si="398"/>
        <v>15.322799999999999</v>
      </c>
      <c r="BZ245" s="6">
        <v>37.1</v>
      </c>
      <c r="CA245" s="22">
        <f t="shared" si="399"/>
        <v>16.769200000000001</v>
      </c>
      <c r="CB245" s="6">
        <v>28.1</v>
      </c>
      <c r="CC245" s="22">
        <f t="shared" si="400"/>
        <v>12.701200000000002</v>
      </c>
      <c r="CD245" s="22" t="s">
        <v>431</v>
      </c>
      <c r="CE245" s="123">
        <v>98.8</v>
      </c>
      <c r="CF245" s="124">
        <v>13328</v>
      </c>
      <c r="CG245" s="123">
        <v>98.5</v>
      </c>
      <c r="CH245" s="124">
        <v>9979</v>
      </c>
      <c r="CI245" s="123">
        <v>71.3</v>
      </c>
      <c r="CJ245" s="123">
        <v>90.6</v>
      </c>
      <c r="CK245" s="124">
        <v>10194</v>
      </c>
      <c r="CL245" s="19">
        <f t="shared" si="401"/>
        <v>0.91374663072776274</v>
      </c>
      <c r="CM245" s="19"/>
      <c r="CN245" s="19"/>
      <c r="CO245" s="19"/>
      <c r="CP245" s="6"/>
      <c r="CQ245" s="19"/>
      <c r="CR245" s="19"/>
      <c r="CS245" s="20"/>
      <c r="CT245" s="25"/>
      <c r="CU245" s="125"/>
      <c r="CV245" s="125"/>
      <c r="CW245" s="1"/>
      <c r="CX245" s="1"/>
      <c r="CY245" s="1"/>
      <c r="CZ245" s="22"/>
      <c r="DA245" s="16"/>
      <c r="DB245" s="126" t="s">
        <v>440</v>
      </c>
      <c r="DC245" s="127"/>
      <c r="DD245" s="128"/>
      <c r="DE245" s="1"/>
      <c r="DF245" s="1"/>
      <c r="DG245" s="1"/>
      <c r="DH245" s="1"/>
      <c r="DI245" s="105" t="s">
        <v>433</v>
      </c>
      <c r="DJ245" s="234" t="s">
        <v>2421</v>
      </c>
      <c r="DK245" s="4">
        <v>2</v>
      </c>
      <c r="DL245" s="4"/>
      <c r="DM245" s="4"/>
      <c r="DN245" s="16"/>
      <c r="DO245" s="4"/>
      <c r="DP245" s="4"/>
      <c r="DQ245" s="4"/>
      <c r="DR245" s="55"/>
      <c r="DS245" s="22"/>
      <c r="DT245" s="22"/>
      <c r="DU245" s="22"/>
      <c r="DV245" s="22"/>
      <c r="DW245" s="22"/>
      <c r="DX245" s="22"/>
      <c r="DY245" s="22"/>
      <c r="DZ245" s="22"/>
      <c r="EA245" s="2"/>
      <c r="EB245" s="2"/>
      <c r="EC245" s="36"/>
      <c r="ED245" s="36"/>
      <c r="EE245" s="4">
        <f>L245</f>
        <v>12</v>
      </c>
      <c r="EF245" s="4">
        <v>18</v>
      </c>
      <c r="EG245" s="4"/>
      <c r="EH245" s="4">
        <v>0</v>
      </c>
      <c r="EI245" s="4">
        <v>0</v>
      </c>
      <c r="EJ245" s="4">
        <v>171</v>
      </c>
      <c r="EK245" s="4">
        <v>93</v>
      </c>
      <c r="EL245" s="6">
        <f t="shared" si="360"/>
        <v>31.804657843439006</v>
      </c>
      <c r="EM245" s="4"/>
      <c r="EN245" s="4">
        <v>1</v>
      </c>
      <c r="EO245" s="4">
        <v>2</v>
      </c>
      <c r="EP245" s="4">
        <v>1</v>
      </c>
      <c r="EQ245" s="31">
        <v>0</v>
      </c>
      <c r="ER245" s="14" t="s">
        <v>513</v>
      </c>
      <c r="ES245" s="129">
        <f>C245</f>
        <v>17132</v>
      </c>
      <c r="ET245" s="130">
        <v>75</v>
      </c>
      <c r="EU245" s="130">
        <v>91726</v>
      </c>
      <c r="EV245" s="130">
        <v>4000</v>
      </c>
      <c r="EW245" s="130">
        <v>37440</v>
      </c>
      <c r="EX245" s="130">
        <v>72902</v>
      </c>
      <c r="EY245" s="131">
        <f t="shared" si="402"/>
        <v>9098.1695999999993</v>
      </c>
      <c r="EZ245" s="38">
        <f t="shared" si="403"/>
        <v>109178.03519999998</v>
      </c>
      <c r="FA245" s="9"/>
      <c r="FB245" s="9"/>
      <c r="FC245" s="9"/>
      <c r="FD245" s="9"/>
      <c r="FE245" s="132"/>
      <c r="FF245" s="132"/>
      <c r="FG245" s="132"/>
      <c r="FH245" s="133"/>
      <c r="FI245" s="134"/>
      <c r="FJ245" s="133"/>
      <c r="FK245" s="135"/>
      <c r="FL245" s="136"/>
      <c r="FM245" s="9"/>
      <c r="FN245" s="1"/>
      <c r="FO245" s="40">
        <f t="shared" si="404"/>
        <v>6.5410000000000004</v>
      </c>
      <c r="FP245" s="9"/>
      <c r="FQ245" s="118">
        <f t="shared" si="405"/>
        <v>79.478010596777352</v>
      </c>
      <c r="FR245" s="137">
        <f t="shared" si="406"/>
        <v>9.0981695999999985</v>
      </c>
      <c r="FS245" s="9"/>
      <c r="FT245" s="1"/>
      <c r="FU245" s="334" t="s">
        <v>1346</v>
      </c>
      <c r="FV245" s="344">
        <v>44649</v>
      </c>
      <c r="FW245" s="237" t="s">
        <v>430</v>
      </c>
      <c r="FX245" s="244" t="s">
        <v>1367</v>
      </c>
      <c r="FY245" s="243" t="s">
        <v>2422</v>
      </c>
      <c r="FZ245" s="1"/>
      <c r="GA245" s="1">
        <v>3</v>
      </c>
      <c r="GB245" s="9"/>
      <c r="GC245" s="9"/>
      <c r="GD245" s="1"/>
      <c r="GE245" s="459" t="s">
        <v>513</v>
      </c>
      <c r="GF245" s="1">
        <v>0</v>
      </c>
      <c r="GG245" s="1"/>
      <c r="GH245" s="244" t="s">
        <v>2423</v>
      </c>
      <c r="GI245" s="351">
        <v>0</v>
      </c>
      <c r="GJ245" s="244" t="s">
        <v>2424</v>
      </c>
      <c r="GK245" s="1"/>
      <c r="GL245" s="244" t="s">
        <v>2425</v>
      </c>
      <c r="GM245" s="9"/>
      <c r="GN245" s="1"/>
      <c r="GO245" s="10"/>
      <c r="GP245" s="10"/>
      <c r="GQ245" s="20"/>
      <c r="GR245" s="138"/>
      <c r="GS245" s="1"/>
      <c r="GT245" s="1"/>
      <c r="GU245" s="1"/>
      <c r="GV245" s="1"/>
      <c r="GW245" s="1"/>
      <c r="GX245" s="1"/>
      <c r="GY245" s="9"/>
      <c r="GZ245" s="9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22"/>
      <c r="KC245" s="22"/>
      <c r="KD245" s="22"/>
      <c r="KE245" s="20">
        <f t="shared" si="407"/>
        <v>3793.9367231999995</v>
      </c>
      <c r="KF245" s="20">
        <f t="shared" si="408"/>
        <v>4112.3726592000003</v>
      </c>
      <c r="KG245" s="20">
        <f t="shared" si="409"/>
        <v>1109.9766911999998</v>
      </c>
      <c r="KH245" s="20">
        <f t="shared" si="410"/>
        <v>102.80931647999996</v>
      </c>
      <c r="KI245" s="20">
        <f t="shared" ref="KI245:KI252" si="417">FR245*BM245/100*1000</f>
        <v>35.482861439999994</v>
      </c>
      <c r="KJ245" s="20">
        <f t="shared" si="411"/>
        <v>1394.0943314687997</v>
      </c>
      <c r="KK245" s="20">
        <f t="shared" si="412"/>
        <v>1525.6902565631997</v>
      </c>
      <c r="KL245" s="20">
        <f t="shared" si="413"/>
        <v>1155.5767172352</v>
      </c>
      <c r="KM245" s="19">
        <v>91.5</v>
      </c>
      <c r="KN245" s="19">
        <v>77</v>
      </c>
      <c r="KO245" s="11">
        <v>3</v>
      </c>
      <c r="KP245" s="2"/>
      <c r="KQ245" s="9"/>
      <c r="KR245" s="9"/>
      <c r="KS245" s="245">
        <v>44651</v>
      </c>
      <c r="KT245" s="20">
        <v>1</v>
      </c>
      <c r="KU245" s="1">
        <v>1</v>
      </c>
      <c r="KV245" s="237">
        <v>1</v>
      </c>
      <c r="KW245" s="23">
        <v>44670</v>
      </c>
      <c r="KX245" s="1">
        <v>1</v>
      </c>
      <c r="KY245" s="1">
        <v>3</v>
      </c>
      <c r="KZ245" s="1">
        <v>0</v>
      </c>
      <c r="LA245" s="11" t="s">
        <v>557</v>
      </c>
      <c r="LB245" s="11"/>
      <c r="LC245" s="11"/>
    </row>
    <row r="246" spans="1:315">
      <c r="A246" s="1">
        <v>1</v>
      </c>
      <c r="B246" s="415">
        <f>COUNTIFS($D$3:D246,D246,$F$3:F246,F246)</f>
        <v>1</v>
      </c>
      <c r="C246" s="34">
        <v>16731</v>
      </c>
      <c r="D246" s="21" t="s">
        <v>1910</v>
      </c>
      <c r="E246" s="2" t="s">
        <v>651</v>
      </c>
      <c r="F246" s="12">
        <v>7705194464</v>
      </c>
      <c r="G246" s="1">
        <v>45</v>
      </c>
      <c r="H246" s="441">
        <v>44564</v>
      </c>
      <c r="I246" s="29" t="s">
        <v>441</v>
      </c>
      <c r="J246" s="24" t="s">
        <v>486</v>
      </c>
      <c r="K246" s="2" t="s">
        <v>429</v>
      </c>
      <c r="L246" s="2">
        <v>5.5</v>
      </c>
      <c r="M246" s="2" t="s">
        <v>588</v>
      </c>
      <c r="N246" s="2" t="s">
        <v>430</v>
      </c>
      <c r="O246" s="11"/>
      <c r="P246" s="2" t="s">
        <v>1879</v>
      </c>
      <c r="Q246" s="11"/>
      <c r="R246" s="11"/>
      <c r="S246" s="11"/>
      <c r="T246" s="41"/>
      <c r="U246" s="41"/>
      <c r="V246" s="61" t="s">
        <v>1358</v>
      </c>
      <c r="W246" s="41"/>
      <c r="X246" s="41"/>
      <c r="Y246" s="63"/>
      <c r="Z246" s="11"/>
      <c r="AA246" s="1" t="s">
        <v>760</v>
      </c>
      <c r="AB246" s="1"/>
      <c r="AC246" s="112">
        <v>176</v>
      </c>
      <c r="AD246" s="112">
        <v>960</v>
      </c>
      <c r="AE246" s="11"/>
      <c r="AF246" s="11"/>
      <c r="AG246" s="11" t="s">
        <v>490</v>
      </c>
      <c r="AH246" s="112">
        <v>50</v>
      </c>
      <c r="AI246" s="11"/>
      <c r="AJ246" s="11"/>
      <c r="AK246" s="112"/>
      <c r="AL246" s="1"/>
      <c r="AM246" s="11"/>
      <c r="AN246" s="1"/>
      <c r="AO246" s="113">
        <v>56.6</v>
      </c>
      <c r="AP246" s="114">
        <v>22.2</v>
      </c>
      <c r="AQ246" s="115">
        <v>19.2</v>
      </c>
      <c r="AR246" s="116">
        <f t="shared" si="390"/>
        <v>98</v>
      </c>
      <c r="AS246" s="117">
        <f t="shared" si="391"/>
        <v>2.5495495495495497</v>
      </c>
      <c r="AT246" s="118">
        <f t="shared" si="392"/>
        <v>48.951351351351356</v>
      </c>
      <c r="AU246" s="119">
        <f t="shared" si="393"/>
        <v>1.3671497584541064</v>
      </c>
      <c r="AV246" s="19">
        <f t="shared" si="394"/>
        <v>53.597999999999999</v>
      </c>
      <c r="AW246" s="19">
        <f>98-AY246-(CD246*100/AO246)</f>
        <v>94.696113074204945</v>
      </c>
      <c r="AX246" s="120">
        <v>1.51</v>
      </c>
      <c r="AY246" s="19">
        <f t="shared" si="414"/>
        <v>2.6678445229681977</v>
      </c>
      <c r="AZ246" s="1" t="s">
        <v>431</v>
      </c>
      <c r="BA246" s="55">
        <v>18.850000000000001</v>
      </c>
      <c r="BB246" s="1" t="s">
        <v>431</v>
      </c>
      <c r="BC246" s="6">
        <v>0.02</v>
      </c>
      <c r="BD246" s="6"/>
      <c r="BE246" s="19"/>
      <c r="BF246" s="19"/>
      <c r="BG246" s="64">
        <v>7659.166666666667</v>
      </c>
      <c r="BH246" s="64">
        <v>444.07</v>
      </c>
      <c r="BI246" s="19">
        <v>0</v>
      </c>
      <c r="BJ246" s="19">
        <v>30.3</v>
      </c>
      <c r="BK246" s="19">
        <f>100-BJ246</f>
        <v>69.7</v>
      </c>
      <c r="BL246" s="121">
        <f t="shared" si="415"/>
        <v>0.4347202295552367</v>
      </c>
      <c r="BM246" s="122">
        <v>0.97</v>
      </c>
      <c r="BN246" s="6">
        <f t="shared" si="416"/>
        <v>1.7137809187279152</v>
      </c>
      <c r="BO246" s="1" t="s">
        <v>431</v>
      </c>
      <c r="BP246" s="19">
        <v>14.94</v>
      </c>
      <c r="BQ246" s="19">
        <v>25.922000000000004</v>
      </c>
      <c r="BR246" s="42">
        <v>45956.61</v>
      </c>
      <c r="BS246" s="6">
        <f t="shared" si="395"/>
        <v>48.3</v>
      </c>
      <c r="BT246" s="4">
        <v>61.1</v>
      </c>
      <c r="BU246" s="42">
        <v>9381.49</v>
      </c>
      <c r="BV246" s="6">
        <f t="shared" si="396"/>
        <v>38.9</v>
      </c>
      <c r="BW246" s="6">
        <f t="shared" si="397"/>
        <v>22.088999999999999</v>
      </c>
      <c r="BX246" s="22">
        <v>19</v>
      </c>
      <c r="BY246" s="22">
        <f t="shared" si="398"/>
        <v>4.218</v>
      </c>
      <c r="BZ246" s="6">
        <v>29.3</v>
      </c>
      <c r="CA246" s="22">
        <f t="shared" si="399"/>
        <v>6.5045999999999999</v>
      </c>
      <c r="CB246" s="6">
        <v>51.2</v>
      </c>
      <c r="CC246" s="22">
        <f t="shared" si="400"/>
        <v>11.366400000000001</v>
      </c>
      <c r="CD246" s="22">
        <v>0.36</v>
      </c>
      <c r="CE246" s="123">
        <v>98.5</v>
      </c>
      <c r="CF246" s="124">
        <v>7656</v>
      </c>
      <c r="CG246" s="123">
        <v>95</v>
      </c>
      <c r="CH246" s="124">
        <v>6055</v>
      </c>
      <c r="CI246" s="123">
        <v>62.7</v>
      </c>
      <c r="CJ246" s="123">
        <v>78.7</v>
      </c>
      <c r="CK246" s="124">
        <v>5443</v>
      </c>
      <c r="CL246" s="19">
        <f t="shared" si="401"/>
        <v>0.64846416382252559</v>
      </c>
      <c r="CM246" s="19"/>
      <c r="CN246" s="19"/>
      <c r="CO246" s="19"/>
      <c r="CP246" s="6"/>
      <c r="CQ246" s="19"/>
      <c r="CR246" s="19"/>
      <c r="CS246" s="20"/>
      <c r="CT246" s="25"/>
      <c r="CU246" s="125"/>
      <c r="CV246" s="125"/>
      <c r="CW246" s="1"/>
      <c r="CX246" s="1"/>
      <c r="CY246" s="1"/>
      <c r="CZ246" s="22"/>
      <c r="DA246" s="16"/>
      <c r="DB246" s="126" t="s">
        <v>446</v>
      </c>
      <c r="DC246" s="127"/>
      <c r="DD246" s="128" t="s">
        <v>1911</v>
      </c>
      <c r="DE246" s="1"/>
      <c r="DF246" s="1"/>
      <c r="DG246" s="1"/>
      <c r="DH246" s="1"/>
      <c r="DI246" s="1" t="s">
        <v>433</v>
      </c>
      <c r="DJ246" s="206" t="s">
        <v>490</v>
      </c>
      <c r="DK246" s="4">
        <v>2</v>
      </c>
      <c r="DL246" s="4"/>
      <c r="DM246" s="4"/>
      <c r="DN246" s="16">
        <v>0</v>
      </c>
      <c r="DO246" s="4"/>
      <c r="DP246" s="4"/>
      <c r="DQ246" s="4"/>
      <c r="DR246" s="22" t="s">
        <v>430</v>
      </c>
      <c r="DS246" s="22" t="s">
        <v>430</v>
      </c>
      <c r="DT246" s="22">
        <v>242</v>
      </c>
      <c r="DU246" s="22">
        <v>11.5</v>
      </c>
      <c r="DV246" s="22">
        <v>88.5</v>
      </c>
      <c r="DW246" s="22" t="s">
        <v>430</v>
      </c>
      <c r="DX246" s="22" t="s">
        <v>430</v>
      </c>
      <c r="DY246" s="22" t="s">
        <v>430</v>
      </c>
      <c r="DZ246" s="39" t="s">
        <v>430</v>
      </c>
      <c r="EA246" s="2">
        <v>0</v>
      </c>
      <c r="EB246" s="2"/>
      <c r="EC246" s="36"/>
      <c r="ED246" s="36"/>
      <c r="EE246" s="4">
        <f>L246</f>
        <v>5.5</v>
      </c>
      <c r="EF246" s="4">
        <v>20</v>
      </c>
      <c r="EG246" s="4"/>
      <c r="EH246" s="4">
        <v>1</v>
      </c>
      <c r="EI246" s="4" t="s">
        <v>2439</v>
      </c>
      <c r="EJ246" s="4" t="s">
        <v>430</v>
      </c>
      <c r="EK246" s="4" t="s">
        <v>1346</v>
      </c>
      <c r="EL246" s="6" t="e">
        <f t="shared" si="360"/>
        <v>#VALUE!</v>
      </c>
      <c r="EM246" s="4"/>
      <c r="EN246" s="4">
        <v>1</v>
      </c>
      <c r="EO246" s="4">
        <v>3</v>
      </c>
      <c r="EP246" s="4">
        <v>2</v>
      </c>
      <c r="EQ246" s="31">
        <v>5</v>
      </c>
      <c r="ER246" s="14">
        <v>44527</v>
      </c>
      <c r="ES246" s="129">
        <f>C246</f>
        <v>16731</v>
      </c>
      <c r="ET246" s="130">
        <v>75</v>
      </c>
      <c r="EU246" s="130">
        <v>70687</v>
      </c>
      <c r="EV246" s="130">
        <v>6000</v>
      </c>
      <c r="EW246" s="130">
        <v>37400</v>
      </c>
      <c r="EX246" s="130">
        <v>2050</v>
      </c>
      <c r="EY246" s="131">
        <f t="shared" si="402"/>
        <v>170.37777777777779</v>
      </c>
      <c r="EZ246" s="38">
        <f t="shared" si="403"/>
        <v>937.0777777777779</v>
      </c>
      <c r="FA246" s="9"/>
      <c r="FB246" s="9"/>
      <c r="FC246" s="9"/>
      <c r="FD246" s="9"/>
      <c r="FE246" s="132"/>
      <c r="FF246" s="132"/>
      <c r="FG246" s="132"/>
      <c r="FH246" s="133"/>
      <c r="FI246" s="134"/>
      <c r="FJ246" s="133"/>
      <c r="FK246" s="135"/>
      <c r="FL246" s="136"/>
      <c r="FM246" s="9"/>
      <c r="FN246" s="1"/>
      <c r="FO246" s="40">
        <f t="shared" si="404"/>
        <v>0.17599999999999999</v>
      </c>
      <c r="FP246" s="9"/>
      <c r="FQ246" s="118">
        <f t="shared" si="405"/>
        <v>2.9001089309208199</v>
      </c>
      <c r="FR246" s="137">
        <f t="shared" si="406"/>
        <v>0.17037777777777779</v>
      </c>
      <c r="FS246" s="9"/>
      <c r="FT246" s="1"/>
      <c r="FU246" s="335"/>
      <c r="FV246" s="344">
        <v>44420</v>
      </c>
      <c r="FW246" s="210"/>
      <c r="FX246" s="244" t="s">
        <v>1062</v>
      </c>
      <c r="FY246" s="243" t="s">
        <v>2432</v>
      </c>
      <c r="FZ246" s="1"/>
      <c r="GA246" s="1">
        <v>4</v>
      </c>
      <c r="GB246" s="9"/>
      <c r="GC246" s="9"/>
      <c r="GD246" s="1"/>
      <c r="GE246" s="459" t="s">
        <v>2441</v>
      </c>
      <c r="GF246" s="237" t="s">
        <v>2442</v>
      </c>
      <c r="GG246" s="1"/>
      <c r="GH246" s="244" t="s">
        <v>2443</v>
      </c>
      <c r="GI246" s="352" t="s">
        <v>2488</v>
      </c>
      <c r="GJ246" s="244" t="s">
        <v>2444</v>
      </c>
      <c r="GK246" s="1"/>
      <c r="GL246" s="8">
        <v>0</v>
      </c>
      <c r="GM246" s="9"/>
      <c r="GN246" s="1"/>
      <c r="GO246" s="10"/>
      <c r="GP246" s="10"/>
      <c r="GQ246" s="20"/>
      <c r="GR246" s="138"/>
      <c r="GS246" s="1"/>
      <c r="GT246" s="1"/>
      <c r="GU246" s="1"/>
      <c r="GV246" s="1"/>
      <c r="GW246" s="1"/>
      <c r="GX246" s="1"/>
      <c r="GY246" s="9"/>
      <c r="GZ246" s="9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22">
        <v>80.8</v>
      </c>
      <c r="KC246" s="22">
        <v>15.9</v>
      </c>
      <c r="KD246" s="22">
        <v>11.2</v>
      </c>
      <c r="KE246" s="20">
        <f t="shared" si="407"/>
        <v>96.433822222222247</v>
      </c>
      <c r="KF246" s="20">
        <f t="shared" si="408"/>
        <v>37.823866666666667</v>
      </c>
      <c r="KG246" s="20">
        <f t="shared" si="409"/>
        <v>32.712533333333333</v>
      </c>
      <c r="KH246" s="20">
        <f t="shared" si="410"/>
        <v>2.5727044444444447</v>
      </c>
      <c r="KI246" s="20">
        <f t="shared" si="417"/>
        <v>1.6526644444444447</v>
      </c>
      <c r="KJ246" s="20">
        <f t="shared" si="411"/>
        <v>7.1865346666666676</v>
      </c>
      <c r="KK246" s="20">
        <f t="shared" si="412"/>
        <v>11.082392933333335</v>
      </c>
      <c r="KL246" s="20">
        <f t="shared" si="413"/>
        <v>19.365819733333336</v>
      </c>
      <c r="KM246" s="9"/>
      <c r="KN246" s="9"/>
      <c r="KO246" s="9"/>
      <c r="KP246" s="1"/>
      <c r="KQ246" s="9"/>
      <c r="KR246" s="9"/>
      <c r="KS246" s="23">
        <v>44599</v>
      </c>
      <c r="KT246" s="20">
        <v>1</v>
      </c>
      <c r="KU246" s="1">
        <v>1</v>
      </c>
      <c r="KV246" s="237">
        <v>1</v>
      </c>
      <c r="KW246" s="23">
        <v>44599</v>
      </c>
      <c r="KX246" s="1">
        <v>1</v>
      </c>
      <c r="KY246" s="1">
        <v>1</v>
      </c>
      <c r="KZ246" s="1">
        <v>2</v>
      </c>
      <c r="LA246" s="11" t="s">
        <v>2445</v>
      </c>
      <c r="LB246" s="11"/>
      <c r="LC246" s="11"/>
    </row>
    <row r="247" spans="1:315">
      <c r="A247" s="1">
        <v>139</v>
      </c>
      <c r="B247" s="415">
        <f>COUNTIFS($D$3:D247,D247,$F$3:F247,F247)</f>
        <v>1</v>
      </c>
      <c r="C247" s="34">
        <v>17557</v>
      </c>
      <c r="D247" s="21" t="s">
        <v>2052</v>
      </c>
      <c r="E247" s="2" t="s">
        <v>2053</v>
      </c>
      <c r="F247" s="12">
        <v>8002224879</v>
      </c>
      <c r="G247" s="1">
        <v>42</v>
      </c>
      <c r="H247" s="441">
        <v>44727</v>
      </c>
      <c r="I247" s="29" t="s">
        <v>2054</v>
      </c>
      <c r="J247" s="24" t="s">
        <v>486</v>
      </c>
      <c r="K247" s="2" t="s">
        <v>429</v>
      </c>
      <c r="L247" s="2">
        <v>12</v>
      </c>
      <c r="M247" s="2">
        <v>2</v>
      </c>
      <c r="N247" s="2" t="s">
        <v>430</v>
      </c>
      <c r="O247" s="11"/>
      <c r="P247" s="2" t="s">
        <v>2024</v>
      </c>
      <c r="Q247" s="11"/>
      <c r="R247" s="11"/>
      <c r="S247" s="11"/>
      <c r="T247" s="41"/>
      <c r="U247" s="41" t="s">
        <v>2027</v>
      </c>
      <c r="V247" s="61" t="s">
        <v>1980</v>
      </c>
      <c r="W247" s="41"/>
      <c r="X247" s="41"/>
      <c r="Y247" s="41" t="s">
        <v>2028</v>
      </c>
      <c r="Z247" s="29"/>
      <c r="AA247" s="1" t="s">
        <v>1780</v>
      </c>
      <c r="AB247" s="1"/>
      <c r="AC247" s="112">
        <v>715</v>
      </c>
      <c r="AD247" s="112">
        <v>8500</v>
      </c>
      <c r="AE247" s="11"/>
      <c r="AF247" s="11"/>
      <c r="AG247" s="11" t="s">
        <v>482</v>
      </c>
      <c r="AH247" s="112">
        <v>550</v>
      </c>
      <c r="AI247" s="1"/>
      <c r="AJ247" s="11"/>
      <c r="AK247" s="112"/>
      <c r="AL247" s="1"/>
      <c r="AM247" s="11"/>
      <c r="AN247" s="1"/>
      <c r="AO247" s="113">
        <v>79.599999999999994</v>
      </c>
      <c r="AP247" s="114">
        <v>18.7</v>
      </c>
      <c r="AQ247" s="115">
        <v>0.9</v>
      </c>
      <c r="AR247" s="116">
        <f t="shared" si="390"/>
        <v>99.2</v>
      </c>
      <c r="AS247" s="117">
        <f t="shared" si="391"/>
        <v>4.2566844919786098</v>
      </c>
      <c r="AT247" s="118">
        <f t="shared" si="392"/>
        <v>3.8310160427807487</v>
      </c>
      <c r="AU247" s="119">
        <f t="shared" si="393"/>
        <v>4.0612244897959187</v>
      </c>
      <c r="AV247" s="19">
        <f t="shared" si="394"/>
        <v>76.807999999999993</v>
      </c>
      <c r="AW247" s="19">
        <f>98-AY247</f>
        <v>96.492462311557787</v>
      </c>
      <c r="AX247" s="120">
        <v>1.2</v>
      </c>
      <c r="AY247" s="19">
        <f t="shared" si="414"/>
        <v>1.5075376884422111</v>
      </c>
      <c r="AZ247" s="1" t="s">
        <v>431</v>
      </c>
      <c r="BA247" s="55">
        <v>22.7</v>
      </c>
      <c r="BB247" s="1" t="s">
        <v>431</v>
      </c>
      <c r="BC247" s="6">
        <v>2.5999999999999999E-2</v>
      </c>
      <c r="BD247" s="6"/>
      <c r="BE247" s="19"/>
      <c r="BF247" s="19"/>
      <c r="BG247" s="64">
        <v>5134.6153846153848</v>
      </c>
      <c r="BH247" s="64">
        <v>316</v>
      </c>
      <c r="BI247" s="19">
        <v>0.7</v>
      </c>
      <c r="BJ247" s="19">
        <v>14.8</v>
      </c>
      <c r="BK247" s="19">
        <f>100-BJ247</f>
        <v>85.2</v>
      </c>
      <c r="BL247" s="121">
        <f t="shared" si="415"/>
        <v>0.17370892018779344</v>
      </c>
      <c r="BM247" s="122">
        <v>0.52</v>
      </c>
      <c r="BN247" s="6">
        <f t="shared" si="416"/>
        <v>0.65326633165829151</v>
      </c>
      <c r="BO247" s="1" t="s">
        <v>431</v>
      </c>
      <c r="BP247" s="19">
        <v>35.423728813559322</v>
      </c>
      <c r="BQ247" s="19">
        <v>77.900000000000006</v>
      </c>
      <c r="BR247" s="42">
        <v>37244.160000000003</v>
      </c>
      <c r="BS247" s="6">
        <f t="shared" si="395"/>
        <v>52.599999999999994</v>
      </c>
      <c r="BT247" s="4">
        <v>78.8</v>
      </c>
      <c r="BU247" s="42">
        <v>8864.2857142857138</v>
      </c>
      <c r="BV247" s="6">
        <f t="shared" si="396"/>
        <v>21.200000000000003</v>
      </c>
      <c r="BW247" s="6">
        <f t="shared" si="397"/>
        <v>18.550399999999996</v>
      </c>
      <c r="BX247" s="22">
        <v>28.9</v>
      </c>
      <c r="BY247" s="22">
        <f t="shared" si="398"/>
        <v>5.4042999999999992</v>
      </c>
      <c r="BZ247" s="6">
        <v>23.7</v>
      </c>
      <c r="CA247" s="22">
        <f t="shared" si="399"/>
        <v>4.4318999999999997</v>
      </c>
      <c r="CB247" s="6">
        <v>46.6</v>
      </c>
      <c r="CC247" s="22">
        <f t="shared" si="400"/>
        <v>8.7141999999999999</v>
      </c>
      <c r="CD247" s="22" t="s">
        <v>431</v>
      </c>
      <c r="CE247" s="123">
        <v>88.3</v>
      </c>
      <c r="CF247" s="124">
        <v>5611</v>
      </c>
      <c r="CG247" s="123">
        <v>77</v>
      </c>
      <c r="CH247" s="124">
        <v>4731</v>
      </c>
      <c r="CI247" s="123">
        <v>16.8</v>
      </c>
      <c r="CJ247" s="123">
        <v>52</v>
      </c>
      <c r="CK247" s="124">
        <v>4952</v>
      </c>
      <c r="CL247" s="19">
        <f t="shared" si="401"/>
        <v>1.2194092827004219</v>
      </c>
      <c r="CM247" s="19"/>
      <c r="CN247" s="19"/>
      <c r="CO247" s="19"/>
      <c r="CP247" s="6"/>
      <c r="CQ247" s="19"/>
      <c r="CR247" s="19"/>
      <c r="CS247" s="20"/>
      <c r="CT247" s="25"/>
      <c r="CU247" s="125"/>
      <c r="CV247" s="125"/>
      <c r="CW247" s="1"/>
      <c r="CX247" s="1"/>
      <c r="CY247" s="1"/>
      <c r="CZ247" s="22"/>
      <c r="DA247" s="16"/>
      <c r="DB247" s="126"/>
      <c r="DC247" s="127"/>
      <c r="DD247" s="128"/>
      <c r="DE247" s="1"/>
      <c r="DF247" s="1"/>
      <c r="DG247" s="1"/>
      <c r="DH247" s="1"/>
      <c r="DI247" s="1" t="s">
        <v>433</v>
      </c>
      <c r="DJ247" s="205" t="s">
        <v>482</v>
      </c>
      <c r="DK247" s="4">
        <v>2</v>
      </c>
      <c r="DL247" s="4"/>
      <c r="DM247" s="4"/>
      <c r="DN247" s="16">
        <v>0</v>
      </c>
      <c r="DO247" s="4"/>
      <c r="DP247" s="4"/>
      <c r="DQ247" s="4"/>
      <c r="DR247" s="55" t="s">
        <v>430</v>
      </c>
      <c r="DS247" s="22" t="s">
        <v>430</v>
      </c>
      <c r="DT247" s="22">
        <v>487</v>
      </c>
      <c r="DU247" s="22">
        <v>8.5</v>
      </c>
      <c r="DV247" s="22">
        <v>91.5</v>
      </c>
      <c r="DW247" s="22" t="s">
        <v>430</v>
      </c>
      <c r="DX247" s="22" t="s">
        <v>430</v>
      </c>
      <c r="DY247" s="22" t="s">
        <v>430</v>
      </c>
      <c r="DZ247" s="22" t="s">
        <v>430</v>
      </c>
      <c r="EA247" s="2">
        <v>0</v>
      </c>
      <c r="EB247" s="2"/>
      <c r="EC247" s="36"/>
      <c r="ED247" s="36"/>
      <c r="EE247" s="4">
        <f>L247</f>
        <v>12</v>
      </c>
      <c r="EF247" s="4">
        <v>17</v>
      </c>
      <c r="EG247" s="4"/>
      <c r="EH247" s="4">
        <v>0</v>
      </c>
      <c r="EI247" s="4">
        <v>0</v>
      </c>
      <c r="EJ247" s="4">
        <v>182</v>
      </c>
      <c r="EK247" s="4">
        <v>82</v>
      </c>
      <c r="EL247" s="6">
        <f t="shared" si="360"/>
        <v>24.755464315903875</v>
      </c>
      <c r="EM247" s="4"/>
      <c r="EN247" s="4">
        <v>1</v>
      </c>
      <c r="EO247" s="4">
        <v>1</v>
      </c>
      <c r="EP247" s="4">
        <v>1</v>
      </c>
      <c r="EQ247" s="31">
        <v>3</v>
      </c>
      <c r="ER247" s="14">
        <v>44648</v>
      </c>
      <c r="ES247" s="129">
        <f>C247</f>
        <v>17557</v>
      </c>
      <c r="ET247" s="130">
        <v>75</v>
      </c>
      <c r="EU247" s="130">
        <v>10252</v>
      </c>
      <c r="EV247" s="130">
        <v>4000</v>
      </c>
      <c r="EW247" s="130">
        <v>40560</v>
      </c>
      <c r="EX247" s="130">
        <v>5837</v>
      </c>
      <c r="EY247" s="131">
        <f t="shared" si="402"/>
        <v>789.16240000000005</v>
      </c>
      <c r="EZ247" s="38">
        <f t="shared" si="403"/>
        <v>9469.9488000000001</v>
      </c>
      <c r="FA247" s="9"/>
      <c r="FB247" s="9"/>
      <c r="FC247" s="9"/>
      <c r="FD247" s="9"/>
      <c r="FE247" s="132"/>
      <c r="FF247" s="132"/>
      <c r="FG247" s="132"/>
      <c r="FH247" s="133"/>
      <c r="FI247" s="134"/>
      <c r="FJ247" s="133"/>
      <c r="FK247" s="135"/>
      <c r="FL247" s="136"/>
      <c r="FM247" s="9"/>
      <c r="FN247" s="1"/>
      <c r="FO247" s="40">
        <f t="shared" si="404"/>
        <v>0.71499999999999997</v>
      </c>
      <c r="FP247" s="9"/>
      <c r="FQ247" s="118">
        <f t="shared" si="405"/>
        <v>56.935232149824422</v>
      </c>
      <c r="FR247" s="137">
        <f t="shared" si="406"/>
        <v>0.78916240000000004</v>
      </c>
      <c r="FS247" s="9"/>
      <c r="FT247" s="1"/>
      <c r="FU247" s="336">
        <v>44648</v>
      </c>
      <c r="FV247" s="343"/>
      <c r="FW247" s="237" t="s">
        <v>566</v>
      </c>
      <c r="FX247" s="208"/>
      <c r="FY247" s="243" t="s">
        <v>2432</v>
      </c>
      <c r="FZ247" s="1"/>
      <c r="GA247" s="1">
        <v>2</v>
      </c>
      <c r="GB247" s="9"/>
      <c r="GC247" s="9"/>
      <c r="GD247" s="1"/>
      <c r="GE247" s="20">
        <v>44699</v>
      </c>
      <c r="GF247" s="237" t="s">
        <v>2440</v>
      </c>
      <c r="GG247" s="1"/>
      <c r="GH247" s="244" t="s">
        <v>2446</v>
      </c>
      <c r="GI247" s="351">
        <v>0</v>
      </c>
      <c r="GJ247" s="244" t="s">
        <v>2440</v>
      </c>
      <c r="GK247" s="1"/>
      <c r="GL247" s="8">
        <v>0</v>
      </c>
      <c r="GM247" s="9"/>
      <c r="GN247" s="1"/>
      <c r="GO247" s="10">
        <v>44727</v>
      </c>
      <c r="GP247" s="10"/>
      <c r="GQ247" s="20"/>
      <c r="GR247" s="138"/>
      <c r="GS247" s="1"/>
      <c r="GT247" s="1"/>
      <c r="GU247" s="1"/>
      <c r="GV247" s="1"/>
      <c r="GW247" s="1"/>
      <c r="GX247" s="1"/>
      <c r="GY247" s="9"/>
      <c r="GZ247" s="9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22"/>
      <c r="KC247" s="22"/>
      <c r="KD247" s="22"/>
      <c r="KE247" s="20">
        <f t="shared" si="407"/>
        <v>628.17327040000009</v>
      </c>
      <c r="KF247" s="20">
        <f t="shared" si="408"/>
        <v>147.5733688</v>
      </c>
      <c r="KG247" s="20">
        <f t="shared" si="409"/>
        <v>7.1024616000000007</v>
      </c>
      <c r="KH247" s="20">
        <f t="shared" si="410"/>
        <v>9.4699487999999992</v>
      </c>
      <c r="KI247" s="20">
        <f t="shared" si="417"/>
        <v>4.1036444800000007</v>
      </c>
      <c r="KJ247" s="20">
        <f t="shared" si="411"/>
        <v>42.648703583199996</v>
      </c>
      <c r="KK247" s="20">
        <f t="shared" si="412"/>
        <v>34.974888405599998</v>
      </c>
      <c r="KL247" s="20">
        <f t="shared" si="413"/>
        <v>68.769189860800012</v>
      </c>
      <c r="KM247" s="1">
        <v>64.3</v>
      </c>
      <c r="KN247" s="1">
        <v>68.400000000000006</v>
      </c>
      <c r="KO247" s="9"/>
      <c r="KP247" s="22"/>
      <c r="KQ247" s="22"/>
      <c r="KR247" s="22"/>
      <c r="KS247" s="23">
        <v>44755</v>
      </c>
      <c r="KT247" s="20">
        <v>1</v>
      </c>
      <c r="KU247" s="1">
        <v>1</v>
      </c>
      <c r="KV247" s="1">
        <v>1</v>
      </c>
      <c r="KW247" s="23">
        <v>44755</v>
      </c>
      <c r="KX247" s="1">
        <v>1</v>
      </c>
      <c r="KY247" s="2">
        <v>1</v>
      </c>
      <c r="KZ247" s="2">
        <v>3</v>
      </c>
      <c r="LA247" s="11" t="s">
        <v>2447</v>
      </c>
      <c r="LB247" s="11"/>
      <c r="LC247" s="11"/>
    </row>
    <row r="248" spans="1:315">
      <c r="A248" s="1">
        <v>17</v>
      </c>
      <c r="B248" s="415">
        <f>COUNTIFS($D$3:D248,D248,$F$3:F248,F248)</f>
        <v>1</v>
      </c>
      <c r="C248" s="34">
        <v>14452</v>
      </c>
      <c r="D248" s="21" t="s">
        <v>1426</v>
      </c>
      <c r="E248" s="2" t="s">
        <v>503</v>
      </c>
      <c r="F248" s="12">
        <v>6310120674</v>
      </c>
      <c r="G248" s="1">
        <v>58</v>
      </c>
      <c r="H248" s="441">
        <v>44230</v>
      </c>
      <c r="I248" s="29" t="s">
        <v>441</v>
      </c>
      <c r="J248" s="24" t="s">
        <v>486</v>
      </c>
      <c r="K248" s="2" t="s">
        <v>429</v>
      </c>
      <c r="L248" s="2">
        <v>13</v>
      </c>
      <c r="M248" s="2" t="s">
        <v>622</v>
      </c>
      <c r="N248" s="2" t="s">
        <v>644</v>
      </c>
      <c r="O248" s="11"/>
      <c r="P248" s="2" t="s">
        <v>1384</v>
      </c>
      <c r="Q248" s="11"/>
      <c r="R248" s="11"/>
      <c r="S248" s="11"/>
      <c r="T248" s="41"/>
      <c r="U248" s="41"/>
      <c r="V248" s="61" t="s">
        <v>1358</v>
      </c>
      <c r="W248" s="59" t="s">
        <v>1305</v>
      </c>
      <c r="X248" s="60"/>
      <c r="Y248" s="60"/>
      <c r="Z248" s="11"/>
      <c r="AA248" s="1" t="s">
        <v>793</v>
      </c>
      <c r="AB248" s="1"/>
      <c r="AC248" s="112">
        <v>330</v>
      </c>
      <c r="AD248" s="112">
        <v>4000</v>
      </c>
      <c r="AE248" s="11"/>
      <c r="AF248" s="11"/>
      <c r="AG248" s="11" t="s">
        <v>482</v>
      </c>
      <c r="AH248" s="112">
        <v>250</v>
      </c>
      <c r="AI248" s="11"/>
      <c r="AJ248" s="11"/>
      <c r="AK248" s="112"/>
      <c r="AL248" s="1"/>
      <c r="AM248" s="11"/>
      <c r="AN248" s="1"/>
      <c r="AO248" s="113">
        <v>65.900000000000006</v>
      </c>
      <c r="AP248" s="114">
        <v>28.6</v>
      </c>
      <c r="AQ248" s="115">
        <v>3.6</v>
      </c>
      <c r="AR248" s="116">
        <f t="shared" si="390"/>
        <v>98.1</v>
      </c>
      <c r="AS248" s="117">
        <f t="shared" si="391"/>
        <v>2.3041958041958042</v>
      </c>
      <c r="AT248" s="118">
        <f t="shared" si="392"/>
        <v>8.2951048951048953</v>
      </c>
      <c r="AU248" s="119">
        <f t="shared" si="393"/>
        <v>2.0465838509316772</v>
      </c>
      <c r="AV248" s="19">
        <f t="shared" si="394"/>
        <v>52.46200000000001</v>
      </c>
      <c r="AW248" s="19">
        <f>98-AY248-(CD248*100/AO248)</f>
        <v>79.608497723823973</v>
      </c>
      <c r="AX248" s="120">
        <v>7.66</v>
      </c>
      <c r="AY248" s="19">
        <f t="shared" si="414"/>
        <v>11.623672230652502</v>
      </c>
      <c r="AZ248" s="1" t="s">
        <v>431</v>
      </c>
      <c r="BA248" s="55">
        <v>22.6</v>
      </c>
      <c r="BB248" s="1" t="s">
        <v>431</v>
      </c>
      <c r="BC248" s="6">
        <v>4.2999999999999997E-2</v>
      </c>
      <c r="BD248" s="6"/>
      <c r="BE248" s="19"/>
      <c r="BF248" s="19"/>
      <c r="BG248" s="2">
        <v>5296</v>
      </c>
      <c r="BH248" s="64">
        <v>344.91525423728814</v>
      </c>
      <c r="BI248" s="19">
        <v>0.74</v>
      </c>
      <c r="BJ248" s="19">
        <v>46</v>
      </c>
      <c r="BK248" s="1">
        <v>54</v>
      </c>
      <c r="BL248" s="121">
        <f t="shared" si="415"/>
        <v>0.85185185185185186</v>
      </c>
      <c r="BM248" s="122">
        <v>0.84</v>
      </c>
      <c r="BN248" s="6">
        <f t="shared" si="416"/>
        <v>1.274658573596358</v>
      </c>
      <c r="BO248" s="1" t="s">
        <v>431</v>
      </c>
      <c r="BP248" s="19">
        <v>18.600000000000001</v>
      </c>
      <c r="BQ248" s="19">
        <v>31.7</v>
      </c>
      <c r="BR248" s="6">
        <v>37461.9</v>
      </c>
      <c r="BS248" s="6">
        <f t="shared" si="395"/>
        <v>31.11</v>
      </c>
      <c r="BT248" s="4">
        <v>88.1</v>
      </c>
      <c r="BU248" s="42">
        <v>5577.1428571428569</v>
      </c>
      <c r="BV248" s="6">
        <f t="shared" si="396"/>
        <v>11.900000000000006</v>
      </c>
      <c r="BW248" s="6">
        <f t="shared" si="397"/>
        <v>28.517060000000001</v>
      </c>
      <c r="BX248" s="22">
        <v>7.11</v>
      </c>
      <c r="BY248" s="22">
        <f t="shared" si="398"/>
        <v>2.0334600000000003</v>
      </c>
      <c r="BZ248" s="4">
        <v>24</v>
      </c>
      <c r="CA248" s="22">
        <f t="shared" si="399"/>
        <v>6.8640000000000008</v>
      </c>
      <c r="CB248" s="4">
        <v>68.599999999999994</v>
      </c>
      <c r="CC248" s="22">
        <f t="shared" si="400"/>
        <v>19.619600000000002</v>
      </c>
      <c r="CD248" s="141">
        <v>4.46</v>
      </c>
      <c r="CE248" s="123">
        <v>98.7</v>
      </c>
      <c r="CF248" s="123">
        <v>7494</v>
      </c>
      <c r="CG248" s="123">
        <v>91.6</v>
      </c>
      <c r="CH248" s="123">
        <v>5594</v>
      </c>
      <c r="CI248" s="123">
        <v>28.2</v>
      </c>
      <c r="CJ248" s="123">
        <v>48.5</v>
      </c>
      <c r="CK248" s="123">
        <v>4746</v>
      </c>
      <c r="CL248" s="19">
        <f t="shared" si="401"/>
        <v>0.29625000000000001</v>
      </c>
      <c r="CM248" s="22">
        <v>1.24</v>
      </c>
      <c r="CN248" s="22">
        <v>8.59</v>
      </c>
      <c r="CO248" s="22">
        <v>6.6</v>
      </c>
      <c r="CP248" s="6"/>
      <c r="CQ248" s="19"/>
      <c r="CR248" s="19"/>
      <c r="CS248" s="20"/>
      <c r="CT248" s="22"/>
      <c r="CU248" s="139"/>
      <c r="CV248" s="139"/>
      <c r="CW248" s="22"/>
      <c r="CX248" s="22"/>
      <c r="CY248" s="1"/>
      <c r="CZ248" s="22"/>
      <c r="DA248" s="16"/>
      <c r="DB248" s="126" t="s">
        <v>446</v>
      </c>
      <c r="DC248" s="127"/>
      <c r="DD248" s="128" t="s">
        <v>1427</v>
      </c>
      <c r="DE248" s="1"/>
      <c r="DF248" s="1"/>
      <c r="DG248" s="1"/>
      <c r="DH248" s="1"/>
      <c r="DI248" s="1" t="s">
        <v>433</v>
      </c>
      <c r="DJ248" s="205" t="s">
        <v>482</v>
      </c>
      <c r="DK248" s="4">
        <v>2</v>
      </c>
      <c r="DL248" s="4" t="s">
        <v>441</v>
      </c>
      <c r="DM248" s="4" t="s">
        <v>441</v>
      </c>
      <c r="DN248" s="16">
        <v>0</v>
      </c>
      <c r="DO248" s="4">
        <v>0</v>
      </c>
      <c r="DP248" s="4">
        <v>0</v>
      </c>
      <c r="DQ248" s="4" t="s">
        <v>430</v>
      </c>
      <c r="DR248" s="1" t="s">
        <v>430</v>
      </c>
      <c r="DS248" s="1" t="s">
        <v>430</v>
      </c>
      <c r="DT248" s="1">
        <v>165</v>
      </c>
      <c r="DU248" s="1">
        <v>8.5</v>
      </c>
      <c r="DV248" s="1">
        <v>91.5</v>
      </c>
      <c r="DW248" s="1" t="s">
        <v>430</v>
      </c>
      <c r="DX248" s="1" t="s">
        <v>430</v>
      </c>
      <c r="DY248" s="1" t="s">
        <v>430</v>
      </c>
      <c r="DZ248" s="1" t="s">
        <v>430</v>
      </c>
      <c r="EA248" s="1">
        <v>0</v>
      </c>
      <c r="EB248" s="1"/>
      <c r="EC248" s="36"/>
      <c r="ED248" s="36"/>
      <c r="EE248" s="4">
        <v>13</v>
      </c>
      <c r="EF248" s="4">
        <v>50</v>
      </c>
      <c r="EG248" s="4">
        <v>3</v>
      </c>
      <c r="EH248" s="4">
        <v>1</v>
      </c>
      <c r="EI248" s="4" t="s">
        <v>2448</v>
      </c>
      <c r="EJ248" s="4">
        <v>177</v>
      </c>
      <c r="EK248" s="4">
        <v>110</v>
      </c>
      <c r="EL248" s="6">
        <f t="shared" si="360"/>
        <v>35.111238788343066</v>
      </c>
      <c r="EM248" s="4">
        <v>2</v>
      </c>
      <c r="EN248" s="1">
        <v>1</v>
      </c>
      <c r="EO248" s="4">
        <v>2</v>
      </c>
      <c r="EP248" s="4">
        <v>1</v>
      </c>
      <c r="EQ248" s="31" t="s">
        <v>2455</v>
      </c>
      <c r="ER248" s="14">
        <v>44169</v>
      </c>
      <c r="ES248" s="129">
        <v>14452</v>
      </c>
      <c r="ET248" s="130">
        <v>75</v>
      </c>
      <c r="EU248" s="130">
        <v>14072</v>
      </c>
      <c r="EV248" s="130">
        <v>4000</v>
      </c>
      <c r="EW248" s="130">
        <v>39780</v>
      </c>
      <c r="EX248" s="130">
        <v>2518</v>
      </c>
      <c r="EY248" s="131">
        <f t="shared" si="402"/>
        <v>333.88679999999999</v>
      </c>
      <c r="EZ248" s="38">
        <f t="shared" si="403"/>
        <v>4340.5284000000001</v>
      </c>
      <c r="FA248" s="9"/>
      <c r="FB248" s="9"/>
      <c r="FC248" s="9"/>
      <c r="FD248" s="9"/>
      <c r="FE248" s="132"/>
      <c r="FF248" s="132"/>
      <c r="FG248" s="132"/>
      <c r="FH248" s="133"/>
      <c r="FI248" s="134"/>
      <c r="FJ248" s="133"/>
      <c r="FK248" s="135"/>
      <c r="FL248" s="136"/>
      <c r="FM248" s="9"/>
      <c r="FN248" s="1"/>
      <c r="FO248" s="40">
        <f t="shared" si="404"/>
        <v>0.33</v>
      </c>
      <c r="FP248" s="9"/>
      <c r="FQ248" s="118">
        <f t="shared" si="405"/>
        <v>17.893689596361568</v>
      </c>
      <c r="FR248" s="137">
        <f t="shared" si="406"/>
        <v>0.33388679999999998</v>
      </c>
      <c r="FS248" s="9"/>
      <c r="FT248" s="1">
        <v>24</v>
      </c>
      <c r="FU248" s="337" t="s">
        <v>672</v>
      </c>
      <c r="FV248" s="343"/>
      <c r="FW248" s="237" t="s">
        <v>672</v>
      </c>
      <c r="FX248" s="208"/>
      <c r="FY248" s="243" t="s">
        <v>2449</v>
      </c>
      <c r="FZ248" s="1">
        <v>0</v>
      </c>
      <c r="GA248" s="1">
        <v>1</v>
      </c>
      <c r="GB248" s="9" t="s">
        <v>1428</v>
      </c>
      <c r="GC248" s="9"/>
      <c r="GD248" s="1">
        <v>0</v>
      </c>
      <c r="GE248" s="459" t="s">
        <v>2450</v>
      </c>
      <c r="GF248" s="237" t="s">
        <v>2451</v>
      </c>
      <c r="GG248" s="1">
        <v>0</v>
      </c>
      <c r="GH248" s="244" t="s">
        <v>2452</v>
      </c>
      <c r="GI248" s="351">
        <v>1</v>
      </c>
      <c r="GJ248" s="244" t="s">
        <v>2453</v>
      </c>
      <c r="GK248" s="1">
        <v>0</v>
      </c>
      <c r="GL248" s="8">
        <v>0</v>
      </c>
      <c r="GM248" s="9" t="s">
        <v>527</v>
      </c>
      <c r="GN248" s="1"/>
      <c r="GO248" s="10">
        <v>44230</v>
      </c>
      <c r="GP248" s="10"/>
      <c r="GQ248" s="20"/>
      <c r="GR248" s="138"/>
      <c r="GS248" s="1"/>
      <c r="GT248" s="1"/>
      <c r="GU248" s="1"/>
      <c r="GV248" s="1"/>
      <c r="GW248" s="1"/>
      <c r="GX248" s="1"/>
      <c r="GY248" s="9"/>
      <c r="GZ248" s="9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9"/>
      <c r="KC248" s="9"/>
      <c r="KD248" s="9"/>
      <c r="KE248" s="20">
        <f t="shared" si="407"/>
        <v>220.0314012</v>
      </c>
      <c r="KF248" s="20">
        <f t="shared" si="408"/>
        <v>95.491624799999997</v>
      </c>
      <c r="KG248" s="20">
        <f t="shared" si="409"/>
        <v>12.0199248</v>
      </c>
      <c r="KH248" s="20">
        <f t="shared" si="410"/>
        <v>25.575728879999996</v>
      </c>
      <c r="KI248" s="20">
        <f t="shared" si="417"/>
        <v>2.8046491199999997</v>
      </c>
      <c r="KJ248" s="20">
        <f t="shared" si="411"/>
        <v>6.7894545232800008</v>
      </c>
      <c r="KK248" s="20">
        <f t="shared" si="412"/>
        <v>22.917989952000003</v>
      </c>
      <c r="KL248" s="20">
        <f t="shared" si="413"/>
        <v>65.507254612799997</v>
      </c>
      <c r="KM248" s="9"/>
      <c r="KN248" s="9"/>
      <c r="KO248" s="9"/>
      <c r="KP248" s="1"/>
      <c r="KQ248" s="9"/>
      <c r="KR248" s="9"/>
      <c r="KS248" s="23">
        <v>44258</v>
      </c>
      <c r="KT248" s="20">
        <v>1</v>
      </c>
      <c r="KU248" s="1">
        <v>1</v>
      </c>
      <c r="KV248" s="1">
        <v>3</v>
      </c>
      <c r="KW248" s="23">
        <v>44833</v>
      </c>
      <c r="KX248" s="1">
        <v>1</v>
      </c>
      <c r="KY248" s="1">
        <v>3</v>
      </c>
      <c r="KZ248" s="1">
        <v>3</v>
      </c>
      <c r="LA248" s="11" t="s">
        <v>2454</v>
      </c>
      <c r="LB248" s="11"/>
      <c r="LC248" s="11"/>
    </row>
    <row r="249" spans="1:315">
      <c r="A249" s="1">
        <v>181</v>
      </c>
      <c r="B249" s="415">
        <f>COUNTIFS($D$3:D249,D249,$F$3:F249,F249)</f>
        <v>1</v>
      </c>
      <c r="C249" s="34">
        <v>15674</v>
      </c>
      <c r="D249" s="21" t="s">
        <v>1665</v>
      </c>
      <c r="E249" s="2" t="s">
        <v>498</v>
      </c>
      <c r="F249" s="12">
        <v>5452051429</v>
      </c>
      <c r="G249" s="1">
        <v>67</v>
      </c>
      <c r="H249" s="441">
        <v>44377</v>
      </c>
      <c r="I249" s="29" t="s">
        <v>1666</v>
      </c>
      <c r="J249" s="24" t="s">
        <v>486</v>
      </c>
      <c r="K249" s="2" t="s">
        <v>429</v>
      </c>
      <c r="L249" s="2">
        <v>16</v>
      </c>
      <c r="M249" s="2">
        <v>1</v>
      </c>
      <c r="N249" s="2" t="s">
        <v>430</v>
      </c>
      <c r="O249" s="11"/>
      <c r="P249" s="2" t="s">
        <v>1638</v>
      </c>
      <c r="Q249" s="11"/>
      <c r="R249" s="11"/>
      <c r="S249" s="11"/>
      <c r="T249" s="41"/>
      <c r="U249" s="41"/>
      <c r="V249" s="61" t="s">
        <v>1358</v>
      </c>
      <c r="W249" s="11"/>
      <c r="X249" s="11"/>
      <c r="Y249" s="63"/>
      <c r="Z249" s="11"/>
      <c r="AA249" s="1" t="s">
        <v>760</v>
      </c>
      <c r="AB249" s="1"/>
      <c r="AC249" s="112">
        <v>149</v>
      </c>
      <c r="AD249" s="112">
        <v>2300</v>
      </c>
      <c r="AE249" s="11"/>
      <c r="AF249" s="11"/>
      <c r="AG249" s="11" t="s">
        <v>482</v>
      </c>
      <c r="AH249" s="112">
        <v>150</v>
      </c>
      <c r="AI249" s="11"/>
      <c r="AJ249" s="11"/>
      <c r="AK249" s="112"/>
      <c r="AL249" s="1"/>
      <c r="AM249" s="11"/>
      <c r="AN249" s="1"/>
      <c r="AO249" s="113">
        <v>21.8</v>
      </c>
      <c r="AP249" s="114">
        <v>68.400000000000006</v>
      </c>
      <c r="AQ249" s="115">
        <v>8.7899999999999991</v>
      </c>
      <c r="AR249" s="116">
        <f t="shared" si="390"/>
        <v>98.990000000000009</v>
      </c>
      <c r="AS249" s="117">
        <f t="shared" si="391"/>
        <v>0.31871345029239767</v>
      </c>
      <c r="AT249" s="118">
        <f t="shared" si="392"/>
        <v>2.8014912280701751</v>
      </c>
      <c r="AU249" s="119">
        <f t="shared" si="393"/>
        <v>0.28242000259100919</v>
      </c>
      <c r="AV249" s="19">
        <f t="shared" si="394"/>
        <v>18.524000000000001</v>
      </c>
      <c r="AW249" s="19">
        <f>98-AY249-(CD249*100/AO249)</f>
        <v>84.972477064220186</v>
      </c>
      <c r="AX249" s="120">
        <v>1.19</v>
      </c>
      <c r="AY249" s="19">
        <f t="shared" si="414"/>
        <v>5.4587155963302747</v>
      </c>
      <c r="AZ249" s="1" t="s">
        <v>431</v>
      </c>
      <c r="BA249" s="55">
        <v>18.2</v>
      </c>
      <c r="BB249" s="1" t="s">
        <v>431</v>
      </c>
      <c r="BC249" s="6">
        <v>0.2</v>
      </c>
      <c r="BD249" s="6"/>
      <c r="BE249" s="19"/>
      <c r="BF249" s="19"/>
      <c r="BG249" s="64">
        <v>5601.1378002528454</v>
      </c>
      <c r="BH249" s="64">
        <v>308.61</v>
      </c>
      <c r="BI249" s="19">
        <v>0.35</v>
      </c>
      <c r="BJ249" s="19">
        <v>48.9</v>
      </c>
      <c r="BK249" s="19">
        <f>100-BJ249</f>
        <v>51.1</v>
      </c>
      <c r="BL249" s="121">
        <f t="shared" si="415"/>
        <v>0.95694716242661437</v>
      </c>
      <c r="BM249" s="122">
        <v>0.71</v>
      </c>
      <c r="BN249" s="6">
        <f t="shared" si="416"/>
        <v>3.2568807339449539</v>
      </c>
      <c r="BO249" s="1" t="s">
        <v>431</v>
      </c>
      <c r="BP249" s="19">
        <v>21.4</v>
      </c>
      <c r="BQ249" s="19">
        <v>14.350000000000001</v>
      </c>
      <c r="BR249" s="42">
        <v>40736</v>
      </c>
      <c r="BS249" s="6">
        <f t="shared" si="395"/>
        <v>58</v>
      </c>
      <c r="BT249" s="4">
        <v>87.3</v>
      </c>
      <c r="BU249" s="42">
        <v>7385.2857142857147</v>
      </c>
      <c r="BV249" s="6">
        <f t="shared" si="396"/>
        <v>12.700000000000003</v>
      </c>
      <c r="BW249" s="6">
        <f t="shared" si="397"/>
        <v>68.126400000000018</v>
      </c>
      <c r="BX249" s="22">
        <v>17.3</v>
      </c>
      <c r="BY249" s="22">
        <f t="shared" si="398"/>
        <v>11.833200000000001</v>
      </c>
      <c r="BZ249" s="6">
        <v>40.700000000000003</v>
      </c>
      <c r="CA249" s="22">
        <f t="shared" si="399"/>
        <v>27.838800000000006</v>
      </c>
      <c r="CB249" s="6">
        <v>41.6</v>
      </c>
      <c r="CC249" s="22">
        <f t="shared" si="400"/>
        <v>28.454400000000007</v>
      </c>
      <c r="CD249" s="22">
        <v>1.65</v>
      </c>
      <c r="CE249" s="123">
        <v>98.3</v>
      </c>
      <c r="CF249" s="124">
        <v>11692</v>
      </c>
      <c r="CG249" s="123">
        <v>91.2</v>
      </c>
      <c r="CH249" s="124">
        <v>7160</v>
      </c>
      <c r="CI249" s="123">
        <v>49</v>
      </c>
      <c r="CJ249" s="123">
        <v>74.8</v>
      </c>
      <c r="CK249" s="124">
        <v>6840</v>
      </c>
      <c r="CL249" s="19">
        <f t="shared" si="401"/>
        <v>0.42506142506142502</v>
      </c>
      <c r="CM249" s="19"/>
      <c r="CN249" s="19"/>
      <c r="CO249" s="19"/>
      <c r="CP249" s="6">
        <v>0.82</v>
      </c>
      <c r="CQ249" s="19"/>
      <c r="CR249" s="19"/>
      <c r="CS249" s="20"/>
      <c r="CT249" s="25"/>
      <c r="CU249" s="125"/>
      <c r="CV249" s="125"/>
      <c r="CW249" s="1"/>
      <c r="CX249" s="1"/>
      <c r="CY249" s="1"/>
      <c r="CZ249" s="22"/>
      <c r="DA249" s="16"/>
      <c r="DB249" s="126" t="s">
        <v>256</v>
      </c>
      <c r="DC249" s="127"/>
      <c r="DD249" s="128" t="s">
        <v>1667</v>
      </c>
      <c r="DE249" s="1"/>
      <c r="DF249" s="1"/>
      <c r="DG249" s="1"/>
      <c r="DH249" s="1"/>
      <c r="DI249" s="1" t="s">
        <v>435</v>
      </c>
      <c r="DJ249" s="205" t="s">
        <v>482</v>
      </c>
      <c r="DK249" s="4">
        <v>2</v>
      </c>
      <c r="DL249" s="4"/>
      <c r="DM249" s="4"/>
      <c r="DN249" s="16">
        <v>0</v>
      </c>
      <c r="DO249" s="4"/>
      <c r="DP249" s="4"/>
      <c r="DQ249" s="4"/>
      <c r="DR249" s="22" t="s">
        <v>430</v>
      </c>
      <c r="DS249" s="22" t="s">
        <v>430</v>
      </c>
      <c r="DT249" s="64">
        <v>49</v>
      </c>
      <c r="DU249" s="22">
        <v>30.6</v>
      </c>
      <c r="DV249" s="22">
        <v>69.400000000000006</v>
      </c>
      <c r="DW249" s="22" t="s">
        <v>430</v>
      </c>
      <c r="DX249" s="22" t="s">
        <v>430</v>
      </c>
      <c r="DY249" s="22" t="s">
        <v>430</v>
      </c>
      <c r="DZ249" s="22" t="s">
        <v>430</v>
      </c>
      <c r="EA249" s="2">
        <v>0</v>
      </c>
      <c r="EB249" s="65"/>
      <c r="EC249" s="36"/>
      <c r="ED249" s="36"/>
      <c r="EE249" s="4">
        <f>L249</f>
        <v>16</v>
      </c>
      <c r="EF249" s="4">
        <v>50</v>
      </c>
      <c r="EG249" s="4"/>
      <c r="EH249" s="4">
        <v>1</v>
      </c>
      <c r="EI249" s="4" t="s">
        <v>2456</v>
      </c>
      <c r="EJ249" s="4" t="s">
        <v>1346</v>
      </c>
      <c r="EK249" s="4" t="s">
        <v>1346</v>
      </c>
      <c r="EL249" s="6" t="s">
        <v>1346</v>
      </c>
      <c r="EM249" s="4"/>
      <c r="EN249" s="4">
        <v>1</v>
      </c>
      <c r="EO249" s="4">
        <v>3</v>
      </c>
      <c r="EP249" s="4">
        <v>2</v>
      </c>
      <c r="EQ249" s="31">
        <v>0</v>
      </c>
      <c r="ER249" s="14" t="s">
        <v>513</v>
      </c>
      <c r="ES249" s="129">
        <f>C249</f>
        <v>15674</v>
      </c>
      <c r="ET249" s="130">
        <v>75</v>
      </c>
      <c r="EU249" s="130">
        <v>5781</v>
      </c>
      <c r="EV249" s="130">
        <v>8000</v>
      </c>
      <c r="EW249" s="130">
        <v>39780</v>
      </c>
      <c r="EX249" s="130">
        <v>2195</v>
      </c>
      <c r="EY249" s="131">
        <f t="shared" si="402"/>
        <v>145.52849999999998</v>
      </c>
      <c r="EZ249" s="38">
        <f t="shared" si="403"/>
        <v>2328.4559999999997</v>
      </c>
      <c r="FA249" s="9"/>
      <c r="FB249" s="9"/>
      <c r="FC249" s="9"/>
      <c r="FD249" s="9"/>
      <c r="FE249" s="132"/>
      <c r="FF249" s="132"/>
      <c r="FG249" s="132"/>
      <c r="FH249" s="133"/>
      <c r="FI249" s="134"/>
      <c r="FJ249" s="133"/>
      <c r="FK249" s="135"/>
      <c r="FL249" s="136"/>
      <c r="FM249" s="9"/>
      <c r="FN249" s="1"/>
      <c r="FO249" s="40">
        <f t="shared" si="404"/>
        <v>0.14899999999999999</v>
      </c>
      <c r="FP249" s="9"/>
      <c r="FQ249" s="118">
        <f t="shared" si="405"/>
        <v>37.969209479328839</v>
      </c>
      <c r="FR249" s="137">
        <f t="shared" si="406"/>
        <v>0.14552849999999998</v>
      </c>
      <c r="FS249" s="9"/>
      <c r="FT249" s="1"/>
      <c r="FU249" s="336">
        <v>44349</v>
      </c>
      <c r="FV249" s="343"/>
      <c r="FW249" s="237" t="s">
        <v>566</v>
      </c>
      <c r="FX249" s="208"/>
      <c r="FY249" s="243" t="s">
        <v>2457</v>
      </c>
      <c r="FZ249" s="1"/>
      <c r="GA249" s="1">
        <v>3</v>
      </c>
      <c r="GB249" s="9"/>
      <c r="GC249" s="9"/>
      <c r="GD249" s="1"/>
      <c r="GE249" s="459" t="s">
        <v>1346</v>
      </c>
      <c r="GF249" s="237" t="s">
        <v>1346</v>
      </c>
      <c r="GG249" s="1"/>
      <c r="GH249" s="244" t="s">
        <v>2458</v>
      </c>
      <c r="GI249" s="351">
        <v>1</v>
      </c>
      <c r="GJ249" s="244" t="s">
        <v>2453</v>
      </c>
      <c r="GK249" s="1"/>
      <c r="GL249" s="8">
        <v>0</v>
      </c>
      <c r="GM249" s="9"/>
      <c r="GN249" s="1"/>
      <c r="GO249" s="10"/>
      <c r="GP249" s="10"/>
      <c r="GQ249" s="20"/>
      <c r="GR249" s="138"/>
      <c r="GS249" s="1"/>
      <c r="GT249" s="1"/>
      <c r="GU249" s="1"/>
      <c r="GV249" s="1"/>
      <c r="GW249" s="1"/>
      <c r="GX249" s="1"/>
      <c r="GY249" s="9"/>
      <c r="GZ249" s="9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9"/>
      <c r="KC249" s="9"/>
      <c r="KD249" s="9"/>
      <c r="KE249" s="20">
        <f t="shared" si="407"/>
        <v>31.725212999999997</v>
      </c>
      <c r="KF249" s="20">
        <f t="shared" si="408"/>
        <v>99.541493999999986</v>
      </c>
      <c r="KG249" s="20">
        <f t="shared" si="409"/>
        <v>12.791955149999996</v>
      </c>
      <c r="KH249" s="20">
        <f t="shared" si="410"/>
        <v>1.7317891499999998</v>
      </c>
      <c r="KI249" s="20">
        <f t="shared" si="417"/>
        <v>1.0332523499999997</v>
      </c>
      <c r="KJ249" s="20">
        <f t="shared" si="411"/>
        <v>17.220678461999999</v>
      </c>
      <c r="KK249" s="20">
        <f t="shared" si="412"/>
        <v>40.513388058000004</v>
      </c>
      <c r="KL249" s="20">
        <f t="shared" si="413"/>
        <v>41.409261504000007</v>
      </c>
      <c r="KM249" s="9"/>
      <c r="KN249" s="9"/>
      <c r="KO249" s="9"/>
      <c r="KP249" s="1"/>
      <c r="KQ249" s="9"/>
      <c r="KR249" s="9"/>
      <c r="KS249" s="23">
        <v>44519</v>
      </c>
      <c r="KT249" s="20">
        <v>2</v>
      </c>
      <c r="KU249" s="1">
        <v>4</v>
      </c>
      <c r="KV249" s="1">
        <v>2</v>
      </c>
      <c r="KW249" s="23">
        <v>44680</v>
      </c>
      <c r="KX249" s="1">
        <v>2</v>
      </c>
      <c r="KY249" s="1">
        <v>0</v>
      </c>
      <c r="KZ249" s="1">
        <v>2</v>
      </c>
      <c r="LA249" s="11" t="s">
        <v>2459</v>
      </c>
      <c r="LB249" s="11"/>
      <c r="LC249" s="11"/>
    </row>
    <row r="250" spans="1:315">
      <c r="A250" s="1">
        <v>162</v>
      </c>
      <c r="B250" s="415">
        <f>COUNTIFS($D$3:D250,D250,$F$3:F250,F250)</f>
        <v>1</v>
      </c>
      <c r="C250" s="34">
        <v>17757</v>
      </c>
      <c r="D250" s="21" t="s">
        <v>2076</v>
      </c>
      <c r="E250" s="2" t="s">
        <v>2077</v>
      </c>
      <c r="F250" s="12">
        <v>7306264438</v>
      </c>
      <c r="G250" s="1">
        <v>49</v>
      </c>
      <c r="H250" s="441">
        <v>44762</v>
      </c>
      <c r="I250" s="29" t="s">
        <v>441</v>
      </c>
      <c r="J250" s="24" t="s">
        <v>486</v>
      </c>
      <c r="K250" s="2" t="s">
        <v>429</v>
      </c>
      <c r="L250" s="2">
        <v>16</v>
      </c>
      <c r="M250" s="2">
        <v>2</v>
      </c>
      <c r="N250" s="2" t="s">
        <v>430</v>
      </c>
      <c r="O250" s="11"/>
      <c r="P250" s="2" t="s">
        <v>2059</v>
      </c>
      <c r="Q250" s="11"/>
      <c r="R250" s="11"/>
      <c r="S250" s="11"/>
      <c r="T250" s="41"/>
      <c r="U250" s="41"/>
      <c r="V250" s="61" t="s">
        <v>1980</v>
      </c>
      <c r="W250" s="41"/>
      <c r="X250" s="41"/>
      <c r="Y250" s="41"/>
      <c r="Z250" s="29" t="s">
        <v>2001</v>
      </c>
      <c r="AA250" s="1" t="s">
        <v>1780</v>
      </c>
      <c r="AB250" s="1"/>
      <c r="AC250" s="112">
        <v>194</v>
      </c>
      <c r="AD250" s="112">
        <v>3000</v>
      </c>
      <c r="AE250" s="11"/>
      <c r="AF250" s="11"/>
      <c r="AG250" s="11" t="s">
        <v>482</v>
      </c>
      <c r="AH250" s="112">
        <v>250</v>
      </c>
      <c r="AI250" s="1"/>
      <c r="AJ250" s="11"/>
      <c r="AK250" s="112"/>
      <c r="AL250" s="1"/>
      <c r="AM250" s="11"/>
      <c r="AN250" s="1"/>
      <c r="AO250" s="113">
        <v>38.1</v>
      </c>
      <c r="AP250" s="114">
        <v>36.9</v>
      </c>
      <c r="AQ250" s="115">
        <v>22.7</v>
      </c>
      <c r="AR250" s="116">
        <f t="shared" si="390"/>
        <v>97.7</v>
      </c>
      <c r="AS250" s="117">
        <f t="shared" si="391"/>
        <v>1.0325203252032522</v>
      </c>
      <c r="AT250" s="118">
        <f t="shared" si="392"/>
        <v>23.438211382113824</v>
      </c>
      <c r="AU250" s="119">
        <f t="shared" si="393"/>
        <v>0.63926174496644306</v>
      </c>
      <c r="AV250" s="19">
        <f t="shared" si="394"/>
        <v>32.828000000000003</v>
      </c>
      <c r="AW250" s="19">
        <f>98-AY250</f>
        <v>86.162729658792657</v>
      </c>
      <c r="AX250" s="120">
        <v>4.51</v>
      </c>
      <c r="AY250" s="19">
        <f t="shared" si="414"/>
        <v>11.837270341207349</v>
      </c>
      <c r="AZ250" s="1" t="s">
        <v>431</v>
      </c>
      <c r="BA250" s="55">
        <v>41.5</v>
      </c>
      <c r="BB250" s="1" t="s">
        <v>431</v>
      </c>
      <c r="BC250" s="6">
        <v>2.66</v>
      </c>
      <c r="BD250" s="6"/>
      <c r="BE250" s="19"/>
      <c r="BF250" s="19"/>
      <c r="BG250" s="64">
        <v>7560</v>
      </c>
      <c r="BH250" s="64">
        <v>348</v>
      </c>
      <c r="BI250" s="19">
        <v>1.55</v>
      </c>
      <c r="BJ250" s="19">
        <v>36.700000000000003</v>
      </c>
      <c r="BK250" s="19">
        <f>100-BJ250</f>
        <v>63.3</v>
      </c>
      <c r="BL250" s="121">
        <f t="shared" si="415"/>
        <v>0.57977883096366511</v>
      </c>
      <c r="BM250" s="122">
        <v>0.41</v>
      </c>
      <c r="BN250" s="6">
        <f t="shared" si="416"/>
        <v>1.0761154855643045</v>
      </c>
      <c r="BO250" s="1" t="s">
        <v>431</v>
      </c>
      <c r="BP250" s="19">
        <v>49.576271186440678</v>
      </c>
      <c r="BQ250" s="19">
        <v>62.1</v>
      </c>
      <c r="BR250" s="42">
        <v>39351.040000000001</v>
      </c>
      <c r="BS250" s="6">
        <f t="shared" si="395"/>
        <v>67.400000000000006</v>
      </c>
      <c r="BT250" s="4">
        <v>92.4</v>
      </c>
      <c r="BU250" s="42">
        <v>17378.571428571428</v>
      </c>
      <c r="BV250" s="6">
        <f t="shared" si="396"/>
        <v>7.5999999999999943</v>
      </c>
      <c r="BW250" s="6">
        <f t="shared" si="397"/>
        <v>36.235799999999998</v>
      </c>
      <c r="BX250" s="22">
        <v>48</v>
      </c>
      <c r="BY250" s="22">
        <f t="shared" si="398"/>
        <v>17.712</v>
      </c>
      <c r="BZ250" s="6">
        <v>19.399999999999999</v>
      </c>
      <c r="CA250" s="22">
        <f t="shared" si="399"/>
        <v>7.158599999999999</v>
      </c>
      <c r="CB250" s="6">
        <v>30.8</v>
      </c>
      <c r="CC250" s="22">
        <f t="shared" si="400"/>
        <v>11.3652</v>
      </c>
      <c r="CD250" s="22" t="s">
        <v>431</v>
      </c>
      <c r="CE250" s="123">
        <v>98.8</v>
      </c>
      <c r="CF250" s="124">
        <v>9191</v>
      </c>
      <c r="CG250" s="123">
        <v>95.9</v>
      </c>
      <c r="CH250" s="124">
        <v>7449</v>
      </c>
      <c r="CI250" s="123">
        <v>56.9</v>
      </c>
      <c r="CJ250" s="123">
        <v>83.7</v>
      </c>
      <c r="CK250" s="124">
        <v>7869</v>
      </c>
      <c r="CL250" s="19">
        <f t="shared" si="401"/>
        <v>2.4742268041237114</v>
      </c>
      <c r="CM250" s="19"/>
      <c r="CN250" s="19"/>
      <c r="CO250" s="19"/>
      <c r="CP250" s="6"/>
      <c r="CQ250" s="19"/>
      <c r="CR250" s="19"/>
      <c r="CS250" s="20"/>
      <c r="CT250" s="25"/>
      <c r="CU250" s="125"/>
      <c r="CV250" s="125"/>
      <c r="CW250" s="1"/>
      <c r="CX250" s="1"/>
      <c r="CY250" s="1"/>
      <c r="CZ250" s="22"/>
      <c r="DA250" s="16"/>
      <c r="DB250" s="126"/>
      <c r="DC250" s="127"/>
      <c r="DD250" s="128"/>
      <c r="DE250" s="1"/>
      <c r="DF250" s="1"/>
      <c r="DG250" s="1"/>
      <c r="DH250" s="1"/>
      <c r="DI250" s="1" t="s">
        <v>433</v>
      </c>
      <c r="DJ250" s="205" t="s">
        <v>482</v>
      </c>
      <c r="DK250" s="4">
        <v>2</v>
      </c>
      <c r="DL250" s="4"/>
      <c r="DM250" s="4"/>
      <c r="DN250" s="16">
        <v>0</v>
      </c>
      <c r="DO250" s="4"/>
      <c r="DP250" s="4"/>
      <c r="DQ250" s="4"/>
      <c r="DR250" s="55" t="s">
        <v>430</v>
      </c>
      <c r="DS250" s="22" t="s">
        <v>430</v>
      </c>
      <c r="DT250" s="22">
        <v>429</v>
      </c>
      <c r="DU250" s="22">
        <v>18.7</v>
      </c>
      <c r="DV250" s="22">
        <v>81.3</v>
      </c>
      <c r="DW250" s="22" t="s">
        <v>430</v>
      </c>
      <c r="DX250" s="22" t="s">
        <v>430</v>
      </c>
      <c r="DY250" s="22" t="s">
        <v>430</v>
      </c>
      <c r="DZ250" s="22" t="s">
        <v>430</v>
      </c>
      <c r="EA250" s="2">
        <v>0</v>
      </c>
      <c r="EB250" s="2"/>
      <c r="EC250" s="36"/>
      <c r="ED250" s="36"/>
      <c r="EE250" s="4">
        <f>L250</f>
        <v>16</v>
      </c>
      <c r="EF250" s="4">
        <v>45</v>
      </c>
      <c r="EG250" s="4"/>
      <c r="EH250" s="4">
        <v>0</v>
      </c>
      <c r="EI250" s="4">
        <v>0</v>
      </c>
      <c r="EJ250" s="4">
        <v>183</v>
      </c>
      <c r="EK250" s="4">
        <v>118</v>
      </c>
      <c r="EL250" s="6">
        <f>EK250/(EJ250*EJ250*0.01*0.01)</f>
        <v>35.235450446415243</v>
      </c>
      <c r="EM250" s="4"/>
      <c r="EN250" s="4">
        <v>1</v>
      </c>
      <c r="EO250" s="4">
        <v>2</v>
      </c>
      <c r="EP250" s="4">
        <v>0</v>
      </c>
      <c r="EQ250" s="31">
        <v>0</v>
      </c>
      <c r="ER250" s="14" t="s">
        <v>513</v>
      </c>
      <c r="ES250" s="129">
        <f>C250</f>
        <v>17757</v>
      </c>
      <c r="ET250" s="130">
        <v>75</v>
      </c>
      <c r="EU250" s="130">
        <v>13151</v>
      </c>
      <c r="EV250" s="130">
        <v>8000</v>
      </c>
      <c r="EW250" s="130">
        <v>40560</v>
      </c>
      <c r="EX250" s="130">
        <v>3073</v>
      </c>
      <c r="EY250" s="131">
        <f t="shared" si="402"/>
        <v>207.73480000000001</v>
      </c>
      <c r="EZ250" s="38">
        <f t="shared" si="403"/>
        <v>3323.7568000000001</v>
      </c>
      <c r="FA250" s="9"/>
      <c r="FB250" s="9"/>
      <c r="FC250" s="9"/>
      <c r="FD250" s="9"/>
      <c r="FE250" s="132"/>
      <c r="FF250" s="132"/>
      <c r="FG250" s="132"/>
      <c r="FH250" s="133"/>
      <c r="FI250" s="134"/>
      <c r="FJ250" s="133"/>
      <c r="FK250" s="135"/>
      <c r="FL250" s="136"/>
      <c r="FM250" s="9"/>
      <c r="FN250" s="1"/>
      <c r="FO250" s="40">
        <f t="shared" si="404"/>
        <v>0.19400000000000001</v>
      </c>
      <c r="FP250" s="9"/>
      <c r="FQ250" s="118">
        <f t="shared" si="405"/>
        <v>23.367044331229565</v>
      </c>
      <c r="FR250" s="137">
        <f t="shared" si="406"/>
        <v>0.2077348</v>
      </c>
      <c r="FS250" s="9"/>
      <c r="FT250" s="1"/>
      <c r="FU250" s="336">
        <v>44720</v>
      </c>
      <c r="FV250" s="343"/>
      <c r="FW250" s="237" t="s">
        <v>2460</v>
      </c>
      <c r="FX250" s="208"/>
      <c r="FY250" s="243" t="s">
        <v>2461</v>
      </c>
      <c r="FZ250" s="1"/>
      <c r="GA250" s="1">
        <v>2</v>
      </c>
      <c r="GB250" s="9"/>
      <c r="GC250" s="9"/>
      <c r="GD250" s="1"/>
      <c r="GE250" s="459" t="s">
        <v>513</v>
      </c>
      <c r="GF250" s="1">
        <v>0</v>
      </c>
      <c r="GG250" s="1"/>
      <c r="GH250" s="28">
        <v>44762</v>
      </c>
      <c r="GI250" s="352" t="s">
        <v>2488</v>
      </c>
      <c r="GJ250" s="244" t="s">
        <v>2462</v>
      </c>
      <c r="GK250" s="1"/>
      <c r="GL250" s="8">
        <v>0</v>
      </c>
      <c r="GM250" s="9"/>
      <c r="GN250" s="1"/>
      <c r="GO250" s="10">
        <v>44762</v>
      </c>
      <c r="GP250" s="10"/>
      <c r="GQ250" s="20"/>
      <c r="GR250" s="138"/>
      <c r="GS250" s="1"/>
      <c r="GT250" s="1"/>
      <c r="GU250" s="1"/>
      <c r="GV250" s="1"/>
      <c r="GW250" s="1"/>
      <c r="GX250" s="1"/>
      <c r="GY250" s="9"/>
      <c r="GZ250" s="9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22"/>
      <c r="KC250" s="22"/>
      <c r="KD250" s="22"/>
      <c r="KE250" s="20">
        <f t="shared" si="407"/>
        <v>79.146958799999993</v>
      </c>
      <c r="KF250" s="20">
        <f t="shared" si="408"/>
        <v>76.654141199999998</v>
      </c>
      <c r="KG250" s="20">
        <f t="shared" si="409"/>
        <v>47.155799599999995</v>
      </c>
      <c r="KH250" s="20">
        <f t="shared" si="410"/>
        <v>9.3688394800000001</v>
      </c>
      <c r="KI250" s="20">
        <f t="shared" si="417"/>
        <v>0.85171267999999989</v>
      </c>
      <c r="KJ250" s="20">
        <f t="shared" si="411"/>
        <v>36.793987776000002</v>
      </c>
      <c r="KK250" s="20">
        <f t="shared" si="412"/>
        <v>14.870903392799997</v>
      </c>
      <c r="KL250" s="20">
        <f t="shared" si="413"/>
        <v>23.609475489600001</v>
      </c>
      <c r="KM250" s="1">
        <v>78.599999999999994</v>
      </c>
      <c r="KN250" s="1">
        <v>78.900000000000006</v>
      </c>
      <c r="KO250" s="9"/>
      <c r="KP250" s="22"/>
      <c r="KQ250" s="22"/>
      <c r="KR250" s="22"/>
      <c r="KS250" s="245" t="s">
        <v>1346</v>
      </c>
      <c r="KT250" s="459" t="s">
        <v>1346</v>
      </c>
      <c r="KU250" s="237" t="s">
        <v>1346</v>
      </c>
      <c r="KV250" s="1">
        <v>0</v>
      </c>
      <c r="KW250" s="237" t="s">
        <v>1346</v>
      </c>
      <c r="KX250" s="237" t="s">
        <v>1346</v>
      </c>
      <c r="KY250" s="2" t="s">
        <v>1346</v>
      </c>
      <c r="KZ250" s="2" t="s">
        <v>1346</v>
      </c>
      <c r="LA250" s="11" t="s">
        <v>2463</v>
      </c>
      <c r="LB250" s="11"/>
      <c r="LC250" s="11"/>
    </row>
    <row r="251" spans="1:315">
      <c r="A251" s="1">
        <v>392</v>
      </c>
      <c r="B251" s="415">
        <f>COUNTIFS($D$3:D251,D251,$F$3:F251,F251)</f>
        <v>1</v>
      </c>
      <c r="C251" s="34">
        <v>12074</v>
      </c>
      <c r="D251" s="21" t="s">
        <v>969</v>
      </c>
      <c r="E251" s="2" t="s">
        <v>511</v>
      </c>
      <c r="F251" s="12">
        <v>6457281809</v>
      </c>
      <c r="G251" s="1">
        <v>55</v>
      </c>
      <c r="H251" s="441">
        <v>43816</v>
      </c>
      <c r="I251" s="29" t="s">
        <v>583</v>
      </c>
      <c r="J251" s="24" t="s">
        <v>486</v>
      </c>
      <c r="K251" s="2" t="s">
        <v>429</v>
      </c>
      <c r="L251" s="1">
        <v>7</v>
      </c>
      <c r="M251" s="2" t="s">
        <v>597</v>
      </c>
      <c r="N251" s="2" t="s">
        <v>430</v>
      </c>
      <c r="O251" s="1"/>
      <c r="P251" s="1" t="s">
        <v>943</v>
      </c>
      <c r="Q251" s="25"/>
      <c r="R251" s="25"/>
      <c r="S251" s="2"/>
      <c r="T251" s="45"/>
      <c r="U251" s="45"/>
      <c r="V251" s="48" t="s">
        <v>767</v>
      </c>
      <c r="W251" s="27"/>
      <c r="X251" s="56"/>
      <c r="Y251" s="56"/>
      <c r="Z251" s="29"/>
      <c r="AA251" s="1" t="s">
        <v>793</v>
      </c>
      <c r="AB251" s="1"/>
      <c r="AC251" s="112">
        <v>65</v>
      </c>
      <c r="AD251" s="112">
        <v>400</v>
      </c>
      <c r="AE251" s="11"/>
      <c r="AF251" s="11"/>
      <c r="AG251" s="11" t="s">
        <v>482</v>
      </c>
      <c r="AH251" s="112">
        <v>50</v>
      </c>
      <c r="AI251" s="11"/>
      <c r="AJ251" s="11"/>
      <c r="AK251" s="112"/>
      <c r="AL251" s="1"/>
      <c r="AM251" s="1"/>
      <c r="AN251" s="1"/>
      <c r="AO251" s="113">
        <v>51.2</v>
      </c>
      <c r="AP251" s="114">
        <v>47.3</v>
      </c>
      <c r="AQ251" s="115">
        <v>0.67</v>
      </c>
      <c r="AR251" s="116">
        <f t="shared" si="390"/>
        <v>99.17</v>
      </c>
      <c r="AS251" s="117">
        <f t="shared" si="391"/>
        <v>1.0824524312896406</v>
      </c>
      <c r="AT251" s="118">
        <f t="shared" si="392"/>
        <v>0.72524312896405929</v>
      </c>
      <c r="AU251" s="119">
        <f t="shared" si="393"/>
        <v>1.0673337502605795</v>
      </c>
      <c r="AV251" s="19">
        <v>47.313919999999996</v>
      </c>
      <c r="AW251" s="19">
        <f>95-AY251</f>
        <v>92.41</v>
      </c>
      <c r="AX251" s="120">
        <v>1.3260800000000001</v>
      </c>
      <c r="AY251" s="19">
        <v>2.59</v>
      </c>
      <c r="AZ251" s="1" t="s">
        <v>431</v>
      </c>
      <c r="BA251" s="142">
        <v>17.03</v>
      </c>
      <c r="BB251" s="1" t="s">
        <v>431</v>
      </c>
      <c r="BC251" s="6">
        <v>9.1500000000000001E-3</v>
      </c>
      <c r="BD251" s="6" t="s">
        <v>431</v>
      </c>
      <c r="BE251" s="19" t="s">
        <v>431</v>
      </c>
      <c r="BF251" s="19" t="s">
        <v>431</v>
      </c>
      <c r="BG251" s="2">
        <v>6861</v>
      </c>
      <c r="BH251" s="20"/>
      <c r="BI251" s="19" t="s">
        <v>431</v>
      </c>
      <c r="BJ251" s="19">
        <v>49.7</v>
      </c>
      <c r="BK251" s="1">
        <v>50.3</v>
      </c>
      <c r="BL251" s="121">
        <f t="shared" si="415"/>
        <v>0.98807157057654083</v>
      </c>
      <c r="BM251" s="122">
        <v>0.16</v>
      </c>
      <c r="BN251" s="6">
        <f t="shared" si="416"/>
        <v>0.3125</v>
      </c>
      <c r="BO251" s="1" t="s">
        <v>431</v>
      </c>
      <c r="BP251" s="19">
        <v>22.263999999999999</v>
      </c>
      <c r="BQ251" s="19">
        <v>40.896000000000001</v>
      </c>
      <c r="BR251" s="42">
        <v>64431.7</v>
      </c>
      <c r="BS251" s="6">
        <f t="shared" si="395"/>
        <v>45.129999999999995</v>
      </c>
      <c r="BT251" s="4">
        <v>94.1</v>
      </c>
      <c r="BU251" s="42">
        <v>5079.2400000000007</v>
      </c>
      <c r="BV251" s="6">
        <f t="shared" si="396"/>
        <v>5.9000000000000057</v>
      </c>
      <c r="BW251" s="6">
        <f t="shared" si="397"/>
        <v>46.841189999999997</v>
      </c>
      <c r="BX251" s="4">
        <v>7.33</v>
      </c>
      <c r="BY251" s="22">
        <f t="shared" si="398"/>
        <v>3.4670900000000002</v>
      </c>
      <c r="BZ251" s="4">
        <v>37.799999999999997</v>
      </c>
      <c r="CA251" s="22">
        <f t="shared" si="399"/>
        <v>17.879399999999997</v>
      </c>
      <c r="CB251" s="4">
        <v>53.9</v>
      </c>
      <c r="CC251" s="22">
        <f t="shared" si="400"/>
        <v>25.494699999999998</v>
      </c>
      <c r="CD251" s="22">
        <v>0.5</v>
      </c>
      <c r="CE251" s="123">
        <v>99.7</v>
      </c>
      <c r="CF251" s="124">
        <v>5979.9999999999991</v>
      </c>
      <c r="CG251" s="123">
        <v>97.2</v>
      </c>
      <c r="CH251" s="123">
        <v>3719</v>
      </c>
      <c r="CI251" s="123">
        <v>95.4</v>
      </c>
      <c r="CJ251" s="123">
        <v>78.5</v>
      </c>
      <c r="CK251" s="124">
        <v>4303.2</v>
      </c>
      <c r="CL251" s="143">
        <f t="shared" si="401"/>
        <v>0.19391534391534393</v>
      </c>
      <c r="CM251" s="22"/>
      <c r="CN251" s="22"/>
      <c r="CO251" s="22"/>
      <c r="CP251" s="6"/>
      <c r="CQ251" s="19"/>
      <c r="CR251" s="19"/>
      <c r="CS251" s="19"/>
      <c r="CT251" s="22"/>
      <c r="CU251" s="139"/>
      <c r="CV251" s="139"/>
      <c r="CW251" s="22"/>
      <c r="CX251" s="22"/>
      <c r="CY251" s="1"/>
      <c r="CZ251" s="22"/>
      <c r="DA251" s="1"/>
      <c r="DB251" s="126" t="s">
        <v>257</v>
      </c>
      <c r="DC251" s="127"/>
      <c r="DD251" s="128" t="s">
        <v>970</v>
      </c>
      <c r="DE251" s="1"/>
      <c r="DF251" s="1"/>
      <c r="DG251" s="1"/>
      <c r="DH251" s="1"/>
      <c r="DI251" s="1" t="s">
        <v>435</v>
      </c>
      <c r="DJ251" s="205" t="s">
        <v>482</v>
      </c>
      <c r="DK251" s="4">
        <v>2</v>
      </c>
      <c r="DL251" s="4"/>
      <c r="DM251" s="4"/>
      <c r="DN251" s="16">
        <v>0</v>
      </c>
      <c r="DO251" s="4"/>
      <c r="DP251" s="4"/>
      <c r="DQ251" s="4"/>
      <c r="DR251" s="1" t="s">
        <v>430</v>
      </c>
      <c r="DS251" s="1" t="s">
        <v>430</v>
      </c>
      <c r="DT251" s="1">
        <v>234</v>
      </c>
      <c r="DU251" s="1">
        <v>12.4</v>
      </c>
      <c r="DV251" s="1">
        <v>87.6</v>
      </c>
      <c r="DW251" s="1" t="s">
        <v>430</v>
      </c>
      <c r="DX251" s="1" t="s">
        <v>430</v>
      </c>
      <c r="DY251" s="1" t="s">
        <v>430</v>
      </c>
      <c r="DZ251" s="1" t="s">
        <v>430</v>
      </c>
      <c r="EA251" s="1">
        <v>0</v>
      </c>
      <c r="EB251" s="1"/>
      <c r="EC251" s="36"/>
      <c r="ED251" s="36"/>
      <c r="EE251" s="4">
        <v>7</v>
      </c>
      <c r="EF251" s="4" t="s">
        <v>1346</v>
      </c>
      <c r="EG251" s="4"/>
      <c r="EH251" s="4" t="s">
        <v>1346</v>
      </c>
      <c r="EI251" s="4" t="s">
        <v>1346</v>
      </c>
      <c r="EJ251" s="4" t="s">
        <v>1346</v>
      </c>
      <c r="EK251" s="4" t="s">
        <v>1346</v>
      </c>
      <c r="EL251" s="6" t="s">
        <v>1346</v>
      </c>
      <c r="EM251" s="4"/>
      <c r="EN251" s="4" t="s">
        <v>1346</v>
      </c>
      <c r="EO251" s="4">
        <v>2</v>
      </c>
      <c r="EP251" s="4">
        <v>2</v>
      </c>
      <c r="EQ251" s="31">
        <v>0</v>
      </c>
      <c r="ER251" s="14" t="s">
        <v>513</v>
      </c>
      <c r="ES251" s="129">
        <v>12074</v>
      </c>
      <c r="ET251" s="130">
        <v>75</v>
      </c>
      <c r="EU251" s="130">
        <v>7331</v>
      </c>
      <c r="EV251" s="130">
        <v>12000</v>
      </c>
      <c r="EW251" s="130">
        <v>40560</v>
      </c>
      <c r="EX251" s="130">
        <v>1288</v>
      </c>
      <c r="EY251" s="131">
        <f t="shared" si="402"/>
        <v>58.045866666666676</v>
      </c>
      <c r="EZ251" s="38">
        <f t="shared" si="403"/>
        <v>406.32106666666675</v>
      </c>
      <c r="FA251" s="9"/>
      <c r="FB251" s="9"/>
      <c r="FC251" s="9"/>
      <c r="FD251" s="9"/>
      <c r="FE251" s="132"/>
      <c r="FF251" s="132"/>
      <c r="FG251" s="132"/>
      <c r="FH251" s="133"/>
      <c r="FI251" s="134"/>
      <c r="FJ251" s="133"/>
      <c r="FK251" s="135"/>
      <c r="FL251" s="136"/>
      <c r="FM251" s="9"/>
      <c r="FN251" s="1"/>
      <c r="FO251" s="40">
        <f t="shared" si="404"/>
        <v>6.5000000000000002E-2</v>
      </c>
      <c r="FP251" s="9"/>
      <c r="FQ251" s="118">
        <f t="shared" si="405"/>
        <v>17.569226572091122</v>
      </c>
      <c r="FR251" s="137">
        <f t="shared" si="406"/>
        <v>5.8045866666666675E-2</v>
      </c>
      <c r="FS251" s="9"/>
      <c r="FT251" s="1"/>
      <c r="FU251" s="336">
        <v>43368</v>
      </c>
      <c r="FV251" s="343"/>
      <c r="FW251" s="237" t="s">
        <v>566</v>
      </c>
      <c r="FX251" s="208"/>
      <c r="FY251" s="243" t="s">
        <v>2430</v>
      </c>
      <c r="FZ251" s="1"/>
      <c r="GA251" s="1">
        <v>3</v>
      </c>
      <c r="GB251" s="9"/>
      <c r="GC251" s="9"/>
      <c r="GD251" s="1"/>
      <c r="GE251" s="459" t="s">
        <v>513</v>
      </c>
      <c r="GF251" s="1">
        <v>0</v>
      </c>
      <c r="GG251" s="1"/>
      <c r="GH251" s="28">
        <v>44912</v>
      </c>
      <c r="GI251" s="351">
        <v>2</v>
      </c>
      <c r="GJ251" s="244" t="s">
        <v>1371</v>
      </c>
      <c r="GK251" s="1"/>
      <c r="GL251" s="8">
        <v>0</v>
      </c>
      <c r="GM251" s="9"/>
      <c r="GN251" s="1"/>
      <c r="GO251" s="10">
        <v>43816</v>
      </c>
      <c r="GP251" s="10"/>
      <c r="GQ251" s="20"/>
      <c r="GR251" s="138"/>
      <c r="GS251" s="1"/>
      <c r="GT251" s="1"/>
      <c r="GU251" s="1"/>
      <c r="GV251" s="1"/>
      <c r="GW251" s="1"/>
      <c r="GX251" s="1"/>
      <c r="GY251" s="9"/>
      <c r="GZ251" s="9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9"/>
      <c r="KC251" s="9"/>
      <c r="KD251" s="9"/>
      <c r="KE251" s="20">
        <f t="shared" si="407"/>
        <v>29.719483733333341</v>
      </c>
      <c r="KF251" s="20">
        <f t="shared" si="408"/>
        <v>27.455694933333334</v>
      </c>
      <c r="KG251" s="20">
        <f t="shared" si="409"/>
        <v>0.38890730666666667</v>
      </c>
      <c r="KH251" s="20">
        <f t="shared" si="410"/>
        <v>0.76973462869333353</v>
      </c>
      <c r="KI251" s="20">
        <f t="shared" si="417"/>
        <v>9.2873386666666696E-2</v>
      </c>
      <c r="KJ251" s="20">
        <f t="shared" si="411"/>
        <v>2.0125024386133337</v>
      </c>
      <c r="KK251" s="20">
        <f t="shared" si="412"/>
        <v>10.378252684800001</v>
      </c>
      <c r="KL251" s="20">
        <f t="shared" si="413"/>
        <v>14.798619569066666</v>
      </c>
      <c r="KM251" s="9"/>
      <c r="KN251" s="9"/>
      <c r="KO251" s="9"/>
      <c r="KP251" s="1"/>
      <c r="KQ251" s="9"/>
      <c r="KR251" s="9"/>
      <c r="KS251" s="245" t="s">
        <v>1346</v>
      </c>
      <c r="KT251" s="459" t="s">
        <v>1346</v>
      </c>
      <c r="KU251" s="237" t="s">
        <v>1346</v>
      </c>
      <c r="KV251" s="237">
        <v>0</v>
      </c>
      <c r="KW251" s="237" t="s">
        <v>1346</v>
      </c>
      <c r="KX251" s="237" t="s">
        <v>1346</v>
      </c>
      <c r="KY251" s="237" t="s">
        <v>1346</v>
      </c>
      <c r="KZ251" s="237" t="s">
        <v>1346</v>
      </c>
      <c r="LA251" s="11" t="s">
        <v>2463</v>
      </c>
      <c r="LB251" s="11"/>
      <c r="LC251" s="11"/>
    </row>
    <row r="252" spans="1:315">
      <c r="A252" s="1">
        <v>272</v>
      </c>
      <c r="B252" s="415">
        <f>COUNTIFS($D$3:D252,D252,$F$3:F252,F252)</f>
        <v>1</v>
      </c>
      <c r="C252" s="34">
        <v>11650</v>
      </c>
      <c r="D252" s="21" t="s">
        <v>652</v>
      </c>
      <c r="E252" s="2" t="s">
        <v>535</v>
      </c>
      <c r="F252" s="12">
        <v>470727406</v>
      </c>
      <c r="G252" s="1">
        <v>72</v>
      </c>
      <c r="H252" s="441">
        <v>43726</v>
      </c>
      <c r="I252" s="29" t="s">
        <v>441</v>
      </c>
      <c r="J252" s="24" t="s">
        <v>486</v>
      </c>
      <c r="K252" s="2" t="s">
        <v>429</v>
      </c>
      <c r="L252" s="1">
        <v>15</v>
      </c>
      <c r="M252" s="2" t="s">
        <v>598</v>
      </c>
      <c r="N252" s="2" t="s">
        <v>430</v>
      </c>
      <c r="O252" s="1"/>
      <c r="P252" s="1" t="s">
        <v>776</v>
      </c>
      <c r="Q252" s="25"/>
      <c r="R252" s="25"/>
      <c r="S252" s="2"/>
      <c r="T252" s="45" t="s">
        <v>782</v>
      </c>
      <c r="U252" s="45"/>
      <c r="V252" s="46" t="s">
        <v>783</v>
      </c>
      <c r="W252" s="27"/>
      <c r="X252" s="56"/>
      <c r="Y252" s="56"/>
      <c r="Z252" s="29"/>
      <c r="AA252" s="1" t="s">
        <v>797</v>
      </c>
      <c r="AB252" s="1"/>
      <c r="AC252" s="112">
        <v>71</v>
      </c>
      <c r="AD252" s="112">
        <v>1000</v>
      </c>
      <c r="AE252" s="11"/>
      <c r="AF252" s="11"/>
      <c r="AG252" s="11" t="s">
        <v>569</v>
      </c>
      <c r="AH252" s="112">
        <v>50</v>
      </c>
      <c r="AI252" s="11"/>
      <c r="AJ252" s="1"/>
      <c r="AK252" s="112"/>
      <c r="AL252" s="1"/>
      <c r="AM252" s="1"/>
      <c r="AN252" s="1"/>
      <c r="AO252" s="113">
        <v>79.8</v>
      </c>
      <c r="AP252" s="114">
        <v>14.4</v>
      </c>
      <c r="AQ252" s="115">
        <v>5.4</v>
      </c>
      <c r="AR252" s="116">
        <f t="shared" si="390"/>
        <v>99.600000000000009</v>
      </c>
      <c r="AS252" s="117">
        <f t="shared" si="391"/>
        <v>5.5416666666666661</v>
      </c>
      <c r="AT252" s="118">
        <f t="shared" si="392"/>
        <v>29.924999999999997</v>
      </c>
      <c r="AU252" s="119">
        <f t="shared" si="393"/>
        <v>4.0303030303030303</v>
      </c>
      <c r="AV252" s="19">
        <v>73.415999999999997</v>
      </c>
      <c r="AW252" s="19">
        <f>95-AY252</f>
        <v>92</v>
      </c>
      <c r="AX252" s="120">
        <v>2.3939999999999997</v>
      </c>
      <c r="AY252" s="19">
        <v>3</v>
      </c>
      <c r="AZ252" s="1" t="s">
        <v>431</v>
      </c>
      <c r="BA252" s="142">
        <v>20.8</v>
      </c>
      <c r="BB252" s="1" t="s">
        <v>431</v>
      </c>
      <c r="BC252" s="6">
        <v>0.15</v>
      </c>
      <c r="BD252" s="6"/>
      <c r="BE252" s="19">
        <v>52</v>
      </c>
      <c r="BF252" s="19">
        <v>38.799999999999997</v>
      </c>
      <c r="BG252" s="64">
        <v>6747.8571428571431</v>
      </c>
      <c r="BH252" s="20">
        <v>272</v>
      </c>
      <c r="BI252" s="19">
        <v>0.81</v>
      </c>
      <c r="BJ252" s="19">
        <v>71.2</v>
      </c>
      <c r="BK252" s="1">
        <v>28.9</v>
      </c>
      <c r="BL252" s="144">
        <f t="shared" si="415"/>
        <v>2.4636678200692042</v>
      </c>
      <c r="BM252" s="122">
        <v>3.8</v>
      </c>
      <c r="BN252" s="6">
        <f t="shared" si="416"/>
        <v>4.7619047619047619</v>
      </c>
      <c r="BO252" s="1" t="s">
        <v>431</v>
      </c>
      <c r="BP252" s="1">
        <v>45.2</v>
      </c>
      <c r="BQ252" s="1">
        <v>40.5</v>
      </c>
      <c r="BR252" s="4">
        <v>57756</v>
      </c>
      <c r="BS252" s="6">
        <f t="shared" si="395"/>
        <v>24.9</v>
      </c>
      <c r="BT252" s="4">
        <v>77</v>
      </c>
      <c r="BU252" s="42">
        <v>5397.2800000000007</v>
      </c>
      <c r="BV252" s="6">
        <f t="shared" si="396"/>
        <v>23</v>
      </c>
      <c r="BW252" s="6">
        <f t="shared" si="397"/>
        <v>14.184000000000001</v>
      </c>
      <c r="BX252" s="4">
        <v>5.2</v>
      </c>
      <c r="BY252" s="22">
        <f t="shared" si="398"/>
        <v>0.74880000000000013</v>
      </c>
      <c r="BZ252" s="4">
        <v>19.7</v>
      </c>
      <c r="CA252" s="22">
        <f t="shared" si="399"/>
        <v>2.8368000000000002</v>
      </c>
      <c r="CB252" s="4">
        <v>73.599999999999994</v>
      </c>
      <c r="CC252" s="22">
        <f t="shared" si="400"/>
        <v>10.5984</v>
      </c>
      <c r="CD252" s="6">
        <v>0.03</v>
      </c>
      <c r="CE252" s="123">
        <v>99.2</v>
      </c>
      <c r="CF252" s="123">
        <v>7726</v>
      </c>
      <c r="CG252" s="123">
        <v>94.7</v>
      </c>
      <c r="CH252" s="123">
        <v>4922</v>
      </c>
      <c r="CI252" s="123">
        <v>71.599999999999994</v>
      </c>
      <c r="CJ252" s="123">
        <v>81.2</v>
      </c>
      <c r="CK252" s="123">
        <v>3731</v>
      </c>
      <c r="CL252" s="143">
        <f t="shared" si="401"/>
        <v>0.26395939086294418</v>
      </c>
      <c r="CM252" s="22"/>
      <c r="CN252" s="22"/>
      <c r="CO252" s="22"/>
      <c r="CP252" s="6"/>
      <c r="CQ252" s="19"/>
      <c r="CR252" s="19"/>
      <c r="CS252" s="19"/>
      <c r="CT252" s="6"/>
      <c r="CU252" s="6"/>
      <c r="CV252" s="6"/>
      <c r="CW252" s="22"/>
      <c r="CX252" s="22"/>
      <c r="CY252" s="2"/>
      <c r="CZ252" s="22"/>
      <c r="DA252" s="16">
        <v>3</v>
      </c>
      <c r="DB252" s="126" t="s">
        <v>446</v>
      </c>
      <c r="DC252" s="127"/>
      <c r="DD252" s="128" t="s">
        <v>771</v>
      </c>
      <c r="DE252" s="1"/>
      <c r="DF252" s="1"/>
      <c r="DG252" s="1"/>
      <c r="DH252" s="1"/>
      <c r="DI252" s="1" t="s">
        <v>433</v>
      </c>
      <c r="DJ252" s="207" t="s">
        <v>490</v>
      </c>
      <c r="DK252" s="4">
        <v>2</v>
      </c>
      <c r="DL252" s="4"/>
      <c r="DM252" s="4" t="s">
        <v>576</v>
      </c>
      <c r="DN252" s="16">
        <v>0</v>
      </c>
      <c r="DO252" s="4">
        <v>1</v>
      </c>
      <c r="DP252" s="14">
        <v>43612</v>
      </c>
      <c r="DQ252" s="4"/>
      <c r="DR252" s="1" t="s">
        <v>430</v>
      </c>
      <c r="DS252" s="1" t="s">
        <v>430</v>
      </c>
      <c r="DT252" s="1">
        <v>220</v>
      </c>
      <c r="DU252" s="1">
        <v>29.5</v>
      </c>
      <c r="DV252" s="1">
        <v>70.5</v>
      </c>
      <c r="DW252" s="1" t="s">
        <v>430</v>
      </c>
      <c r="DX252" s="1" t="s">
        <v>430</v>
      </c>
      <c r="DY252" s="1" t="s">
        <v>430</v>
      </c>
      <c r="DZ252" s="1" t="s">
        <v>430</v>
      </c>
      <c r="EA252" s="1">
        <v>0</v>
      </c>
      <c r="EB252" s="1"/>
      <c r="EC252" s="4">
        <v>0</v>
      </c>
      <c r="ED252" s="4"/>
      <c r="EE252" s="4">
        <v>15</v>
      </c>
      <c r="EF252" s="4">
        <v>30</v>
      </c>
      <c r="EG252" s="4">
        <v>3</v>
      </c>
      <c r="EH252" s="4">
        <v>1</v>
      </c>
      <c r="EI252" s="4" t="s">
        <v>2464</v>
      </c>
      <c r="EJ252" s="4">
        <v>176</v>
      </c>
      <c r="EK252" s="4">
        <v>97</v>
      </c>
      <c r="EL252" s="6">
        <f>EK252/(EJ252*EJ252*0.01*0.01)</f>
        <v>31.31456611570248</v>
      </c>
      <c r="EM252" s="17">
        <v>2</v>
      </c>
      <c r="EN252" s="1">
        <v>1</v>
      </c>
      <c r="EO252" s="4" t="s">
        <v>445</v>
      </c>
      <c r="EP252" s="4" t="s">
        <v>445</v>
      </c>
      <c r="EQ252" s="31" t="s">
        <v>2465</v>
      </c>
      <c r="ER252" s="14">
        <v>43144</v>
      </c>
      <c r="ES252" s="129">
        <v>11650</v>
      </c>
      <c r="ET252" s="130">
        <v>75</v>
      </c>
      <c r="EU252" s="130">
        <v>157564</v>
      </c>
      <c r="EV252" s="130">
        <v>16001</v>
      </c>
      <c r="EW252" s="130">
        <v>42120</v>
      </c>
      <c r="EX252" s="130">
        <v>1750</v>
      </c>
      <c r="EY252" s="131">
        <f t="shared" si="402"/>
        <v>61.421161177426413</v>
      </c>
      <c r="EZ252" s="38">
        <f t="shared" si="403"/>
        <v>921.31741766139623</v>
      </c>
      <c r="FA252" s="9"/>
      <c r="FB252" s="9"/>
      <c r="FC252" s="9"/>
      <c r="FD252" s="9"/>
      <c r="FE252" s="132"/>
      <c r="FF252" s="132"/>
      <c r="FG252" s="132"/>
      <c r="FH252" s="133"/>
      <c r="FI252" s="134"/>
      <c r="FJ252" s="133"/>
      <c r="FK252" s="135"/>
      <c r="FL252" s="136"/>
      <c r="FM252" s="9"/>
      <c r="FN252" s="1"/>
      <c r="FO252" s="40">
        <f t="shared" si="404"/>
        <v>7.0999999999999994E-2</v>
      </c>
      <c r="FP252" s="9"/>
      <c r="FQ252" s="118">
        <f t="shared" si="405"/>
        <v>1.1106597953847326</v>
      </c>
      <c r="FR252" s="137">
        <f t="shared" si="406"/>
        <v>6.1421161177426416E-2</v>
      </c>
      <c r="FS252" s="9"/>
      <c r="FT252" s="1"/>
      <c r="FU252" s="335"/>
      <c r="FV252" s="344">
        <v>43015</v>
      </c>
      <c r="FW252" s="210"/>
      <c r="FX252" s="244" t="s">
        <v>672</v>
      </c>
      <c r="FY252" s="243" t="s">
        <v>2430</v>
      </c>
      <c r="FZ252" s="1">
        <v>0</v>
      </c>
      <c r="GA252" s="1">
        <v>4</v>
      </c>
      <c r="GB252" s="11" t="s">
        <v>653</v>
      </c>
      <c r="GC252" s="11"/>
      <c r="GD252" s="1">
        <v>0</v>
      </c>
      <c r="GE252" s="459" t="s">
        <v>513</v>
      </c>
      <c r="GF252" s="237">
        <v>0</v>
      </c>
      <c r="GG252" s="1">
        <v>1</v>
      </c>
      <c r="GH252" s="29">
        <v>0</v>
      </c>
      <c r="GI252" s="354">
        <v>0</v>
      </c>
      <c r="GJ252" s="29">
        <v>0</v>
      </c>
      <c r="GK252" s="1"/>
      <c r="GL252" s="8">
        <v>0</v>
      </c>
      <c r="GM252" s="11" t="s">
        <v>798</v>
      </c>
      <c r="GN252" s="1">
        <f>DATEDIF(DP252,GO252,"m")</f>
        <v>3</v>
      </c>
      <c r="GO252" s="10">
        <v>43726</v>
      </c>
      <c r="GP252" s="10" t="s">
        <v>445</v>
      </c>
      <c r="GQ252" s="20"/>
      <c r="GR252" s="138"/>
      <c r="GS252" s="1"/>
      <c r="GT252" s="22">
        <v>2.4764463049999996</v>
      </c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"/>
      <c r="KC252" s="1"/>
      <c r="KD252" s="1"/>
      <c r="KE252" s="20">
        <f t="shared" si="407"/>
        <v>49.01408661958628</v>
      </c>
      <c r="KF252" s="20">
        <f t="shared" si="408"/>
        <v>8.8446472095494038</v>
      </c>
      <c r="KG252" s="20">
        <f t="shared" si="409"/>
        <v>3.3167427035810264</v>
      </c>
      <c r="KH252" s="20">
        <f t="shared" si="410"/>
        <v>1.4704225985875883</v>
      </c>
      <c r="KI252" s="20">
        <f t="shared" si="417"/>
        <v>2.3340041247422039</v>
      </c>
      <c r="KJ252" s="20">
        <f t="shared" si="411"/>
        <v>0.45992165489656905</v>
      </c>
      <c r="KK252" s="20">
        <f t="shared" si="412"/>
        <v>1.7423955002812328</v>
      </c>
      <c r="KL252" s="20">
        <f t="shared" si="413"/>
        <v>6.5096603462283609</v>
      </c>
      <c r="KM252" s="1"/>
      <c r="KN252" s="1"/>
      <c r="KO252" s="1"/>
      <c r="KP252" s="1"/>
      <c r="KQ252" s="9"/>
      <c r="KR252" s="9"/>
      <c r="KS252" s="23">
        <v>43750</v>
      </c>
      <c r="KT252" s="20">
        <v>1</v>
      </c>
      <c r="KU252" s="1">
        <v>6</v>
      </c>
      <c r="KV252" s="2">
        <v>2</v>
      </c>
      <c r="KW252" s="23">
        <v>44818</v>
      </c>
      <c r="KX252" s="1">
        <v>1</v>
      </c>
      <c r="KY252" s="1">
        <v>3</v>
      </c>
      <c r="KZ252" s="1">
        <v>4</v>
      </c>
      <c r="LA252" s="11" t="s">
        <v>2466</v>
      </c>
      <c r="LB252" s="11"/>
      <c r="LC252" s="11"/>
    </row>
    <row r="253" spans="1:315">
      <c r="A253" s="1">
        <v>193</v>
      </c>
      <c r="B253" s="415">
        <f>COUNTIFS($D$3:D253,D253,$F$3:F253,F253)</f>
        <v>1</v>
      </c>
      <c r="C253" s="21">
        <v>10885</v>
      </c>
      <c r="D253" s="21" t="s">
        <v>705</v>
      </c>
      <c r="E253" s="1" t="s">
        <v>495</v>
      </c>
      <c r="F253" s="12">
        <v>6704290626</v>
      </c>
      <c r="G253" s="1">
        <v>52</v>
      </c>
      <c r="H253" s="441">
        <v>43616</v>
      </c>
      <c r="I253" s="162"/>
      <c r="J253" s="24"/>
      <c r="K253" s="9"/>
      <c r="L253" s="1"/>
      <c r="M253" s="1"/>
      <c r="N253" s="1"/>
      <c r="O253" s="1"/>
      <c r="P253" s="25"/>
      <c r="Q253" s="25"/>
      <c r="R253" s="25"/>
      <c r="S253" s="27"/>
      <c r="T253" s="27"/>
      <c r="U253" s="27"/>
      <c r="V253" s="27"/>
      <c r="W253" s="27"/>
      <c r="X253" s="27"/>
      <c r="Y253" s="26"/>
      <c r="Z253" s="8"/>
      <c r="AA253" s="1"/>
      <c r="AB253" s="1"/>
      <c r="AC253" s="1"/>
      <c r="AD253" s="1"/>
      <c r="AE253" s="1"/>
      <c r="AF253" s="1"/>
      <c r="AG253" s="136"/>
      <c r="AH253" s="9"/>
      <c r="AI253" s="1"/>
      <c r="AJ253" s="1"/>
      <c r="AK253" s="112"/>
      <c r="AL253" s="1"/>
      <c r="AM253" s="1"/>
      <c r="AN253" s="1"/>
      <c r="AO253" s="163"/>
      <c r="AP253" s="164"/>
      <c r="AQ253" s="165"/>
      <c r="AR253" s="166"/>
      <c r="AS253" s="135"/>
      <c r="AT253" s="21"/>
      <c r="AU253" s="167"/>
      <c r="AV253" s="1"/>
      <c r="AW253" s="1"/>
      <c r="AX253" s="168"/>
      <c r="AY253" s="1"/>
      <c r="AZ253" s="1"/>
      <c r="BA253" s="142"/>
      <c r="BB253" s="1"/>
      <c r="BC253" s="169"/>
      <c r="BD253" s="4"/>
      <c r="BE253" s="1"/>
      <c r="BF253" s="1"/>
      <c r="BG253" s="1"/>
      <c r="BH253" s="1"/>
      <c r="BI253" s="1"/>
      <c r="BJ253" s="1"/>
      <c r="BK253" s="1"/>
      <c r="BL253" s="170"/>
      <c r="BM253" s="123"/>
      <c r="BN253" s="4"/>
      <c r="BO253" s="1"/>
      <c r="BP253" s="1"/>
      <c r="BQ253" s="1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25"/>
      <c r="CP253" s="4"/>
      <c r="CQ253" s="1"/>
      <c r="CR253" s="1"/>
      <c r="CS253" s="1"/>
      <c r="CT253" s="25"/>
      <c r="CU253" s="125"/>
      <c r="CV253" s="125"/>
      <c r="CW253" s="1"/>
      <c r="CX253" s="1"/>
      <c r="CY253" s="1"/>
      <c r="CZ253" s="1"/>
      <c r="DA253" s="1"/>
      <c r="DB253" s="126"/>
      <c r="DC253" s="8"/>
      <c r="DD253" s="8"/>
      <c r="DE253" s="1"/>
      <c r="DF253" s="1"/>
      <c r="DG253" s="1"/>
      <c r="DH253" s="1"/>
      <c r="DI253" s="2"/>
      <c r="DJ253" s="206" t="s">
        <v>490</v>
      </c>
      <c r="DK253" s="4"/>
      <c r="DL253" s="4"/>
      <c r="DM253" s="4"/>
      <c r="DN253" s="4"/>
      <c r="DO253" s="4"/>
      <c r="DP253" s="4"/>
      <c r="DQ253" s="4"/>
      <c r="DR253" s="1"/>
      <c r="DS253" s="1"/>
      <c r="DT253" s="2"/>
      <c r="DU253" s="2"/>
      <c r="DV253" s="2"/>
      <c r="DW253" s="2"/>
      <c r="DX253" s="2"/>
      <c r="DY253" s="2"/>
      <c r="DZ253" s="2"/>
      <c r="EA253" s="2"/>
      <c r="EB253" s="1"/>
      <c r="EC253" s="9"/>
      <c r="ED253" s="9"/>
      <c r="EE253" s="9"/>
      <c r="EF253" s="1">
        <v>70</v>
      </c>
      <c r="EG253" s="1"/>
      <c r="EH253" s="1">
        <v>1</v>
      </c>
      <c r="EI253" s="237" t="s">
        <v>2467</v>
      </c>
      <c r="EJ253" s="1">
        <v>190</v>
      </c>
      <c r="EK253" s="1">
        <v>98</v>
      </c>
      <c r="EL253" s="6">
        <f>EK253/((EJ253/100)*(EJ253/100))</f>
        <v>27.146814404432135</v>
      </c>
      <c r="EM253" s="1"/>
      <c r="EN253" s="1">
        <v>1</v>
      </c>
      <c r="EO253" s="1">
        <v>2</v>
      </c>
      <c r="EP253" s="1">
        <v>1</v>
      </c>
      <c r="EQ253" s="244" t="s">
        <v>2455</v>
      </c>
      <c r="ER253" s="10">
        <v>43628</v>
      </c>
      <c r="ES253" s="129"/>
      <c r="ET253" s="9"/>
      <c r="EU253" s="9"/>
      <c r="EV253" s="9"/>
      <c r="EW253" s="9"/>
      <c r="EX253" s="9"/>
      <c r="EY253" s="132"/>
      <c r="EZ253" s="132"/>
      <c r="FA253" s="11"/>
      <c r="FB253" s="9"/>
      <c r="FC253" s="9"/>
      <c r="FD253" s="9"/>
      <c r="FE253" s="9"/>
      <c r="FF253" s="9"/>
      <c r="FG253" s="132"/>
      <c r="FH253" s="132"/>
      <c r="FI253" s="134"/>
      <c r="FJ253" s="133"/>
      <c r="FK253" s="171"/>
      <c r="FL253" s="21"/>
      <c r="FM253" s="136"/>
      <c r="FN253" s="9"/>
      <c r="FO253" s="36"/>
      <c r="FP253" s="9"/>
      <c r="FQ253" s="132"/>
      <c r="FR253" s="132"/>
      <c r="FS253" s="1"/>
      <c r="FT253" s="1"/>
      <c r="FU253" s="335" t="s">
        <v>772</v>
      </c>
      <c r="FV253" s="344">
        <v>43615</v>
      </c>
      <c r="FW253" s="210" t="s">
        <v>772</v>
      </c>
      <c r="FX253" s="244" t="s">
        <v>672</v>
      </c>
      <c r="FY253" s="243" t="s">
        <v>2430</v>
      </c>
      <c r="FZ253" s="1"/>
      <c r="GA253" s="1">
        <v>5</v>
      </c>
      <c r="GB253" s="9"/>
      <c r="GC253" s="9"/>
      <c r="GD253" s="1"/>
      <c r="GE253" s="459">
        <v>43615</v>
      </c>
      <c r="GF253" s="237" t="s">
        <v>2440</v>
      </c>
      <c r="GG253" s="1"/>
      <c r="GH253" s="244" t="s">
        <v>2468</v>
      </c>
      <c r="GI253" s="351">
        <v>0</v>
      </c>
      <c r="GJ253" s="244" t="s">
        <v>2469</v>
      </c>
      <c r="GK253" s="1"/>
      <c r="GL253" s="244" t="s">
        <v>2470</v>
      </c>
      <c r="GM253" s="9"/>
      <c r="GN253" s="1"/>
      <c r="GO253" s="1"/>
      <c r="GP253" s="4"/>
      <c r="GQ253" s="1"/>
      <c r="GR253" s="138"/>
      <c r="GS253" s="1"/>
      <c r="GT253" s="1"/>
      <c r="GU253" s="1"/>
      <c r="GV253" s="1"/>
      <c r="GW253" s="1"/>
      <c r="GX253" s="1"/>
      <c r="GY253" s="9"/>
      <c r="GZ253" s="9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1"/>
      <c r="KQ253" s="9"/>
      <c r="KR253" s="9"/>
      <c r="KS253" s="23">
        <v>44713</v>
      </c>
      <c r="KT253" s="20">
        <v>1</v>
      </c>
      <c r="KU253" s="1">
        <v>1</v>
      </c>
      <c r="KV253" s="1">
        <v>1</v>
      </c>
      <c r="KW253" s="23">
        <v>43662</v>
      </c>
      <c r="KX253" s="1">
        <v>1</v>
      </c>
      <c r="KY253" s="1">
        <v>3</v>
      </c>
      <c r="KZ253" s="1">
        <v>0</v>
      </c>
      <c r="LA253" s="11" t="s">
        <v>2463</v>
      </c>
      <c r="LB253" s="11"/>
      <c r="LC253" s="11"/>
    </row>
    <row r="254" spans="1:315">
      <c r="A254" s="1">
        <v>323</v>
      </c>
      <c r="B254" s="415">
        <f>COUNTIFS($D$3:D254,D254,$F$3:F254,F254)</f>
        <v>1</v>
      </c>
      <c r="C254" s="34">
        <v>11835</v>
      </c>
      <c r="D254" s="21" t="s">
        <v>705</v>
      </c>
      <c r="E254" s="2" t="s">
        <v>706</v>
      </c>
      <c r="F254" s="12">
        <v>450924142</v>
      </c>
      <c r="G254" s="1">
        <v>74</v>
      </c>
      <c r="H254" s="441">
        <v>43775</v>
      </c>
      <c r="I254" s="29" t="s">
        <v>499</v>
      </c>
      <c r="J254" s="24" t="s">
        <v>486</v>
      </c>
      <c r="K254" s="2" t="s">
        <v>429</v>
      </c>
      <c r="L254" s="1">
        <v>11</v>
      </c>
      <c r="M254" s="2" t="s">
        <v>822</v>
      </c>
      <c r="N254" s="2" t="s">
        <v>643</v>
      </c>
      <c r="O254" s="1"/>
      <c r="P254" s="1" t="s">
        <v>848</v>
      </c>
      <c r="Q254" s="25"/>
      <c r="R254" s="25"/>
      <c r="S254" s="2"/>
      <c r="T254" s="45" t="s">
        <v>782</v>
      </c>
      <c r="U254" s="45"/>
      <c r="V254" s="47" t="s">
        <v>858</v>
      </c>
      <c r="W254" s="27"/>
      <c r="X254" s="56"/>
      <c r="Y254" s="56"/>
      <c r="Z254" s="29"/>
      <c r="AA254" s="1" t="s">
        <v>797</v>
      </c>
      <c r="AB254" s="1"/>
      <c r="AC254" s="112">
        <v>306</v>
      </c>
      <c r="AD254" s="112">
        <v>3400</v>
      </c>
      <c r="AE254" s="11"/>
      <c r="AF254" s="11"/>
      <c r="AG254" s="11" t="s">
        <v>490</v>
      </c>
      <c r="AH254" s="112">
        <v>250</v>
      </c>
      <c r="AI254" s="1"/>
      <c r="AJ254" s="1"/>
      <c r="AK254" s="112"/>
      <c r="AL254" s="1"/>
      <c r="AM254" s="1"/>
      <c r="AN254" s="1"/>
      <c r="AO254" s="113">
        <v>20.9</v>
      </c>
      <c r="AP254" s="114">
        <v>20.9</v>
      </c>
      <c r="AQ254" s="115">
        <v>57.3</v>
      </c>
      <c r="AR254" s="116">
        <f>AO254+AP254+AQ254</f>
        <v>99.1</v>
      </c>
      <c r="AS254" s="117">
        <f>AO254/AP254</f>
        <v>1</v>
      </c>
      <c r="AT254" s="118">
        <f>AO254/AP254*AQ254</f>
        <v>57.3</v>
      </c>
      <c r="AU254" s="119">
        <f>AO254/(AP254+AQ254)</f>
        <v>0.26726342710997447</v>
      </c>
      <c r="AV254" s="19">
        <v>18.6846</v>
      </c>
      <c r="AW254" s="19">
        <f>95-AY254</f>
        <v>89.4</v>
      </c>
      <c r="AX254" s="120">
        <v>1.1703999999999999</v>
      </c>
      <c r="AY254" s="19">
        <v>5.6</v>
      </c>
      <c r="AZ254" s="1" t="s">
        <v>431</v>
      </c>
      <c r="BA254" s="142">
        <v>13.13</v>
      </c>
      <c r="BB254" s="1" t="s">
        <v>431</v>
      </c>
      <c r="BC254" s="6">
        <v>0.3</v>
      </c>
      <c r="BD254" s="6">
        <v>84.6</v>
      </c>
      <c r="BE254" s="19">
        <v>24.6</v>
      </c>
      <c r="BF254" s="19">
        <v>19.100000000000001</v>
      </c>
      <c r="BG254" s="2">
        <v>5820</v>
      </c>
      <c r="BH254" s="20">
        <v>264</v>
      </c>
      <c r="BI254" s="22">
        <v>4.7E-2</v>
      </c>
      <c r="BJ254" s="19">
        <v>29.9</v>
      </c>
      <c r="BK254" s="1">
        <v>70.099999999999994</v>
      </c>
      <c r="BL254" s="144">
        <f>BJ254/BK254</f>
        <v>0.42653352353780316</v>
      </c>
      <c r="BM254" s="122">
        <v>0.4</v>
      </c>
      <c r="BN254" s="6">
        <f>BM254*100/AO254</f>
        <v>1.9138755980861246</v>
      </c>
      <c r="BO254" s="1" t="s">
        <v>431</v>
      </c>
      <c r="BP254" s="1">
        <v>27</v>
      </c>
      <c r="BQ254" s="19">
        <v>33.059999999999995</v>
      </c>
      <c r="BR254" s="42">
        <v>22355.357142857141</v>
      </c>
      <c r="BS254" s="6">
        <f>BX254+BZ254</f>
        <v>64.5</v>
      </c>
      <c r="BT254" s="4">
        <v>89.1</v>
      </c>
      <c r="BU254" s="42">
        <v>10293.92</v>
      </c>
      <c r="BV254" s="6">
        <f>100-BT254</f>
        <v>10.900000000000006</v>
      </c>
      <c r="BW254" s="6">
        <f>BY254+CA254+CC254</f>
        <v>20.7746</v>
      </c>
      <c r="BX254" s="4">
        <v>29.9</v>
      </c>
      <c r="BY254" s="22">
        <f>BX254*AP254/100</f>
        <v>6.2490999999999994</v>
      </c>
      <c r="BZ254" s="4">
        <v>34.6</v>
      </c>
      <c r="CA254" s="22">
        <f>BZ254*AP254/100</f>
        <v>7.2313999999999998</v>
      </c>
      <c r="CB254" s="4">
        <v>34.9</v>
      </c>
      <c r="CC254" s="22">
        <f>CB254*AP254/100</f>
        <v>7.2940999999999994</v>
      </c>
      <c r="CD254" s="6">
        <v>0.5</v>
      </c>
      <c r="CE254" s="123">
        <v>98.7</v>
      </c>
      <c r="CF254" s="124">
        <v>9676.0999999999985</v>
      </c>
      <c r="CG254" s="123">
        <v>96.9</v>
      </c>
      <c r="CH254" s="123">
        <v>5838</v>
      </c>
      <c r="CI254" s="123">
        <v>66.3</v>
      </c>
      <c r="CJ254" s="123">
        <v>86</v>
      </c>
      <c r="CK254" s="124">
        <v>6164.4</v>
      </c>
      <c r="CL254" s="19">
        <f>BX254/BZ254</f>
        <v>0.86416184971098253</v>
      </c>
      <c r="CM254" s="22"/>
      <c r="CN254" s="22"/>
      <c r="CO254" s="22"/>
      <c r="CP254" s="6"/>
      <c r="CQ254" s="19"/>
      <c r="CR254" s="19"/>
      <c r="CS254" s="19"/>
      <c r="CT254" s="6">
        <v>43.4</v>
      </c>
      <c r="CU254" s="6">
        <v>1.46</v>
      </c>
      <c r="CV254" s="6">
        <v>50.9</v>
      </c>
      <c r="CW254" s="22">
        <v>29.7</v>
      </c>
      <c r="CX254" s="22">
        <v>39</v>
      </c>
      <c r="CY254" s="2">
        <v>40.5</v>
      </c>
      <c r="CZ254" s="22">
        <v>0.59</v>
      </c>
      <c r="DA254" s="1"/>
      <c r="DB254" s="126" t="s">
        <v>432</v>
      </c>
      <c r="DC254" s="127"/>
      <c r="DD254" s="128" t="s">
        <v>863</v>
      </c>
      <c r="DE254" s="1"/>
      <c r="DF254" s="1"/>
      <c r="DG254" s="1"/>
      <c r="DH254" s="1"/>
      <c r="DI254" s="1" t="s">
        <v>433</v>
      </c>
      <c r="DJ254" s="206" t="s">
        <v>490</v>
      </c>
      <c r="DK254" s="4">
        <v>2</v>
      </c>
      <c r="DL254" s="4"/>
      <c r="DM254" s="4"/>
      <c r="DN254" s="16" t="s">
        <v>466</v>
      </c>
      <c r="DO254" s="4"/>
      <c r="DP254" s="4"/>
      <c r="DQ254" s="4"/>
      <c r="DR254" s="1" t="s">
        <v>430</v>
      </c>
      <c r="DS254" s="1" t="s">
        <v>430</v>
      </c>
      <c r="DT254" s="1">
        <v>541</v>
      </c>
      <c r="DU254" s="1">
        <v>40.1</v>
      </c>
      <c r="DV254" s="1">
        <v>59.9</v>
      </c>
      <c r="DW254" s="1" t="s">
        <v>778</v>
      </c>
      <c r="DX254" s="1"/>
      <c r="DY254" s="1"/>
      <c r="DZ254" s="1"/>
      <c r="EA254" s="1">
        <v>0</v>
      </c>
      <c r="EB254" s="1"/>
      <c r="EC254" s="36"/>
      <c r="ED254" s="36"/>
      <c r="EE254" s="4">
        <v>11</v>
      </c>
      <c r="EF254" s="4">
        <v>10</v>
      </c>
      <c r="EG254" s="4"/>
      <c r="EH254" s="4">
        <v>1</v>
      </c>
      <c r="EI254" s="4" t="s">
        <v>2524</v>
      </c>
      <c r="EJ254" s="4">
        <v>173</v>
      </c>
      <c r="EK254" s="4">
        <v>90</v>
      </c>
      <c r="EL254" s="6">
        <f>EK254/(EJ254*EJ254*0.01*0.01)</f>
        <v>30.071168431955627</v>
      </c>
      <c r="EM254" s="4"/>
      <c r="EN254" s="4">
        <v>1</v>
      </c>
      <c r="EO254" s="4">
        <v>2</v>
      </c>
      <c r="EP254" s="4">
        <v>2</v>
      </c>
      <c r="EQ254" s="31">
        <v>0</v>
      </c>
      <c r="ER254" s="14" t="s">
        <v>513</v>
      </c>
      <c r="ES254" s="129">
        <v>11835</v>
      </c>
      <c r="ET254" s="130">
        <v>75</v>
      </c>
      <c r="EU254" s="130">
        <v>80893</v>
      </c>
      <c r="EV254" s="130">
        <v>4000</v>
      </c>
      <c r="EW254" s="130">
        <v>42120</v>
      </c>
      <c r="EX254" s="130">
        <v>2121</v>
      </c>
      <c r="EY254" s="131">
        <f>EX254/EV254*EW254/ET254</f>
        <v>297.78840000000002</v>
      </c>
      <c r="EZ254" s="38">
        <f>L254*EY254</f>
        <v>3275.6724000000004</v>
      </c>
      <c r="FA254" s="9"/>
      <c r="FB254" s="9"/>
      <c r="FC254" s="9"/>
      <c r="FD254" s="9"/>
      <c r="FE254" s="132"/>
      <c r="FF254" s="132"/>
      <c r="FG254" s="132"/>
      <c r="FH254" s="133"/>
      <c r="FI254" s="134"/>
      <c r="FJ254" s="133"/>
      <c r="FK254" s="135"/>
      <c r="FL254" s="136"/>
      <c r="FM254" s="9"/>
      <c r="FN254" s="1"/>
      <c r="FO254" s="40">
        <f>AC254/1000</f>
        <v>0.30599999999999999</v>
      </c>
      <c r="FP254" s="9"/>
      <c r="FQ254" s="118">
        <f>EX254*100/EU254</f>
        <v>2.6219821245348793</v>
      </c>
      <c r="FR254" s="137">
        <f>EY254/1000</f>
        <v>0.29778840000000001</v>
      </c>
      <c r="FS254" s="9"/>
      <c r="FT254" s="1"/>
      <c r="FU254" s="335"/>
      <c r="FV254" s="344">
        <v>43383</v>
      </c>
      <c r="FW254" s="210"/>
      <c r="FX254" s="244" t="s">
        <v>566</v>
      </c>
      <c r="FY254" s="243" t="s">
        <v>2525</v>
      </c>
      <c r="FZ254" s="1"/>
      <c r="GA254" s="1">
        <v>2</v>
      </c>
      <c r="GB254" s="9"/>
      <c r="GC254" s="9"/>
      <c r="GD254" s="1"/>
      <c r="GE254" s="459" t="s">
        <v>513</v>
      </c>
      <c r="GF254" s="1">
        <v>0</v>
      </c>
      <c r="GG254" s="1"/>
      <c r="GH254" s="244" t="s">
        <v>2527</v>
      </c>
      <c r="GI254" s="352" t="s">
        <v>2488</v>
      </c>
      <c r="GJ254" s="244" t="s">
        <v>2526</v>
      </c>
      <c r="GK254" s="1"/>
      <c r="GL254" s="8">
        <v>0</v>
      </c>
      <c r="GM254" s="9"/>
      <c r="GN254" s="1"/>
      <c r="GO254" s="10">
        <v>43775</v>
      </c>
      <c r="GP254" s="10"/>
      <c r="GQ254" s="20"/>
      <c r="GR254" s="138"/>
      <c r="GS254" s="1"/>
      <c r="GT254" s="1"/>
      <c r="GU254" s="1"/>
      <c r="GV254" s="1"/>
      <c r="GW254" s="1"/>
      <c r="GX254" s="1"/>
      <c r="GY254" s="9"/>
      <c r="GZ254" s="9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9"/>
      <c r="KC254" s="9"/>
      <c r="KD254" s="9"/>
      <c r="KE254" s="20">
        <f>FR254*AO254/100*1000</f>
        <v>62.237775599999999</v>
      </c>
      <c r="KF254" s="20">
        <f>FR254*AP254/100*1000</f>
        <v>62.237775599999999</v>
      </c>
      <c r="KG254" s="20">
        <f>FR254*AQ254/100*1000</f>
        <v>170.6327532</v>
      </c>
      <c r="KH254" s="20">
        <f>FR254*AX254/100*1000</f>
        <v>3.4853154335999998</v>
      </c>
      <c r="KI254" s="20">
        <f>FR254*BM254/100*1000</f>
        <v>1.1911536</v>
      </c>
      <c r="KJ254" s="20">
        <f>FR254*BY254/100*1000</f>
        <v>18.609094904399999</v>
      </c>
      <c r="KK254" s="20">
        <f>FR254*CA254/100*1000</f>
        <v>21.534270357600001</v>
      </c>
      <c r="KL254" s="20">
        <f>FR254*CC254/100*1000</f>
        <v>21.720983684399997</v>
      </c>
      <c r="KM254" s="9"/>
      <c r="KN254" s="9"/>
      <c r="KO254" s="9"/>
      <c r="KP254" s="1"/>
      <c r="KQ254" s="9"/>
      <c r="KR254" s="9"/>
      <c r="KS254" s="23">
        <v>43992</v>
      </c>
      <c r="KT254" s="20">
        <v>2</v>
      </c>
      <c r="KU254" s="1">
        <v>2</v>
      </c>
      <c r="KV254" s="1">
        <v>2</v>
      </c>
      <c r="KW254" s="23">
        <v>43992</v>
      </c>
      <c r="KX254" s="1">
        <v>2</v>
      </c>
      <c r="KY254" s="1">
        <v>0</v>
      </c>
      <c r="KZ254" s="1">
        <v>1</v>
      </c>
      <c r="LA254" s="11" t="s">
        <v>2463</v>
      </c>
      <c r="LB254" s="11"/>
      <c r="LC254" s="11"/>
    </row>
    <row r="255" spans="1:315">
      <c r="A255" s="1">
        <v>4</v>
      </c>
      <c r="B255" s="415">
        <f>COUNTIFS($D$3:D255,D255,$F$3:F255,F255)</f>
        <v>1</v>
      </c>
      <c r="C255" s="34">
        <v>14280</v>
      </c>
      <c r="D255" s="21" t="s">
        <v>1402</v>
      </c>
      <c r="E255" s="2" t="s">
        <v>1301</v>
      </c>
      <c r="F255" s="12">
        <v>501128077</v>
      </c>
      <c r="G255" s="1">
        <v>71</v>
      </c>
      <c r="H255" s="441">
        <v>44209</v>
      </c>
      <c r="I255" s="29" t="s">
        <v>1403</v>
      </c>
      <c r="J255" s="24" t="s">
        <v>486</v>
      </c>
      <c r="K255" s="2" t="s">
        <v>429</v>
      </c>
      <c r="L255" s="2">
        <v>11</v>
      </c>
      <c r="M255" s="2" t="s">
        <v>628</v>
      </c>
      <c r="N255" s="2" t="s">
        <v>644</v>
      </c>
      <c r="O255" s="11"/>
      <c r="P255" s="2" t="s">
        <v>1384</v>
      </c>
      <c r="Q255" s="11"/>
      <c r="R255" s="11"/>
      <c r="S255" s="11"/>
      <c r="T255" s="41"/>
      <c r="U255" s="41"/>
      <c r="V255" s="61" t="s">
        <v>1358</v>
      </c>
      <c r="W255" s="59" t="s">
        <v>1305</v>
      </c>
      <c r="X255" s="60"/>
      <c r="Y255" s="60"/>
      <c r="Z255" s="11"/>
      <c r="AA255" s="1" t="s">
        <v>793</v>
      </c>
      <c r="AB255" s="1"/>
      <c r="AC255" s="112">
        <v>1147</v>
      </c>
      <c r="AD255" s="112">
        <v>12600</v>
      </c>
      <c r="AE255" s="11"/>
      <c r="AF255" s="11"/>
      <c r="AG255" s="11" t="s">
        <v>482</v>
      </c>
      <c r="AH255" s="112">
        <v>1000</v>
      </c>
      <c r="AI255" s="11"/>
      <c r="AJ255" s="11"/>
      <c r="AK255" s="112"/>
      <c r="AL255" s="1"/>
      <c r="AM255" s="11"/>
      <c r="AN255" s="1"/>
      <c r="AO255" s="113">
        <v>60.5</v>
      </c>
      <c r="AP255" s="114">
        <v>37.799999999999997</v>
      </c>
      <c r="AQ255" s="115">
        <v>0.2</v>
      </c>
      <c r="AR255" s="116">
        <f>AO255+AP255+AQ255</f>
        <v>98.5</v>
      </c>
      <c r="AS255" s="117">
        <f>AO255/AP255</f>
        <v>1.6005291005291007</v>
      </c>
      <c r="AT255" s="118">
        <f>AO255/AP255*AQ255</f>
        <v>0.32010582010582017</v>
      </c>
      <c r="AU255" s="119">
        <f>AO255/(AP255+AQ255)</f>
        <v>1.5921052631578947</v>
      </c>
      <c r="AV255" s="19">
        <f>AW255*AO255/100</f>
        <v>57.43</v>
      </c>
      <c r="AW255" s="19">
        <f>98-AY255-(CD255*100/AO255)</f>
        <v>94.925619834710744</v>
      </c>
      <c r="AX255" s="120">
        <v>1.73</v>
      </c>
      <c r="AY255" s="19">
        <f>AX255*100/AO255</f>
        <v>2.8595041322314048</v>
      </c>
      <c r="AZ255" s="1" t="s">
        <v>431</v>
      </c>
      <c r="BA255" s="55">
        <v>62.6</v>
      </c>
      <c r="BB255" s="1" t="s">
        <v>431</v>
      </c>
      <c r="BC255" s="6">
        <v>0.19</v>
      </c>
      <c r="BD255" s="6"/>
      <c r="BE255" s="19"/>
      <c r="BF255" s="19"/>
      <c r="BG255" s="64">
        <v>6139.2857142857147</v>
      </c>
      <c r="BH255" s="64">
        <v>411.0169491525424</v>
      </c>
      <c r="BI255" s="19">
        <v>28.9</v>
      </c>
      <c r="BJ255" s="19">
        <v>56.4</v>
      </c>
      <c r="BK255" s="1">
        <v>43.6</v>
      </c>
      <c r="BL255" s="121">
        <f>BJ255/BK255</f>
        <v>1.2935779816513762</v>
      </c>
      <c r="BM255" s="122">
        <v>2.87</v>
      </c>
      <c r="BN255" s="6">
        <f>BM255*100/AO255</f>
        <v>4.7438016528925617</v>
      </c>
      <c r="BO255" s="1" t="s">
        <v>431</v>
      </c>
      <c r="BP255" s="19">
        <v>47.7</v>
      </c>
      <c r="BQ255" s="19">
        <v>54</v>
      </c>
      <c r="BR255" s="6">
        <v>44782.5</v>
      </c>
      <c r="BS255" s="6">
        <f>BX255+BZ255</f>
        <v>87</v>
      </c>
      <c r="BT255" s="4">
        <v>94.9</v>
      </c>
      <c r="BU255" s="42">
        <v>12462.857142857143</v>
      </c>
      <c r="BV255" s="6">
        <f>100-BT255</f>
        <v>5.0999999999999943</v>
      </c>
      <c r="BW255" s="6">
        <f>BY255+CA255+CC255</f>
        <v>37.0062</v>
      </c>
      <c r="BX255" s="22">
        <v>63.7</v>
      </c>
      <c r="BY255" s="22">
        <f>BX255*AP255/100</f>
        <v>24.078600000000002</v>
      </c>
      <c r="BZ255" s="4">
        <v>23.3</v>
      </c>
      <c r="CA255" s="22">
        <f>BZ255*AP255/100</f>
        <v>8.8073999999999995</v>
      </c>
      <c r="CB255" s="4">
        <v>10.9</v>
      </c>
      <c r="CC255" s="22">
        <f>CB255*AP255/100</f>
        <v>4.1201999999999996</v>
      </c>
      <c r="CD255" s="22">
        <v>0.13</v>
      </c>
      <c r="CE255" s="123">
        <v>99.4</v>
      </c>
      <c r="CF255" s="123">
        <v>6281</v>
      </c>
      <c r="CG255" s="123">
        <v>95.1</v>
      </c>
      <c r="CH255" s="123">
        <v>3597</v>
      </c>
      <c r="CI255" s="123">
        <v>77.599999999999994</v>
      </c>
      <c r="CJ255" s="123">
        <v>96</v>
      </c>
      <c r="CK255" s="123">
        <v>5121</v>
      </c>
      <c r="CL255" s="19">
        <f>BX255/BZ255</f>
        <v>2.7339055793991416</v>
      </c>
      <c r="CM255" s="22">
        <v>1.9</v>
      </c>
      <c r="CN255" s="22">
        <v>4.96</v>
      </c>
      <c r="CO255" s="22">
        <v>5.15</v>
      </c>
      <c r="CP255" s="6"/>
      <c r="CQ255" s="19"/>
      <c r="CR255" s="19"/>
      <c r="CS255" s="20"/>
      <c r="CT255" s="22"/>
      <c r="CU255" s="139"/>
      <c r="CV255" s="139"/>
      <c r="CW255" s="22"/>
      <c r="CX255" s="22"/>
      <c r="CY255" s="1"/>
      <c r="CZ255" s="22"/>
      <c r="DA255" s="16"/>
      <c r="DB255" s="126" t="s">
        <v>446</v>
      </c>
      <c r="DC255" s="127"/>
      <c r="DD255" s="128" t="s">
        <v>1404</v>
      </c>
      <c r="DE255" s="1"/>
      <c r="DF255" s="1"/>
      <c r="DG255" s="1"/>
      <c r="DH255" s="1"/>
      <c r="DI255" s="105" t="s">
        <v>433</v>
      </c>
      <c r="DJ255" s="331" t="s">
        <v>2528</v>
      </c>
      <c r="DK255" s="4">
        <v>2</v>
      </c>
      <c r="DL255" s="4" t="s">
        <v>1405</v>
      </c>
      <c r="DM255" s="4" t="s">
        <v>1405</v>
      </c>
      <c r="DN255" s="16" t="s">
        <v>442</v>
      </c>
      <c r="DO255" s="4">
        <v>0</v>
      </c>
      <c r="DP255" s="4">
        <v>0</v>
      </c>
      <c r="DQ255" s="4" t="s">
        <v>430</v>
      </c>
      <c r="DR255" s="1" t="s">
        <v>430</v>
      </c>
      <c r="DS255" s="1" t="s">
        <v>430</v>
      </c>
      <c r="DT255" s="1">
        <v>754</v>
      </c>
      <c r="DU255" s="1">
        <v>13.4</v>
      </c>
      <c r="DV255" s="1">
        <v>86.6</v>
      </c>
      <c r="DW255" s="1" t="s">
        <v>430</v>
      </c>
      <c r="DX255" s="1" t="s">
        <v>430</v>
      </c>
      <c r="DY255" s="1" t="s">
        <v>430</v>
      </c>
      <c r="DZ255" s="1" t="s">
        <v>430</v>
      </c>
      <c r="EA255" s="1">
        <v>0</v>
      </c>
      <c r="EB255" s="1"/>
      <c r="EC255" s="36"/>
      <c r="ED255" s="36"/>
      <c r="EE255" s="4">
        <v>11</v>
      </c>
      <c r="EF255" s="4"/>
      <c r="EG255" s="4"/>
      <c r="EH255" s="4"/>
      <c r="EI255" s="4"/>
      <c r="EJ255" s="4" t="s">
        <v>430</v>
      </c>
      <c r="EK255" s="4" t="s">
        <v>430</v>
      </c>
      <c r="EL255" s="4" t="s">
        <v>430</v>
      </c>
      <c r="EM255" s="4" t="s">
        <v>430</v>
      </c>
      <c r="EN255" s="1">
        <v>1</v>
      </c>
      <c r="EO255" s="4">
        <v>3</v>
      </c>
      <c r="EP255" s="4" t="s">
        <v>1313</v>
      </c>
      <c r="EQ255" s="31" t="s">
        <v>430</v>
      </c>
      <c r="ER255" s="14" t="s">
        <v>513</v>
      </c>
      <c r="ES255" s="129">
        <v>14280</v>
      </c>
      <c r="ET255" s="130">
        <v>75</v>
      </c>
      <c r="EU255" s="130">
        <v>29249</v>
      </c>
      <c r="EV255" s="130">
        <v>4000</v>
      </c>
      <c r="EW255" s="130">
        <v>39780</v>
      </c>
      <c r="EX255" s="130">
        <v>8648</v>
      </c>
      <c r="EY255" s="131">
        <f>EX255/EV255*EW255/ET255</f>
        <v>1146.7248</v>
      </c>
      <c r="EZ255" s="38">
        <f>L255*EY255</f>
        <v>12613.9728</v>
      </c>
      <c r="FA255" s="9"/>
      <c r="FB255" s="9"/>
      <c r="FC255" s="9"/>
      <c r="FD255" s="9"/>
      <c r="FE255" s="132"/>
      <c r="FF255" s="132"/>
      <c r="FG255" s="132"/>
      <c r="FH255" s="133"/>
      <c r="FI255" s="134"/>
      <c r="FJ255" s="133"/>
      <c r="FK255" s="135"/>
      <c r="FL255" s="136"/>
      <c r="FM255" s="9"/>
      <c r="FN255" s="1"/>
      <c r="FO255" s="40">
        <f>AC255/1000</f>
        <v>1.147</v>
      </c>
      <c r="FP255" s="9"/>
      <c r="FQ255" s="118">
        <f>EX255*100/EU255</f>
        <v>29.566822797360594</v>
      </c>
      <c r="FR255" s="137">
        <f>EY255/1000</f>
        <v>1.1467247999999999</v>
      </c>
      <c r="FS255" s="140"/>
      <c r="FT255" s="1">
        <v>11</v>
      </c>
      <c r="FU255" s="337" t="s">
        <v>1406</v>
      </c>
      <c r="FV255" s="335" t="s">
        <v>430</v>
      </c>
      <c r="FW255" s="1"/>
      <c r="FX255" s="210" t="s">
        <v>430</v>
      </c>
      <c r="FY255" s="240" t="s">
        <v>1381</v>
      </c>
      <c r="FZ255" s="1">
        <v>0</v>
      </c>
      <c r="GA255" s="1" t="s">
        <v>430</v>
      </c>
      <c r="GB255" s="9" t="s">
        <v>1407</v>
      </c>
      <c r="GC255" s="9"/>
      <c r="GD255" s="1">
        <v>0</v>
      </c>
      <c r="GE255" s="459" t="s">
        <v>430</v>
      </c>
      <c r="GF255" s="1" t="s">
        <v>430</v>
      </c>
      <c r="GG255" s="1">
        <v>0</v>
      </c>
      <c r="GH255" s="8" t="s">
        <v>430</v>
      </c>
      <c r="GI255" s="351">
        <v>0</v>
      </c>
      <c r="GJ255" s="8" t="s">
        <v>430</v>
      </c>
      <c r="GK255" s="1">
        <v>0</v>
      </c>
      <c r="GL255" s="8">
        <v>0</v>
      </c>
      <c r="GM255" s="9" t="s">
        <v>1324</v>
      </c>
      <c r="GN255" s="1"/>
      <c r="GO255" s="10">
        <v>44209</v>
      </c>
      <c r="GP255" s="10"/>
      <c r="GQ255" s="20"/>
      <c r="GR255" s="138"/>
      <c r="GS255" s="1"/>
      <c r="GT255" s="1"/>
      <c r="GU255" s="1"/>
      <c r="GV255" s="1"/>
      <c r="GW255" s="1"/>
      <c r="GX255" s="1"/>
      <c r="GY255" s="9"/>
      <c r="GZ255" s="9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9"/>
      <c r="KC255" s="9"/>
      <c r="KD255" s="9"/>
      <c r="KE255" s="20">
        <f>FR255*AO255/100*1000</f>
        <v>693.76850399999989</v>
      </c>
      <c r="KF255" s="20">
        <f>FR255*AP255/100*1000</f>
        <v>433.46197439999992</v>
      </c>
      <c r="KG255" s="20">
        <f>FR255*AQ255/100*1000</f>
        <v>2.2934495999999998</v>
      </c>
      <c r="KH255" s="20">
        <f>FR255*AX255/100*1000</f>
        <v>19.838339039999997</v>
      </c>
      <c r="KI255" s="20">
        <f>FR255*BM255/100*1000</f>
        <v>32.911001759999998</v>
      </c>
      <c r="KJ255" s="20">
        <f>FR255*BY255/100*1000</f>
        <v>276.11527769279996</v>
      </c>
      <c r="KK255" s="20">
        <f>FR255*CA255/100*1000</f>
        <v>100.99664003519999</v>
      </c>
      <c r="KL255" s="20">
        <f>FR255*CC255/100*1000</f>
        <v>47.247355209599995</v>
      </c>
      <c r="KM255" s="9"/>
      <c r="KN255" s="9"/>
      <c r="KO255" s="9"/>
      <c r="KP255" s="1"/>
      <c r="KQ255" s="9"/>
      <c r="KR255" s="9"/>
      <c r="KS255" s="23"/>
      <c r="KT255" s="20"/>
      <c r="KU255" s="1"/>
      <c r="KV255" s="1" t="s">
        <v>1324</v>
      </c>
      <c r="KW255" s="1"/>
      <c r="KX255" s="1"/>
      <c r="KY255" s="1"/>
      <c r="KZ255" s="1"/>
      <c r="LA255" s="11" t="s">
        <v>3264</v>
      </c>
      <c r="LB255" s="11"/>
      <c r="LC255" s="11"/>
    </row>
    <row r="256" spans="1:315">
      <c r="A256" s="1">
        <v>233</v>
      </c>
      <c r="B256" s="415">
        <f>COUNTIFS($D$3:D256,D256,$F$3:F256,F256)</f>
        <v>1</v>
      </c>
      <c r="C256" s="21">
        <v>13553</v>
      </c>
      <c r="D256" s="21" t="s">
        <v>2365</v>
      </c>
      <c r="E256" s="1" t="s">
        <v>586</v>
      </c>
      <c r="F256" s="12">
        <v>8805285368</v>
      </c>
      <c r="G256" s="1">
        <v>32</v>
      </c>
      <c r="H256" s="441">
        <v>44116</v>
      </c>
      <c r="I256" s="162"/>
      <c r="J256" s="24"/>
      <c r="K256" s="9"/>
      <c r="L256" s="1"/>
      <c r="M256" s="1"/>
      <c r="N256" s="1"/>
      <c r="O256" s="1"/>
      <c r="P256" s="25"/>
      <c r="Q256" s="25"/>
      <c r="R256" s="25"/>
      <c r="S256" s="27"/>
      <c r="T256" s="27"/>
      <c r="U256" s="27"/>
      <c r="V256" s="27"/>
      <c r="W256" s="27"/>
      <c r="X256" s="27"/>
      <c r="Y256" s="26"/>
      <c r="Z256" s="8"/>
      <c r="AA256" s="1"/>
      <c r="AB256" s="1"/>
      <c r="AC256" s="1"/>
      <c r="AD256" s="1"/>
      <c r="AE256" s="1"/>
      <c r="AF256" s="1"/>
      <c r="AG256" s="136"/>
      <c r="AH256" s="9"/>
      <c r="AI256" s="1"/>
      <c r="AJ256" s="1"/>
      <c r="AK256" s="112"/>
      <c r="AL256" s="1"/>
      <c r="AM256" s="1"/>
      <c r="AN256" s="1"/>
      <c r="AO256" s="163"/>
      <c r="AP256" s="164"/>
      <c r="AQ256" s="165"/>
      <c r="AR256" s="166"/>
      <c r="AS256" s="135"/>
      <c r="AT256" s="21"/>
      <c r="AU256" s="167"/>
      <c r="AV256" s="1"/>
      <c r="AW256" s="1"/>
      <c r="AX256" s="168"/>
      <c r="AY256" s="1"/>
      <c r="AZ256" s="1"/>
      <c r="BA256" s="142"/>
      <c r="BB256" s="1"/>
      <c r="BC256" s="169"/>
      <c r="BD256" s="4"/>
      <c r="BE256" s="1"/>
      <c r="BF256" s="1"/>
      <c r="BG256" s="1"/>
      <c r="BH256" s="1"/>
      <c r="BI256" s="1"/>
      <c r="BJ256" s="1"/>
      <c r="BK256" s="1"/>
      <c r="BL256" s="170"/>
      <c r="BM256" s="123"/>
      <c r="BN256" s="4"/>
      <c r="BO256" s="1"/>
      <c r="BP256" s="1"/>
      <c r="BQ256" s="1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25"/>
      <c r="CP256" s="4"/>
      <c r="CQ256" s="1"/>
      <c r="CR256" s="1"/>
      <c r="CS256" s="1"/>
      <c r="CT256" s="25"/>
      <c r="CU256" s="125"/>
      <c r="CV256" s="125"/>
      <c r="CW256" s="1"/>
      <c r="CX256" s="1"/>
      <c r="CY256" s="1"/>
      <c r="CZ256" s="1"/>
      <c r="DA256" s="1"/>
      <c r="DB256" s="126"/>
      <c r="DC256" s="8"/>
      <c r="DD256" s="8"/>
      <c r="DE256" s="1"/>
      <c r="DF256" s="1"/>
      <c r="DG256" s="1"/>
      <c r="DH256" s="1"/>
      <c r="DI256" s="2"/>
      <c r="DJ256" s="206" t="s">
        <v>490</v>
      </c>
      <c r="DK256" s="4"/>
      <c r="DL256" s="4"/>
      <c r="DM256" s="4"/>
      <c r="DN256" s="4"/>
      <c r="DO256" s="4"/>
      <c r="DP256" s="4"/>
      <c r="DQ256" s="4"/>
      <c r="DR256" s="1"/>
      <c r="DS256" s="1"/>
      <c r="DT256" s="2"/>
      <c r="DU256" s="2"/>
      <c r="DV256" s="2"/>
      <c r="DW256" s="2"/>
      <c r="DX256" s="2"/>
      <c r="DY256" s="2"/>
      <c r="DZ256" s="2"/>
      <c r="EA256" s="2"/>
      <c r="EB256" s="1"/>
      <c r="EC256" s="9"/>
      <c r="ED256" s="9"/>
      <c r="EE256" s="9"/>
      <c r="EF256" s="1">
        <v>40</v>
      </c>
      <c r="EG256" s="1"/>
      <c r="EH256" s="1">
        <v>0</v>
      </c>
      <c r="EI256" s="237" t="s">
        <v>2437</v>
      </c>
      <c r="EJ256" s="237" t="s">
        <v>430</v>
      </c>
      <c r="EK256" s="237" t="s">
        <v>430</v>
      </c>
      <c r="EL256" s="6" t="e">
        <f t="shared" ref="EL256:EL261" si="418">EK256/(EJ256*EJ256*0.01*0.01)</f>
        <v>#VALUE!</v>
      </c>
      <c r="EM256" s="1"/>
      <c r="EN256" s="1">
        <v>1</v>
      </c>
      <c r="EO256" s="1">
        <v>0</v>
      </c>
      <c r="EP256" s="1">
        <v>0</v>
      </c>
      <c r="EQ256" s="8">
        <v>3</v>
      </c>
      <c r="ER256" s="10" t="s">
        <v>2529</v>
      </c>
      <c r="ES256" s="129"/>
      <c r="ET256" s="9"/>
      <c r="EU256" s="9"/>
      <c r="EV256" s="9"/>
      <c r="EW256" s="9"/>
      <c r="EX256" s="9"/>
      <c r="EY256" s="132"/>
      <c r="EZ256" s="132"/>
      <c r="FA256" s="11"/>
      <c r="FB256" s="9"/>
      <c r="FC256" s="9"/>
      <c r="FD256" s="9"/>
      <c r="FE256" s="9"/>
      <c r="FF256" s="9"/>
      <c r="FG256" s="132"/>
      <c r="FH256" s="132"/>
      <c r="FI256" s="134"/>
      <c r="FJ256" s="133"/>
      <c r="FK256" s="171"/>
      <c r="FL256" s="21"/>
      <c r="FM256" s="136"/>
      <c r="FN256" s="9"/>
      <c r="FO256" s="36"/>
      <c r="FP256" s="9"/>
      <c r="FQ256" s="132"/>
      <c r="FR256" s="132"/>
      <c r="FS256" s="1"/>
      <c r="FT256" s="1"/>
      <c r="FU256" s="335" t="s">
        <v>772</v>
      </c>
      <c r="FV256" s="344">
        <v>0</v>
      </c>
      <c r="FW256" s="210" t="s">
        <v>772</v>
      </c>
      <c r="FX256" s="244" t="s">
        <v>1172</v>
      </c>
      <c r="FY256" s="243" t="s">
        <v>2461</v>
      </c>
      <c r="FZ256" s="1"/>
      <c r="GA256" s="1">
        <v>1</v>
      </c>
      <c r="GB256" s="9"/>
      <c r="GC256" s="9"/>
      <c r="GD256" s="1"/>
      <c r="GE256" s="459" t="s">
        <v>513</v>
      </c>
      <c r="GF256" s="1">
        <v>0</v>
      </c>
      <c r="GG256" s="1"/>
      <c r="GH256" s="244" t="s">
        <v>2530</v>
      </c>
      <c r="GI256" s="351">
        <v>0</v>
      </c>
      <c r="GJ256" s="8">
        <v>0</v>
      </c>
      <c r="GK256" s="1"/>
      <c r="GL256" s="8">
        <v>0</v>
      </c>
      <c r="GM256" s="9"/>
      <c r="GN256" s="1"/>
      <c r="GO256" s="1"/>
      <c r="GP256" s="4"/>
      <c r="GQ256" s="1"/>
      <c r="GR256" s="138"/>
      <c r="GS256" s="1"/>
      <c r="GT256" s="1"/>
      <c r="GU256" s="1"/>
      <c r="GV256" s="1"/>
      <c r="GW256" s="1"/>
      <c r="GX256" s="1"/>
      <c r="GY256" s="9"/>
      <c r="GZ256" s="9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1"/>
      <c r="KQ256" s="9"/>
      <c r="KR256" s="9"/>
      <c r="KS256" s="23">
        <v>44165</v>
      </c>
      <c r="KT256" s="20">
        <v>1</v>
      </c>
      <c r="KU256" s="1">
        <v>0</v>
      </c>
      <c r="KV256" s="1">
        <v>1</v>
      </c>
      <c r="KW256" s="23">
        <v>44165</v>
      </c>
      <c r="KX256" s="1">
        <v>1</v>
      </c>
      <c r="KY256" s="1">
        <v>3</v>
      </c>
      <c r="KZ256" s="1">
        <v>0</v>
      </c>
      <c r="LA256" s="11" t="s">
        <v>2531</v>
      </c>
      <c r="LB256" s="11"/>
      <c r="LC256" s="11"/>
    </row>
    <row r="257" spans="1:315">
      <c r="A257" s="1">
        <v>88</v>
      </c>
      <c r="B257" s="415">
        <f>COUNTIFS($D$3:D257,D257,$F$3:F257,F257)</f>
        <v>1</v>
      </c>
      <c r="C257" s="34">
        <v>14943</v>
      </c>
      <c r="D257" s="21" t="s">
        <v>1543</v>
      </c>
      <c r="E257" s="2" t="s">
        <v>484</v>
      </c>
      <c r="F257" s="12">
        <v>6702030093</v>
      </c>
      <c r="G257" s="1">
        <v>54</v>
      </c>
      <c r="H257" s="441">
        <v>44286</v>
      </c>
      <c r="I257" s="29" t="s">
        <v>648</v>
      </c>
      <c r="J257" s="24" t="s">
        <v>486</v>
      </c>
      <c r="K257" s="2" t="s">
        <v>429</v>
      </c>
      <c r="L257" s="2">
        <v>17</v>
      </c>
      <c r="M257" s="2" t="s">
        <v>597</v>
      </c>
      <c r="N257" s="2" t="s">
        <v>644</v>
      </c>
      <c r="O257" s="11"/>
      <c r="P257" s="2" t="s">
        <v>1528</v>
      </c>
      <c r="Q257" s="11"/>
      <c r="R257" s="11"/>
      <c r="S257" s="11"/>
      <c r="T257" s="41"/>
      <c r="U257" s="41"/>
      <c r="V257" s="61" t="s">
        <v>1358</v>
      </c>
      <c r="W257" s="41"/>
      <c r="X257" s="43" t="s">
        <v>1544</v>
      </c>
      <c r="Y257" s="68"/>
      <c r="Z257" s="11"/>
      <c r="AA257" s="1" t="s">
        <v>793</v>
      </c>
      <c r="AB257" s="1"/>
      <c r="AC257" s="112">
        <v>150</v>
      </c>
      <c r="AD257" s="112">
        <v>2500</v>
      </c>
      <c r="AE257" s="11"/>
      <c r="AF257" s="11"/>
      <c r="AG257" s="11" t="s">
        <v>490</v>
      </c>
      <c r="AH257" s="112">
        <v>150</v>
      </c>
      <c r="AI257" s="11"/>
      <c r="AJ257" s="11"/>
      <c r="AK257" s="112"/>
      <c r="AL257" s="1"/>
      <c r="AM257" s="11"/>
      <c r="AN257" s="1"/>
      <c r="AO257" s="113">
        <v>39.4</v>
      </c>
      <c r="AP257" s="114">
        <v>57.2</v>
      </c>
      <c r="AQ257" s="115">
        <v>2.57</v>
      </c>
      <c r="AR257" s="116">
        <f t="shared" ref="AR257:AR272" si="419">AO257+AP257+AQ257</f>
        <v>99.169999999999987</v>
      </c>
      <c r="AS257" s="117">
        <f t="shared" ref="AS257:AS272" si="420">AO257/AP257</f>
        <v>0.68881118881118875</v>
      </c>
      <c r="AT257" s="118">
        <f t="shared" ref="AT257:AT272" si="421">AO257/AP257*AQ257</f>
        <v>1.7702447552447549</v>
      </c>
      <c r="AU257" s="119">
        <f t="shared" ref="AU257:AU272" si="422">AO257/(AP257+AQ257)</f>
        <v>0.65919357537226031</v>
      </c>
      <c r="AV257" s="19">
        <f>AW257*AO257/100</f>
        <v>30.102000000000004</v>
      </c>
      <c r="AW257" s="19">
        <f>98-AY257-(CD257*100/AO257)</f>
        <v>76.401015228426402</v>
      </c>
      <c r="AX257" s="120">
        <v>6.04</v>
      </c>
      <c r="AY257" s="19">
        <f>AX257*100/AO257</f>
        <v>15.329949238578681</v>
      </c>
      <c r="AZ257" s="1" t="s">
        <v>431</v>
      </c>
      <c r="BA257" s="55">
        <v>24.8</v>
      </c>
      <c r="BB257" s="1" t="s">
        <v>431</v>
      </c>
      <c r="BC257" s="6">
        <v>0.54</v>
      </c>
      <c r="BD257" s="6"/>
      <c r="BE257" s="19"/>
      <c r="BF257" s="19"/>
      <c r="BG257" s="64">
        <v>4009.8113207547171</v>
      </c>
      <c r="BH257" s="64">
        <v>342.36706689536879</v>
      </c>
      <c r="BI257" s="19">
        <v>2.2999999999999998</v>
      </c>
      <c r="BJ257" s="19">
        <v>47.4</v>
      </c>
      <c r="BK257" s="19">
        <v>52.6</v>
      </c>
      <c r="BL257" s="121">
        <f t="shared" ref="BL257:BL272" si="423">BJ257/BK257</f>
        <v>0.90114068441064632</v>
      </c>
      <c r="BM257" s="122">
        <v>0.3</v>
      </c>
      <c r="BN257" s="6">
        <f t="shared" ref="BN257:BN272" si="424">BM257*100/AO257</f>
        <v>0.76142131979695438</v>
      </c>
      <c r="BO257" s="1" t="s">
        <v>431</v>
      </c>
      <c r="BP257" s="19">
        <v>47.52000000000001</v>
      </c>
      <c r="BQ257" s="19">
        <v>43.2</v>
      </c>
      <c r="BR257" s="4">
        <v>22608</v>
      </c>
      <c r="BS257" s="6">
        <f t="shared" ref="BS257:BS272" si="425">BX257+BZ257</f>
        <v>51</v>
      </c>
      <c r="BT257" s="4">
        <v>94.9</v>
      </c>
      <c r="BU257" s="42">
        <v>13620.599999999999</v>
      </c>
      <c r="BV257" s="6">
        <f t="shared" ref="BV257:BV272" si="426">100-BT257</f>
        <v>5.0999999999999943</v>
      </c>
      <c r="BW257" s="6">
        <f t="shared" ref="BW257:BW272" si="427">BY257+CA257+CC257</f>
        <v>56.799599999999998</v>
      </c>
      <c r="BX257" s="22">
        <v>25.2</v>
      </c>
      <c r="BY257" s="22">
        <f t="shared" ref="BY257:BY272" si="428">BX257*AP257/100</f>
        <v>14.414400000000001</v>
      </c>
      <c r="BZ257" s="6">
        <v>25.8</v>
      </c>
      <c r="CA257" s="22">
        <f t="shared" ref="CA257:CA272" si="429">BZ257*AP257/100</f>
        <v>14.757600000000002</v>
      </c>
      <c r="CB257" s="6">
        <v>48.3</v>
      </c>
      <c r="CC257" s="22">
        <f t="shared" ref="CC257:CC272" si="430">CB257*AP257/100</f>
        <v>27.627599999999997</v>
      </c>
      <c r="CD257" s="141">
        <v>2.4700000000000002</v>
      </c>
      <c r="CE257" s="123">
        <v>99.9</v>
      </c>
      <c r="CF257" s="124">
        <v>13682.199999999999</v>
      </c>
      <c r="CG257" s="123">
        <v>98.9</v>
      </c>
      <c r="CH257" s="124">
        <v>8313.1999999999989</v>
      </c>
      <c r="CI257" s="123">
        <v>76.900000000000006</v>
      </c>
      <c r="CJ257" s="123">
        <v>80.400000000000006</v>
      </c>
      <c r="CK257" s="124">
        <v>7998.2</v>
      </c>
      <c r="CL257" s="19">
        <f t="shared" ref="CL257:CL272" si="431">BX257/BZ257</f>
        <v>0.97674418604651159</v>
      </c>
      <c r="CM257" s="19">
        <v>6.87</v>
      </c>
      <c r="CN257" s="19">
        <v>0.41</v>
      </c>
      <c r="CO257" s="19">
        <v>0.72</v>
      </c>
      <c r="CP257" s="6"/>
      <c r="CQ257" s="19"/>
      <c r="CR257" s="19"/>
      <c r="CS257" s="20"/>
      <c r="CT257" s="25"/>
      <c r="CU257" s="125"/>
      <c r="CV257" s="125"/>
      <c r="CW257" s="1"/>
      <c r="CX257" s="1"/>
      <c r="CY257" s="1"/>
      <c r="CZ257" s="22"/>
      <c r="DA257" s="16"/>
      <c r="DB257" s="126" t="s">
        <v>440</v>
      </c>
      <c r="DC257" s="127"/>
      <c r="DD257" s="128" t="s">
        <v>1545</v>
      </c>
      <c r="DE257" s="1"/>
      <c r="DF257" s="1"/>
      <c r="DG257" s="1"/>
      <c r="DH257" s="1"/>
      <c r="DI257" s="1" t="s">
        <v>433</v>
      </c>
      <c r="DJ257" s="206" t="s">
        <v>490</v>
      </c>
      <c r="DK257" s="4">
        <v>2</v>
      </c>
      <c r="DL257" s="4"/>
      <c r="DM257" s="4"/>
      <c r="DN257" s="16">
        <v>0</v>
      </c>
      <c r="DO257" s="4"/>
      <c r="DP257" s="4"/>
      <c r="DQ257" s="4"/>
      <c r="DR257" s="22" t="s">
        <v>430</v>
      </c>
      <c r="DS257" s="22" t="s">
        <v>430</v>
      </c>
      <c r="DT257" s="64">
        <v>330</v>
      </c>
      <c r="DU257" s="22">
        <v>15.2</v>
      </c>
      <c r="DV257" s="22">
        <v>84.8</v>
      </c>
      <c r="DW257" s="22" t="s">
        <v>430</v>
      </c>
      <c r="DX257" s="22" t="s">
        <v>430</v>
      </c>
      <c r="DY257" s="22" t="s">
        <v>430</v>
      </c>
      <c r="DZ257" s="22" t="s">
        <v>430</v>
      </c>
      <c r="EA257" s="2">
        <v>0</v>
      </c>
      <c r="EB257" s="65"/>
      <c r="EC257" s="36"/>
      <c r="ED257" s="36"/>
      <c r="EE257" s="4">
        <f>L257</f>
        <v>17</v>
      </c>
      <c r="EF257" s="4">
        <v>25</v>
      </c>
      <c r="EG257" s="4"/>
      <c r="EH257" s="4">
        <v>0</v>
      </c>
      <c r="EI257" s="4">
        <v>0</v>
      </c>
      <c r="EJ257" s="4">
        <v>185</v>
      </c>
      <c r="EK257" s="4">
        <v>125</v>
      </c>
      <c r="EL257" s="6">
        <f t="shared" si="418"/>
        <v>36.523009495982471</v>
      </c>
      <c r="EM257" s="4"/>
      <c r="EN257" s="4">
        <v>1</v>
      </c>
      <c r="EO257" s="4">
        <v>2</v>
      </c>
      <c r="EP257" s="4">
        <v>1</v>
      </c>
      <c r="EQ257" s="31">
        <v>1</v>
      </c>
      <c r="ER257" s="14">
        <v>44274</v>
      </c>
      <c r="ES257" s="129">
        <v>14943</v>
      </c>
      <c r="ET257" s="130">
        <v>75</v>
      </c>
      <c r="EU257" s="130">
        <v>56642</v>
      </c>
      <c r="EV257" s="130">
        <v>8000</v>
      </c>
      <c r="EW257" s="130">
        <v>39780</v>
      </c>
      <c r="EX257" s="130">
        <v>2269</v>
      </c>
      <c r="EY257" s="131">
        <f t="shared" ref="EY257:EY272" si="432">EX257/EV257*EW257/ET257</f>
        <v>150.43470000000002</v>
      </c>
      <c r="EZ257" s="38">
        <f t="shared" ref="EZ257:EZ272" si="433">L257*EY257</f>
        <v>2557.3899000000001</v>
      </c>
      <c r="FA257" s="9"/>
      <c r="FB257" s="9"/>
      <c r="FC257" s="9"/>
      <c r="FD257" s="9"/>
      <c r="FE257" s="132"/>
      <c r="FF257" s="132"/>
      <c r="FG257" s="132"/>
      <c r="FH257" s="133"/>
      <c r="FI257" s="134"/>
      <c r="FJ257" s="133"/>
      <c r="FK257" s="135"/>
      <c r="FL257" s="136"/>
      <c r="FM257" s="9"/>
      <c r="FN257" s="1"/>
      <c r="FO257" s="40">
        <f t="shared" ref="FO257:FO267" si="434">AC257/1000</f>
        <v>0.15</v>
      </c>
      <c r="FP257" s="9"/>
      <c r="FQ257" s="118">
        <f t="shared" ref="FQ257:FQ272" si="435">EX257*100/EU257</f>
        <v>4.0058613749514498</v>
      </c>
      <c r="FR257" s="137">
        <f t="shared" ref="FR257:FR272" si="436">EY257/1000</f>
        <v>0.15043470000000003</v>
      </c>
      <c r="FS257" s="9"/>
      <c r="FT257" s="1"/>
      <c r="FU257" s="335"/>
      <c r="FV257" s="344">
        <v>43430</v>
      </c>
      <c r="FW257" s="210"/>
      <c r="FX257" s="244" t="s">
        <v>672</v>
      </c>
      <c r="FY257" s="243" t="s">
        <v>2532</v>
      </c>
      <c r="FZ257" s="1"/>
      <c r="GA257" s="1">
        <v>1</v>
      </c>
      <c r="GB257" s="9"/>
      <c r="GC257" s="9"/>
      <c r="GD257" s="1"/>
      <c r="GE257" s="20">
        <v>44274</v>
      </c>
      <c r="GF257" s="237" t="s">
        <v>522</v>
      </c>
      <c r="GG257" s="1"/>
      <c r="GH257" s="244" t="s">
        <v>2533</v>
      </c>
      <c r="GI257" s="352" t="s">
        <v>2488</v>
      </c>
      <c r="GJ257" s="244" t="s">
        <v>1371</v>
      </c>
      <c r="GK257" s="1"/>
      <c r="GL257" s="8">
        <v>0</v>
      </c>
      <c r="GM257" s="9"/>
      <c r="GN257" s="1"/>
      <c r="GO257" s="10">
        <v>44286</v>
      </c>
      <c r="GP257" s="10"/>
      <c r="GQ257" s="20"/>
      <c r="GR257" s="138"/>
      <c r="GS257" s="1"/>
      <c r="GT257" s="1"/>
      <c r="GU257" s="1"/>
      <c r="GV257" s="1"/>
      <c r="GW257" s="1"/>
      <c r="GX257" s="1"/>
      <c r="GY257" s="9"/>
      <c r="GZ257" s="9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9"/>
      <c r="KC257" s="9"/>
      <c r="KD257" s="9"/>
      <c r="KE257" s="20">
        <f t="shared" ref="KE257:KE272" si="437">FR257*AO257/100*1000</f>
        <v>59.271271800000008</v>
      </c>
      <c r="KF257" s="20">
        <f t="shared" ref="KF257:KF272" si="438">FR257*AP257/100*1000</f>
        <v>86.048648400000019</v>
      </c>
      <c r="KG257" s="20">
        <f t="shared" ref="KG257:KG272" si="439">FR257*AQ257/100*1000</f>
        <v>3.8661717900000001</v>
      </c>
      <c r="KH257" s="20">
        <f t="shared" ref="KH257:KH272" si="440">FR257*AX257/100*1000</f>
        <v>9.0862558800000013</v>
      </c>
      <c r="KI257" s="20">
        <f t="shared" ref="KI257:KI272" si="441">FR257*BM257/100*1000</f>
        <v>0.4513041000000001</v>
      </c>
      <c r="KJ257" s="20">
        <f t="shared" ref="KJ257:KJ272" si="442">FR257*BY257/100*1000</f>
        <v>21.684259396800005</v>
      </c>
      <c r="KK257" s="20">
        <f t="shared" ref="KK257:KK272" si="443">FR257*CA257/100*1000</f>
        <v>22.20055128720001</v>
      </c>
      <c r="KL257" s="20">
        <f t="shared" ref="KL257:KL272" si="444">FR257*CC257/100*1000</f>
        <v>41.56149717720001</v>
      </c>
      <c r="KM257" s="9"/>
      <c r="KN257" s="9"/>
      <c r="KO257" s="9"/>
      <c r="KP257" s="1"/>
      <c r="KQ257" s="9"/>
      <c r="KR257" s="9"/>
      <c r="KS257" s="23">
        <v>44314</v>
      </c>
      <c r="KT257" s="20">
        <v>1</v>
      </c>
      <c r="KU257" s="1">
        <v>0</v>
      </c>
      <c r="KV257" s="1">
        <v>1</v>
      </c>
      <c r="KW257" s="23">
        <v>44314</v>
      </c>
      <c r="KX257" s="1">
        <v>1</v>
      </c>
      <c r="KY257" s="1">
        <v>3</v>
      </c>
      <c r="KZ257" s="1">
        <v>0</v>
      </c>
      <c r="LA257" s="11" t="s">
        <v>2463</v>
      </c>
      <c r="LB257" s="11"/>
      <c r="LC257" s="11"/>
    </row>
    <row r="258" spans="1:315">
      <c r="A258" s="1">
        <v>72</v>
      </c>
      <c r="B258" s="1">
        <f>COUNTIFS($D$3:D258,D258,$F$3:F258,F258)</f>
        <v>1</v>
      </c>
      <c r="C258" s="34">
        <v>14829</v>
      </c>
      <c r="D258" s="72" t="s">
        <v>1510</v>
      </c>
      <c r="E258" s="73" t="s">
        <v>1511</v>
      </c>
      <c r="F258" s="75">
        <v>6656051358</v>
      </c>
      <c r="G258" s="74">
        <v>55</v>
      </c>
      <c r="H258" s="442">
        <v>44273</v>
      </c>
      <c r="I258" s="29" t="s">
        <v>1512</v>
      </c>
      <c r="J258" s="24" t="s">
        <v>486</v>
      </c>
      <c r="K258" s="2" t="s">
        <v>429</v>
      </c>
      <c r="L258" s="2">
        <v>3</v>
      </c>
      <c r="M258" s="2" t="s">
        <v>661</v>
      </c>
      <c r="N258" s="2" t="s">
        <v>430</v>
      </c>
      <c r="O258" s="11"/>
      <c r="P258" s="2" t="s">
        <v>1480</v>
      </c>
      <c r="Q258" s="11"/>
      <c r="R258" s="11"/>
      <c r="S258" s="11"/>
      <c r="T258" s="41"/>
      <c r="U258" s="41"/>
      <c r="V258" s="61" t="s">
        <v>1358</v>
      </c>
      <c r="W258" s="41"/>
      <c r="X258" s="63"/>
      <c r="Y258" s="63"/>
      <c r="Z258" s="11"/>
      <c r="AA258" s="1" t="s">
        <v>793</v>
      </c>
      <c r="AB258" s="1"/>
      <c r="AC258" s="112">
        <v>1044</v>
      </c>
      <c r="AD258" s="112">
        <v>3100</v>
      </c>
      <c r="AE258" s="11"/>
      <c r="AF258" s="11"/>
      <c r="AG258" s="11" t="s">
        <v>490</v>
      </c>
      <c r="AH258" s="112">
        <v>250</v>
      </c>
      <c r="AI258" s="11"/>
      <c r="AJ258" s="11"/>
      <c r="AK258" s="112"/>
      <c r="AL258" s="1"/>
      <c r="AM258" s="11"/>
      <c r="AN258" s="1"/>
      <c r="AO258" s="113">
        <v>6</v>
      </c>
      <c r="AP258" s="114">
        <v>64.5</v>
      </c>
      <c r="AQ258" s="115">
        <v>28.7</v>
      </c>
      <c r="AR258" s="116">
        <f t="shared" si="419"/>
        <v>99.2</v>
      </c>
      <c r="AS258" s="117">
        <f t="shared" si="420"/>
        <v>9.3023255813953487E-2</v>
      </c>
      <c r="AT258" s="118">
        <f t="shared" si="421"/>
        <v>2.6697674418604649</v>
      </c>
      <c r="AU258" s="119">
        <f t="shared" si="422"/>
        <v>6.4377682403433473E-2</v>
      </c>
      <c r="AV258" s="19">
        <f>AW258*AO258/100</f>
        <v>4.8500000000000005</v>
      </c>
      <c r="AW258" s="19">
        <f>98-AY258-(CD258*100/AO258)</f>
        <v>80.833333333333343</v>
      </c>
      <c r="AX258" s="120">
        <v>0.71</v>
      </c>
      <c r="AY258" s="19">
        <f>AX258*100/AO258</f>
        <v>11.833333333333334</v>
      </c>
      <c r="AZ258" s="1" t="s">
        <v>431</v>
      </c>
      <c r="BA258" s="55">
        <v>87.1</v>
      </c>
      <c r="BB258" s="1" t="s">
        <v>431</v>
      </c>
      <c r="BC258" s="6">
        <v>0.47</v>
      </c>
      <c r="BD258" s="6"/>
      <c r="BE258" s="19"/>
      <c r="BF258" s="19"/>
      <c r="BG258" s="64">
        <v>4292</v>
      </c>
      <c r="BH258" s="2">
        <v>290</v>
      </c>
      <c r="BI258" s="19">
        <v>0.38</v>
      </c>
      <c r="BJ258" s="19">
        <v>52.7</v>
      </c>
      <c r="BK258" s="1">
        <v>47.3</v>
      </c>
      <c r="BL258" s="121">
        <f t="shared" si="423"/>
        <v>1.1141649048625795</v>
      </c>
      <c r="BM258" s="122">
        <v>6.7000000000000004E-2</v>
      </c>
      <c r="BN258" s="6">
        <f t="shared" si="424"/>
        <v>1.1166666666666667</v>
      </c>
      <c r="BO258" s="1" t="s">
        <v>431</v>
      </c>
      <c r="BP258" s="22">
        <v>14.9</v>
      </c>
      <c r="BQ258" s="22">
        <v>65.099999999999994</v>
      </c>
      <c r="BR258" s="4">
        <v>42138</v>
      </c>
      <c r="BS258" s="6">
        <f t="shared" si="425"/>
        <v>67.599999999999994</v>
      </c>
      <c r="BT258" s="4">
        <v>21</v>
      </c>
      <c r="BU258" s="4">
        <v>6262</v>
      </c>
      <c r="BV258" s="6">
        <f t="shared" si="426"/>
        <v>79</v>
      </c>
      <c r="BW258" s="6">
        <f t="shared" si="427"/>
        <v>63.725999999999999</v>
      </c>
      <c r="BX258" s="22">
        <v>33.299999999999997</v>
      </c>
      <c r="BY258" s="22">
        <f t="shared" si="428"/>
        <v>21.4785</v>
      </c>
      <c r="BZ258" s="4">
        <v>34.299999999999997</v>
      </c>
      <c r="CA258" s="22">
        <f t="shared" si="429"/>
        <v>22.1235</v>
      </c>
      <c r="CB258" s="4">
        <v>31.2</v>
      </c>
      <c r="CC258" s="22">
        <f t="shared" si="430"/>
        <v>20.123999999999999</v>
      </c>
      <c r="CD258" s="22">
        <v>0.32</v>
      </c>
      <c r="CE258" s="123">
        <v>95.8</v>
      </c>
      <c r="CF258" s="123">
        <v>8063</v>
      </c>
      <c r="CG258" s="123">
        <v>82.1</v>
      </c>
      <c r="CH258" s="123">
        <v>5577</v>
      </c>
      <c r="CI258" s="123">
        <v>72.2</v>
      </c>
      <c r="CJ258" s="123">
        <v>82.6</v>
      </c>
      <c r="CK258" s="123">
        <v>5946</v>
      </c>
      <c r="CL258" s="19">
        <f t="shared" si="431"/>
        <v>0.9708454810495627</v>
      </c>
      <c r="CM258" s="19">
        <v>0.13</v>
      </c>
      <c r="CN258" s="19">
        <v>1.8</v>
      </c>
      <c r="CO258" s="19">
        <v>3.1</v>
      </c>
      <c r="CP258" s="6"/>
      <c r="CQ258" s="19"/>
      <c r="CR258" s="19"/>
      <c r="CS258" s="20"/>
      <c r="CT258" s="25"/>
      <c r="CU258" s="125"/>
      <c r="CV258" s="125"/>
      <c r="CW258" s="1"/>
      <c r="CX258" s="1"/>
      <c r="CY258" s="1"/>
      <c r="CZ258" s="22"/>
      <c r="DA258" s="16"/>
      <c r="DB258" s="126" t="s">
        <v>256</v>
      </c>
      <c r="DC258" s="127"/>
      <c r="DD258" s="128" t="s">
        <v>1513</v>
      </c>
      <c r="DE258" s="1"/>
      <c r="DF258" s="1"/>
      <c r="DG258" s="1"/>
      <c r="DH258" s="1"/>
      <c r="DI258" s="105" t="s">
        <v>435</v>
      </c>
      <c r="DJ258" s="206" t="s">
        <v>490</v>
      </c>
      <c r="DK258" s="4">
        <v>2</v>
      </c>
      <c r="DL258" s="4"/>
      <c r="DM258" s="4"/>
      <c r="DN258" s="16" t="s">
        <v>442</v>
      </c>
      <c r="DO258" s="4"/>
      <c r="DP258" s="4"/>
      <c r="DQ258" s="4"/>
      <c r="DR258" s="22" t="s">
        <v>430</v>
      </c>
      <c r="DS258" s="22" t="s">
        <v>430</v>
      </c>
      <c r="DT258" s="64">
        <v>528</v>
      </c>
      <c r="DU258" s="22">
        <v>45.1</v>
      </c>
      <c r="DV258" s="22">
        <v>54.9</v>
      </c>
      <c r="DW258" s="22" t="s">
        <v>430</v>
      </c>
      <c r="DX258" s="22" t="s">
        <v>430</v>
      </c>
      <c r="DY258" s="22" t="s">
        <v>430</v>
      </c>
      <c r="DZ258" s="22" t="s">
        <v>430</v>
      </c>
      <c r="EA258" s="65" t="s">
        <v>1514</v>
      </c>
      <c r="EB258" s="65" t="s">
        <v>1515</v>
      </c>
      <c r="EC258" s="36"/>
      <c r="ED258" s="36"/>
      <c r="EE258" s="4">
        <f>L258</f>
        <v>3</v>
      </c>
      <c r="EF258" s="4">
        <v>10</v>
      </c>
      <c r="EG258" s="4"/>
      <c r="EH258" s="4">
        <v>1</v>
      </c>
      <c r="EI258" s="4" t="s">
        <v>2537</v>
      </c>
      <c r="EJ258" s="4">
        <v>174</v>
      </c>
      <c r="EK258" s="4">
        <v>98</v>
      </c>
      <c r="EL258" s="6">
        <f t="shared" si="418"/>
        <v>32.368873034746997</v>
      </c>
      <c r="EM258" s="4"/>
      <c r="EN258" s="4">
        <v>1</v>
      </c>
      <c r="EO258" s="4">
        <v>2</v>
      </c>
      <c r="EP258" s="4">
        <v>1</v>
      </c>
      <c r="EQ258" s="31">
        <v>1</v>
      </c>
      <c r="ER258" s="14">
        <v>44372</v>
      </c>
      <c r="ES258" s="129">
        <v>14829</v>
      </c>
      <c r="ET258" s="130">
        <v>75</v>
      </c>
      <c r="EU258" s="130">
        <v>16041</v>
      </c>
      <c r="EV258" s="130">
        <v>4000</v>
      </c>
      <c r="EW258" s="130">
        <v>39780</v>
      </c>
      <c r="EX258" s="130">
        <v>7885</v>
      </c>
      <c r="EY258" s="131">
        <f t="shared" si="432"/>
        <v>1045.5509999999999</v>
      </c>
      <c r="EZ258" s="38">
        <f t="shared" si="433"/>
        <v>3136.6529999999998</v>
      </c>
      <c r="FA258" s="9"/>
      <c r="FB258" s="9"/>
      <c r="FC258" s="9"/>
      <c r="FD258" s="9"/>
      <c r="FE258" s="132"/>
      <c r="FF258" s="132"/>
      <c r="FG258" s="132"/>
      <c r="FH258" s="133"/>
      <c r="FI258" s="134"/>
      <c r="FJ258" s="133"/>
      <c r="FK258" s="135"/>
      <c r="FL258" s="136"/>
      <c r="FM258" s="9"/>
      <c r="FN258" s="1"/>
      <c r="FO258" s="40">
        <f t="shared" si="434"/>
        <v>1.044</v>
      </c>
      <c r="FP258" s="9"/>
      <c r="FQ258" s="118">
        <f t="shared" si="435"/>
        <v>49.155289570475659</v>
      </c>
      <c r="FR258" s="137">
        <f t="shared" si="436"/>
        <v>1.0455509999999999</v>
      </c>
      <c r="FS258" s="9"/>
      <c r="FT258" s="1"/>
      <c r="FU258" s="335"/>
      <c r="FV258" s="344">
        <v>44273</v>
      </c>
      <c r="FW258" s="210"/>
      <c r="FX258" s="244" t="s">
        <v>2538</v>
      </c>
      <c r="FY258" s="243" t="s">
        <v>2461</v>
      </c>
      <c r="FZ258" s="1"/>
      <c r="GA258" s="1">
        <v>2</v>
      </c>
      <c r="GB258" s="9"/>
      <c r="GC258" s="9"/>
      <c r="GD258" s="1"/>
      <c r="GE258" s="459" t="s">
        <v>513</v>
      </c>
      <c r="GF258" s="1">
        <v>0</v>
      </c>
      <c r="GG258" s="1"/>
      <c r="GH258" s="244" t="s">
        <v>2542</v>
      </c>
      <c r="GI258" s="351">
        <v>1</v>
      </c>
      <c r="GJ258" s="244" t="s">
        <v>2543</v>
      </c>
      <c r="GK258" s="1"/>
      <c r="GL258" s="8">
        <v>0</v>
      </c>
      <c r="GM258" s="9"/>
      <c r="GN258" s="1"/>
      <c r="GO258" s="10">
        <v>44273</v>
      </c>
      <c r="GP258" s="10"/>
      <c r="GQ258" s="20"/>
      <c r="GR258" s="138"/>
      <c r="GS258" s="1"/>
      <c r="GT258" s="1"/>
      <c r="GU258" s="1"/>
      <c r="GV258" s="1"/>
      <c r="GW258" s="1"/>
      <c r="GX258" s="1"/>
      <c r="GY258" s="9"/>
      <c r="GZ258" s="9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9"/>
      <c r="KC258" s="9"/>
      <c r="KD258" s="9"/>
      <c r="KE258" s="20">
        <f t="shared" si="437"/>
        <v>62.733059999999995</v>
      </c>
      <c r="KF258" s="20">
        <f t="shared" si="438"/>
        <v>674.38039499999991</v>
      </c>
      <c r="KG258" s="20">
        <f t="shared" si="439"/>
        <v>300.07313699999997</v>
      </c>
      <c r="KH258" s="20">
        <f t="shared" si="440"/>
        <v>7.4234120999999984</v>
      </c>
      <c r="KI258" s="20">
        <f t="shared" si="441"/>
        <v>0.70051916999999986</v>
      </c>
      <c r="KJ258" s="20">
        <f t="shared" si="442"/>
        <v>224.56867153499999</v>
      </c>
      <c r="KK258" s="20">
        <f t="shared" si="443"/>
        <v>231.31247548499999</v>
      </c>
      <c r="KL258" s="20">
        <f t="shared" si="444"/>
        <v>210.40668323999995</v>
      </c>
      <c r="KM258" s="9"/>
      <c r="KN258" s="9"/>
      <c r="KO258" s="9"/>
      <c r="KP258" s="1"/>
      <c r="KQ258" s="9"/>
      <c r="KR258" s="9"/>
      <c r="KS258" s="23">
        <v>44293</v>
      </c>
      <c r="KT258" s="20">
        <v>2</v>
      </c>
      <c r="KU258" s="1">
        <v>2</v>
      </c>
      <c r="KV258" s="1">
        <v>2</v>
      </c>
      <c r="KW258" s="23">
        <v>44412</v>
      </c>
      <c r="KX258" s="1">
        <v>1</v>
      </c>
      <c r="KY258" s="1">
        <v>3</v>
      </c>
      <c r="KZ258" s="1">
        <v>1</v>
      </c>
      <c r="LA258" s="11" t="s">
        <v>557</v>
      </c>
      <c r="LB258" s="11"/>
      <c r="LC258" s="11"/>
    </row>
    <row r="259" spans="1:315">
      <c r="A259" s="1">
        <v>190</v>
      </c>
      <c r="B259" s="1">
        <f>COUNTIFS($D$3:D259,D259,$F$3:F259,F259)</f>
        <v>2</v>
      </c>
      <c r="C259" s="34">
        <v>15693</v>
      </c>
      <c r="D259" s="72" t="s">
        <v>1510</v>
      </c>
      <c r="E259" s="73" t="s">
        <v>1511</v>
      </c>
      <c r="F259" s="75">
        <v>6656051358</v>
      </c>
      <c r="G259" s="74">
        <v>55</v>
      </c>
      <c r="H259" s="442">
        <v>44384</v>
      </c>
      <c r="I259" s="29" t="s">
        <v>1682</v>
      </c>
      <c r="J259" s="24" t="s">
        <v>486</v>
      </c>
      <c r="K259" s="2" t="s">
        <v>429</v>
      </c>
      <c r="L259" s="2">
        <v>12</v>
      </c>
      <c r="M259" s="2" t="s">
        <v>598</v>
      </c>
      <c r="N259" s="2" t="s">
        <v>430</v>
      </c>
      <c r="O259" s="11"/>
      <c r="P259" s="2" t="s">
        <v>1683</v>
      </c>
      <c r="Q259" s="11"/>
      <c r="R259" s="11"/>
      <c r="S259" s="11"/>
      <c r="T259" s="41"/>
      <c r="U259" s="41"/>
      <c r="V259" s="61" t="s">
        <v>1358</v>
      </c>
      <c r="W259" s="60" t="s">
        <v>1305</v>
      </c>
      <c r="X259" s="69" t="s">
        <v>1650</v>
      </c>
      <c r="Y259" s="63"/>
      <c r="Z259" s="11"/>
      <c r="AA259" s="1" t="s">
        <v>760</v>
      </c>
      <c r="AB259" s="1"/>
      <c r="AC259" s="112">
        <v>1226</v>
      </c>
      <c r="AD259" s="112">
        <v>14000</v>
      </c>
      <c r="AE259" s="11"/>
      <c r="AF259" s="11"/>
      <c r="AG259" s="11" t="s">
        <v>490</v>
      </c>
      <c r="AH259" s="112">
        <v>1000</v>
      </c>
      <c r="AI259" s="11"/>
      <c r="AJ259" s="11"/>
      <c r="AK259" s="112"/>
      <c r="AL259" s="1"/>
      <c r="AM259" s="11"/>
      <c r="AN259" s="1"/>
      <c r="AO259" s="113">
        <v>16.5</v>
      </c>
      <c r="AP259" s="114">
        <v>16.8</v>
      </c>
      <c r="AQ259" s="115">
        <v>66.3</v>
      </c>
      <c r="AR259" s="116">
        <f t="shared" si="419"/>
        <v>99.6</v>
      </c>
      <c r="AS259" s="117">
        <f t="shared" si="420"/>
        <v>0.9821428571428571</v>
      </c>
      <c r="AT259" s="118">
        <f t="shared" si="421"/>
        <v>65.116071428571416</v>
      </c>
      <c r="AU259" s="119">
        <f t="shared" si="422"/>
        <v>0.19855595667870038</v>
      </c>
      <c r="AV259" s="19">
        <f>AW259*AO259/100</f>
        <v>12.49</v>
      </c>
      <c r="AW259" s="19">
        <f>98-AY259-(CD259*100/AO259)</f>
        <v>75.696969696969703</v>
      </c>
      <c r="AX259" s="120">
        <v>2.79</v>
      </c>
      <c r="AY259" s="19">
        <f>AX259*100/AO259</f>
        <v>16.90909090909091</v>
      </c>
      <c r="AZ259" s="1" t="s">
        <v>431</v>
      </c>
      <c r="BA259" s="55">
        <v>13.65</v>
      </c>
      <c r="BB259" s="1" t="s">
        <v>431</v>
      </c>
      <c r="BC259" s="6">
        <v>2.16</v>
      </c>
      <c r="BD259" s="6"/>
      <c r="BE259" s="19"/>
      <c r="BF259" s="19"/>
      <c r="BG259" s="64">
        <v>8171.9342604298372</v>
      </c>
      <c r="BH259" s="64">
        <v>718.82</v>
      </c>
      <c r="BI259" s="19">
        <v>0.98</v>
      </c>
      <c r="BJ259" s="19">
        <v>49.9</v>
      </c>
      <c r="BK259" s="19">
        <f>100-BJ259</f>
        <v>50.1</v>
      </c>
      <c r="BL259" s="121">
        <f t="shared" si="423"/>
        <v>0.99600798403193602</v>
      </c>
      <c r="BM259" s="122">
        <v>0.23</v>
      </c>
      <c r="BN259" s="6">
        <f t="shared" si="424"/>
        <v>1.393939393939394</v>
      </c>
      <c r="BO259" s="1" t="s">
        <v>431</v>
      </c>
      <c r="BP259" s="19">
        <v>51.449999999999996</v>
      </c>
      <c r="BQ259" s="19">
        <v>32.879999999999995</v>
      </c>
      <c r="BR259" s="42">
        <v>37348</v>
      </c>
      <c r="BS259" s="6">
        <f t="shared" si="425"/>
        <v>74.099999999999994</v>
      </c>
      <c r="BT259" s="4">
        <v>80.599999999999994</v>
      </c>
      <c r="BU259" s="42">
        <v>10324.464285714286</v>
      </c>
      <c r="BV259" s="6">
        <f t="shared" si="426"/>
        <v>19.400000000000006</v>
      </c>
      <c r="BW259" s="6">
        <f t="shared" si="427"/>
        <v>16.598400000000002</v>
      </c>
      <c r="BX259" s="22">
        <v>23.9</v>
      </c>
      <c r="BY259" s="22">
        <f t="shared" si="428"/>
        <v>4.0152000000000001</v>
      </c>
      <c r="BZ259" s="6">
        <v>50.2</v>
      </c>
      <c r="CA259" s="22">
        <f t="shared" si="429"/>
        <v>8.433600000000002</v>
      </c>
      <c r="CB259" s="6">
        <v>24.7</v>
      </c>
      <c r="CC259" s="22">
        <f t="shared" si="430"/>
        <v>4.1495999999999995</v>
      </c>
      <c r="CD259" s="22">
        <v>0.89</v>
      </c>
      <c r="CE259" s="123">
        <v>97.4</v>
      </c>
      <c r="CF259" s="124">
        <v>9332</v>
      </c>
      <c r="CG259" s="123">
        <v>93.6</v>
      </c>
      <c r="CH259" s="124">
        <v>7426</v>
      </c>
      <c r="CI259" s="123">
        <v>71.3</v>
      </c>
      <c r="CJ259" s="123">
        <v>88.2</v>
      </c>
      <c r="CK259" s="124">
        <v>7181</v>
      </c>
      <c r="CL259" s="19">
        <f t="shared" si="431"/>
        <v>0.47609561752988044</v>
      </c>
      <c r="CM259" s="19"/>
      <c r="CN259" s="19"/>
      <c r="CO259" s="19"/>
      <c r="CP259" s="6">
        <v>1.1599999999999999</v>
      </c>
      <c r="CQ259" s="19"/>
      <c r="CR259" s="19"/>
      <c r="CS259" s="20"/>
      <c r="CT259" s="25"/>
      <c r="CU259" s="125"/>
      <c r="CV259" s="125"/>
      <c r="CW259" s="1"/>
      <c r="CX259" s="1"/>
      <c r="CY259" s="1"/>
      <c r="CZ259" s="22"/>
      <c r="DA259" s="16"/>
      <c r="DB259" s="126" t="s">
        <v>463</v>
      </c>
      <c r="DC259" s="127"/>
      <c r="DD259" s="128" t="s">
        <v>1684</v>
      </c>
      <c r="DE259" s="1"/>
      <c r="DF259" s="1"/>
      <c r="DG259" s="1"/>
      <c r="DH259" s="1"/>
      <c r="DI259" s="105" t="s">
        <v>435</v>
      </c>
      <c r="DJ259" s="206" t="s">
        <v>490</v>
      </c>
      <c r="DK259" s="4">
        <v>2</v>
      </c>
      <c r="DL259" s="4"/>
      <c r="DM259" s="4"/>
      <c r="DN259" s="16" t="s">
        <v>530</v>
      </c>
      <c r="DO259" s="4"/>
      <c r="DP259" s="4"/>
      <c r="DQ259" s="4"/>
      <c r="DR259" s="22" t="s">
        <v>430</v>
      </c>
      <c r="DS259" s="22" t="s">
        <v>430</v>
      </c>
      <c r="DT259" s="64">
        <v>1148</v>
      </c>
      <c r="DU259" s="22">
        <v>57</v>
      </c>
      <c r="DV259" s="22">
        <v>43</v>
      </c>
      <c r="DW259" s="22" t="s">
        <v>430</v>
      </c>
      <c r="DX259" s="22" t="s">
        <v>430</v>
      </c>
      <c r="DY259" s="22" t="s">
        <v>430</v>
      </c>
      <c r="DZ259" s="22" t="s">
        <v>430</v>
      </c>
      <c r="EA259" s="2">
        <v>0</v>
      </c>
      <c r="EB259" s="65"/>
      <c r="EC259" s="36"/>
      <c r="ED259" s="36"/>
      <c r="EE259" s="4">
        <f>L259</f>
        <v>12</v>
      </c>
      <c r="EF259" s="4">
        <v>25</v>
      </c>
      <c r="EG259" s="4"/>
      <c r="EH259" s="4">
        <v>1</v>
      </c>
      <c r="EI259" s="4" t="s">
        <v>2521</v>
      </c>
      <c r="EJ259" s="4">
        <v>174</v>
      </c>
      <c r="EK259" s="4">
        <v>98</v>
      </c>
      <c r="EL259" s="6">
        <f t="shared" si="418"/>
        <v>32.368873034746997</v>
      </c>
      <c r="EM259" s="4"/>
      <c r="EN259" s="4">
        <v>1</v>
      </c>
      <c r="EO259" s="4">
        <v>2</v>
      </c>
      <c r="EP259" s="4">
        <v>1</v>
      </c>
      <c r="EQ259" s="31">
        <v>1</v>
      </c>
      <c r="ER259" s="14">
        <v>44372</v>
      </c>
      <c r="ES259" s="129">
        <f>C259</f>
        <v>15693</v>
      </c>
      <c r="ET259" s="130">
        <v>75</v>
      </c>
      <c r="EU259" s="130">
        <v>137215</v>
      </c>
      <c r="EV259" s="130">
        <v>4000</v>
      </c>
      <c r="EW259" s="130">
        <v>39780</v>
      </c>
      <c r="EX259" s="130">
        <v>9590</v>
      </c>
      <c r="EY259" s="131">
        <f t="shared" si="432"/>
        <v>1271.634</v>
      </c>
      <c r="EZ259" s="38">
        <f t="shared" si="433"/>
        <v>15259.608</v>
      </c>
      <c r="FA259" s="9"/>
      <c r="FB259" s="9"/>
      <c r="FC259" s="9"/>
      <c r="FD259" s="9"/>
      <c r="FE259" s="132"/>
      <c r="FF259" s="132"/>
      <c r="FG259" s="132"/>
      <c r="FH259" s="133"/>
      <c r="FI259" s="134"/>
      <c r="FJ259" s="133"/>
      <c r="FK259" s="135"/>
      <c r="FL259" s="136"/>
      <c r="FM259" s="9"/>
      <c r="FN259" s="1"/>
      <c r="FO259" s="40">
        <f t="shared" si="434"/>
        <v>1.226</v>
      </c>
      <c r="FP259" s="9"/>
      <c r="FQ259" s="118">
        <f t="shared" si="435"/>
        <v>6.9890318113908831</v>
      </c>
      <c r="FR259" s="137">
        <f t="shared" si="436"/>
        <v>1.2716339999999999</v>
      </c>
      <c r="FS259" s="9"/>
      <c r="FT259" s="1"/>
      <c r="FU259" s="335"/>
      <c r="FV259" s="344">
        <v>44273</v>
      </c>
      <c r="FW259" s="210"/>
      <c r="FX259" s="244" t="s">
        <v>1025</v>
      </c>
      <c r="FY259" s="243" t="s">
        <v>2539</v>
      </c>
      <c r="FZ259" s="1"/>
      <c r="GA259" s="1">
        <v>2</v>
      </c>
      <c r="GB259" s="9"/>
      <c r="GC259" s="9"/>
      <c r="GD259" s="1"/>
      <c r="GE259" s="459" t="s">
        <v>2540</v>
      </c>
      <c r="GF259" s="237" t="s">
        <v>2541</v>
      </c>
      <c r="GG259" s="1"/>
      <c r="GH259" s="244" t="s">
        <v>2544</v>
      </c>
      <c r="GI259" s="351">
        <v>0</v>
      </c>
      <c r="GJ259" s="244" t="s">
        <v>784</v>
      </c>
      <c r="GK259" s="1"/>
      <c r="GL259" s="8">
        <v>0</v>
      </c>
      <c r="GM259" s="9"/>
      <c r="GN259" s="1"/>
      <c r="GO259" s="10"/>
      <c r="GP259" s="10"/>
      <c r="GQ259" s="20"/>
      <c r="GR259" s="138"/>
      <c r="GS259" s="1"/>
      <c r="GT259" s="1"/>
      <c r="GU259" s="1"/>
      <c r="GV259" s="1"/>
      <c r="GW259" s="1"/>
      <c r="GX259" s="1"/>
      <c r="GY259" s="9"/>
      <c r="GZ259" s="9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9"/>
      <c r="KC259" s="9"/>
      <c r="KD259" s="9"/>
      <c r="KE259" s="20">
        <f t="shared" si="437"/>
        <v>209.81960999999998</v>
      </c>
      <c r="KF259" s="20">
        <f t="shared" si="438"/>
        <v>213.634512</v>
      </c>
      <c r="KG259" s="20">
        <f t="shared" si="439"/>
        <v>843.09334200000001</v>
      </c>
      <c r="KH259" s="20">
        <f t="shared" si="440"/>
        <v>35.478588600000002</v>
      </c>
      <c r="KI259" s="20">
        <f t="shared" si="441"/>
        <v>2.9247581999999999</v>
      </c>
      <c r="KJ259" s="20">
        <f t="shared" si="442"/>
        <v>51.058648368</v>
      </c>
      <c r="KK259" s="20">
        <f t="shared" si="443"/>
        <v>107.24452502400001</v>
      </c>
      <c r="KL259" s="20">
        <f t="shared" si="444"/>
        <v>52.76772446399999</v>
      </c>
      <c r="KM259" s="9"/>
      <c r="KN259" s="9"/>
      <c r="KO259" s="9"/>
      <c r="KP259" s="1"/>
      <c r="KQ259" s="9"/>
      <c r="KR259" s="9"/>
      <c r="KS259" s="23">
        <v>44412</v>
      </c>
      <c r="KT259" s="20">
        <v>1</v>
      </c>
      <c r="KU259" s="1">
        <v>0</v>
      </c>
      <c r="KV259" s="237" t="s">
        <v>557</v>
      </c>
      <c r="KW259" s="23">
        <v>44412</v>
      </c>
      <c r="KX259" s="1">
        <v>1</v>
      </c>
      <c r="KY259" s="1">
        <v>3</v>
      </c>
      <c r="KZ259" s="1">
        <v>1</v>
      </c>
      <c r="LA259" s="11" t="s">
        <v>557</v>
      </c>
      <c r="LB259" s="11"/>
      <c r="LC259" s="11"/>
    </row>
    <row r="260" spans="1:315">
      <c r="A260" s="1">
        <v>68</v>
      </c>
      <c r="B260" s="1">
        <f>COUNTIFS($D$3:D260,D260,$F$3:F260,F260)</f>
        <v>1</v>
      </c>
      <c r="C260" s="34">
        <v>14818</v>
      </c>
      <c r="D260" s="72" t="s">
        <v>1504</v>
      </c>
      <c r="E260" s="73" t="s">
        <v>545</v>
      </c>
      <c r="F260" s="75">
        <v>435609444</v>
      </c>
      <c r="G260" s="74">
        <v>78</v>
      </c>
      <c r="H260" s="442">
        <v>44272</v>
      </c>
      <c r="I260" s="29" t="s">
        <v>441</v>
      </c>
      <c r="J260" s="24" t="s">
        <v>486</v>
      </c>
      <c r="K260" s="2" t="s">
        <v>429</v>
      </c>
      <c r="L260" s="2">
        <v>22</v>
      </c>
      <c r="M260" s="2">
        <v>1</v>
      </c>
      <c r="N260" s="2" t="s">
        <v>430</v>
      </c>
      <c r="O260" s="11"/>
      <c r="P260" s="2" t="s">
        <v>1480</v>
      </c>
      <c r="Q260" s="11"/>
      <c r="R260" s="11"/>
      <c r="S260" s="11"/>
      <c r="T260" s="41"/>
      <c r="U260" s="41"/>
      <c r="V260" s="61" t="s">
        <v>1358</v>
      </c>
      <c r="W260" s="41"/>
      <c r="X260" s="63"/>
      <c r="Y260" s="63"/>
      <c r="Z260" s="11"/>
      <c r="AA260" s="1" t="s">
        <v>793</v>
      </c>
      <c r="AB260" s="1"/>
      <c r="AC260" s="112">
        <v>338</v>
      </c>
      <c r="AD260" s="112">
        <v>7400</v>
      </c>
      <c r="AE260" s="11"/>
      <c r="AF260" s="11"/>
      <c r="AG260" s="11" t="s">
        <v>1505</v>
      </c>
      <c r="AH260" s="112">
        <v>550</v>
      </c>
      <c r="AI260" s="11"/>
      <c r="AJ260" s="11"/>
      <c r="AK260" s="112"/>
      <c r="AL260" s="1"/>
      <c r="AM260" s="11"/>
      <c r="AN260" s="1"/>
      <c r="AO260" s="113">
        <v>40.700000000000003</v>
      </c>
      <c r="AP260" s="114">
        <v>48.9</v>
      </c>
      <c r="AQ260" s="115">
        <v>7.33</v>
      </c>
      <c r="AR260" s="116">
        <f t="shared" si="419"/>
        <v>96.929999999999993</v>
      </c>
      <c r="AS260" s="117">
        <f t="shared" si="420"/>
        <v>0.83231083844580789</v>
      </c>
      <c r="AT260" s="118">
        <f t="shared" si="421"/>
        <v>6.1008384458077716</v>
      </c>
      <c r="AU260" s="119">
        <f t="shared" si="422"/>
        <v>0.72381291125733604</v>
      </c>
      <c r="AV260" s="19">
        <f>AW260*AO260/100</f>
        <v>30.476000000000003</v>
      </c>
      <c r="AW260" s="19">
        <f>98-AY260-(CD260*100/AO260)</f>
        <v>74.879606879606882</v>
      </c>
      <c r="AX260" s="120">
        <v>7.48</v>
      </c>
      <c r="AY260" s="19">
        <f>AX260*100/AO260</f>
        <v>18.378378378378375</v>
      </c>
      <c r="AZ260" s="1" t="s">
        <v>431</v>
      </c>
      <c r="BA260" s="55">
        <v>16.5</v>
      </c>
      <c r="BB260" s="1" t="s">
        <v>431</v>
      </c>
      <c r="BC260" s="6">
        <v>0.21</v>
      </c>
      <c r="BD260" s="6"/>
      <c r="BE260" s="19"/>
      <c r="BF260" s="19"/>
      <c r="BG260" s="64">
        <v>8109.333333333333</v>
      </c>
      <c r="BH260" s="2">
        <v>553.63636363636363</v>
      </c>
      <c r="BI260" s="19">
        <v>5.14</v>
      </c>
      <c r="BJ260" s="19">
        <v>56.1</v>
      </c>
      <c r="BK260" s="1">
        <v>43.9</v>
      </c>
      <c r="BL260" s="121">
        <f t="shared" si="423"/>
        <v>1.2779043280182234</v>
      </c>
      <c r="BM260" s="122">
        <v>1.82</v>
      </c>
      <c r="BN260" s="6">
        <f t="shared" si="424"/>
        <v>4.4717444717444712</v>
      </c>
      <c r="BO260" s="1" t="s">
        <v>431</v>
      </c>
      <c r="BP260" s="19">
        <v>71.099999999999994</v>
      </c>
      <c r="BQ260" s="19">
        <v>67</v>
      </c>
      <c r="BR260" s="4">
        <v>92766</v>
      </c>
      <c r="BS260" s="6">
        <f t="shared" si="425"/>
        <v>38.9</v>
      </c>
      <c r="BT260" s="4">
        <v>93.8</v>
      </c>
      <c r="BU260" s="4">
        <v>7381</v>
      </c>
      <c r="BV260" s="6">
        <f t="shared" si="426"/>
        <v>6.2000000000000028</v>
      </c>
      <c r="BW260" s="6">
        <f t="shared" si="427"/>
        <v>48.753299999999996</v>
      </c>
      <c r="BX260" s="22">
        <v>11.6</v>
      </c>
      <c r="BY260" s="22">
        <f t="shared" si="428"/>
        <v>5.6723999999999997</v>
      </c>
      <c r="BZ260" s="4">
        <v>27.3</v>
      </c>
      <c r="CA260" s="22">
        <f t="shared" si="429"/>
        <v>13.3497</v>
      </c>
      <c r="CB260" s="4">
        <v>60.8</v>
      </c>
      <c r="CC260" s="22">
        <f t="shared" si="430"/>
        <v>29.731199999999998</v>
      </c>
      <c r="CD260" s="22">
        <v>1.93</v>
      </c>
      <c r="CE260" s="123">
        <v>99.2</v>
      </c>
      <c r="CF260" s="123">
        <v>11980</v>
      </c>
      <c r="CG260" s="123">
        <v>97.9</v>
      </c>
      <c r="CH260" s="123">
        <v>8517</v>
      </c>
      <c r="CI260" s="123">
        <v>82</v>
      </c>
      <c r="CJ260" s="123">
        <v>88.3</v>
      </c>
      <c r="CK260" s="123">
        <v>6018</v>
      </c>
      <c r="CL260" s="19">
        <f t="shared" si="431"/>
        <v>0.4249084249084249</v>
      </c>
      <c r="CM260" s="19">
        <v>1.33</v>
      </c>
      <c r="CN260" s="19">
        <v>21</v>
      </c>
      <c r="CO260" s="19">
        <v>12.7</v>
      </c>
      <c r="CP260" s="6"/>
      <c r="CQ260" s="19"/>
      <c r="CR260" s="19"/>
      <c r="CS260" s="20"/>
      <c r="CT260" s="25"/>
      <c r="CU260" s="125"/>
      <c r="CV260" s="125"/>
      <c r="CW260" s="1"/>
      <c r="CX260" s="1"/>
      <c r="CY260" s="1"/>
      <c r="CZ260" s="22"/>
      <c r="DA260" s="16"/>
      <c r="DB260" s="126" t="s">
        <v>256</v>
      </c>
      <c r="DC260" s="127"/>
      <c r="DD260" s="128" t="s">
        <v>1506</v>
      </c>
      <c r="DE260" s="1"/>
      <c r="DF260" s="1"/>
      <c r="DG260" s="1"/>
      <c r="DH260" s="1"/>
      <c r="DI260" s="1" t="s">
        <v>435</v>
      </c>
      <c r="DJ260" s="206" t="s">
        <v>490</v>
      </c>
      <c r="DK260" s="4">
        <v>2</v>
      </c>
      <c r="DL260" s="4"/>
      <c r="DM260" s="4"/>
      <c r="DN260" s="16">
        <v>0</v>
      </c>
      <c r="DO260" s="4"/>
      <c r="DP260" s="4"/>
      <c r="DQ260" s="4"/>
      <c r="DR260" s="22" t="s">
        <v>430</v>
      </c>
      <c r="DS260" s="22" t="s">
        <v>430</v>
      </c>
      <c r="DT260" s="64">
        <v>171</v>
      </c>
      <c r="DU260" s="22">
        <v>5.9</v>
      </c>
      <c r="DV260" s="22">
        <v>94.1</v>
      </c>
      <c r="DW260" s="22" t="s">
        <v>430</v>
      </c>
      <c r="DX260" s="22" t="s">
        <v>430</v>
      </c>
      <c r="DY260" s="22" t="s">
        <v>430</v>
      </c>
      <c r="DZ260" s="22" t="s">
        <v>430</v>
      </c>
      <c r="EA260" s="2">
        <v>0</v>
      </c>
      <c r="EB260" s="2"/>
      <c r="EC260" s="36"/>
      <c r="ED260" s="36"/>
      <c r="EE260" s="4">
        <f>L260</f>
        <v>22</v>
      </c>
      <c r="EF260" s="4">
        <v>30</v>
      </c>
      <c r="EG260" s="4">
        <v>3</v>
      </c>
      <c r="EH260" s="4">
        <v>1</v>
      </c>
      <c r="EI260" s="4" t="s">
        <v>2545</v>
      </c>
      <c r="EJ260" s="4">
        <v>175</v>
      </c>
      <c r="EK260" s="4">
        <v>60</v>
      </c>
      <c r="EL260" s="6">
        <f t="shared" si="418"/>
        <v>19.591836734693878</v>
      </c>
      <c r="EM260" s="4">
        <v>1</v>
      </c>
      <c r="EN260" s="1">
        <v>1</v>
      </c>
      <c r="EO260" s="4">
        <v>3</v>
      </c>
      <c r="EP260" s="4">
        <v>1</v>
      </c>
      <c r="EQ260" s="31">
        <v>0</v>
      </c>
      <c r="ER260" s="14" t="s">
        <v>513</v>
      </c>
      <c r="ES260" s="129">
        <v>14818</v>
      </c>
      <c r="ET260" s="130">
        <v>75</v>
      </c>
      <c r="EU260" s="130">
        <v>10033</v>
      </c>
      <c r="EV260" s="130">
        <v>4000</v>
      </c>
      <c r="EW260" s="130">
        <v>39780</v>
      </c>
      <c r="EX260" s="130">
        <v>2177</v>
      </c>
      <c r="EY260" s="131">
        <f t="shared" si="432"/>
        <v>288.67019999999997</v>
      </c>
      <c r="EZ260" s="38">
        <f t="shared" si="433"/>
        <v>6350.7443999999996</v>
      </c>
      <c r="FA260" s="9"/>
      <c r="FB260" s="9"/>
      <c r="FC260" s="9"/>
      <c r="FD260" s="9"/>
      <c r="FE260" s="132"/>
      <c r="FF260" s="132"/>
      <c r="FG260" s="132"/>
      <c r="FH260" s="133"/>
      <c r="FI260" s="134"/>
      <c r="FJ260" s="133"/>
      <c r="FK260" s="135"/>
      <c r="FL260" s="136"/>
      <c r="FM260" s="9"/>
      <c r="FN260" s="1"/>
      <c r="FO260" s="40">
        <f t="shared" si="434"/>
        <v>0.33800000000000002</v>
      </c>
      <c r="FP260" s="9"/>
      <c r="FQ260" s="118">
        <f t="shared" si="435"/>
        <v>21.698395295524769</v>
      </c>
      <c r="FR260" s="137">
        <f t="shared" si="436"/>
        <v>0.28867019999999999</v>
      </c>
      <c r="FS260" s="9"/>
      <c r="FT260" s="1"/>
      <c r="FU260" s="335"/>
      <c r="FV260" s="344">
        <v>44090</v>
      </c>
      <c r="FW260" s="210"/>
      <c r="FX260" s="244" t="s">
        <v>566</v>
      </c>
      <c r="FY260" s="243" t="s">
        <v>2547</v>
      </c>
      <c r="FZ260" s="1"/>
      <c r="GA260" s="1">
        <v>1</v>
      </c>
      <c r="GB260" s="9"/>
      <c r="GC260" s="9"/>
      <c r="GD260" s="1"/>
      <c r="GE260" s="459" t="s">
        <v>513</v>
      </c>
      <c r="GF260" s="1">
        <v>0</v>
      </c>
      <c r="GG260" s="1"/>
      <c r="GH260" s="244" t="s">
        <v>2548</v>
      </c>
      <c r="GI260" s="351">
        <v>1</v>
      </c>
      <c r="GJ260" s="244" t="s">
        <v>2549</v>
      </c>
      <c r="GK260" s="1"/>
      <c r="GL260" s="8">
        <v>0</v>
      </c>
      <c r="GM260" s="9"/>
      <c r="GN260" s="1"/>
      <c r="GO260" s="10">
        <v>44272</v>
      </c>
      <c r="GP260" s="10"/>
      <c r="GQ260" s="20"/>
      <c r="GR260" s="138"/>
      <c r="GS260" s="1"/>
      <c r="GT260" s="19">
        <v>0.71661848528000005</v>
      </c>
      <c r="GU260" s="1"/>
      <c r="GV260" s="145">
        <v>0.49164740480000002</v>
      </c>
      <c r="GW260" s="1"/>
      <c r="GX260" s="1"/>
      <c r="GY260" s="9"/>
      <c r="GZ260" s="9"/>
      <c r="HA260" s="32">
        <v>0.73</v>
      </c>
      <c r="HB260" s="32">
        <v>0</v>
      </c>
      <c r="HC260" s="33">
        <v>1921.63</v>
      </c>
      <c r="HD260" s="32">
        <v>1</v>
      </c>
      <c r="HE260" s="32">
        <v>1.34</v>
      </c>
      <c r="HF260" s="32">
        <v>0</v>
      </c>
      <c r="HG260" s="33">
        <v>5931.85</v>
      </c>
      <c r="HH260" s="32">
        <v>44.93</v>
      </c>
      <c r="HI260" s="33">
        <v>97.62</v>
      </c>
      <c r="HJ260" s="32">
        <v>81.540000000000006</v>
      </c>
      <c r="HK260" s="32">
        <v>0</v>
      </c>
      <c r="HL260" s="32">
        <v>0</v>
      </c>
      <c r="HM260" s="32">
        <v>131.24</v>
      </c>
      <c r="HN260" s="32">
        <v>0</v>
      </c>
      <c r="HO260" s="32">
        <v>247.98</v>
      </c>
      <c r="HP260" s="33">
        <v>57.04</v>
      </c>
      <c r="HQ260" s="32">
        <v>15.35</v>
      </c>
      <c r="HR260" s="32">
        <v>748.29</v>
      </c>
      <c r="HS260" s="32">
        <v>533.66999999999996</v>
      </c>
      <c r="HT260" s="32">
        <v>1169.47</v>
      </c>
      <c r="HU260" s="32">
        <v>752.75</v>
      </c>
      <c r="HV260" s="32">
        <v>12.85</v>
      </c>
      <c r="HW260" s="32">
        <v>100.34</v>
      </c>
      <c r="HX260" s="32">
        <v>0</v>
      </c>
      <c r="HY260" s="32">
        <v>0</v>
      </c>
      <c r="HZ260" s="32">
        <v>0</v>
      </c>
      <c r="IA260" s="22">
        <f>HU260/HP260</f>
        <v>13.1968793828892</v>
      </c>
      <c r="IB260" s="1"/>
      <c r="IC260" s="1"/>
      <c r="ID260" s="1"/>
      <c r="IE260" s="1"/>
      <c r="IF260" s="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9"/>
      <c r="KC260" s="9"/>
      <c r="KD260" s="9"/>
      <c r="KE260" s="20">
        <f t="shared" si="437"/>
        <v>117.4887714</v>
      </c>
      <c r="KF260" s="20">
        <f t="shared" si="438"/>
        <v>141.15972779999998</v>
      </c>
      <c r="KG260" s="20">
        <f t="shared" si="439"/>
        <v>21.159525659999996</v>
      </c>
      <c r="KH260" s="20">
        <f t="shared" si="440"/>
        <v>21.592530960000001</v>
      </c>
      <c r="KI260" s="20">
        <f t="shared" si="441"/>
        <v>5.2537976399999993</v>
      </c>
      <c r="KJ260" s="20">
        <f t="shared" si="442"/>
        <v>16.374528424800001</v>
      </c>
      <c r="KK260" s="20">
        <f t="shared" si="443"/>
        <v>38.536605689400005</v>
      </c>
      <c r="KL260" s="20">
        <f t="shared" si="444"/>
        <v>85.825114502399984</v>
      </c>
      <c r="KM260" s="9"/>
      <c r="KN260" s="9"/>
      <c r="KO260" s="9"/>
      <c r="KP260" s="1"/>
      <c r="KQ260" s="9"/>
      <c r="KR260" s="9"/>
      <c r="KS260" s="23">
        <v>44482</v>
      </c>
      <c r="KT260" s="20">
        <v>2</v>
      </c>
      <c r="KU260" s="1">
        <v>2</v>
      </c>
      <c r="KV260" s="1">
        <v>2</v>
      </c>
      <c r="KW260" s="23">
        <v>44897</v>
      </c>
      <c r="KX260" s="1">
        <v>2</v>
      </c>
      <c r="KY260" s="1">
        <v>0</v>
      </c>
      <c r="KZ260" s="1">
        <v>2</v>
      </c>
      <c r="LA260" s="11" t="s">
        <v>2459</v>
      </c>
      <c r="LB260" s="11"/>
      <c r="LC260" s="11"/>
    </row>
    <row r="261" spans="1:315">
      <c r="A261" s="1">
        <v>69</v>
      </c>
      <c r="B261" s="1">
        <f>COUNTIFS($D$3:D261,D261,$F$3:F261,F261)</f>
        <v>2</v>
      </c>
      <c r="C261" s="34">
        <v>17143</v>
      </c>
      <c r="D261" s="72" t="s">
        <v>1504</v>
      </c>
      <c r="E261" s="73" t="s">
        <v>545</v>
      </c>
      <c r="F261" s="75">
        <v>435609444</v>
      </c>
      <c r="G261" s="74">
        <v>79</v>
      </c>
      <c r="H261" s="442">
        <v>44650</v>
      </c>
      <c r="I261" s="29" t="s">
        <v>441</v>
      </c>
      <c r="J261" s="24" t="s">
        <v>486</v>
      </c>
      <c r="K261" s="2" t="s">
        <v>429</v>
      </c>
      <c r="L261" s="2">
        <v>10</v>
      </c>
      <c r="M261" s="2" t="s">
        <v>661</v>
      </c>
      <c r="N261" s="2" t="s">
        <v>430</v>
      </c>
      <c r="O261" s="11"/>
      <c r="P261" s="2" t="s">
        <v>1972</v>
      </c>
      <c r="Q261" s="11"/>
      <c r="R261" s="11"/>
      <c r="S261" s="11"/>
      <c r="T261" s="41"/>
      <c r="U261" s="41"/>
      <c r="V261" s="61" t="s">
        <v>1980</v>
      </c>
      <c r="W261" s="41"/>
      <c r="X261" s="41" t="s">
        <v>1880</v>
      </c>
      <c r="Y261" s="63" t="s">
        <v>1947</v>
      </c>
      <c r="Z261" s="11"/>
      <c r="AA261" s="1" t="s">
        <v>793</v>
      </c>
      <c r="AB261" s="1"/>
      <c r="AC261" s="112">
        <v>166</v>
      </c>
      <c r="AD261" s="112">
        <v>1700</v>
      </c>
      <c r="AE261" s="11"/>
      <c r="AF261" s="11"/>
      <c r="AG261" s="11" t="s">
        <v>490</v>
      </c>
      <c r="AH261" s="112">
        <v>150</v>
      </c>
      <c r="AI261" s="11"/>
      <c r="AJ261" s="11"/>
      <c r="AK261" s="112"/>
      <c r="AL261" s="1"/>
      <c r="AM261" s="11"/>
      <c r="AN261" s="1"/>
      <c r="AO261" s="113">
        <v>34.9</v>
      </c>
      <c r="AP261" s="114">
        <v>62.3</v>
      </c>
      <c r="AQ261" s="115">
        <v>2.17</v>
      </c>
      <c r="AR261" s="116">
        <f t="shared" si="419"/>
        <v>99.36999999999999</v>
      </c>
      <c r="AS261" s="117">
        <f t="shared" si="420"/>
        <v>0.56019261637239171</v>
      </c>
      <c r="AT261" s="118">
        <f t="shared" si="421"/>
        <v>1.21561797752809</v>
      </c>
      <c r="AU261" s="119">
        <f t="shared" si="422"/>
        <v>0.54133705599503645</v>
      </c>
      <c r="AV261" s="19">
        <f>AW261*AO261/100</f>
        <v>30.081999999999997</v>
      </c>
      <c r="AW261" s="19">
        <f>98-AY261</f>
        <v>86.194842406876788</v>
      </c>
      <c r="AX261" s="120">
        <v>4.12</v>
      </c>
      <c r="AY261" s="19">
        <f>AX261*100/AO261</f>
        <v>11.80515759312321</v>
      </c>
      <c r="AZ261" s="1" t="s">
        <v>431</v>
      </c>
      <c r="BA261" s="55">
        <v>12.360000000000001</v>
      </c>
      <c r="BB261" s="1" t="s">
        <v>431</v>
      </c>
      <c r="BC261" s="6">
        <v>1.4E-3</v>
      </c>
      <c r="BD261" s="6"/>
      <c r="BE261" s="19"/>
      <c r="BF261" s="19"/>
      <c r="BG261" s="64">
        <v>4797.1428571428578</v>
      </c>
      <c r="BH261" s="64">
        <v>486</v>
      </c>
      <c r="BI261" s="19">
        <v>1.06</v>
      </c>
      <c r="BJ261" s="19">
        <v>57.5</v>
      </c>
      <c r="BK261" s="19">
        <f>100-BJ261</f>
        <v>42.5</v>
      </c>
      <c r="BL261" s="121">
        <f t="shared" si="423"/>
        <v>1.3529411764705883</v>
      </c>
      <c r="BM261" s="122">
        <v>0.33</v>
      </c>
      <c r="BN261" s="6">
        <f t="shared" si="424"/>
        <v>0.94555873925501432</v>
      </c>
      <c r="BO261" s="1" t="s">
        <v>431</v>
      </c>
      <c r="BP261" s="19">
        <v>34.199999999999996</v>
      </c>
      <c r="BQ261" s="19">
        <v>38</v>
      </c>
      <c r="BR261" s="42">
        <v>64289</v>
      </c>
      <c r="BS261" s="6">
        <f t="shared" si="425"/>
        <v>33.1</v>
      </c>
      <c r="BT261" s="4">
        <v>97.1</v>
      </c>
      <c r="BU261" s="42">
        <v>7679</v>
      </c>
      <c r="BV261" s="6">
        <f t="shared" si="426"/>
        <v>2.9000000000000057</v>
      </c>
      <c r="BW261" s="6">
        <f t="shared" si="427"/>
        <v>62.175399999999996</v>
      </c>
      <c r="BX261" s="22">
        <v>13.6</v>
      </c>
      <c r="BY261" s="22">
        <f t="shared" si="428"/>
        <v>8.4727999999999994</v>
      </c>
      <c r="BZ261" s="6">
        <v>19.5</v>
      </c>
      <c r="CA261" s="22">
        <f t="shared" si="429"/>
        <v>12.148499999999999</v>
      </c>
      <c r="CB261" s="6">
        <v>66.7</v>
      </c>
      <c r="CC261" s="22">
        <f t="shared" si="430"/>
        <v>41.554099999999998</v>
      </c>
      <c r="CD261" s="22" t="s">
        <v>431</v>
      </c>
      <c r="CE261" s="123">
        <v>92.4</v>
      </c>
      <c r="CF261" s="124">
        <v>6696</v>
      </c>
      <c r="CG261" s="123">
        <v>83.2</v>
      </c>
      <c r="CH261" s="124">
        <v>5296</v>
      </c>
      <c r="CI261" s="123">
        <v>22.4</v>
      </c>
      <c r="CJ261" s="123">
        <v>43.9</v>
      </c>
      <c r="CK261" s="124">
        <v>4863</v>
      </c>
      <c r="CL261" s="19">
        <f t="shared" si="431"/>
        <v>0.6974358974358974</v>
      </c>
      <c r="CM261" s="19"/>
      <c r="CN261" s="19"/>
      <c r="CO261" s="19"/>
      <c r="CP261" s="6"/>
      <c r="CQ261" s="19"/>
      <c r="CR261" s="19"/>
      <c r="CS261" s="20"/>
      <c r="CT261" s="25"/>
      <c r="CU261" s="125"/>
      <c r="CV261" s="125"/>
      <c r="CW261" s="1"/>
      <c r="CX261" s="1"/>
      <c r="CY261" s="1"/>
      <c r="CZ261" s="22"/>
      <c r="DA261" s="16"/>
      <c r="DB261" s="126" t="s">
        <v>256</v>
      </c>
      <c r="DC261" s="127"/>
      <c r="DD261" s="128"/>
      <c r="DE261" s="1"/>
      <c r="DF261" s="1"/>
      <c r="DG261" s="1"/>
      <c r="DH261" s="1"/>
      <c r="DI261" s="1" t="s">
        <v>435</v>
      </c>
      <c r="DJ261" s="206" t="s">
        <v>490</v>
      </c>
      <c r="DK261" s="4">
        <v>2</v>
      </c>
      <c r="DL261" s="4"/>
      <c r="DM261" s="4"/>
      <c r="DN261" s="16"/>
      <c r="DO261" s="4"/>
      <c r="DP261" s="4"/>
      <c r="DQ261" s="4"/>
      <c r="DR261" s="55"/>
      <c r="DS261" s="22"/>
      <c r="DT261" s="22"/>
      <c r="DU261" s="22"/>
      <c r="DV261" s="22"/>
      <c r="DW261" s="22"/>
      <c r="DX261" s="22"/>
      <c r="DY261" s="22"/>
      <c r="DZ261" s="22"/>
      <c r="EA261" s="2"/>
      <c r="EB261" s="2"/>
      <c r="EC261" s="36"/>
      <c r="ED261" s="36"/>
      <c r="EE261" s="4">
        <f>L261</f>
        <v>10</v>
      </c>
      <c r="EF261" s="4">
        <v>16</v>
      </c>
      <c r="EG261" s="4"/>
      <c r="EH261" s="4">
        <v>1</v>
      </c>
      <c r="EI261" s="4" t="s">
        <v>2546</v>
      </c>
      <c r="EJ261" s="4">
        <v>175</v>
      </c>
      <c r="EK261" s="4">
        <v>60</v>
      </c>
      <c r="EL261" s="6">
        <f t="shared" si="418"/>
        <v>19.591836734693878</v>
      </c>
      <c r="EM261" s="4"/>
      <c r="EN261" s="4">
        <v>1</v>
      </c>
      <c r="EO261" s="4">
        <v>3</v>
      </c>
      <c r="EP261" s="4">
        <v>1</v>
      </c>
      <c r="EQ261" s="31">
        <v>0</v>
      </c>
      <c r="ER261" s="14" t="s">
        <v>513</v>
      </c>
      <c r="ES261" s="129">
        <f>C261</f>
        <v>17143</v>
      </c>
      <c r="ET261" s="130">
        <v>75</v>
      </c>
      <c r="EU261" s="130">
        <v>14627</v>
      </c>
      <c r="EV261" s="130">
        <v>6000</v>
      </c>
      <c r="EW261" s="130">
        <v>37440</v>
      </c>
      <c r="EX261" s="130">
        <v>1922</v>
      </c>
      <c r="EY261" s="131">
        <f t="shared" si="432"/>
        <v>159.91040000000001</v>
      </c>
      <c r="EZ261" s="38">
        <f t="shared" si="433"/>
        <v>1599.104</v>
      </c>
      <c r="FA261" s="9"/>
      <c r="FB261" s="9"/>
      <c r="FC261" s="9"/>
      <c r="FD261" s="9"/>
      <c r="FE261" s="132"/>
      <c r="FF261" s="132"/>
      <c r="FG261" s="132"/>
      <c r="FH261" s="133"/>
      <c r="FI261" s="134"/>
      <c r="FJ261" s="133"/>
      <c r="FK261" s="135"/>
      <c r="FL261" s="136"/>
      <c r="FM261" s="9"/>
      <c r="FN261" s="1"/>
      <c r="FO261" s="40">
        <f t="shared" si="434"/>
        <v>0.16600000000000001</v>
      </c>
      <c r="FP261" s="9"/>
      <c r="FQ261" s="118">
        <f t="shared" si="435"/>
        <v>13.140083407397279</v>
      </c>
      <c r="FR261" s="137">
        <f t="shared" si="436"/>
        <v>0.15991040000000001</v>
      </c>
      <c r="FS261" s="9"/>
      <c r="FT261" s="1"/>
      <c r="FU261" s="335"/>
      <c r="FV261" s="344">
        <v>44091</v>
      </c>
      <c r="FW261" s="210"/>
      <c r="FX261" s="244" t="s">
        <v>672</v>
      </c>
      <c r="FY261" s="243" t="s">
        <v>2507</v>
      </c>
      <c r="FZ261" s="1"/>
      <c r="GA261" s="1">
        <v>1</v>
      </c>
      <c r="GB261" s="9"/>
      <c r="GC261" s="9"/>
      <c r="GD261" s="1"/>
      <c r="GE261" s="459" t="s">
        <v>513</v>
      </c>
      <c r="GF261" s="1">
        <v>0</v>
      </c>
      <c r="GG261" s="1"/>
      <c r="GH261" s="244" t="s">
        <v>2550</v>
      </c>
      <c r="GI261" s="351">
        <v>1</v>
      </c>
      <c r="GJ261" s="244" t="s">
        <v>2549</v>
      </c>
      <c r="GK261" s="1"/>
      <c r="GL261" s="8">
        <v>0</v>
      </c>
      <c r="GM261" s="9"/>
      <c r="GN261" s="1"/>
      <c r="GO261" s="10"/>
      <c r="GP261" s="10"/>
      <c r="GQ261" s="20"/>
      <c r="GR261" s="138"/>
      <c r="GS261" s="1"/>
      <c r="GT261" s="1"/>
      <c r="GU261" s="1"/>
      <c r="GV261" s="1"/>
      <c r="GW261" s="1"/>
      <c r="GX261" s="1"/>
      <c r="GY261" s="9"/>
      <c r="GZ261" s="9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22"/>
      <c r="KC261" s="22"/>
      <c r="KD261" s="22"/>
      <c r="KE261" s="20">
        <f t="shared" si="437"/>
        <v>55.808729599999992</v>
      </c>
      <c r="KF261" s="20">
        <f t="shared" si="438"/>
        <v>99.6241792</v>
      </c>
      <c r="KG261" s="20">
        <f t="shared" si="439"/>
        <v>3.4700556800000002</v>
      </c>
      <c r="KH261" s="20">
        <f t="shared" si="440"/>
        <v>6.5883084800000002</v>
      </c>
      <c r="KI261" s="20">
        <f t="shared" si="441"/>
        <v>0.52770432000000012</v>
      </c>
      <c r="KJ261" s="20">
        <f t="shared" si="442"/>
        <v>13.548888371200002</v>
      </c>
      <c r="KK261" s="20">
        <f t="shared" si="443"/>
        <v>19.426714943999997</v>
      </c>
      <c r="KL261" s="20">
        <f t="shared" si="444"/>
        <v>66.449327526399998</v>
      </c>
      <c r="KM261" s="19">
        <v>77.3</v>
      </c>
      <c r="KN261" s="19">
        <v>88.1</v>
      </c>
      <c r="KO261" s="11">
        <v>1</v>
      </c>
      <c r="KP261" s="2"/>
      <c r="KQ261" s="9"/>
      <c r="KR261" s="9"/>
      <c r="KS261" s="23">
        <v>44897</v>
      </c>
      <c r="KT261" s="20">
        <v>2</v>
      </c>
      <c r="KU261" s="1">
        <v>2</v>
      </c>
      <c r="KV261" s="1">
        <v>2</v>
      </c>
      <c r="KW261" s="23">
        <v>44897</v>
      </c>
      <c r="KX261" s="1">
        <v>2</v>
      </c>
      <c r="KY261" s="1">
        <v>0</v>
      </c>
      <c r="KZ261" s="1">
        <v>2</v>
      </c>
      <c r="LA261" s="11" t="s">
        <v>2459</v>
      </c>
      <c r="LB261" s="11"/>
      <c r="LC261" s="11"/>
    </row>
    <row r="262" spans="1:315">
      <c r="A262" s="1">
        <v>391</v>
      </c>
      <c r="B262" s="1">
        <f>COUNTIFS($D$3:D262,D262,$F$3:F262,F262)</f>
        <v>2</v>
      </c>
      <c r="C262" s="34">
        <v>12059</v>
      </c>
      <c r="D262" s="72" t="s">
        <v>689</v>
      </c>
      <c r="E262" s="73" t="s">
        <v>690</v>
      </c>
      <c r="F262" s="75">
        <v>470508427</v>
      </c>
      <c r="G262" s="74">
        <v>72</v>
      </c>
      <c r="H262" s="442">
        <v>43815</v>
      </c>
      <c r="I262" s="29" t="s">
        <v>606</v>
      </c>
      <c r="J262" s="24" t="s">
        <v>486</v>
      </c>
      <c r="K262" s="2" t="s">
        <v>429</v>
      </c>
      <c r="L262" s="1">
        <v>8</v>
      </c>
      <c r="M262" s="2" t="s">
        <v>822</v>
      </c>
      <c r="N262" s="2" t="s">
        <v>430</v>
      </c>
      <c r="O262" s="1"/>
      <c r="P262" s="1" t="s">
        <v>943</v>
      </c>
      <c r="Q262" s="25"/>
      <c r="R262" s="25"/>
      <c r="S262" s="2"/>
      <c r="T262" s="45" t="s">
        <v>782</v>
      </c>
      <c r="U262" s="45"/>
      <c r="V262" s="47" t="s">
        <v>858</v>
      </c>
      <c r="W262" s="27"/>
      <c r="X262" s="56"/>
      <c r="Y262" s="56"/>
      <c r="Z262" s="29"/>
      <c r="AA262" s="1" t="s">
        <v>797</v>
      </c>
      <c r="AB262" s="1"/>
      <c r="AC262" s="112">
        <v>2973</v>
      </c>
      <c r="AD262" s="112">
        <v>23800</v>
      </c>
      <c r="AE262" s="11"/>
      <c r="AF262" s="11"/>
      <c r="AG262" s="11" t="s">
        <v>490</v>
      </c>
      <c r="AH262" s="112">
        <v>4000</v>
      </c>
      <c r="AI262" s="11"/>
      <c r="AJ262" s="11"/>
      <c r="AK262" s="112"/>
      <c r="AL262" s="1"/>
      <c r="AM262" s="1"/>
      <c r="AN262" s="1"/>
      <c r="AO262" s="113">
        <v>0.39</v>
      </c>
      <c r="AP262" s="114">
        <v>39.299999999999997</v>
      </c>
      <c r="AQ262" s="115">
        <v>60</v>
      </c>
      <c r="AR262" s="116">
        <f t="shared" si="419"/>
        <v>99.69</v>
      </c>
      <c r="AS262" s="117">
        <f t="shared" si="420"/>
        <v>9.9236641221374048E-3</v>
      </c>
      <c r="AT262" s="118">
        <f t="shared" si="421"/>
        <v>0.59541984732824427</v>
      </c>
      <c r="AU262" s="119">
        <f t="shared" si="422"/>
        <v>3.9274924471299098E-3</v>
      </c>
      <c r="AV262" s="19">
        <v>0.29406000000000004</v>
      </c>
      <c r="AW262" s="19">
        <f>95-AY262</f>
        <v>75.400000000000006</v>
      </c>
      <c r="AX262" s="120">
        <v>7.6440000000000008E-2</v>
      </c>
      <c r="AY262" s="19">
        <v>19.600000000000001</v>
      </c>
      <c r="AZ262" s="1" t="s">
        <v>431</v>
      </c>
      <c r="BA262" s="142">
        <v>11.817</v>
      </c>
      <c r="BB262" s="1" t="s">
        <v>431</v>
      </c>
      <c r="BC262" s="6">
        <v>5.1999999999999998E-2</v>
      </c>
      <c r="BD262" s="6">
        <v>86.7</v>
      </c>
      <c r="BE262" s="19">
        <v>11.1</v>
      </c>
      <c r="BF262" s="19">
        <v>23.4</v>
      </c>
      <c r="BG262" s="2">
        <v>10319</v>
      </c>
      <c r="BH262" s="20">
        <v>565.20000000000005</v>
      </c>
      <c r="BI262" s="19">
        <v>0.8</v>
      </c>
      <c r="BJ262" s="19">
        <v>70.400000000000006</v>
      </c>
      <c r="BK262" s="1">
        <v>29.6</v>
      </c>
      <c r="BL262" s="121">
        <f t="shared" si="423"/>
        <v>2.3783783783783785</v>
      </c>
      <c r="BM262" s="122">
        <v>1.7000000000000001E-2</v>
      </c>
      <c r="BN262" s="6">
        <f t="shared" si="424"/>
        <v>4.3589743589743595</v>
      </c>
      <c r="BO262" s="1" t="s">
        <v>431</v>
      </c>
      <c r="BP262" s="19">
        <v>10.1761</v>
      </c>
      <c r="BQ262" s="19">
        <v>12.623800000000001</v>
      </c>
      <c r="BR262" s="42">
        <v>36466.699999999997</v>
      </c>
      <c r="BS262" s="6">
        <f t="shared" si="425"/>
        <v>97.5</v>
      </c>
      <c r="BT262" s="4">
        <v>99.7</v>
      </c>
      <c r="BU262" s="42">
        <v>12627.36</v>
      </c>
      <c r="BV262" s="6">
        <f t="shared" si="426"/>
        <v>0.29999999999999716</v>
      </c>
      <c r="BW262" s="6">
        <f t="shared" si="427"/>
        <v>39.197819999999993</v>
      </c>
      <c r="BX262" s="4">
        <v>55.2</v>
      </c>
      <c r="BY262" s="22">
        <f t="shared" si="428"/>
        <v>21.6936</v>
      </c>
      <c r="BZ262" s="4">
        <v>42.3</v>
      </c>
      <c r="CA262" s="22">
        <f t="shared" si="429"/>
        <v>16.623899999999999</v>
      </c>
      <c r="CB262" s="4">
        <v>2.2400000000000002</v>
      </c>
      <c r="CC262" s="22">
        <f t="shared" si="430"/>
        <v>0.88031999999999999</v>
      </c>
      <c r="CD262" s="22">
        <v>0</v>
      </c>
      <c r="CE262" s="123">
        <v>100</v>
      </c>
      <c r="CF262" s="124">
        <v>12271.65</v>
      </c>
      <c r="CG262" s="123">
        <v>99.4</v>
      </c>
      <c r="CH262" s="123">
        <v>6987</v>
      </c>
      <c r="CI262" s="123">
        <v>82.7</v>
      </c>
      <c r="CJ262" s="123">
        <v>99.2</v>
      </c>
      <c r="CK262" s="124">
        <v>10796.4</v>
      </c>
      <c r="CL262" s="19">
        <f t="shared" si="431"/>
        <v>1.3049645390070923</v>
      </c>
      <c r="CM262" s="22"/>
      <c r="CN262" s="22"/>
      <c r="CO262" s="22"/>
      <c r="CP262" s="6"/>
      <c r="CQ262" s="19"/>
      <c r="CR262" s="19"/>
      <c r="CS262" s="19"/>
      <c r="CT262" s="22"/>
      <c r="CU262" s="139"/>
      <c r="CV262" s="139"/>
      <c r="CW262" s="22"/>
      <c r="CX262" s="22"/>
      <c r="CY262" s="1"/>
      <c r="CZ262" s="22"/>
      <c r="DA262" s="1"/>
      <c r="DB262" s="126" t="s">
        <v>546</v>
      </c>
      <c r="DC262" s="127"/>
      <c r="DD262" s="128" t="s">
        <v>968</v>
      </c>
      <c r="DE262" s="1"/>
      <c r="DF262" s="1"/>
      <c r="DG262" s="1"/>
      <c r="DH262" s="1"/>
      <c r="DI262" s="105" t="s">
        <v>433</v>
      </c>
      <c r="DJ262" s="206" t="s">
        <v>490</v>
      </c>
      <c r="DK262" s="4">
        <v>2</v>
      </c>
      <c r="DL262" s="4"/>
      <c r="DM262" s="4"/>
      <c r="DN262" s="16" t="s">
        <v>530</v>
      </c>
      <c r="DO262" s="4"/>
      <c r="DP262" s="4"/>
      <c r="DQ262" s="4"/>
      <c r="DR262" s="1" t="s">
        <v>430</v>
      </c>
      <c r="DS262" s="1" t="s">
        <v>430</v>
      </c>
      <c r="DT262" s="1">
        <v>3376</v>
      </c>
      <c r="DU262" s="1">
        <v>57.5</v>
      </c>
      <c r="DV262" s="1">
        <v>42.5</v>
      </c>
      <c r="DW262" s="1" t="s">
        <v>430</v>
      </c>
      <c r="DX262" s="1" t="s">
        <v>430</v>
      </c>
      <c r="DY262" s="1" t="s">
        <v>430</v>
      </c>
      <c r="DZ262" s="1" t="s">
        <v>430</v>
      </c>
      <c r="EA262" s="1">
        <v>0</v>
      </c>
      <c r="EB262" s="1"/>
      <c r="EC262" s="36"/>
      <c r="ED262" s="36"/>
      <c r="EE262" s="4">
        <v>8</v>
      </c>
      <c r="EF262" s="4">
        <v>25</v>
      </c>
      <c r="EG262" s="4"/>
      <c r="EH262" s="4">
        <v>1</v>
      </c>
      <c r="EI262" s="4" t="s">
        <v>2551</v>
      </c>
      <c r="EJ262" s="4">
        <v>176</v>
      </c>
      <c r="EK262" s="4">
        <v>65</v>
      </c>
      <c r="EL262" s="6">
        <f>EK262/((EJ262/100)*(EJ262/100))</f>
        <v>20.983987603305785</v>
      </c>
      <c r="EM262" s="4"/>
      <c r="EN262" s="1">
        <v>1</v>
      </c>
      <c r="EO262" s="4">
        <v>2</v>
      </c>
      <c r="EP262" s="4">
        <v>1</v>
      </c>
      <c r="EQ262" s="31">
        <v>0</v>
      </c>
      <c r="ER262" s="14" t="s">
        <v>513</v>
      </c>
      <c r="ES262" s="129">
        <v>12059</v>
      </c>
      <c r="ET262" s="130">
        <v>75</v>
      </c>
      <c r="EU262" s="130">
        <v>77816</v>
      </c>
      <c r="EV262" s="130">
        <v>4000</v>
      </c>
      <c r="EW262" s="130">
        <v>40560</v>
      </c>
      <c r="EX262" s="130">
        <v>21896</v>
      </c>
      <c r="EY262" s="131">
        <f t="shared" si="432"/>
        <v>2960.3391999999999</v>
      </c>
      <c r="EZ262" s="38">
        <f t="shared" si="433"/>
        <v>23682.713599999999</v>
      </c>
      <c r="FA262" s="9"/>
      <c r="FB262" s="9"/>
      <c r="FC262" s="9"/>
      <c r="FD262" s="9"/>
      <c r="FE262" s="132"/>
      <c r="FF262" s="132"/>
      <c r="FG262" s="132"/>
      <c r="FH262" s="133"/>
      <c r="FI262" s="134"/>
      <c r="FJ262" s="133"/>
      <c r="FK262" s="135"/>
      <c r="FL262" s="136"/>
      <c r="FM262" s="9"/>
      <c r="FN262" s="1"/>
      <c r="FO262" s="40">
        <f t="shared" si="434"/>
        <v>2.9729999999999999</v>
      </c>
      <c r="FP262" s="9"/>
      <c r="FQ262" s="118">
        <f t="shared" si="435"/>
        <v>28.138172098283128</v>
      </c>
      <c r="FR262" s="137">
        <f t="shared" si="436"/>
        <v>2.9603391999999999</v>
      </c>
      <c r="FS262" s="9"/>
      <c r="FT262" s="1"/>
      <c r="FU262" s="335"/>
      <c r="FV262" s="344">
        <v>43331</v>
      </c>
      <c r="FW262" s="210"/>
      <c r="FX262" s="244" t="s">
        <v>672</v>
      </c>
      <c r="FY262" s="243" t="s">
        <v>2517</v>
      </c>
      <c r="FZ262" s="1"/>
      <c r="GA262" s="1">
        <v>2</v>
      </c>
      <c r="GB262" s="9"/>
      <c r="GC262" s="9"/>
      <c r="GD262" s="1"/>
      <c r="GE262" s="459" t="s">
        <v>513</v>
      </c>
      <c r="GF262" s="1">
        <v>0</v>
      </c>
      <c r="GG262" s="1"/>
      <c r="GH262" s="244" t="s">
        <v>2553</v>
      </c>
      <c r="GI262" s="351">
        <v>1</v>
      </c>
      <c r="GJ262" s="29" t="s">
        <v>1016</v>
      </c>
      <c r="GK262" s="1"/>
      <c r="GL262" s="8">
        <v>0</v>
      </c>
      <c r="GM262" s="9"/>
      <c r="GN262" s="1"/>
      <c r="GO262" s="10">
        <v>43815</v>
      </c>
      <c r="GP262" s="10"/>
      <c r="GQ262" s="20"/>
      <c r="GR262" s="138"/>
      <c r="GS262" s="1"/>
      <c r="GT262" s="1"/>
      <c r="GU262" s="1"/>
      <c r="GV262" s="1"/>
      <c r="GW262" s="1"/>
      <c r="GX262" s="1"/>
      <c r="GY262" s="9"/>
      <c r="GZ262" s="9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9"/>
      <c r="KC262" s="9"/>
      <c r="KD262" s="9"/>
      <c r="KE262" s="20">
        <f t="shared" si="437"/>
        <v>11.545322880000001</v>
      </c>
      <c r="KF262" s="20">
        <f t="shared" si="438"/>
        <v>1163.4133055999998</v>
      </c>
      <c r="KG262" s="20">
        <f t="shared" si="439"/>
        <v>1776.20352</v>
      </c>
      <c r="KH262" s="20">
        <f t="shared" si="440"/>
        <v>2.26288328448</v>
      </c>
      <c r="KI262" s="20">
        <f t="shared" si="441"/>
        <v>0.50325766399999994</v>
      </c>
      <c r="KJ262" s="20">
        <f t="shared" si="442"/>
        <v>642.20414469119999</v>
      </c>
      <c r="KK262" s="20">
        <f t="shared" si="443"/>
        <v>492.12382826879997</v>
      </c>
      <c r="KL262" s="20">
        <f t="shared" si="444"/>
        <v>26.060458045439997</v>
      </c>
      <c r="KM262" s="9"/>
      <c r="KN262" s="9"/>
      <c r="KO262" s="9"/>
      <c r="KP262" s="1"/>
      <c r="KQ262" s="9"/>
      <c r="KR262" s="9"/>
      <c r="KS262" s="23">
        <v>43838</v>
      </c>
      <c r="KT262" s="20">
        <v>2</v>
      </c>
      <c r="KU262" s="1">
        <v>2</v>
      </c>
      <c r="KV262" s="1">
        <v>2</v>
      </c>
      <c r="KW262" s="23">
        <v>43894</v>
      </c>
      <c r="KX262" s="1">
        <v>2</v>
      </c>
      <c r="KY262" s="1">
        <v>1</v>
      </c>
      <c r="KZ262" s="1">
        <v>0</v>
      </c>
      <c r="LA262" s="11" t="s">
        <v>2463</v>
      </c>
      <c r="LB262" s="11"/>
      <c r="LC262" s="11"/>
    </row>
    <row r="263" spans="1:315">
      <c r="A263" s="1">
        <v>89</v>
      </c>
      <c r="B263" s="1">
        <f>COUNTIFS($D$3:D263,D263,$F$3:F263,F263)</f>
        <v>1</v>
      </c>
      <c r="C263" s="34">
        <v>14944</v>
      </c>
      <c r="D263" s="21" t="s">
        <v>689</v>
      </c>
      <c r="E263" s="2" t="s">
        <v>495</v>
      </c>
      <c r="F263" s="12">
        <v>6909273503</v>
      </c>
      <c r="G263" s="1">
        <v>52</v>
      </c>
      <c r="H263" s="441">
        <v>44286</v>
      </c>
      <c r="I263" s="29" t="s">
        <v>456</v>
      </c>
      <c r="J263" s="24" t="s">
        <v>486</v>
      </c>
      <c r="K263" s="2" t="s">
        <v>429</v>
      </c>
      <c r="L263" s="2">
        <v>17</v>
      </c>
      <c r="M263" s="2">
        <v>1</v>
      </c>
      <c r="N263" s="2" t="s">
        <v>430</v>
      </c>
      <c r="O263" s="11"/>
      <c r="P263" s="2" t="s">
        <v>1528</v>
      </c>
      <c r="Q263" s="11"/>
      <c r="R263" s="11"/>
      <c r="S263" s="11"/>
      <c r="T263" s="41"/>
      <c r="U263" s="41"/>
      <c r="V263" s="61" t="s">
        <v>1358</v>
      </c>
      <c r="W263" s="41"/>
      <c r="X263" s="43" t="s">
        <v>1544</v>
      </c>
      <c r="Y263" s="68"/>
      <c r="Z263" s="11"/>
      <c r="AA263" s="1" t="s">
        <v>793</v>
      </c>
      <c r="AB263" s="1"/>
      <c r="AC263" s="112">
        <v>63</v>
      </c>
      <c r="AD263" s="112">
        <v>1000</v>
      </c>
      <c r="AE263" s="11"/>
      <c r="AF263" s="11"/>
      <c r="AG263" s="11" t="s">
        <v>482</v>
      </c>
      <c r="AH263" s="112">
        <v>50</v>
      </c>
      <c r="AI263" s="11"/>
      <c r="AJ263" s="11"/>
      <c r="AK263" s="112"/>
      <c r="AL263" s="1"/>
      <c r="AM263" s="11"/>
      <c r="AN263" s="1"/>
      <c r="AO263" s="113">
        <v>42.1</v>
      </c>
      <c r="AP263" s="114">
        <v>30.7</v>
      </c>
      <c r="AQ263" s="115">
        <v>23.7</v>
      </c>
      <c r="AR263" s="116">
        <f t="shared" si="419"/>
        <v>96.5</v>
      </c>
      <c r="AS263" s="117">
        <f t="shared" si="420"/>
        <v>1.3713355048859937</v>
      </c>
      <c r="AT263" s="118">
        <f t="shared" si="421"/>
        <v>32.50065146579805</v>
      </c>
      <c r="AU263" s="119">
        <f t="shared" si="422"/>
        <v>0.77389705882352944</v>
      </c>
      <c r="AV263" s="19">
        <f>AW263*AO263/100</f>
        <v>37.788000000000004</v>
      </c>
      <c r="AW263" s="19">
        <f>98-AY263-(CD263*100/AO263)</f>
        <v>89.757719714964367</v>
      </c>
      <c r="AX263" s="120">
        <v>0.67</v>
      </c>
      <c r="AY263" s="19">
        <f>AX263*100/AO263</f>
        <v>1.5914489311163895</v>
      </c>
      <c r="AZ263" s="1" t="s">
        <v>431</v>
      </c>
      <c r="BA263" s="55">
        <v>16.8</v>
      </c>
      <c r="BB263" s="1" t="s">
        <v>431</v>
      </c>
      <c r="BC263" s="6">
        <v>1.4</v>
      </c>
      <c r="BD263" s="6"/>
      <c r="BE263" s="19"/>
      <c r="BF263" s="19"/>
      <c r="BG263" s="64">
        <v>14110.691823899373</v>
      </c>
      <c r="BH263" s="64">
        <v>818.86792452830184</v>
      </c>
      <c r="BI263" s="19">
        <v>34.200000000000003</v>
      </c>
      <c r="BJ263" s="19">
        <v>73.7</v>
      </c>
      <c r="BK263" s="19">
        <v>26.3</v>
      </c>
      <c r="BL263" s="121">
        <f t="shared" si="423"/>
        <v>2.8022813688212929</v>
      </c>
      <c r="BM263" s="122">
        <v>2.64</v>
      </c>
      <c r="BN263" s="6">
        <f t="shared" si="424"/>
        <v>6.2707838479809972</v>
      </c>
      <c r="BO263" s="1" t="s">
        <v>431</v>
      </c>
      <c r="BP263" s="19">
        <v>47.300000000000004</v>
      </c>
      <c r="BQ263" s="19">
        <v>43</v>
      </c>
      <c r="BR263" s="4">
        <v>42857</v>
      </c>
      <c r="BS263" s="6">
        <f t="shared" si="425"/>
        <v>39.299999999999997</v>
      </c>
      <c r="BT263" s="4">
        <v>96.1</v>
      </c>
      <c r="BU263" s="42">
        <v>10109.4</v>
      </c>
      <c r="BV263" s="6">
        <f t="shared" si="426"/>
        <v>3.9000000000000057</v>
      </c>
      <c r="BW263" s="6">
        <f t="shared" si="427"/>
        <v>30.300899999999999</v>
      </c>
      <c r="BX263" s="22">
        <v>18.7</v>
      </c>
      <c r="BY263" s="22">
        <f t="shared" si="428"/>
        <v>5.740899999999999</v>
      </c>
      <c r="BZ263" s="6">
        <v>20.6</v>
      </c>
      <c r="CA263" s="22">
        <f t="shared" si="429"/>
        <v>6.3242000000000012</v>
      </c>
      <c r="CB263" s="6">
        <v>59.4</v>
      </c>
      <c r="CC263" s="22">
        <f t="shared" si="430"/>
        <v>18.235799999999998</v>
      </c>
      <c r="CD263" s="141">
        <v>2.8</v>
      </c>
      <c r="CE263" s="123">
        <v>99.9</v>
      </c>
      <c r="CF263" s="124">
        <v>13377</v>
      </c>
      <c r="CG263" s="123">
        <v>98.9</v>
      </c>
      <c r="CH263" s="124">
        <v>11338.599999999999</v>
      </c>
      <c r="CI263" s="123">
        <v>86.3</v>
      </c>
      <c r="CJ263" s="123">
        <v>82.3</v>
      </c>
      <c r="CK263" s="124">
        <v>7614.5999999999995</v>
      </c>
      <c r="CL263" s="19">
        <f t="shared" si="431"/>
        <v>0.90776699029126207</v>
      </c>
      <c r="CM263" s="19" t="s">
        <v>431</v>
      </c>
      <c r="CN263" s="19" t="s">
        <v>431</v>
      </c>
      <c r="CO263" s="19" t="s">
        <v>431</v>
      </c>
      <c r="CP263" s="6"/>
      <c r="CQ263" s="19"/>
      <c r="CR263" s="19"/>
      <c r="CS263" s="20"/>
      <c r="CT263" s="25"/>
      <c r="CU263" s="125"/>
      <c r="CV263" s="125"/>
      <c r="CW263" s="1"/>
      <c r="CX263" s="1"/>
      <c r="CY263" s="1"/>
      <c r="CZ263" s="22"/>
      <c r="DA263" s="16"/>
      <c r="DB263" s="126" t="s">
        <v>440</v>
      </c>
      <c r="DC263" s="127"/>
      <c r="DD263" s="128" t="s">
        <v>1546</v>
      </c>
      <c r="DE263" s="1"/>
      <c r="DF263" s="1"/>
      <c r="DG263" s="1"/>
      <c r="DH263" s="1"/>
      <c r="DI263" s="1" t="s">
        <v>433</v>
      </c>
      <c r="DJ263" s="205" t="s">
        <v>482</v>
      </c>
      <c r="DK263" s="4">
        <v>2</v>
      </c>
      <c r="DL263" s="4"/>
      <c r="DM263" s="4"/>
      <c r="DN263" s="16">
        <v>0</v>
      </c>
      <c r="DO263" s="4"/>
      <c r="DP263" s="4"/>
      <c r="DQ263" s="4"/>
      <c r="DR263" s="55" t="s">
        <v>1414</v>
      </c>
      <c r="DS263" s="22" t="s">
        <v>430</v>
      </c>
      <c r="DT263" s="64">
        <v>125</v>
      </c>
      <c r="DU263" s="22">
        <v>17.600000000000001</v>
      </c>
      <c r="DV263" s="22">
        <v>82.4</v>
      </c>
      <c r="DW263" s="22" t="s">
        <v>430</v>
      </c>
      <c r="DX263" s="22" t="s">
        <v>430</v>
      </c>
      <c r="DY263" s="22" t="s">
        <v>430</v>
      </c>
      <c r="DZ263" s="22" t="s">
        <v>430</v>
      </c>
      <c r="EA263" s="2">
        <v>0</v>
      </c>
      <c r="EB263" s="65"/>
      <c r="EC263" s="36"/>
      <c r="ED263" s="36"/>
      <c r="EE263" s="4">
        <f>L263</f>
        <v>17</v>
      </c>
      <c r="EF263" s="4">
        <v>25</v>
      </c>
      <c r="EG263" s="4"/>
      <c r="EH263" s="4">
        <v>1</v>
      </c>
      <c r="EI263" s="4" t="s">
        <v>2592</v>
      </c>
      <c r="EJ263" s="4">
        <v>178</v>
      </c>
      <c r="EK263" s="4">
        <v>82</v>
      </c>
      <c r="EL263" s="6">
        <f t="shared" ref="EL263:EL272" si="445">EK263/(EJ263*EJ263*0.01*0.01)</f>
        <v>25.880570635020828</v>
      </c>
      <c r="EM263" s="4"/>
      <c r="EN263" s="4">
        <v>0</v>
      </c>
      <c r="EO263" s="4">
        <v>2</v>
      </c>
      <c r="EP263" s="4">
        <v>2</v>
      </c>
      <c r="EQ263" s="31" t="s">
        <v>2593</v>
      </c>
      <c r="ER263" s="350">
        <v>2001</v>
      </c>
      <c r="ES263" s="129">
        <v>14944</v>
      </c>
      <c r="ET263" s="130">
        <v>75</v>
      </c>
      <c r="EU263" s="130">
        <v>13178</v>
      </c>
      <c r="EV263" s="130">
        <v>20000</v>
      </c>
      <c r="EW263" s="130">
        <v>39780</v>
      </c>
      <c r="EX263" s="130">
        <v>2348</v>
      </c>
      <c r="EY263" s="131">
        <f t="shared" si="432"/>
        <v>62.268960000000007</v>
      </c>
      <c r="EZ263" s="38">
        <f t="shared" si="433"/>
        <v>1058.5723200000002</v>
      </c>
      <c r="FA263" s="9"/>
      <c r="FB263" s="9"/>
      <c r="FC263" s="9"/>
      <c r="FD263" s="9"/>
      <c r="FE263" s="132"/>
      <c r="FF263" s="132"/>
      <c r="FG263" s="132"/>
      <c r="FH263" s="133"/>
      <c r="FI263" s="134"/>
      <c r="FJ263" s="133"/>
      <c r="FK263" s="135"/>
      <c r="FL263" s="136"/>
      <c r="FM263" s="9"/>
      <c r="FN263" s="1"/>
      <c r="FO263" s="40">
        <f t="shared" si="434"/>
        <v>6.3E-2</v>
      </c>
      <c r="FP263" s="9"/>
      <c r="FQ263" s="118">
        <f t="shared" si="435"/>
        <v>17.817574745788434</v>
      </c>
      <c r="FR263" s="137">
        <f t="shared" si="436"/>
        <v>6.2268960000000005E-2</v>
      </c>
      <c r="FS263" s="9"/>
      <c r="FT263" s="1"/>
      <c r="FU263" s="336">
        <v>44090</v>
      </c>
      <c r="FV263" s="343"/>
      <c r="FW263" s="237" t="s">
        <v>2594</v>
      </c>
      <c r="FX263" s="208"/>
      <c r="FY263" s="243" t="s">
        <v>2595</v>
      </c>
      <c r="FZ263" s="1"/>
      <c r="GA263" s="1">
        <v>2</v>
      </c>
      <c r="GB263" s="9"/>
      <c r="GC263" s="9"/>
      <c r="GD263" s="1"/>
      <c r="GE263" s="459" t="s">
        <v>513</v>
      </c>
      <c r="GF263" s="1">
        <v>0</v>
      </c>
      <c r="GG263" s="1"/>
      <c r="GH263" s="8">
        <v>0</v>
      </c>
      <c r="GI263" s="351">
        <v>1</v>
      </c>
      <c r="GJ263" s="244" t="s">
        <v>2453</v>
      </c>
      <c r="GK263" s="1"/>
      <c r="GL263" s="8">
        <v>0</v>
      </c>
      <c r="GM263" s="9"/>
      <c r="GN263" s="1"/>
      <c r="GO263" s="10">
        <v>44286</v>
      </c>
      <c r="GP263" s="10"/>
      <c r="GQ263" s="20"/>
      <c r="GR263" s="138"/>
      <c r="GS263" s="1"/>
      <c r="GT263" s="1"/>
      <c r="GU263" s="1"/>
      <c r="GV263" s="1"/>
      <c r="GW263" s="1"/>
      <c r="GX263" s="1"/>
      <c r="GY263" s="9"/>
      <c r="GZ263" s="9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9"/>
      <c r="KC263" s="9"/>
      <c r="KD263" s="9"/>
      <c r="KE263" s="20">
        <f t="shared" si="437"/>
        <v>26.215232160000003</v>
      </c>
      <c r="KF263" s="20">
        <f t="shared" si="438"/>
        <v>19.116570719999999</v>
      </c>
      <c r="KG263" s="20">
        <f t="shared" si="439"/>
        <v>14.757743520000002</v>
      </c>
      <c r="KH263" s="20">
        <f t="shared" si="440"/>
        <v>0.41720203200000006</v>
      </c>
      <c r="KI263" s="20">
        <f t="shared" si="441"/>
        <v>1.6439005440000003</v>
      </c>
      <c r="KJ263" s="20">
        <f t="shared" si="442"/>
        <v>3.5747987246399995</v>
      </c>
      <c r="KK263" s="20">
        <f t="shared" si="443"/>
        <v>3.938013568320001</v>
      </c>
      <c r="KL263" s="20">
        <f t="shared" si="444"/>
        <v>11.35524300768</v>
      </c>
      <c r="KM263" s="9"/>
      <c r="KN263" s="9"/>
      <c r="KO263" s="9"/>
      <c r="KP263" s="1"/>
      <c r="KQ263" s="9"/>
      <c r="KR263" s="9"/>
      <c r="KS263" s="245" t="s">
        <v>513</v>
      </c>
      <c r="KT263" s="459" t="s">
        <v>513</v>
      </c>
      <c r="KU263" s="237" t="s">
        <v>513</v>
      </c>
      <c r="KV263" s="237" t="s">
        <v>513</v>
      </c>
      <c r="KW263" s="237" t="s">
        <v>513</v>
      </c>
      <c r="KX263" s="237" t="s">
        <v>513</v>
      </c>
      <c r="KY263" s="237" t="s">
        <v>513</v>
      </c>
      <c r="KZ263" s="237" t="s">
        <v>513</v>
      </c>
      <c r="LA263" s="11" t="s">
        <v>513</v>
      </c>
      <c r="LB263" s="11"/>
      <c r="LC263" s="11"/>
    </row>
    <row r="264" spans="1:315">
      <c r="A264" s="1">
        <v>62</v>
      </c>
      <c r="B264" s="1">
        <f>COUNTIFS($D$3:D264,D264,$F$3:F264,F264)</f>
        <v>1</v>
      </c>
      <c r="C264" s="34">
        <v>17110</v>
      </c>
      <c r="D264" s="21" t="s">
        <v>439</v>
      </c>
      <c r="E264" s="2" t="s">
        <v>560</v>
      </c>
      <c r="F264" s="12">
        <v>7610175782</v>
      </c>
      <c r="G264" s="1">
        <v>46</v>
      </c>
      <c r="H264" s="441">
        <v>44642</v>
      </c>
      <c r="I264" s="29" t="s">
        <v>658</v>
      </c>
      <c r="J264" s="24" t="s">
        <v>486</v>
      </c>
      <c r="K264" s="2" t="s">
        <v>429</v>
      </c>
      <c r="L264" s="2">
        <v>5</v>
      </c>
      <c r="M264" s="2" t="s">
        <v>540</v>
      </c>
      <c r="N264" s="2" t="s">
        <v>430</v>
      </c>
      <c r="O264" s="11"/>
      <c r="P264" s="2" t="s">
        <v>1972</v>
      </c>
      <c r="Q264" s="11"/>
      <c r="R264" s="11"/>
      <c r="S264" s="11"/>
      <c r="T264" s="41"/>
      <c r="U264" s="41"/>
      <c r="V264" s="61" t="s">
        <v>1358</v>
      </c>
      <c r="W264" s="41"/>
      <c r="X264" s="41"/>
      <c r="Y264" s="63"/>
      <c r="Z264" s="11"/>
      <c r="AA264" s="1" t="s">
        <v>1780</v>
      </c>
      <c r="AB264" s="1"/>
      <c r="AC264" s="112">
        <v>253</v>
      </c>
      <c r="AD264" s="112">
        <v>1200</v>
      </c>
      <c r="AE264" s="11"/>
      <c r="AF264" s="11"/>
      <c r="AG264" s="11" t="s">
        <v>482</v>
      </c>
      <c r="AH264" s="112">
        <v>150</v>
      </c>
      <c r="AI264" s="11"/>
      <c r="AJ264" s="11"/>
      <c r="AK264" s="112"/>
      <c r="AL264" s="1"/>
      <c r="AM264" s="11"/>
      <c r="AN264" s="1"/>
      <c r="AO264" s="113">
        <v>26.4</v>
      </c>
      <c r="AP264" s="114">
        <v>65.2</v>
      </c>
      <c r="AQ264" s="115">
        <v>7.05</v>
      </c>
      <c r="AR264" s="116">
        <f t="shared" si="419"/>
        <v>98.649999999999991</v>
      </c>
      <c r="AS264" s="117">
        <f t="shared" si="420"/>
        <v>0.40490797546012264</v>
      </c>
      <c r="AT264" s="118">
        <f t="shared" si="421"/>
        <v>2.8546012269938643</v>
      </c>
      <c r="AU264" s="119">
        <f t="shared" si="422"/>
        <v>0.36539792387543252</v>
      </c>
      <c r="AV264" s="19">
        <f>AW264*AO264/100</f>
        <v>24.011999999999997</v>
      </c>
      <c r="AW264" s="19">
        <f>98-AY264-(CD264*100/AO264)</f>
        <v>90.954545454545453</v>
      </c>
      <c r="AX264" s="120">
        <v>1.59</v>
      </c>
      <c r="AY264" s="19">
        <f>AX264*100/AO264</f>
        <v>6.0227272727272734</v>
      </c>
      <c r="AZ264" s="1" t="s">
        <v>431</v>
      </c>
      <c r="BA264" s="55">
        <v>21.8</v>
      </c>
      <c r="BB264" s="1" t="s">
        <v>431</v>
      </c>
      <c r="BC264" s="6">
        <v>5.94E-3</v>
      </c>
      <c r="BD264" s="6"/>
      <c r="BE264" s="19"/>
      <c r="BF264" s="19"/>
      <c r="BG264" s="64">
        <v>5663</v>
      </c>
      <c r="BH264" s="64">
        <v>510</v>
      </c>
      <c r="BI264" s="19">
        <v>0.57999999999999996</v>
      </c>
      <c r="BJ264" s="19">
        <v>61.8</v>
      </c>
      <c r="BK264" s="19">
        <f>100-BJ264</f>
        <v>38.200000000000003</v>
      </c>
      <c r="BL264" s="121">
        <f t="shared" si="423"/>
        <v>1.6178010471204187</v>
      </c>
      <c r="BM264" s="122">
        <v>0.67</v>
      </c>
      <c r="BN264" s="6">
        <f t="shared" si="424"/>
        <v>2.5378787878787881</v>
      </c>
      <c r="BO264" s="1" t="s">
        <v>431</v>
      </c>
      <c r="BP264" s="19">
        <v>20.354999999999997</v>
      </c>
      <c r="BQ264" s="19">
        <v>32.15</v>
      </c>
      <c r="BR264" s="42">
        <v>92168</v>
      </c>
      <c r="BS264" s="6">
        <f t="shared" si="425"/>
        <v>28.4</v>
      </c>
      <c r="BT264" s="4">
        <v>92.6</v>
      </c>
      <c r="BU264" s="42">
        <v>13166</v>
      </c>
      <c r="BV264" s="6">
        <f t="shared" si="426"/>
        <v>7.4000000000000057</v>
      </c>
      <c r="BW264" s="6">
        <f t="shared" si="427"/>
        <v>64.156800000000004</v>
      </c>
      <c r="BX264" s="22">
        <v>11.7</v>
      </c>
      <c r="BY264" s="22">
        <f t="shared" si="428"/>
        <v>7.6284000000000001</v>
      </c>
      <c r="BZ264" s="6">
        <v>16.7</v>
      </c>
      <c r="CA264" s="22">
        <f t="shared" si="429"/>
        <v>10.888399999999999</v>
      </c>
      <c r="CB264" s="6">
        <v>70</v>
      </c>
      <c r="CC264" s="22">
        <f t="shared" si="430"/>
        <v>45.64</v>
      </c>
      <c r="CD264" s="22">
        <v>0.27</v>
      </c>
      <c r="CE264" s="123">
        <v>96.4</v>
      </c>
      <c r="CF264" s="124">
        <v>7869</v>
      </c>
      <c r="CG264" s="123">
        <v>91.7</v>
      </c>
      <c r="CH264" s="124">
        <v>6757</v>
      </c>
      <c r="CI264" s="123">
        <v>59</v>
      </c>
      <c r="CJ264" s="123">
        <v>69.099999999999994</v>
      </c>
      <c r="CK264" s="124">
        <v>5476</v>
      </c>
      <c r="CL264" s="19">
        <f t="shared" si="431"/>
        <v>0.70059880239520955</v>
      </c>
      <c r="CM264" s="19"/>
      <c r="CN264" s="19"/>
      <c r="CO264" s="19"/>
      <c r="CP264" s="6"/>
      <c r="CQ264" s="19"/>
      <c r="CR264" s="19"/>
      <c r="CS264" s="20"/>
      <c r="CT264" s="25"/>
      <c r="CU264" s="125"/>
      <c r="CV264" s="125"/>
      <c r="CW264" s="1"/>
      <c r="CX264" s="1"/>
      <c r="CY264" s="1"/>
      <c r="CZ264" s="22"/>
      <c r="DA264" s="16"/>
      <c r="DB264" s="126" t="s">
        <v>440</v>
      </c>
      <c r="DC264" s="127"/>
      <c r="DD264" s="128" t="s">
        <v>1974</v>
      </c>
      <c r="DE264" s="1"/>
      <c r="DF264" s="1"/>
      <c r="DG264" s="1"/>
      <c r="DH264" s="1"/>
      <c r="DI264" s="1" t="s">
        <v>433</v>
      </c>
      <c r="DJ264" s="205" t="s">
        <v>482</v>
      </c>
      <c r="DK264" s="4">
        <v>2</v>
      </c>
      <c r="DL264" s="4"/>
      <c r="DM264" s="4"/>
      <c r="DN264" s="16">
        <v>0</v>
      </c>
      <c r="DO264" s="4"/>
      <c r="DP264" s="4"/>
      <c r="DQ264" s="4"/>
      <c r="DR264" s="55"/>
      <c r="DS264" s="22"/>
      <c r="DT264" s="22"/>
      <c r="DU264" s="22"/>
      <c r="DV264" s="22"/>
      <c r="DW264" s="22"/>
      <c r="DX264" s="22"/>
      <c r="DY264" s="22"/>
      <c r="DZ264" s="22"/>
      <c r="EA264" s="2"/>
      <c r="EB264" s="2"/>
      <c r="EC264" s="36"/>
      <c r="ED264" s="36"/>
      <c r="EE264" s="4">
        <f>L264</f>
        <v>5</v>
      </c>
      <c r="EF264" s="4">
        <v>15</v>
      </c>
      <c r="EG264" s="4"/>
      <c r="EH264" s="4">
        <v>1</v>
      </c>
      <c r="EI264" s="4" t="s">
        <v>2437</v>
      </c>
      <c r="EJ264" s="4">
        <v>180</v>
      </c>
      <c r="EK264" s="4">
        <v>175</v>
      </c>
      <c r="EL264" s="6">
        <f t="shared" si="445"/>
        <v>54.012345679012341</v>
      </c>
      <c r="EM264" s="4"/>
      <c r="EN264" s="4">
        <v>1</v>
      </c>
      <c r="EO264" s="4">
        <v>2</v>
      </c>
      <c r="EP264" s="4"/>
      <c r="EQ264" s="31" t="s">
        <v>2455</v>
      </c>
      <c r="ER264" s="14">
        <v>44595</v>
      </c>
      <c r="ES264" s="129">
        <f>C264</f>
        <v>17110</v>
      </c>
      <c r="ET264" s="130">
        <v>75</v>
      </c>
      <c r="EU264" s="130">
        <v>60280</v>
      </c>
      <c r="EV264" s="130">
        <v>4000</v>
      </c>
      <c r="EW264" s="130">
        <v>37440</v>
      </c>
      <c r="EX264" s="130">
        <v>2176</v>
      </c>
      <c r="EY264" s="131">
        <f t="shared" si="432"/>
        <v>271.56479999999999</v>
      </c>
      <c r="EZ264" s="38">
        <f t="shared" si="433"/>
        <v>1357.8240000000001</v>
      </c>
      <c r="FA264" s="9"/>
      <c r="FB264" s="9"/>
      <c r="FC264" s="9"/>
      <c r="FD264" s="9"/>
      <c r="FE264" s="132"/>
      <c r="FF264" s="132"/>
      <c r="FG264" s="132"/>
      <c r="FH264" s="133"/>
      <c r="FI264" s="134"/>
      <c r="FJ264" s="133"/>
      <c r="FK264" s="135"/>
      <c r="FL264" s="136"/>
      <c r="FM264" s="9"/>
      <c r="FN264" s="1"/>
      <c r="FO264" s="40">
        <f t="shared" si="434"/>
        <v>0.253</v>
      </c>
      <c r="FP264" s="9"/>
      <c r="FQ264" s="118">
        <f t="shared" si="435"/>
        <v>3.6098208360982085</v>
      </c>
      <c r="FR264" s="137">
        <f t="shared" si="436"/>
        <v>0.2715648</v>
      </c>
      <c r="FS264" s="9"/>
      <c r="FT264" s="1"/>
      <c r="FU264" s="336">
        <v>42795</v>
      </c>
      <c r="FV264" s="343"/>
      <c r="FW264" s="237" t="s">
        <v>672</v>
      </c>
      <c r="FX264" s="208"/>
      <c r="FY264" s="243" t="s">
        <v>2449</v>
      </c>
      <c r="FZ264" s="1"/>
      <c r="GA264" s="1">
        <v>0</v>
      </c>
      <c r="GB264" s="9"/>
      <c r="GC264" s="9"/>
      <c r="GD264" s="1"/>
      <c r="GE264" s="459" t="s">
        <v>513</v>
      </c>
      <c r="GF264" s="237" t="s">
        <v>513</v>
      </c>
      <c r="GG264" s="1"/>
      <c r="GH264" s="244" t="s">
        <v>513</v>
      </c>
      <c r="GI264" s="352">
        <v>1</v>
      </c>
      <c r="GJ264" s="244" t="s">
        <v>2453</v>
      </c>
      <c r="GK264" s="1"/>
      <c r="GL264" s="8">
        <v>0</v>
      </c>
      <c r="GM264" s="9"/>
      <c r="GN264" s="1"/>
      <c r="GO264" s="10"/>
      <c r="GP264" s="10"/>
      <c r="GQ264" s="20"/>
      <c r="GR264" s="138"/>
      <c r="GS264" s="1"/>
      <c r="GT264" s="1"/>
      <c r="GU264" s="1"/>
      <c r="GV264" s="1"/>
      <c r="GW264" s="1"/>
      <c r="GX264" s="1"/>
      <c r="GY264" s="9"/>
      <c r="GZ264" s="9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22">
        <v>64.400000000000006</v>
      </c>
      <c r="KC264" s="22">
        <v>13.1</v>
      </c>
      <c r="KD264" s="22">
        <v>20.3</v>
      </c>
      <c r="KE264" s="20">
        <f t="shared" si="437"/>
        <v>71.6931072</v>
      </c>
      <c r="KF264" s="20">
        <f t="shared" si="438"/>
        <v>177.06024959999999</v>
      </c>
      <c r="KG264" s="20">
        <f t="shared" si="439"/>
        <v>19.145318400000001</v>
      </c>
      <c r="KH264" s="20">
        <f t="shared" si="440"/>
        <v>4.3178803200000004</v>
      </c>
      <c r="KI264" s="20">
        <f t="shared" si="441"/>
        <v>1.81948416</v>
      </c>
      <c r="KJ264" s="20">
        <f t="shared" si="442"/>
        <v>20.716049203199997</v>
      </c>
      <c r="KK264" s="20">
        <f t="shared" si="443"/>
        <v>29.569061683199998</v>
      </c>
      <c r="KL264" s="20">
        <f t="shared" si="444"/>
        <v>123.94217472</v>
      </c>
      <c r="KM264" s="9"/>
      <c r="KN264" s="9"/>
      <c r="KO264" s="9"/>
      <c r="KP264" s="1"/>
      <c r="KQ264" s="9"/>
      <c r="KR264" s="9"/>
      <c r="KS264" s="245" t="s">
        <v>513</v>
      </c>
      <c r="KT264" s="459" t="s">
        <v>513</v>
      </c>
      <c r="KU264" s="237" t="s">
        <v>513</v>
      </c>
      <c r="KV264" s="237" t="s">
        <v>513</v>
      </c>
      <c r="KW264" s="237" t="s">
        <v>513</v>
      </c>
      <c r="KX264" s="237" t="s">
        <v>513</v>
      </c>
      <c r="KY264" s="237" t="s">
        <v>513</v>
      </c>
      <c r="KZ264" s="237" t="s">
        <v>513</v>
      </c>
      <c r="LA264" s="11" t="s">
        <v>513</v>
      </c>
      <c r="LB264" s="11"/>
      <c r="LC264" s="11"/>
    </row>
    <row r="265" spans="1:315">
      <c r="A265" s="1">
        <v>28</v>
      </c>
      <c r="B265" s="1">
        <f>COUNTIFS($D$3:D265,D265,$F$3:F265,F265)</f>
        <v>1</v>
      </c>
      <c r="C265" s="34">
        <v>12261</v>
      </c>
      <c r="D265" s="21" t="s">
        <v>1003</v>
      </c>
      <c r="E265" s="2" t="s">
        <v>560</v>
      </c>
      <c r="F265" s="12">
        <v>430915403</v>
      </c>
      <c r="G265" s="1">
        <v>77</v>
      </c>
      <c r="H265" s="441">
        <v>43860</v>
      </c>
      <c r="I265" s="29" t="s">
        <v>441</v>
      </c>
      <c r="J265" s="24" t="s">
        <v>486</v>
      </c>
      <c r="K265" s="2" t="s">
        <v>429</v>
      </c>
      <c r="L265" s="1">
        <v>7</v>
      </c>
      <c r="M265" s="2">
        <v>2</v>
      </c>
      <c r="N265" s="2" t="s">
        <v>430</v>
      </c>
      <c r="O265" s="1"/>
      <c r="P265" s="1" t="s">
        <v>1002</v>
      </c>
      <c r="Q265" s="25"/>
      <c r="R265" s="25"/>
      <c r="S265" s="2"/>
      <c r="T265" s="45" t="s">
        <v>782</v>
      </c>
      <c r="U265" s="45"/>
      <c r="V265" s="47" t="s">
        <v>858</v>
      </c>
      <c r="W265" s="27"/>
      <c r="X265" s="56"/>
      <c r="Y265" s="56"/>
      <c r="Z265" s="29"/>
      <c r="AA265" s="1" t="s">
        <v>797</v>
      </c>
      <c r="AB265" s="1"/>
      <c r="AC265" s="112">
        <v>179</v>
      </c>
      <c r="AD265" s="112">
        <v>1200</v>
      </c>
      <c r="AE265" s="11"/>
      <c r="AF265" s="11"/>
      <c r="AG265" s="11" t="s">
        <v>490</v>
      </c>
      <c r="AH265" s="112">
        <v>150</v>
      </c>
      <c r="AI265" s="11"/>
      <c r="AJ265" s="11"/>
      <c r="AK265" s="112"/>
      <c r="AL265" s="1"/>
      <c r="AM265" s="1"/>
      <c r="AN265" s="1"/>
      <c r="AO265" s="113">
        <v>26.5</v>
      </c>
      <c r="AP265" s="114">
        <v>36.200000000000003</v>
      </c>
      <c r="AQ265" s="115">
        <v>36.200000000000003</v>
      </c>
      <c r="AR265" s="116">
        <f t="shared" si="419"/>
        <v>98.9</v>
      </c>
      <c r="AS265" s="117">
        <f t="shared" si="420"/>
        <v>0.73204419889502759</v>
      </c>
      <c r="AT265" s="118">
        <f t="shared" si="421"/>
        <v>26.5</v>
      </c>
      <c r="AU265" s="119">
        <f t="shared" si="422"/>
        <v>0.36602209944751379</v>
      </c>
      <c r="AV265" s="19">
        <v>24.591999999999999</v>
      </c>
      <c r="AW265" s="19">
        <f>95-AY265</f>
        <v>92.8</v>
      </c>
      <c r="AX265" s="120">
        <v>0.58300000000000007</v>
      </c>
      <c r="AY265" s="19">
        <v>2.2000000000000002</v>
      </c>
      <c r="AZ265" s="1" t="s">
        <v>431</v>
      </c>
      <c r="BA265" s="55">
        <v>81.3</v>
      </c>
      <c r="BB265" s="1" t="s">
        <v>431</v>
      </c>
      <c r="BC265" s="6">
        <v>1.9</v>
      </c>
      <c r="BD265" s="22">
        <v>92.1</v>
      </c>
      <c r="BE265" s="22">
        <v>79.8</v>
      </c>
      <c r="BF265" s="22">
        <v>52.6</v>
      </c>
      <c r="BG265" s="64">
        <v>9586.7999999999993</v>
      </c>
      <c r="BH265" s="20">
        <v>467.20000000000005</v>
      </c>
      <c r="BI265" s="19">
        <v>0.8</v>
      </c>
      <c r="BJ265" s="19">
        <v>27.8</v>
      </c>
      <c r="BK265" s="1">
        <v>82.2</v>
      </c>
      <c r="BL265" s="144">
        <f t="shared" si="423"/>
        <v>0.33819951338199511</v>
      </c>
      <c r="BM265" s="122">
        <v>1.2</v>
      </c>
      <c r="BN265" s="6">
        <f t="shared" si="424"/>
        <v>4.5283018867924527</v>
      </c>
      <c r="BO265" s="1" t="s">
        <v>431</v>
      </c>
      <c r="BP265" s="19">
        <v>74.58</v>
      </c>
      <c r="BQ265" s="19">
        <v>91.7</v>
      </c>
      <c r="BR265" s="42">
        <v>29010.600000000002</v>
      </c>
      <c r="BS265" s="6">
        <f t="shared" si="425"/>
        <v>32.299999999999997</v>
      </c>
      <c r="BT265" s="4">
        <v>89.4</v>
      </c>
      <c r="BU265" s="42">
        <v>2761.5600000000004</v>
      </c>
      <c r="BV265" s="6">
        <f t="shared" si="426"/>
        <v>10.599999999999994</v>
      </c>
      <c r="BW265" s="6">
        <f t="shared" si="427"/>
        <v>35.584600000000002</v>
      </c>
      <c r="BX265" s="4">
        <v>5.0999999999999996</v>
      </c>
      <c r="BY265" s="22">
        <f t="shared" si="428"/>
        <v>1.8462000000000001</v>
      </c>
      <c r="BZ265" s="4">
        <v>27.2</v>
      </c>
      <c r="CA265" s="22">
        <f t="shared" si="429"/>
        <v>9.8464000000000009</v>
      </c>
      <c r="CB265" s="4">
        <v>66</v>
      </c>
      <c r="CC265" s="22">
        <f t="shared" si="430"/>
        <v>23.892000000000003</v>
      </c>
      <c r="CD265" s="22">
        <v>0.46</v>
      </c>
      <c r="CE265" s="123">
        <v>85.6</v>
      </c>
      <c r="CF265" s="124">
        <v>4043.2</v>
      </c>
      <c r="CG265" s="123">
        <v>64.8</v>
      </c>
      <c r="CH265" s="124">
        <v>2421.9</v>
      </c>
      <c r="CI265" s="123">
        <v>35.799999999999997</v>
      </c>
      <c r="CJ265" s="123">
        <v>56.5</v>
      </c>
      <c r="CK265" s="124">
        <v>2623.6</v>
      </c>
      <c r="CL265" s="143">
        <f t="shared" si="431"/>
        <v>0.1875</v>
      </c>
      <c r="CM265" s="22"/>
      <c r="CN265" s="22"/>
      <c r="CO265" s="22"/>
      <c r="CP265" s="6"/>
      <c r="CQ265" s="19"/>
      <c r="CR265" s="19"/>
      <c r="CS265" s="19"/>
      <c r="CT265" s="22"/>
      <c r="CU265" s="139"/>
      <c r="CV265" s="139"/>
      <c r="CW265" s="22"/>
      <c r="CX265" s="22"/>
      <c r="CY265" s="1"/>
      <c r="CZ265" s="22"/>
      <c r="DA265" s="16">
        <v>3</v>
      </c>
      <c r="DB265" s="126" t="s">
        <v>546</v>
      </c>
      <c r="DC265" s="127"/>
      <c r="DD265" s="128" t="s">
        <v>1004</v>
      </c>
      <c r="DE265" s="1"/>
      <c r="DF265" s="1"/>
      <c r="DG265" s="1"/>
      <c r="DH265" s="1"/>
      <c r="DI265" s="1" t="s">
        <v>433</v>
      </c>
      <c r="DJ265" s="206" t="s">
        <v>490</v>
      </c>
      <c r="DK265" s="4">
        <v>2</v>
      </c>
      <c r="DL265" s="4"/>
      <c r="DM265" s="4"/>
      <c r="DN265" s="16">
        <v>0</v>
      </c>
      <c r="DO265" s="4"/>
      <c r="DP265" s="4"/>
      <c r="DQ265" s="4"/>
      <c r="DR265" s="1" t="s">
        <v>430</v>
      </c>
      <c r="DS265" s="1" t="s">
        <v>430</v>
      </c>
      <c r="DT265" s="1">
        <v>220</v>
      </c>
      <c r="DU265" s="1">
        <v>19.5</v>
      </c>
      <c r="DV265" s="1">
        <v>80.5</v>
      </c>
      <c r="DW265" s="1" t="s">
        <v>430</v>
      </c>
      <c r="DX265" s="1" t="s">
        <v>430</v>
      </c>
      <c r="DY265" s="1" t="s">
        <v>430</v>
      </c>
      <c r="DZ265" s="1" t="s">
        <v>430</v>
      </c>
      <c r="EA265" s="1">
        <v>0</v>
      </c>
      <c r="EB265" s="1"/>
      <c r="EC265" s="36"/>
      <c r="ED265" s="36"/>
      <c r="EE265" s="4">
        <v>7</v>
      </c>
      <c r="EF265" s="4">
        <v>15</v>
      </c>
      <c r="EG265" s="4"/>
      <c r="EH265" s="4">
        <v>0</v>
      </c>
      <c r="EI265" s="4">
        <v>0</v>
      </c>
      <c r="EJ265" s="4">
        <v>165</v>
      </c>
      <c r="EK265" s="4">
        <v>75</v>
      </c>
      <c r="EL265" s="6">
        <f t="shared" si="445"/>
        <v>27.548209366391184</v>
      </c>
      <c r="EM265" s="4"/>
      <c r="EN265" s="4">
        <v>1</v>
      </c>
      <c r="EO265" s="4" t="s">
        <v>445</v>
      </c>
      <c r="EP265" s="4" t="s">
        <v>445</v>
      </c>
      <c r="EQ265" s="31">
        <v>8</v>
      </c>
      <c r="ER265" s="14">
        <v>43808</v>
      </c>
      <c r="ES265" s="129">
        <v>12261</v>
      </c>
      <c r="ET265" s="130">
        <v>75</v>
      </c>
      <c r="EU265" s="130">
        <v>10503</v>
      </c>
      <c r="EV265" s="130">
        <v>8011</v>
      </c>
      <c r="EW265" s="130">
        <v>40560</v>
      </c>
      <c r="EX265" s="130">
        <v>2721</v>
      </c>
      <c r="EY265" s="131">
        <f t="shared" si="432"/>
        <v>183.68703033329174</v>
      </c>
      <c r="EZ265" s="38">
        <f t="shared" si="433"/>
        <v>1285.8092123330423</v>
      </c>
      <c r="FA265" s="9"/>
      <c r="FB265" s="9"/>
      <c r="FC265" s="9"/>
      <c r="FD265" s="9"/>
      <c r="FE265" s="132"/>
      <c r="FF265" s="132"/>
      <c r="FG265" s="132"/>
      <c r="FH265" s="133"/>
      <c r="FI265" s="11"/>
      <c r="FJ265" s="133"/>
      <c r="FK265" s="135"/>
      <c r="FL265" s="136"/>
      <c r="FM265" s="9"/>
      <c r="FN265" s="1"/>
      <c r="FO265" s="40">
        <f t="shared" si="434"/>
        <v>0.17899999999999999</v>
      </c>
      <c r="FP265" s="9"/>
      <c r="FQ265" s="118">
        <f t="shared" si="435"/>
        <v>25.906883747500714</v>
      </c>
      <c r="FR265" s="137">
        <f t="shared" si="436"/>
        <v>0.18368703033329176</v>
      </c>
      <c r="FS265" s="140">
        <f>DT265/EY265</f>
        <v>1.1976893501997394</v>
      </c>
      <c r="FT265" s="140"/>
      <c r="FU265" s="335"/>
      <c r="FV265" s="344">
        <v>42972</v>
      </c>
      <c r="FW265" s="210"/>
      <c r="FX265" s="244" t="s">
        <v>2596</v>
      </c>
      <c r="FY265" s="243" t="s">
        <v>2597</v>
      </c>
      <c r="FZ265" s="1"/>
      <c r="GA265" s="1">
        <v>1</v>
      </c>
      <c r="GB265" s="9"/>
      <c r="GC265" s="9"/>
      <c r="GD265" s="1"/>
      <c r="GE265" s="459" t="s">
        <v>513</v>
      </c>
      <c r="GF265" s="237" t="s">
        <v>513</v>
      </c>
      <c r="GG265" s="1"/>
      <c r="GH265" s="244" t="s">
        <v>513</v>
      </c>
      <c r="GI265" s="352" t="s">
        <v>513</v>
      </c>
      <c r="GJ265" s="244" t="s">
        <v>513</v>
      </c>
      <c r="GK265" s="1"/>
      <c r="GL265" s="244">
        <v>0</v>
      </c>
      <c r="GM265" s="9"/>
      <c r="GN265" s="1"/>
      <c r="GO265" s="10">
        <v>43860</v>
      </c>
      <c r="GP265" s="10"/>
      <c r="GQ265" s="20"/>
      <c r="GR265" s="138"/>
      <c r="GS265" s="1"/>
      <c r="GT265" s="1"/>
      <c r="GU265" s="1"/>
      <c r="GV265" s="1"/>
      <c r="GW265" s="1"/>
      <c r="GX265" s="1"/>
      <c r="GY265" s="9"/>
      <c r="GZ265" s="9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9"/>
      <c r="KC265" s="9"/>
      <c r="KD265" s="9"/>
      <c r="KE265" s="20">
        <f t="shared" si="437"/>
        <v>48.677063038322316</v>
      </c>
      <c r="KF265" s="20">
        <f t="shared" si="438"/>
        <v>66.494704980651633</v>
      </c>
      <c r="KG265" s="20">
        <f t="shared" si="439"/>
        <v>66.494704980651633</v>
      </c>
      <c r="KH265" s="20">
        <f t="shared" si="440"/>
        <v>1.070895386843091</v>
      </c>
      <c r="KI265" s="20">
        <f t="shared" si="441"/>
        <v>2.2042443639995009</v>
      </c>
      <c r="KJ265" s="20">
        <f t="shared" si="442"/>
        <v>3.3912299540132325</v>
      </c>
      <c r="KK265" s="20">
        <f t="shared" si="443"/>
        <v>18.086559754737241</v>
      </c>
      <c r="KL265" s="20">
        <f t="shared" si="444"/>
        <v>43.886505287230065</v>
      </c>
      <c r="KM265" s="9"/>
      <c r="KN265" s="9"/>
      <c r="KO265" s="9"/>
      <c r="KP265" s="1"/>
      <c r="KQ265" s="9"/>
      <c r="KR265" s="9"/>
      <c r="KS265" s="245" t="s">
        <v>513</v>
      </c>
      <c r="KT265" s="459" t="s">
        <v>513</v>
      </c>
      <c r="KU265" s="237" t="s">
        <v>513</v>
      </c>
      <c r="KV265" s="237" t="s">
        <v>513</v>
      </c>
      <c r="KW265" s="237" t="s">
        <v>513</v>
      </c>
      <c r="KX265" s="237" t="s">
        <v>513</v>
      </c>
      <c r="KY265" s="237" t="s">
        <v>513</v>
      </c>
      <c r="KZ265" s="237" t="s">
        <v>513</v>
      </c>
      <c r="LA265" s="11" t="s">
        <v>513</v>
      </c>
      <c r="LB265" s="11"/>
      <c r="LC265" s="11"/>
    </row>
    <row r="266" spans="1:315">
      <c r="A266" s="1">
        <v>15</v>
      </c>
      <c r="B266" s="1">
        <f>COUNTIFS($D$3:D266,D266,$F$3:F266,F266)</f>
        <v>1</v>
      </c>
      <c r="C266" s="34">
        <v>16802</v>
      </c>
      <c r="D266" s="21" t="s">
        <v>1919</v>
      </c>
      <c r="E266" s="2" t="s">
        <v>623</v>
      </c>
      <c r="F266" s="12">
        <v>7551254458</v>
      </c>
      <c r="G266" s="1">
        <v>47</v>
      </c>
      <c r="H266" s="441">
        <v>44574</v>
      </c>
      <c r="I266" s="29" t="s">
        <v>762</v>
      </c>
      <c r="J266" s="24" t="s">
        <v>486</v>
      </c>
      <c r="K266" s="2" t="s">
        <v>429</v>
      </c>
      <c r="L266" s="2">
        <v>7</v>
      </c>
      <c r="M266" s="2" t="s">
        <v>743</v>
      </c>
      <c r="N266" s="2" t="s">
        <v>644</v>
      </c>
      <c r="O266" s="11"/>
      <c r="P266" s="2" t="s">
        <v>1398</v>
      </c>
      <c r="Q266" s="11"/>
      <c r="R266" s="11"/>
      <c r="S266" s="11"/>
      <c r="T266" s="41"/>
      <c r="U266" s="41"/>
      <c r="V266" s="61" t="s">
        <v>1358</v>
      </c>
      <c r="W266" s="41"/>
      <c r="X266" s="41"/>
      <c r="Y266" s="63"/>
      <c r="Z266" s="11"/>
      <c r="AA266" s="1" t="s">
        <v>793</v>
      </c>
      <c r="AB266" s="1"/>
      <c r="AC266" s="112">
        <v>161</v>
      </c>
      <c r="AD266" s="112">
        <v>1100</v>
      </c>
      <c r="AE266" s="11"/>
      <c r="AF266" s="11"/>
      <c r="AG266" s="11" t="s">
        <v>482</v>
      </c>
      <c r="AH266" s="112">
        <v>150</v>
      </c>
      <c r="AI266" s="11"/>
      <c r="AJ266" s="11"/>
      <c r="AK266" s="112"/>
      <c r="AL266" s="1"/>
      <c r="AM266" s="11"/>
      <c r="AN266" s="1"/>
      <c r="AO266" s="113">
        <v>17.8</v>
      </c>
      <c r="AP266" s="114">
        <v>19</v>
      </c>
      <c r="AQ266" s="115">
        <v>62.7</v>
      </c>
      <c r="AR266" s="116">
        <f t="shared" si="419"/>
        <v>99.5</v>
      </c>
      <c r="AS266" s="117">
        <f t="shared" si="420"/>
        <v>0.93684210526315792</v>
      </c>
      <c r="AT266" s="118">
        <f t="shared" si="421"/>
        <v>58.74</v>
      </c>
      <c r="AU266" s="119">
        <f t="shared" si="422"/>
        <v>0.21787025703794369</v>
      </c>
      <c r="AV266" s="19">
        <f t="shared" ref="AV266:AV272" si="446">AW266*AO266/100</f>
        <v>14.894</v>
      </c>
      <c r="AW266" s="19">
        <f>98-AY266-(CD266*100/AO266)</f>
        <v>83.674157303370791</v>
      </c>
      <c r="AX266" s="120">
        <v>2</v>
      </c>
      <c r="AY266" s="19">
        <f t="shared" ref="AY266:AY272" si="447">AX266*100/AO266</f>
        <v>11.235955056179774</v>
      </c>
      <c r="AZ266" s="1" t="s">
        <v>431</v>
      </c>
      <c r="BA266" s="147">
        <v>27.69</v>
      </c>
      <c r="BB266" s="1" t="s">
        <v>431</v>
      </c>
      <c r="BC266" s="6">
        <v>2</v>
      </c>
      <c r="BD266" s="6"/>
      <c r="BE266" s="19"/>
      <c r="BF266" s="19"/>
      <c r="BG266" s="42">
        <v>4306.666666666667</v>
      </c>
      <c r="BH266" s="42">
        <v>467.06</v>
      </c>
      <c r="BI266" s="19">
        <v>1.24</v>
      </c>
      <c r="BJ266" s="19">
        <v>36.4</v>
      </c>
      <c r="BK266" s="19">
        <f>100-BJ266</f>
        <v>63.6</v>
      </c>
      <c r="BL266" s="121">
        <f t="shared" si="423"/>
        <v>0.57232704402515722</v>
      </c>
      <c r="BM266" s="122">
        <v>0.33</v>
      </c>
      <c r="BN266" s="6">
        <f t="shared" si="424"/>
        <v>1.8539325842696628</v>
      </c>
      <c r="BO266" s="1" t="s">
        <v>431</v>
      </c>
      <c r="BP266" s="6">
        <v>21.2</v>
      </c>
      <c r="BQ266" s="6">
        <v>37.620000000000005</v>
      </c>
      <c r="BR266" s="42">
        <v>34031.97</v>
      </c>
      <c r="BS266" s="6">
        <f t="shared" si="425"/>
        <v>45.5</v>
      </c>
      <c r="BT266" s="4">
        <v>90.3</v>
      </c>
      <c r="BU266" s="42">
        <v>8155.07</v>
      </c>
      <c r="BV266" s="6">
        <f t="shared" si="426"/>
        <v>9.7000000000000028</v>
      </c>
      <c r="BW266" s="6">
        <f t="shared" si="427"/>
        <v>18.677</v>
      </c>
      <c r="BX266" s="22">
        <v>19.399999999999999</v>
      </c>
      <c r="BY266" s="22">
        <f t="shared" si="428"/>
        <v>3.6859999999999995</v>
      </c>
      <c r="BZ266" s="6">
        <v>26.1</v>
      </c>
      <c r="CA266" s="22">
        <f t="shared" si="429"/>
        <v>4.9590000000000005</v>
      </c>
      <c r="CB266" s="6">
        <v>52.8</v>
      </c>
      <c r="CC266" s="22">
        <f t="shared" si="430"/>
        <v>10.032</v>
      </c>
      <c r="CD266" s="22">
        <v>0.55000000000000004</v>
      </c>
      <c r="CE266" s="123">
        <v>97.5</v>
      </c>
      <c r="CF266" s="124">
        <v>7917</v>
      </c>
      <c r="CG266" s="123">
        <v>85.9</v>
      </c>
      <c r="CH266" s="124">
        <v>5410</v>
      </c>
      <c r="CI266" s="123">
        <v>67.3</v>
      </c>
      <c r="CJ266" s="123">
        <v>77.7</v>
      </c>
      <c r="CK266" s="124">
        <v>5028</v>
      </c>
      <c r="CL266" s="19">
        <f t="shared" si="431"/>
        <v>0.74329501915708807</v>
      </c>
      <c r="CM266" s="19"/>
      <c r="CN266" s="19"/>
      <c r="CO266" s="19"/>
      <c r="CP266" s="6"/>
      <c r="CQ266" s="19"/>
      <c r="CR266" s="19"/>
      <c r="CS266" s="20"/>
      <c r="CT266" s="25"/>
      <c r="CU266" s="125"/>
      <c r="CV266" s="125"/>
      <c r="CW266" s="1"/>
      <c r="CX266" s="1"/>
      <c r="CY266" s="1"/>
      <c r="CZ266" s="22"/>
      <c r="DA266" s="16"/>
      <c r="DB266" s="126" t="s">
        <v>463</v>
      </c>
      <c r="DC266" s="127"/>
      <c r="DD266" s="128" t="s">
        <v>1920</v>
      </c>
      <c r="DE266" s="1"/>
      <c r="DF266" s="1"/>
      <c r="DG266" s="1"/>
      <c r="DH266" s="1"/>
      <c r="DI266" s="1" t="s">
        <v>435</v>
      </c>
      <c r="DJ266" s="205" t="s">
        <v>482</v>
      </c>
      <c r="DK266" s="4">
        <v>2</v>
      </c>
      <c r="DL266" s="4"/>
      <c r="DM266" s="4"/>
      <c r="DN266" s="16" t="s">
        <v>466</v>
      </c>
      <c r="DO266" s="4"/>
      <c r="DP266" s="4"/>
      <c r="DQ266" s="4"/>
      <c r="DR266" s="22">
        <v>11.8</v>
      </c>
      <c r="DS266" s="22" t="s">
        <v>430</v>
      </c>
      <c r="DT266" s="22">
        <v>519</v>
      </c>
      <c r="DU266" s="22">
        <v>29.5</v>
      </c>
      <c r="DV266" s="22">
        <v>70.5</v>
      </c>
      <c r="DW266" s="22" t="s">
        <v>430</v>
      </c>
      <c r="DX266" s="22" t="s">
        <v>430</v>
      </c>
      <c r="DY266" s="22" t="s">
        <v>430</v>
      </c>
      <c r="DZ266" s="2" t="s">
        <v>430</v>
      </c>
      <c r="EA266" s="2">
        <v>0</v>
      </c>
      <c r="EB266" s="2"/>
      <c r="EC266" s="36"/>
      <c r="ED266" s="36"/>
      <c r="EE266" s="4">
        <f t="shared" ref="EE266:EE272" si="448">L266</f>
        <v>7</v>
      </c>
      <c r="EF266" s="4">
        <v>15</v>
      </c>
      <c r="EG266" s="4"/>
      <c r="EH266" s="4">
        <v>0</v>
      </c>
      <c r="EI266" s="4">
        <v>0</v>
      </c>
      <c r="EJ266" s="4" t="s">
        <v>1346</v>
      </c>
      <c r="EK266" s="4" t="s">
        <v>1346</v>
      </c>
      <c r="EL266" s="6" t="e">
        <f t="shared" si="445"/>
        <v>#VALUE!</v>
      </c>
      <c r="EM266" s="4"/>
      <c r="EN266" s="4">
        <v>1</v>
      </c>
      <c r="EO266" s="4">
        <v>2</v>
      </c>
      <c r="EP266" s="4">
        <v>1</v>
      </c>
      <c r="EQ266" s="31">
        <v>1</v>
      </c>
      <c r="ER266" s="14">
        <v>44409</v>
      </c>
      <c r="ES266" s="129">
        <f>C266</f>
        <v>16802</v>
      </c>
      <c r="ET266" s="130">
        <v>75</v>
      </c>
      <c r="EU266" s="130">
        <v>5930</v>
      </c>
      <c r="EV266" s="130">
        <v>8000</v>
      </c>
      <c r="EW266" s="130">
        <v>37400</v>
      </c>
      <c r="EX266" s="130">
        <v>2557</v>
      </c>
      <c r="EY266" s="131">
        <f t="shared" si="432"/>
        <v>159.38633333333334</v>
      </c>
      <c r="EZ266" s="38">
        <f t="shared" si="433"/>
        <v>1115.7043333333334</v>
      </c>
      <c r="FA266" s="9"/>
      <c r="FB266" s="9"/>
      <c r="FC266" s="9"/>
      <c r="FD266" s="9"/>
      <c r="FE266" s="132"/>
      <c r="FF266" s="132"/>
      <c r="FG266" s="132"/>
      <c r="FH266" s="133"/>
      <c r="FI266" s="134"/>
      <c r="FJ266" s="133"/>
      <c r="FK266" s="135"/>
      <c r="FL266" s="136"/>
      <c r="FM266" s="9"/>
      <c r="FN266" s="1"/>
      <c r="FO266" s="40">
        <f t="shared" si="434"/>
        <v>0.161</v>
      </c>
      <c r="FP266" s="9"/>
      <c r="FQ266" s="118">
        <f t="shared" si="435"/>
        <v>43.119730185497474</v>
      </c>
      <c r="FR266" s="137">
        <f t="shared" si="436"/>
        <v>0.15938633333333335</v>
      </c>
      <c r="FS266" s="9"/>
      <c r="FT266" s="1"/>
      <c r="FU266" s="336">
        <v>44574</v>
      </c>
      <c r="FV266" s="343"/>
      <c r="FW266" s="237" t="s">
        <v>672</v>
      </c>
      <c r="FX266" s="208"/>
      <c r="FY266" s="243" t="s">
        <v>2432</v>
      </c>
      <c r="FZ266" s="1"/>
      <c r="GA266" s="1">
        <v>1</v>
      </c>
      <c r="GB266" s="9"/>
      <c r="GC266" s="9"/>
      <c r="GD266" s="1"/>
      <c r="GE266" s="459" t="s">
        <v>513</v>
      </c>
      <c r="GF266" s="237" t="s">
        <v>513</v>
      </c>
      <c r="GG266" s="1"/>
      <c r="GH266" s="244" t="s">
        <v>2598</v>
      </c>
      <c r="GI266" s="351">
        <v>1</v>
      </c>
      <c r="GJ266" s="244" t="s">
        <v>2453</v>
      </c>
      <c r="GK266" s="1"/>
      <c r="GL266" s="8">
        <v>0</v>
      </c>
      <c r="GM266" s="9"/>
      <c r="GN266" s="1"/>
      <c r="GO266" s="10"/>
      <c r="GP266" s="10"/>
      <c r="GQ266" s="20"/>
      <c r="GR266" s="138"/>
      <c r="GS266" s="1"/>
      <c r="GT266" s="1"/>
      <c r="GU266" s="1"/>
      <c r="GV266" s="1"/>
      <c r="GW266" s="1"/>
      <c r="GX266" s="1"/>
      <c r="GY266" s="9"/>
      <c r="GZ266" s="9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22">
        <v>75</v>
      </c>
      <c r="KC266" s="22">
        <v>9.7899999999999991</v>
      </c>
      <c r="KD266" s="22">
        <v>3.9</v>
      </c>
      <c r="KE266" s="20">
        <f t="shared" si="437"/>
        <v>28.370767333333337</v>
      </c>
      <c r="KF266" s="20">
        <f t="shared" si="438"/>
        <v>30.283403333333336</v>
      </c>
      <c r="KG266" s="20">
        <f t="shared" si="439"/>
        <v>99.935231000000016</v>
      </c>
      <c r="KH266" s="20">
        <f t="shared" si="440"/>
        <v>3.1877266666666668</v>
      </c>
      <c r="KI266" s="20">
        <f t="shared" si="441"/>
        <v>0.52597490000000013</v>
      </c>
      <c r="KJ266" s="20">
        <f t="shared" si="442"/>
        <v>5.8749802466666665</v>
      </c>
      <c r="KK266" s="20">
        <f t="shared" si="443"/>
        <v>7.9039682700000009</v>
      </c>
      <c r="KL266" s="20">
        <f t="shared" si="444"/>
        <v>15.98963696</v>
      </c>
      <c r="KM266" s="9"/>
      <c r="KN266" s="9"/>
      <c r="KO266" s="9"/>
      <c r="KP266" s="1"/>
      <c r="KQ266" s="9"/>
      <c r="KR266" s="9"/>
      <c r="KS266" s="23">
        <v>44623</v>
      </c>
      <c r="KT266" s="20">
        <v>1</v>
      </c>
      <c r="KU266" s="1">
        <v>0</v>
      </c>
      <c r="KV266" s="1">
        <v>1</v>
      </c>
      <c r="KW266" s="23">
        <v>44623</v>
      </c>
      <c r="KX266" s="1">
        <v>1</v>
      </c>
      <c r="KY266" s="1">
        <v>3</v>
      </c>
      <c r="KZ266" s="1">
        <v>3</v>
      </c>
      <c r="LA266" s="11" t="s">
        <v>2463</v>
      </c>
      <c r="LB266" s="11"/>
      <c r="LC266" s="11"/>
    </row>
    <row r="267" spans="1:315">
      <c r="A267" s="1">
        <v>302</v>
      </c>
      <c r="B267" s="1">
        <f>COUNTIFS($D$3:D267,D267,$F$3:F267,F267)</f>
        <v>1</v>
      </c>
      <c r="C267" s="34">
        <v>16299</v>
      </c>
      <c r="D267" s="21" t="s">
        <v>1853</v>
      </c>
      <c r="E267" s="2" t="s">
        <v>543</v>
      </c>
      <c r="F267" s="12">
        <v>6104090916</v>
      </c>
      <c r="G267" s="1">
        <v>60</v>
      </c>
      <c r="H267" s="441">
        <v>44494</v>
      </c>
      <c r="I267" s="29" t="s">
        <v>1854</v>
      </c>
      <c r="J267" s="24" t="s">
        <v>486</v>
      </c>
      <c r="K267" s="2" t="s">
        <v>429</v>
      </c>
      <c r="L267" s="2">
        <v>6</v>
      </c>
      <c r="M267" s="2">
        <v>1</v>
      </c>
      <c r="N267" s="2" t="s">
        <v>430</v>
      </c>
      <c r="O267" s="11"/>
      <c r="P267" s="2" t="s">
        <v>1852</v>
      </c>
      <c r="Q267" s="11"/>
      <c r="R267" s="11"/>
      <c r="S267" s="11"/>
      <c r="T267" s="41"/>
      <c r="U267" s="41"/>
      <c r="V267" s="61" t="s">
        <v>1358</v>
      </c>
      <c r="W267" s="41"/>
      <c r="X267" s="41"/>
      <c r="Y267" s="63"/>
      <c r="Z267" s="11"/>
      <c r="AA267" s="1" t="s">
        <v>1784</v>
      </c>
      <c r="AB267" s="1"/>
      <c r="AC267" s="112">
        <v>197</v>
      </c>
      <c r="AD267" s="112">
        <v>1100</v>
      </c>
      <c r="AE267" s="11"/>
      <c r="AF267" s="11"/>
      <c r="AG267" s="11" t="s">
        <v>490</v>
      </c>
      <c r="AH267" s="112">
        <v>50</v>
      </c>
      <c r="AI267" s="11"/>
      <c r="AJ267" s="11"/>
      <c r="AK267" s="112"/>
      <c r="AL267" s="1"/>
      <c r="AM267" s="11"/>
      <c r="AN267" s="1"/>
      <c r="AO267" s="113">
        <v>60.3</v>
      </c>
      <c r="AP267" s="114">
        <v>36.9</v>
      </c>
      <c r="AQ267" s="115">
        <v>1.91</v>
      </c>
      <c r="AR267" s="116">
        <f t="shared" si="419"/>
        <v>99.109999999999985</v>
      </c>
      <c r="AS267" s="117">
        <f t="shared" si="420"/>
        <v>1.6341463414634145</v>
      </c>
      <c r="AT267" s="118">
        <f t="shared" si="421"/>
        <v>3.1212195121951218</v>
      </c>
      <c r="AU267" s="119">
        <f t="shared" si="422"/>
        <v>1.5537232671991756</v>
      </c>
      <c r="AV267" s="19">
        <f t="shared" si="446"/>
        <v>54.863999999999997</v>
      </c>
      <c r="AW267" s="19">
        <f>98-AY267-(CD267*100/AO267)</f>
        <v>90.985074626865668</v>
      </c>
      <c r="AX267" s="120">
        <v>3.98</v>
      </c>
      <c r="AY267" s="19">
        <f t="shared" si="447"/>
        <v>6.6003316749585412</v>
      </c>
      <c r="AZ267" s="1" t="s">
        <v>431</v>
      </c>
      <c r="BA267" s="55">
        <v>18.330000000000002</v>
      </c>
      <c r="BB267" s="1" t="s">
        <v>431</v>
      </c>
      <c r="BC267" s="6">
        <v>1.7000000000000001E-2</v>
      </c>
      <c r="BD267" s="6"/>
      <c r="BE267" s="19"/>
      <c r="BF267" s="19"/>
      <c r="BG267" s="64">
        <v>4661.666666666667</v>
      </c>
      <c r="BH267" s="64">
        <v>251.68</v>
      </c>
      <c r="BI267" s="19">
        <v>0.52</v>
      </c>
      <c r="BJ267" s="19">
        <v>49.7</v>
      </c>
      <c r="BK267" s="19">
        <f>100-BJ267</f>
        <v>50.3</v>
      </c>
      <c r="BL267" s="121">
        <f t="shared" si="423"/>
        <v>0.98807157057654083</v>
      </c>
      <c r="BM267" s="122">
        <v>0.77</v>
      </c>
      <c r="BN267" s="6">
        <f t="shared" si="424"/>
        <v>1.2769485903814262</v>
      </c>
      <c r="BO267" s="1" t="s">
        <v>431</v>
      </c>
      <c r="BP267" s="19">
        <v>20.2</v>
      </c>
      <c r="BQ267" s="19">
        <v>22.432000000000002</v>
      </c>
      <c r="BR267" s="42">
        <v>31325.7</v>
      </c>
      <c r="BS267" s="6">
        <f t="shared" si="425"/>
        <v>73.699999999999989</v>
      </c>
      <c r="BT267" s="4">
        <v>89.2</v>
      </c>
      <c r="BU267" s="42">
        <v>7264.18</v>
      </c>
      <c r="BV267" s="6">
        <f t="shared" si="426"/>
        <v>10.799999999999997</v>
      </c>
      <c r="BW267" s="6">
        <f t="shared" si="427"/>
        <v>36.9</v>
      </c>
      <c r="BX267" s="22">
        <v>33.799999999999997</v>
      </c>
      <c r="BY267" s="22">
        <f t="shared" si="428"/>
        <v>12.472199999999997</v>
      </c>
      <c r="BZ267" s="6">
        <v>39.9</v>
      </c>
      <c r="CA267" s="22">
        <f t="shared" si="429"/>
        <v>14.723099999999999</v>
      </c>
      <c r="CB267" s="6">
        <v>26.3</v>
      </c>
      <c r="CC267" s="22">
        <f t="shared" si="430"/>
        <v>9.7047000000000008</v>
      </c>
      <c r="CD267" s="22">
        <v>0.25</v>
      </c>
      <c r="CE267" s="123">
        <v>93.5</v>
      </c>
      <c r="CF267" s="124">
        <v>7030</v>
      </c>
      <c r="CG267" s="123">
        <v>76.3</v>
      </c>
      <c r="CH267" s="124">
        <v>4907</v>
      </c>
      <c r="CI267" s="123">
        <v>30.6</v>
      </c>
      <c r="CJ267" s="123">
        <v>70</v>
      </c>
      <c r="CK267" s="124">
        <v>5526</v>
      </c>
      <c r="CL267" s="19">
        <f t="shared" si="431"/>
        <v>0.84711779448621549</v>
      </c>
      <c r="CM267" s="19"/>
      <c r="CN267" s="19"/>
      <c r="CO267" s="19"/>
      <c r="CP267" s="6"/>
      <c r="CQ267" s="19"/>
      <c r="CR267" s="19"/>
      <c r="CS267" s="20"/>
      <c r="CT267" s="25"/>
      <c r="CU267" s="125"/>
      <c r="CV267" s="125"/>
      <c r="CW267" s="1"/>
      <c r="CX267" s="1"/>
      <c r="CY267" s="1"/>
      <c r="CZ267" s="22"/>
      <c r="DA267" s="16"/>
      <c r="DB267" s="126" t="s">
        <v>446</v>
      </c>
      <c r="DC267" s="127"/>
      <c r="DD267" s="128" t="s">
        <v>1855</v>
      </c>
      <c r="DE267" s="1"/>
      <c r="DF267" s="1"/>
      <c r="DG267" s="1"/>
      <c r="DH267" s="1"/>
      <c r="DI267" s="1" t="s">
        <v>433</v>
      </c>
      <c r="DJ267" s="206" t="s">
        <v>490</v>
      </c>
      <c r="DK267" s="4">
        <v>2</v>
      </c>
      <c r="DL267" s="4"/>
      <c r="DM267" s="4"/>
      <c r="DN267" s="16">
        <v>0</v>
      </c>
      <c r="DO267" s="4"/>
      <c r="DP267" s="4"/>
      <c r="DQ267" s="4"/>
      <c r="DR267" s="22" t="s">
        <v>430</v>
      </c>
      <c r="DS267" s="22" t="s">
        <v>430</v>
      </c>
      <c r="DT267" s="22">
        <v>134</v>
      </c>
      <c r="DU267" s="22">
        <v>12</v>
      </c>
      <c r="DV267" s="22">
        <v>88</v>
      </c>
      <c r="DW267" s="39" t="s">
        <v>430</v>
      </c>
      <c r="DX267" s="39" t="s">
        <v>430</v>
      </c>
      <c r="DY267" s="39" t="s">
        <v>430</v>
      </c>
      <c r="DZ267" s="39" t="s">
        <v>430</v>
      </c>
      <c r="EA267" s="2">
        <v>0</v>
      </c>
      <c r="EB267" s="2"/>
      <c r="EC267" s="36"/>
      <c r="ED267" s="36"/>
      <c r="EE267" s="4">
        <f t="shared" si="448"/>
        <v>6</v>
      </c>
      <c r="EF267" s="4" t="s">
        <v>557</v>
      </c>
      <c r="EG267" s="4"/>
      <c r="EH267" s="4">
        <v>0</v>
      </c>
      <c r="EI267" s="4">
        <v>0</v>
      </c>
      <c r="EJ267" s="4" t="s">
        <v>1346</v>
      </c>
      <c r="EK267" s="4" t="s">
        <v>1346</v>
      </c>
      <c r="EL267" s="6" t="e">
        <f t="shared" si="445"/>
        <v>#VALUE!</v>
      </c>
      <c r="EM267" s="4"/>
      <c r="EN267" s="4">
        <v>0</v>
      </c>
      <c r="EO267" s="4">
        <v>2</v>
      </c>
      <c r="EP267" s="4">
        <v>1</v>
      </c>
      <c r="EQ267" s="31" t="s">
        <v>2455</v>
      </c>
      <c r="ER267" s="14">
        <v>43786</v>
      </c>
      <c r="ES267" s="129">
        <f>C267</f>
        <v>16299</v>
      </c>
      <c r="ET267" s="130">
        <v>75</v>
      </c>
      <c r="EU267" s="130">
        <v>6114</v>
      </c>
      <c r="EV267" s="130">
        <v>5903</v>
      </c>
      <c r="EW267" s="130">
        <v>38064</v>
      </c>
      <c r="EX267" s="130">
        <v>2467</v>
      </c>
      <c r="EY267" s="131">
        <f t="shared" si="432"/>
        <v>212.1043266135863</v>
      </c>
      <c r="EZ267" s="38">
        <f t="shared" si="433"/>
        <v>1272.6259596815178</v>
      </c>
      <c r="FA267" s="9"/>
      <c r="FB267" s="9"/>
      <c r="FC267" s="9"/>
      <c r="FD267" s="9"/>
      <c r="FE267" s="132"/>
      <c r="FF267" s="132"/>
      <c r="FG267" s="132"/>
      <c r="FH267" s="133"/>
      <c r="FI267" s="134"/>
      <c r="FJ267" s="133"/>
      <c r="FK267" s="135"/>
      <c r="FL267" s="136"/>
      <c r="FM267" s="9"/>
      <c r="FN267" s="1"/>
      <c r="FO267" s="40">
        <f t="shared" si="434"/>
        <v>0.19700000000000001</v>
      </c>
      <c r="FP267" s="9"/>
      <c r="FQ267" s="118">
        <f t="shared" si="435"/>
        <v>40.350016355904479</v>
      </c>
      <c r="FR267" s="137">
        <f t="shared" si="436"/>
        <v>0.2121043266135863</v>
      </c>
      <c r="FS267" s="9"/>
      <c r="FT267" s="1"/>
      <c r="FU267" s="335"/>
      <c r="FV267" s="344">
        <v>43682</v>
      </c>
      <c r="FW267" s="210"/>
      <c r="FX267" s="244" t="s">
        <v>1106</v>
      </c>
      <c r="FY267" s="243" t="s">
        <v>2599</v>
      </c>
      <c r="FZ267" s="1"/>
      <c r="GA267" s="1">
        <v>2</v>
      </c>
      <c r="GB267" s="9"/>
      <c r="GC267" s="9"/>
      <c r="GD267" s="1"/>
      <c r="GE267" s="459" t="s">
        <v>513</v>
      </c>
      <c r="GF267" s="237" t="s">
        <v>513</v>
      </c>
      <c r="GG267" s="1"/>
      <c r="GH267" s="11" t="s">
        <v>513</v>
      </c>
      <c r="GI267" s="351">
        <v>1</v>
      </c>
      <c r="GJ267" s="244" t="s">
        <v>2444</v>
      </c>
      <c r="GK267" s="1"/>
      <c r="GL267" s="8">
        <v>0</v>
      </c>
      <c r="GM267" s="9"/>
      <c r="GN267" s="1"/>
      <c r="GO267" s="10"/>
      <c r="GP267" s="10"/>
      <c r="GQ267" s="20"/>
      <c r="GR267" s="138"/>
      <c r="GS267" s="1"/>
      <c r="GT267" s="1"/>
      <c r="GU267" s="1"/>
      <c r="GV267" s="1"/>
      <c r="GW267" s="1"/>
      <c r="GX267" s="1"/>
      <c r="GY267" s="9"/>
      <c r="GZ267" s="9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22">
        <v>58.2</v>
      </c>
      <c r="KC267" s="22">
        <v>12.2</v>
      </c>
      <c r="KD267" s="22">
        <v>19.7</v>
      </c>
      <c r="KE267" s="20">
        <f t="shared" si="437"/>
        <v>127.89890894799252</v>
      </c>
      <c r="KF267" s="20">
        <f t="shared" si="438"/>
        <v>78.266496520413341</v>
      </c>
      <c r="KG267" s="20">
        <f t="shared" si="439"/>
        <v>4.0511926383194981</v>
      </c>
      <c r="KH267" s="20">
        <f t="shared" si="440"/>
        <v>8.4417521992207334</v>
      </c>
      <c r="KI267" s="20">
        <f t="shared" si="441"/>
        <v>1.6332033149246146</v>
      </c>
      <c r="KJ267" s="20">
        <f t="shared" si="442"/>
        <v>26.454075823899707</v>
      </c>
      <c r="KK267" s="20">
        <f t="shared" si="443"/>
        <v>31.228332111644921</v>
      </c>
      <c r="KL267" s="20">
        <f t="shared" si="444"/>
        <v>20.584088584868709</v>
      </c>
      <c r="KM267" s="9"/>
      <c r="KN267" s="9"/>
      <c r="KO267" s="9"/>
      <c r="KP267" s="1"/>
      <c r="KQ267" s="9"/>
      <c r="KR267" s="9"/>
      <c r="KS267" s="245" t="s">
        <v>513</v>
      </c>
      <c r="KT267" s="459" t="s">
        <v>513</v>
      </c>
      <c r="KU267" s="237" t="s">
        <v>513</v>
      </c>
      <c r="KV267" s="237" t="s">
        <v>513</v>
      </c>
      <c r="KW267" s="237" t="s">
        <v>513</v>
      </c>
      <c r="KX267" s="237" t="s">
        <v>513</v>
      </c>
      <c r="KY267" s="237" t="s">
        <v>513</v>
      </c>
      <c r="KZ267" s="237" t="s">
        <v>513</v>
      </c>
      <c r="LA267" s="11" t="s">
        <v>2463</v>
      </c>
      <c r="LB267" s="11"/>
      <c r="LC267" s="11"/>
    </row>
    <row r="268" spans="1:315">
      <c r="A268" s="1">
        <v>203</v>
      </c>
      <c r="B268" s="1">
        <f>COUNTIFS($D$3:D268,D268,$F$3:F268,F268)</f>
        <v>1</v>
      </c>
      <c r="C268" s="34">
        <v>18012</v>
      </c>
      <c r="D268" s="21" t="s">
        <v>2118</v>
      </c>
      <c r="E268" s="2" t="s">
        <v>451</v>
      </c>
      <c r="F268" s="12">
        <v>5804181603</v>
      </c>
      <c r="G268" s="1">
        <v>64</v>
      </c>
      <c r="H268" s="441">
        <v>44819</v>
      </c>
      <c r="I268" s="29" t="s">
        <v>456</v>
      </c>
      <c r="J268" s="24" t="s">
        <v>486</v>
      </c>
      <c r="K268" s="2" t="s">
        <v>429</v>
      </c>
      <c r="L268" s="2">
        <v>34</v>
      </c>
      <c r="M268" s="2">
        <v>2</v>
      </c>
      <c r="N268" s="2" t="s">
        <v>643</v>
      </c>
      <c r="O268" s="11"/>
      <c r="P268" s="2" t="s">
        <v>2115</v>
      </c>
      <c r="Q268" s="11" t="s">
        <v>2097</v>
      </c>
      <c r="R268" s="11"/>
      <c r="S268" s="11"/>
      <c r="T268" s="41"/>
      <c r="U268" s="41"/>
      <c r="V268" s="61" t="s">
        <v>1980</v>
      </c>
      <c r="W268" s="41"/>
      <c r="X268" s="41"/>
      <c r="Y268" s="41"/>
      <c r="Z268" s="29"/>
      <c r="AA268" s="1" t="s">
        <v>1780</v>
      </c>
      <c r="AB268" s="1"/>
      <c r="AC268" s="112">
        <v>135</v>
      </c>
      <c r="AD268" s="112">
        <v>4500</v>
      </c>
      <c r="AE268" s="1"/>
      <c r="AF268" s="1"/>
      <c r="AG268" s="11" t="s">
        <v>464</v>
      </c>
      <c r="AH268" s="112">
        <v>350</v>
      </c>
      <c r="AI268" s="1"/>
      <c r="AJ268" s="11"/>
      <c r="AK268" s="112"/>
      <c r="AL268" s="1"/>
      <c r="AM268" s="11"/>
      <c r="AN268" s="1"/>
      <c r="AO268" s="113"/>
      <c r="AP268" s="114"/>
      <c r="AQ268" s="115"/>
      <c r="AR268" s="116">
        <f t="shared" si="419"/>
        <v>0</v>
      </c>
      <c r="AS268" s="117" t="e">
        <f t="shared" si="420"/>
        <v>#DIV/0!</v>
      </c>
      <c r="AT268" s="118" t="e">
        <f t="shared" si="421"/>
        <v>#DIV/0!</v>
      </c>
      <c r="AU268" s="119" t="e">
        <f t="shared" si="422"/>
        <v>#DIV/0!</v>
      </c>
      <c r="AV268" s="19" t="e">
        <f t="shared" si="446"/>
        <v>#DIV/0!</v>
      </c>
      <c r="AW268" s="19" t="e">
        <f>98-AY268</f>
        <v>#DIV/0!</v>
      </c>
      <c r="AX268" s="120"/>
      <c r="AY268" s="19" t="e">
        <f t="shared" si="447"/>
        <v>#DIV/0!</v>
      </c>
      <c r="AZ268" s="1" t="s">
        <v>431</v>
      </c>
      <c r="BA268" s="55"/>
      <c r="BB268" s="1" t="s">
        <v>431</v>
      </c>
      <c r="BC268" s="6"/>
      <c r="BD268" s="6"/>
      <c r="BE268" s="19"/>
      <c r="BF268" s="19"/>
      <c r="BG268" s="64"/>
      <c r="BH268" s="64"/>
      <c r="BI268" s="19"/>
      <c r="BJ268" s="19"/>
      <c r="BK268" s="19">
        <f>100-BJ268</f>
        <v>100</v>
      </c>
      <c r="BL268" s="121">
        <f t="shared" si="423"/>
        <v>0</v>
      </c>
      <c r="BM268" s="122"/>
      <c r="BN268" s="6" t="e">
        <f t="shared" si="424"/>
        <v>#DIV/0!</v>
      </c>
      <c r="BO268" s="1" t="s">
        <v>431</v>
      </c>
      <c r="BP268" s="19"/>
      <c r="BQ268" s="19"/>
      <c r="BR268" s="42"/>
      <c r="BS268" s="6">
        <f t="shared" si="425"/>
        <v>0</v>
      </c>
      <c r="BT268" s="4"/>
      <c r="BU268" s="42"/>
      <c r="BV268" s="6">
        <f t="shared" si="426"/>
        <v>100</v>
      </c>
      <c r="BW268" s="6">
        <f t="shared" si="427"/>
        <v>0</v>
      </c>
      <c r="BX268" s="22"/>
      <c r="BY268" s="22">
        <f t="shared" si="428"/>
        <v>0</v>
      </c>
      <c r="BZ268" s="6"/>
      <c r="CA268" s="22">
        <f t="shared" si="429"/>
        <v>0</v>
      </c>
      <c r="CB268" s="6"/>
      <c r="CC268" s="22">
        <f t="shared" si="430"/>
        <v>0</v>
      </c>
      <c r="CD268" s="22" t="s">
        <v>431</v>
      </c>
      <c r="CE268" s="123"/>
      <c r="CF268" s="124"/>
      <c r="CG268" s="123"/>
      <c r="CH268" s="124"/>
      <c r="CI268" s="123"/>
      <c r="CJ268" s="123"/>
      <c r="CK268" s="124"/>
      <c r="CL268" s="19" t="e">
        <f t="shared" si="431"/>
        <v>#DIV/0!</v>
      </c>
      <c r="CM268" s="19"/>
      <c r="CN268" s="19"/>
      <c r="CO268" s="19"/>
      <c r="CP268" s="6"/>
      <c r="CQ268" s="19"/>
      <c r="CR268" s="19"/>
      <c r="CS268" s="20"/>
      <c r="CT268" s="25"/>
      <c r="CU268" s="125"/>
      <c r="CV268" s="125"/>
      <c r="CW268" s="1"/>
      <c r="CX268" s="1"/>
      <c r="CY268" s="1"/>
      <c r="CZ268" s="22"/>
      <c r="DA268" s="16"/>
      <c r="DB268" s="126"/>
      <c r="DC268" s="127"/>
      <c r="DD268" s="128"/>
      <c r="DE268" s="1"/>
      <c r="DF268" s="1"/>
      <c r="DG268" s="1"/>
      <c r="DH268" s="1"/>
      <c r="DI268" s="1"/>
      <c r="DJ268" s="234" t="s">
        <v>464</v>
      </c>
      <c r="DK268" s="4"/>
      <c r="DL268" s="4"/>
      <c r="DM268" s="4"/>
      <c r="DN268" s="16"/>
      <c r="DO268" s="4"/>
      <c r="DP268" s="4"/>
      <c r="DQ268" s="4"/>
      <c r="DR268" s="55"/>
      <c r="DS268" s="22"/>
      <c r="DT268" s="22"/>
      <c r="DU268" s="22"/>
      <c r="DV268" s="22"/>
      <c r="DW268" s="22"/>
      <c r="DX268" s="22"/>
      <c r="DY268" s="22"/>
      <c r="DZ268" s="22"/>
      <c r="EA268" s="2"/>
      <c r="EB268" s="2"/>
      <c r="EC268" s="36"/>
      <c r="ED268" s="36"/>
      <c r="EE268" s="4">
        <f t="shared" si="448"/>
        <v>34</v>
      </c>
      <c r="EF268" s="4" t="s">
        <v>557</v>
      </c>
      <c r="EG268" s="4"/>
      <c r="EH268" s="4">
        <v>0</v>
      </c>
      <c r="EI268" s="4">
        <v>0</v>
      </c>
      <c r="EJ268" s="4">
        <v>183</v>
      </c>
      <c r="EK268" s="4">
        <v>117</v>
      </c>
      <c r="EL268" s="6">
        <f t="shared" si="445"/>
        <v>34.936844934157484</v>
      </c>
      <c r="EM268" s="4"/>
      <c r="EN268" s="4">
        <v>1</v>
      </c>
      <c r="EO268" s="4">
        <v>3</v>
      </c>
      <c r="EP268" s="4">
        <v>2</v>
      </c>
      <c r="EQ268" s="31">
        <v>0</v>
      </c>
      <c r="ER268" s="14" t="s">
        <v>513</v>
      </c>
      <c r="ES268" s="129">
        <f>C268</f>
        <v>18012</v>
      </c>
      <c r="ET268" s="130">
        <v>75</v>
      </c>
      <c r="EU268" s="130"/>
      <c r="EV268" s="130">
        <v>4000</v>
      </c>
      <c r="EW268" s="130">
        <v>40560</v>
      </c>
      <c r="EX268" s="130"/>
      <c r="EY268" s="131">
        <f t="shared" si="432"/>
        <v>0</v>
      </c>
      <c r="EZ268" s="38">
        <f t="shared" si="433"/>
        <v>0</v>
      </c>
      <c r="FA268" s="9"/>
      <c r="FB268" s="9"/>
      <c r="FC268" s="9"/>
      <c r="FD268" s="9"/>
      <c r="FE268" s="132"/>
      <c r="FF268" s="132"/>
      <c r="FG268" s="132"/>
      <c r="FH268" s="133"/>
      <c r="FI268" s="134"/>
      <c r="FJ268" s="133"/>
      <c r="FK268" s="135"/>
      <c r="FL268" s="136"/>
      <c r="FM268" s="9"/>
      <c r="FN268" s="1"/>
      <c r="FO268" s="40" t="e">
        <f>#REF!/1000</f>
        <v>#REF!</v>
      </c>
      <c r="FP268" s="9"/>
      <c r="FQ268" s="118" t="e">
        <f t="shared" si="435"/>
        <v>#DIV/0!</v>
      </c>
      <c r="FR268" s="137">
        <f t="shared" si="436"/>
        <v>0</v>
      </c>
      <c r="FS268" s="9"/>
      <c r="FT268" s="1"/>
      <c r="FU268" s="336">
        <v>44819</v>
      </c>
      <c r="FV268" s="344">
        <v>44805</v>
      </c>
      <c r="FW268" s="237" t="s">
        <v>1025</v>
      </c>
      <c r="FX268" s="244" t="s">
        <v>1025</v>
      </c>
      <c r="FY268" s="243" t="s">
        <v>2532</v>
      </c>
      <c r="FZ268" s="1"/>
      <c r="GA268" s="1">
        <v>2</v>
      </c>
      <c r="GB268" s="9"/>
      <c r="GC268" s="9"/>
      <c r="GD268" s="1"/>
      <c r="GE268" s="459" t="s">
        <v>513</v>
      </c>
      <c r="GF268" s="237" t="s">
        <v>513</v>
      </c>
      <c r="GG268" s="1"/>
      <c r="GH268" s="244" t="s">
        <v>513</v>
      </c>
      <c r="GI268" s="351">
        <v>1</v>
      </c>
      <c r="GJ268" s="244" t="s">
        <v>2453</v>
      </c>
      <c r="GK268" s="1"/>
      <c r="GL268" s="8">
        <v>0</v>
      </c>
      <c r="GM268" s="9"/>
      <c r="GN268" s="1"/>
      <c r="GO268" s="10"/>
      <c r="GP268" s="10"/>
      <c r="GQ268" s="20"/>
      <c r="GR268" s="138"/>
      <c r="GS268" s="1"/>
      <c r="GT268" s="1"/>
      <c r="GU268" s="1"/>
      <c r="GV268" s="1"/>
      <c r="GW268" s="1"/>
      <c r="GX268" s="1"/>
      <c r="GY268" s="9"/>
      <c r="GZ268" s="9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22"/>
      <c r="KC268" s="22"/>
      <c r="KD268" s="22"/>
      <c r="KE268" s="20">
        <f t="shared" si="437"/>
        <v>0</v>
      </c>
      <c r="KF268" s="20">
        <f t="shared" si="438"/>
        <v>0</v>
      </c>
      <c r="KG268" s="20">
        <f t="shared" si="439"/>
        <v>0</v>
      </c>
      <c r="KH268" s="20">
        <f t="shared" si="440"/>
        <v>0</v>
      </c>
      <c r="KI268" s="20">
        <f t="shared" si="441"/>
        <v>0</v>
      </c>
      <c r="KJ268" s="20">
        <f t="shared" si="442"/>
        <v>0</v>
      </c>
      <c r="KK268" s="20">
        <f t="shared" si="443"/>
        <v>0</v>
      </c>
      <c r="KL268" s="20">
        <f t="shared" si="444"/>
        <v>0</v>
      </c>
      <c r="KM268" s="1"/>
      <c r="KN268" s="1"/>
      <c r="KO268" s="9"/>
      <c r="KP268" s="22"/>
      <c r="KQ268" s="22"/>
      <c r="KR268" s="22"/>
      <c r="KS268" s="245" t="s">
        <v>513</v>
      </c>
      <c r="KT268" s="459" t="s">
        <v>513</v>
      </c>
      <c r="KU268" s="237" t="s">
        <v>513</v>
      </c>
      <c r="KV268" s="237" t="s">
        <v>513</v>
      </c>
      <c r="KW268" s="237" t="s">
        <v>513</v>
      </c>
      <c r="KX268" s="237" t="s">
        <v>513</v>
      </c>
      <c r="KY268" s="2" t="s">
        <v>513</v>
      </c>
      <c r="KZ268" s="2" t="s">
        <v>513</v>
      </c>
      <c r="LA268" s="11" t="s">
        <v>2459</v>
      </c>
      <c r="LB268" s="11"/>
      <c r="LC268" s="11"/>
    </row>
    <row r="269" spans="1:315">
      <c r="A269" s="1">
        <v>163</v>
      </c>
      <c r="B269" s="1">
        <f>COUNTIFS($D$3:D269,D269,$F$3:F269,F269)</f>
        <v>1</v>
      </c>
      <c r="C269" s="34">
        <v>15464</v>
      </c>
      <c r="D269" s="21" t="s">
        <v>1637</v>
      </c>
      <c r="E269" s="2" t="s">
        <v>495</v>
      </c>
      <c r="F269" s="12">
        <v>491101078</v>
      </c>
      <c r="G269" s="1">
        <v>72</v>
      </c>
      <c r="H269" s="441">
        <v>44358</v>
      </c>
      <c r="I269" s="29" t="s">
        <v>441</v>
      </c>
      <c r="J269" s="24" t="s">
        <v>486</v>
      </c>
      <c r="K269" s="2" t="s">
        <v>429</v>
      </c>
      <c r="L269" s="2">
        <v>4</v>
      </c>
      <c r="M269" s="2">
        <v>1</v>
      </c>
      <c r="N269" s="2" t="s">
        <v>430</v>
      </c>
      <c r="O269" s="11"/>
      <c r="P269" s="2" t="s">
        <v>1638</v>
      </c>
      <c r="Q269" s="11"/>
      <c r="R269" s="11"/>
      <c r="S269" s="11"/>
      <c r="T269" s="41"/>
      <c r="U269" s="41"/>
      <c r="V269" s="61" t="s">
        <v>1358</v>
      </c>
      <c r="W269" s="41"/>
      <c r="X269" s="41"/>
      <c r="Y269" s="63"/>
      <c r="Z269" s="11"/>
      <c r="AA269" s="1" t="s">
        <v>793</v>
      </c>
      <c r="AB269" s="1"/>
      <c r="AC269" s="112">
        <v>191</v>
      </c>
      <c r="AD269" s="112">
        <v>700</v>
      </c>
      <c r="AE269" s="11"/>
      <c r="AF269" s="11"/>
      <c r="AG269" s="11" t="s">
        <v>490</v>
      </c>
      <c r="AH269" s="112">
        <v>50</v>
      </c>
      <c r="AI269" s="11"/>
      <c r="AJ269" s="11"/>
      <c r="AK269" s="112"/>
      <c r="AL269" s="1"/>
      <c r="AM269" s="11"/>
      <c r="AN269" s="1"/>
      <c r="AO269" s="113">
        <v>49.8</v>
      </c>
      <c r="AP269" s="114">
        <v>46.8</v>
      </c>
      <c r="AQ269" s="115">
        <v>2.74</v>
      </c>
      <c r="AR269" s="116">
        <f t="shared" si="419"/>
        <v>99.339999999999989</v>
      </c>
      <c r="AS269" s="117">
        <f t="shared" si="420"/>
        <v>1.0641025641025641</v>
      </c>
      <c r="AT269" s="118">
        <f t="shared" si="421"/>
        <v>2.9156410256410257</v>
      </c>
      <c r="AU269" s="119">
        <f t="shared" si="422"/>
        <v>1.0052482842147759</v>
      </c>
      <c r="AV269" s="19">
        <f t="shared" si="446"/>
        <v>42.843999999999994</v>
      </c>
      <c r="AW269" s="19">
        <f>98-AY269-(CD269*100/AO269)</f>
        <v>86.032128514056225</v>
      </c>
      <c r="AX269" s="120">
        <v>5.78</v>
      </c>
      <c r="AY269" s="19">
        <f t="shared" si="447"/>
        <v>11.606425702811245</v>
      </c>
      <c r="AZ269" s="1" t="s">
        <v>431</v>
      </c>
      <c r="BA269" s="55">
        <v>46.930000000000007</v>
      </c>
      <c r="BB269" s="1" t="s">
        <v>431</v>
      </c>
      <c r="BC269" s="6">
        <v>0</v>
      </c>
      <c r="BD269" s="6"/>
      <c r="BE269" s="19"/>
      <c r="BF269" s="19"/>
      <c r="BG269" s="64">
        <v>5101.4295439074203</v>
      </c>
      <c r="BH269" s="64">
        <v>415.29</v>
      </c>
      <c r="BI269" s="19">
        <v>0</v>
      </c>
      <c r="BJ269" s="19">
        <v>33.299999999999997</v>
      </c>
      <c r="BK269" s="19">
        <f>100-BJ269</f>
        <v>66.7</v>
      </c>
      <c r="BL269" s="121">
        <f t="shared" si="423"/>
        <v>0.49925037481259366</v>
      </c>
      <c r="BM269" s="122">
        <v>0.56999999999999995</v>
      </c>
      <c r="BN269" s="6">
        <f t="shared" si="424"/>
        <v>1.1445783132530121</v>
      </c>
      <c r="BO269" s="1" t="s">
        <v>431</v>
      </c>
      <c r="BP269" s="19">
        <v>28.997000000000003</v>
      </c>
      <c r="BQ269" s="19">
        <v>46.830000000000005</v>
      </c>
      <c r="BR269" s="42">
        <v>48607</v>
      </c>
      <c r="BS269" s="6">
        <f t="shared" si="425"/>
        <v>48.8</v>
      </c>
      <c r="BT269" s="4">
        <v>93.4</v>
      </c>
      <c r="BU269" s="42">
        <v>10466.56</v>
      </c>
      <c r="BV269" s="6">
        <f t="shared" si="426"/>
        <v>6.5999999999999943</v>
      </c>
      <c r="BW269" s="6">
        <f t="shared" si="427"/>
        <v>46.519199999999998</v>
      </c>
      <c r="BX269" s="22">
        <v>17.899999999999999</v>
      </c>
      <c r="BY269" s="22">
        <f t="shared" si="428"/>
        <v>8.3771999999999984</v>
      </c>
      <c r="BZ269" s="6">
        <v>30.9</v>
      </c>
      <c r="CA269" s="22">
        <f t="shared" si="429"/>
        <v>14.461199999999998</v>
      </c>
      <c r="CB269" s="6">
        <v>50.6</v>
      </c>
      <c r="CC269" s="22">
        <f t="shared" si="430"/>
        <v>23.680799999999998</v>
      </c>
      <c r="CD269" s="22">
        <v>0.18</v>
      </c>
      <c r="CE269" s="123">
        <v>93.6</v>
      </c>
      <c r="CF269" s="124">
        <v>7869</v>
      </c>
      <c r="CG269" s="123">
        <v>84.6</v>
      </c>
      <c r="CH269" s="124">
        <v>6111</v>
      </c>
      <c r="CI269" s="123">
        <v>23.6</v>
      </c>
      <c r="CJ269" s="123">
        <v>55.3</v>
      </c>
      <c r="CK269" s="124">
        <v>6000</v>
      </c>
      <c r="CL269" s="19">
        <f t="shared" si="431"/>
        <v>0.57928802588996764</v>
      </c>
      <c r="CM269" s="19">
        <v>6.08</v>
      </c>
      <c r="CN269" s="19">
        <v>30.1</v>
      </c>
      <c r="CO269" s="19">
        <v>22.7</v>
      </c>
      <c r="CP269" s="6"/>
      <c r="CQ269" s="19"/>
      <c r="CR269" s="19"/>
      <c r="CS269" s="20"/>
      <c r="CT269" s="25"/>
      <c r="CU269" s="125"/>
      <c r="CV269" s="125"/>
      <c r="CW269" s="1"/>
      <c r="CX269" s="1"/>
      <c r="CY269" s="1"/>
      <c r="CZ269" s="22"/>
      <c r="DA269" s="16"/>
      <c r="DB269" s="126" t="s">
        <v>446</v>
      </c>
      <c r="DC269" s="127"/>
      <c r="DD269" s="128" t="s">
        <v>1639</v>
      </c>
      <c r="DE269" s="1"/>
      <c r="DF269" s="1"/>
      <c r="DG269" s="1"/>
      <c r="DH269" s="1"/>
      <c r="DI269" s="1" t="s">
        <v>433</v>
      </c>
      <c r="DJ269" s="206" t="s">
        <v>490</v>
      </c>
      <c r="DK269" s="4">
        <v>2</v>
      </c>
      <c r="DL269" s="4"/>
      <c r="DM269" s="4"/>
      <c r="DN269" s="16">
        <v>0</v>
      </c>
      <c r="DO269" s="4"/>
      <c r="DP269" s="4"/>
      <c r="DQ269" s="4"/>
      <c r="DR269" s="22" t="s">
        <v>430</v>
      </c>
      <c r="DS269" s="22" t="s">
        <v>430</v>
      </c>
      <c r="DT269" s="64">
        <v>67</v>
      </c>
      <c r="DU269" s="22">
        <v>20.8</v>
      </c>
      <c r="DV269" s="22">
        <v>79.2</v>
      </c>
      <c r="DW269" s="22" t="s">
        <v>430</v>
      </c>
      <c r="DX269" s="22" t="s">
        <v>430</v>
      </c>
      <c r="DY269" s="22" t="s">
        <v>430</v>
      </c>
      <c r="DZ269" s="22" t="s">
        <v>430</v>
      </c>
      <c r="EA269" s="2">
        <v>0</v>
      </c>
      <c r="EB269" s="65"/>
      <c r="EC269" s="36"/>
      <c r="ED269" s="36"/>
      <c r="EE269" s="4">
        <f t="shared" si="448"/>
        <v>4</v>
      </c>
      <c r="EF269" s="4">
        <v>8</v>
      </c>
      <c r="EG269" s="4"/>
      <c r="EH269" s="4">
        <v>1</v>
      </c>
      <c r="EI269" s="4" t="s">
        <v>2472</v>
      </c>
      <c r="EJ269" s="4" t="s">
        <v>1346</v>
      </c>
      <c r="EK269" s="4" t="s">
        <v>1346</v>
      </c>
      <c r="EL269" s="6" t="e">
        <f t="shared" si="445"/>
        <v>#VALUE!</v>
      </c>
      <c r="EM269" s="4"/>
      <c r="EN269" s="4">
        <v>1</v>
      </c>
      <c r="EO269" s="4">
        <v>2</v>
      </c>
      <c r="EP269" s="4">
        <v>2</v>
      </c>
      <c r="EQ269" s="31">
        <v>0</v>
      </c>
      <c r="ER269" s="14" t="s">
        <v>513</v>
      </c>
      <c r="ES269" s="129">
        <f>C269</f>
        <v>15464</v>
      </c>
      <c r="ET269" s="130">
        <v>75</v>
      </c>
      <c r="EU269" s="130">
        <v>9756</v>
      </c>
      <c r="EV269" s="130">
        <v>5497</v>
      </c>
      <c r="EW269" s="130">
        <v>39780</v>
      </c>
      <c r="EX269" s="130">
        <v>1650</v>
      </c>
      <c r="EY269" s="131">
        <f t="shared" si="432"/>
        <v>159.20684009459706</v>
      </c>
      <c r="EZ269" s="38">
        <f t="shared" si="433"/>
        <v>636.82736037838822</v>
      </c>
      <c r="FA269" s="9"/>
      <c r="FB269" s="9"/>
      <c r="FC269" s="9"/>
      <c r="FD269" s="9"/>
      <c r="FE269" s="132"/>
      <c r="FF269" s="132"/>
      <c r="FG269" s="132"/>
      <c r="FH269" s="133"/>
      <c r="FI269" s="134"/>
      <c r="FJ269" s="133"/>
      <c r="FK269" s="135"/>
      <c r="FL269" s="136"/>
      <c r="FM269" s="9"/>
      <c r="FN269" s="1"/>
      <c r="FO269" s="40">
        <f>AC269/1000</f>
        <v>0.191</v>
      </c>
      <c r="FP269" s="9"/>
      <c r="FQ269" s="118">
        <f t="shared" si="435"/>
        <v>16.912669126691267</v>
      </c>
      <c r="FR269" s="137">
        <f t="shared" si="436"/>
        <v>0.15920684009459707</v>
      </c>
      <c r="FS269" s="9"/>
      <c r="FT269" s="1"/>
      <c r="FU269" s="335"/>
      <c r="FV269" s="344">
        <v>44105</v>
      </c>
      <c r="FW269" s="210"/>
      <c r="FX269" s="244" t="s">
        <v>566</v>
      </c>
      <c r="FY269" s="243" t="s">
        <v>2430</v>
      </c>
      <c r="FZ269" s="1"/>
      <c r="GA269" s="1">
        <v>1</v>
      </c>
      <c r="GB269" s="9"/>
      <c r="GC269" s="9"/>
      <c r="GD269" s="1"/>
      <c r="GE269" s="459" t="s">
        <v>513</v>
      </c>
      <c r="GF269" s="237" t="s">
        <v>513</v>
      </c>
      <c r="GG269" s="1"/>
      <c r="GH269" s="244" t="s">
        <v>2600</v>
      </c>
      <c r="GI269" s="351">
        <v>1</v>
      </c>
      <c r="GJ269" s="244" t="s">
        <v>2444</v>
      </c>
      <c r="GK269" s="1"/>
      <c r="GL269" s="8">
        <v>0</v>
      </c>
      <c r="GM269" s="9"/>
      <c r="GN269" s="1"/>
      <c r="GO269" s="10"/>
      <c r="GP269" s="10"/>
      <c r="GQ269" s="20"/>
      <c r="GR269" s="138"/>
      <c r="GS269" s="1"/>
      <c r="GT269" s="1"/>
      <c r="GU269" s="1"/>
      <c r="GV269" s="1"/>
      <c r="GW269" s="1"/>
      <c r="GX269" s="1"/>
      <c r="GY269" s="9"/>
      <c r="GZ269" s="9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9"/>
      <c r="KC269" s="9"/>
      <c r="KD269" s="9"/>
      <c r="KE269" s="20">
        <f t="shared" si="437"/>
        <v>79.285006367109332</v>
      </c>
      <c r="KF269" s="20">
        <f t="shared" si="438"/>
        <v>74.508801164271432</v>
      </c>
      <c r="KG269" s="20">
        <f t="shared" si="439"/>
        <v>4.3622674185919603</v>
      </c>
      <c r="KH269" s="20">
        <f t="shared" si="440"/>
        <v>9.20215535746771</v>
      </c>
      <c r="KI269" s="20">
        <f t="shared" si="441"/>
        <v>0.90747898853920317</v>
      </c>
      <c r="KJ269" s="20">
        <f t="shared" si="442"/>
        <v>13.337075408404585</v>
      </c>
      <c r="KK269" s="20">
        <f t="shared" si="443"/>
        <v>23.02321955975987</v>
      </c>
      <c r="KL269" s="20">
        <f t="shared" si="444"/>
        <v>37.701453389121333</v>
      </c>
      <c r="KM269" s="9"/>
      <c r="KN269" s="9"/>
      <c r="KO269" s="9"/>
      <c r="KP269" s="1"/>
      <c r="KQ269" s="9"/>
      <c r="KR269" s="9"/>
      <c r="KS269" s="23">
        <v>44456</v>
      </c>
      <c r="KT269" s="20">
        <v>2</v>
      </c>
      <c r="KU269" s="1">
        <v>1</v>
      </c>
      <c r="KV269" s="1">
        <v>2</v>
      </c>
      <c r="KW269" s="23">
        <v>44456</v>
      </c>
      <c r="KX269" s="1">
        <v>2</v>
      </c>
      <c r="KY269" s="1">
        <v>3</v>
      </c>
      <c r="KZ269" s="1">
        <v>1</v>
      </c>
      <c r="LA269" s="11" t="s">
        <v>2463</v>
      </c>
      <c r="LB269" s="11"/>
      <c r="LC269" s="11"/>
    </row>
    <row r="270" spans="1:315">
      <c r="A270" s="1">
        <v>95</v>
      </c>
      <c r="B270" s="1">
        <f>COUNTIFS($D$3:D270,D270,$F$3:F270,F270)</f>
        <v>1</v>
      </c>
      <c r="C270" s="34">
        <v>14977</v>
      </c>
      <c r="D270" s="72" t="s">
        <v>1555</v>
      </c>
      <c r="E270" s="73" t="s">
        <v>609</v>
      </c>
      <c r="F270" s="75">
        <v>445317126</v>
      </c>
      <c r="G270" s="74">
        <v>77</v>
      </c>
      <c r="H270" s="442">
        <v>44293</v>
      </c>
      <c r="I270" s="29" t="s">
        <v>1556</v>
      </c>
      <c r="J270" s="24" t="s">
        <v>486</v>
      </c>
      <c r="K270" s="2" t="s">
        <v>429</v>
      </c>
      <c r="L270" s="2">
        <v>6</v>
      </c>
      <c r="M270" s="2">
        <v>1</v>
      </c>
      <c r="N270" s="2" t="s">
        <v>644</v>
      </c>
      <c r="O270" s="11"/>
      <c r="P270" s="2" t="s">
        <v>1528</v>
      </c>
      <c r="Q270" s="11"/>
      <c r="R270" s="11"/>
      <c r="S270" s="11"/>
      <c r="T270" s="41"/>
      <c r="U270" s="41"/>
      <c r="V270" s="61" t="s">
        <v>1358</v>
      </c>
      <c r="W270" s="41"/>
      <c r="X270" s="43" t="s">
        <v>1544</v>
      </c>
      <c r="Y270" s="68"/>
      <c r="Z270" s="11"/>
      <c r="AA270" s="1" t="s">
        <v>793</v>
      </c>
      <c r="AB270" s="1"/>
      <c r="AC270" s="112">
        <v>99</v>
      </c>
      <c r="AD270" s="112">
        <v>600</v>
      </c>
      <c r="AE270" s="11"/>
      <c r="AF270" s="11"/>
      <c r="AG270" s="11" t="s">
        <v>490</v>
      </c>
      <c r="AH270" s="112">
        <v>50</v>
      </c>
      <c r="AI270" s="11"/>
      <c r="AJ270" s="11"/>
      <c r="AK270" s="112"/>
      <c r="AL270" s="1"/>
      <c r="AM270" s="11"/>
      <c r="AN270" s="1"/>
      <c r="AO270" s="113">
        <v>31.3</v>
      </c>
      <c r="AP270" s="114">
        <v>63.8</v>
      </c>
      <c r="AQ270" s="115">
        <v>3.52</v>
      </c>
      <c r="AR270" s="116">
        <f t="shared" si="419"/>
        <v>98.61999999999999</v>
      </c>
      <c r="AS270" s="117">
        <f t="shared" si="420"/>
        <v>0.49059561128526646</v>
      </c>
      <c r="AT270" s="118">
        <f t="shared" si="421"/>
        <v>1.7268965517241379</v>
      </c>
      <c r="AU270" s="119">
        <f t="shared" si="422"/>
        <v>0.46494355317884734</v>
      </c>
      <c r="AV270" s="19">
        <f t="shared" si="446"/>
        <v>27.284000000000002</v>
      </c>
      <c r="AW270" s="19">
        <f>98-AY270-(CD270*100/AO270)</f>
        <v>87.16932907348243</v>
      </c>
      <c r="AX270" s="120">
        <v>2.75</v>
      </c>
      <c r="AY270" s="19">
        <f t="shared" si="447"/>
        <v>8.7859424920127793</v>
      </c>
      <c r="AZ270" s="1" t="s">
        <v>431</v>
      </c>
      <c r="BA270" s="55">
        <v>44.5</v>
      </c>
      <c r="BB270" s="1" t="s">
        <v>431</v>
      </c>
      <c r="BC270" s="6">
        <v>0</v>
      </c>
      <c r="BD270" s="6"/>
      <c r="BE270" s="19"/>
      <c r="BF270" s="19"/>
      <c r="BG270" s="64">
        <v>2290.5660377358495</v>
      </c>
      <c r="BH270" s="64">
        <v>281.64665523156089</v>
      </c>
      <c r="BI270" s="19">
        <v>0</v>
      </c>
      <c r="BJ270" s="19">
        <v>20</v>
      </c>
      <c r="BK270" s="19">
        <v>80</v>
      </c>
      <c r="BL270" s="121">
        <f t="shared" si="423"/>
        <v>0.25</v>
      </c>
      <c r="BM270" s="122">
        <v>0.31</v>
      </c>
      <c r="BN270" s="6">
        <f t="shared" si="424"/>
        <v>0.99041533546325877</v>
      </c>
      <c r="BO270" s="1" t="s">
        <v>431</v>
      </c>
      <c r="BP270" s="19">
        <v>38.723300000000009</v>
      </c>
      <c r="BQ270" s="19">
        <v>32.9</v>
      </c>
      <c r="BR270" s="4">
        <v>30965</v>
      </c>
      <c r="BS270" s="6">
        <f t="shared" si="425"/>
        <v>60</v>
      </c>
      <c r="BT270" s="4">
        <v>99</v>
      </c>
      <c r="BU270" s="42">
        <v>11853.8</v>
      </c>
      <c r="BV270" s="6">
        <f t="shared" si="426"/>
        <v>1</v>
      </c>
      <c r="BW270" s="6">
        <f t="shared" si="427"/>
        <v>62.779199999999996</v>
      </c>
      <c r="BX270" s="22">
        <v>32.799999999999997</v>
      </c>
      <c r="BY270" s="22">
        <f t="shared" si="428"/>
        <v>20.926399999999997</v>
      </c>
      <c r="BZ270" s="6">
        <v>27.2</v>
      </c>
      <c r="CA270" s="22">
        <f t="shared" si="429"/>
        <v>17.3536</v>
      </c>
      <c r="CB270" s="6">
        <v>38.4</v>
      </c>
      <c r="CC270" s="22">
        <f t="shared" si="430"/>
        <v>24.499199999999995</v>
      </c>
      <c r="CD270" s="22">
        <v>0.64</v>
      </c>
      <c r="CE270" s="123">
        <v>79.400000000000006</v>
      </c>
      <c r="CF270" s="124">
        <v>6431.5999999999995</v>
      </c>
      <c r="CG270" s="123">
        <v>73.900000000000006</v>
      </c>
      <c r="CH270" s="124">
        <v>4975.5999999999995</v>
      </c>
      <c r="CI270" s="123">
        <v>38.9</v>
      </c>
      <c r="CJ270" s="123">
        <v>53.2</v>
      </c>
      <c r="CK270" s="124">
        <v>5234.5999999999995</v>
      </c>
      <c r="CL270" s="19">
        <f t="shared" si="431"/>
        <v>1.2058823529411764</v>
      </c>
      <c r="CM270" s="19">
        <v>21.5</v>
      </c>
      <c r="CN270" s="19">
        <v>4.24</v>
      </c>
      <c r="CO270" s="19">
        <v>20.3</v>
      </c>
      <c r="CP270" s="6"/>
      <c r="CQ270" s="19"/>
      <c r="CR270" s="19"/>
      <c r="CS270" s="20"/>
      <c r="CT270" s="25"/>
      <c r="CU270" s="125"/>
      <c r="CV270" s="125"/>
      <c r="CW270" s="1"/>
      <c r="CX270" s="1"/>
      <c r="CY270" s="1"/>
      <c r="CZ270" s="22"/>
      <c r="DA270" s="16"/>
      <c r="DB270" s="126" t="s">
        <v>256</v>
      </c>
      <c r="DC270" s="127"/>
      <c r="DD270" s="128" t="s">
        <v>1557</v>
      </c>
      <c r="DE270" s="1"/>
      <c r="DF270" s="1"/>
      <c r="DG270" s="1"/>
      <c r="DH270" s="1"/>
      <c r="DI270" s="1" t="s">
        <v>435</v>
      </c>
      <c r="DJ270" s="206" t="s">
        <v>490</v>
      </c>
      <c r="DK270" s="4">
        <v>2</v>
      </c>
      <c r="DL270" s="4"/>
      <c r="DM270" s="4"/>
      <c r="DN270" s="16">
        <v>0</v>
      </c>
      <c r="DO270" s="4"/>
      <c r="DP270" s="4"/>
      <c r="DQ270" s="4"/>
      <c r="DR270" s="55" t="s">
        <v>1414</v>
      </c>
      <c r="DS270" s="22" t="s">
        <v>430</v>
      </c>
      <c r="DT270" s="64">
        <v>63</v>
      </c>
      <c r="DU270" s="22">
        <v>38.1</v>
      </c>
      <c r="DV270" s="22">
        <v>61.9</v>
      </c>
      <c r="DW270" s="22" t="s">
        <v>430</v>
      </c>
      <c r="DX270" s="22" t="s">
        <v>430</v>
      </c>
      <c r="DY270" s="22" t="s">
        <v>430</v>
      </c>
      <c r="DZ270" s="22" t="s">
        <v>430</v>
      </c>
      <c r="EA270" s="2">
        <v>0</v>
      </c>
      <c r="EB270" s="65"/>
      <c r="EC270" s="36"/>
      <c r="ED270" s="36"/>
      <c r="EE270" s="4">
        <f t="shared" si="448"/>
        <v>6</v>
      </c>
      <c r="EF270" s="4">
        <v>13</v>
      </c>
      <c r="EG270" s="4"/>
      <c r="EH270" s="4">
        <v>1</v>
      </c>
      <c r="EI270" s="4" t="s">
        <v>2630</v>
      </c>
      <c r="EJ270" s="4">
        <v>152</v>
      </c>
      <c r="EK270" s="4">
        <v>65</v>
      </c>
      <c r="EL270" s="6">
        <f t="shared" si="445"/>
        <v>28.133656509695292</v>
      </c>
      <c r="EM270" s="4">
        <v>1</v>
      </c>
      <c r="EN270" s="1">
        <v>0</v>
      </c>
      <c r="EO270" s="4">
        <v>2</v>
      </c>
      <c r="EP270" s="4">
        <v>1</v>
      </c>
      <c r="EQ270" s="31">
        <v>0</v>
      </c>
      <c r="ER270" s="14" t="s">
        <v>513</v>
      </c>
      <c r="ES270" s="129">
        <v>14977</v>
      </c>
      <c r="ET270" s="130">
        <v>75</v>
      </c>
      <c r="EU270" s="130">
        <v>10136</v>
      </c>
      <c r="EV270" s="130">
        <v>12000</v>
      </c>
      <c r="EW270" s="130">
        <v>39780</v>
      </c>
      <c r="EX270" s="130">
        <v>2113</v>
      </c>
      <c r="EY270" s="131">
        <f t="shared" si="432"/>
        <v>93.394599999999997</v>
      </c>
      <c r="EZ270" s="38">
        <f t="shared" si="433"/>
        <v>560.36760000000004</v>
      </c>
      <c r="FA270" s="9"/>
      <c r="FB270" s="9"/>
      <c r="FC270" s="9"/>
      <c r="FD270" s="9"/>
      <c r="FE270" s="132"/>
      <c r="FF270" s="132"/>
      <c r="FG270" s="132"/>
      <c r="FH270" s="133"/>
      <c r="FI270" s="134"/>
      <c r="FJ270" s="133"/>
      <c r="FK270" s="135"/>
      <c r="FL270" s="136"/>
      <c r="FM270" s="9"/>
      <c r="FN270" s="1"/>
      <c r="FO270" s="40">
        <f>AC270/1000</f>
        <v>9.9000000000000005E-2</v>
      </c>
      <c r="FP270" s="9"/>
      <c r="FQ270" s="118">
        <f t="shared" si="435"/>
        <v>20.846487766377269</v>
      </c>
      <c r="FR270" s="137">
        <f t="shared" si="436"/>
        <v>9.3394599999999994E-2</v>
      </c>
      <c r="FS270" s="9"/>
      <c r="FT270" s="1"/>
      <c r="FU270" s="335"/>
      <c r="FV270" s="344">
        <v>44228</v>
      </c>
      <c r="FW270" s="210"/>
      <c r="FX270" s="244" t="s">
        <v>566</v>
      </c>
      <c r="FY270" s="243" t="s">
        <v>2631</v>
      </c>
      <c r="FZ270" s="1"/>
      <c r="GA270" s="1">
        <v>1</v>
      </c>
      <c r="GB270" s="9"/>
      <c r="GC270" s="9"/>
      <c r="GD270" s="1"/>
      <c r="GE270" s="459" t="s">
        <v>513</v>
      </c>
      <c r="GF270" s="237" t="s">
        <v>513</v>
      </c>
      <c r="GG270" s="1"/>
      <c r="GH270" s="244" t="s">
        <v>2632</v>
      </c>
      <c r="GI270" s="351">
        <v>1</v>
      </c>
      <c r="GJ270" s="244" t="s">
        <v>2444</v>
      </c>
      <c r="GK270" s="1"/>
      <c r="GL270" s="8">
        <v>0</v>
      </c>
      <c r="GM270" s="9"/>
      <c r="GN270" s="1"/>
      <c r="GO270" s="10">
        <v>44293</v>
      </c>
      <c r="GP270" s="10"/>
      <c r="GQ270" s="20"/>
      <c r="GR270" s="138"/>
      <c r="GS270" s="1"/>
      <c r="GT270" s="19">
        <v>3.7091710079999986E-2</v>
      </c>
      <c r="GU270" s="1"/>
      <c r="GV270" s="145">
        <v>0.23297692880000004</v>
      </c>
      <c r="GW270" s="1"/>
      <c r="GX270" s="1"/>
      <c r="GY270" s="9"/>
      <c r="GZ270" s="9"/>
      <c r="HA270" s="32">
        <v>0.84</v>
      </c>
      <c r="HB270" s="32">
        <v>1.1100000000000001</v>
      </c>
      <c r="HC270" s="33">
        <v>946.9</v>
      </c>
      <c r="HD270" s="32">
        <v>0.56000000000000005</v>
      </c>
      <c r="HE270" s="32">
        <v>1.55</v>
      </c>
      <c r="HF270" s="32">
        <v>0</v>
      </c>
      <c r="HG270" s="33">
        <v>2793.29</v>
      </c>
      <c r="HH270" s="32">
        <v>35.69</v>
      </c>
      <c r="HI270" s="33">
        <v>291.25</v>
      </c>
      <c r="HJ270" s="32">
        <v>69.37</v>
      </c>
      <c r="HK270" s="32">
        <v>0</v>
      </c>
      <c r="HL270" s="32">
        <v>0</v>
      </c>
      <c r="HM270" s="32">
        <v>349.36</v>
      </c>
      <c r="HN270" s="32">
        <v>0</v>
      </c>
      <c r="HO270" s="32">
        <v>151.66999999999999</v>
      </c>
      <c r="HP270" s="33">
        <v>3811.82</v>
      </c>
      <c r="HQ270" s="32">
        <v>15.6</v>
      </c>
      <c r="HR270" s="32">
        <v>0</v>
      </c>
      <c r="HS270" s="32">
        <v>260.62</v>
      </c>
      <c r="HT270" s="32">
        <v>257.31</v>
      </c>
      <c r="HU270" s="32">
        <v>777.66</v>
      </c>
      <c r="HV270" s="32">
        <v>8.24</v>
      </c>
      <c r="HW270" s="32">
        <v>89.62</v>
      </c>
      <c r="HX270" s="32">
        <v>0</v>
      </c>
      <c r="HY270" s="32">
        <v>0</v>
      </c>
      <c r="HZ270" s="32">
        <v>0</v>
      </c>
      <c r="IA270" s="22">
        <f>HU270/HP270</f>
        <v>0.20401278129607378</v>
      </c>
      <c r="IB270" s="1"/>
      <c r="IC270" s="1"/>
      <c r="ID270" s="1"/>
      <c r="IE270" s="1"/>
      <c r="IF270" s="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9"/>
      <c r="KC270" s="9"/>
      <c r="KD270" s="9"/>
      <c r="KE270" s="20">
        <f t="shared" si="437"/>
        <v>29.232509799999995</v>
      </c>
      <c r="KF270" s="20">
        <f t="shared" si="438"/>
        <v>59.585754799999997</v>
      </c>
      <c r="KG270" s="20">
        <f t="shared" si="439"/>
        <v>3.2874899199999996</v>
      </c>
      <c r="KH270" s="20">
        <f t="shared" si="440"/>
        <v>2.5683515000000003</v>
      </c>
      <c r="KI270" s="20">
        <f t="shared" si="441"/>
        <v>0.28952325999999995</v>
      </c>
      <c r="KJ270" s="20">
        <f t="shared" si="442"/>
        <v>19.544127574399997</v>
      </c>
      <c r="KK270" s="20">
        <f t="shared" si="443"/>
        <v>16.207325305599998</v>
      </c>
      <c r="KL270" s="20">
        <f t="shared" si="444"/>
        <v>22.880929843199993</v>
      </c>
      <c r="KM270" s="9"/>
      <c r="KN270" s="9"/>
      <c r="KO270" s="9"/>
      <c r="KP270" s="1"/>
      <c r="KQ270" s="9"/>
      <c r="KR270" s="9"/>
      <c r="KS270" s="23">
        <v>44377</v>
      </c>
      <c r="KT270" s="20">
        <v>2</v>
      </c>
      <c r="KU270" s="1">
        <v>2</v>
      </c>
      <c r="KV270" s="1">
        <v>2</v>
      </c>
      <c r="KW270" s="23">
        <v>44841</v>
      </c>
      <c r="KX270" s="1">
        <v>2</v>
      </c>
      <c r="KY270" s="1">
        <v>0</v>
      </c>
      <c r="KZ270" s="1">
        <v>1</v>
      </c>
      <c r="LA270" s="11" t="s">
        <v>2463</v>
      </c>
      <c r="LB270" s="11"/>
      <c r="LC270" s="11"/>
    </row>
    <row r="271" spans="1:315">
      <c r="A271" s="1">
        <v>77</v>
      </c>
      <c r="B271" s="1">
        <f>COUNTIFS($D$3:D271,D271,$F$3:F271,F271)</f>
        <v>2</v>
      </c>
      <c r="C271" s="34">
        <v>17220</v>
      </c>
      <c r="D271" s="72" t="s">
        <v>1555</v>
      </c>
      <c r="E271" s="73" t="s">
        <v>609</v>
      </c>
      <c r="F271" s="75">
        <v>445317126</v>
      </c>
      <c r="G271" s="74">
        <v>78</v>
      </c>
      <c r="H271" s="442">
        <v>44657</v>
      </c>
      <c r="I271" s="29" t="s">
        <v>1985</v>
      </c>
      <c r="J271" s="24" t="s">
        <v>486</v>
      </c>
      <c r="K271" s="2" t="s">
        <v>429</v>
      </c>
      <c r="L271" s="2">
        <v>12</v>
      </c>
      <c r="M271" s="2">
        <v>2</v>
      </c>
      <c r="N271" s="2" t="s">
        <v>430</v>
      </c>
      <c r="O271" s="11"/>
      <c r="P271" s="2" t="s">
        <v>1972</v>
      </c>
      <c r="Q271" s="11"/>
      <c r="R271" s="11"/>
      <c r="S271" s="11"/>
      <c r="T271" s="41"/>
      <c r="U271" s="41"/>
      <c r="V271" s="61" t="s">
        <v>1980</v>
      </c>
      <c r="W271" s="41"/>
      <c r="X271" s="41"/>
      <c r="Y271" s="41"/>
      <c r="Z271" s="41"/>
      <c r="AA271" s="1" t="s">
        <v>1780</v>
      </c>
      <c r="AB271" s="1"/>
      <c r="AC271" s="112">
        <v>111</v>
      </c>
      <c r="AD271" s="112">
        <v>1300</v>
      </c>
      <c r="AE271" s="11"/>
      <c r="AF271" s="11"/>
      <c r="AG271" s="11" t="s">
        <v>490</v>
      </c>
      <c r="AH271" s="112">
        <v>150</v>
      </c>
      <c r="AI271" s="11"/>
      <c r="AJ271" s="11"/>
      <c r="AK271" s="112"/>
      <c r="AL271" s="1"/>
      <c r="AM271" s="11"/>
      <c r="AN271" s="1"/>
      <c r="AO271" s="113">
        <v>52.7</v>
      </c>
      <c r="AP271" s="114">
        <v>38.9</v>
      </c>
      <c r="AQ271" s="115">
        <v>6.22</v>
      </c>
      <c r="AR271" s="116">
        <f t="shared" si="419"/>
        <v>97.82</v>
      </c>
      <c r="AS271" s="117">
        <f t="shared" si="420"/>
        <v>1.3547557840616968</v>
      </c>
      <c r="AT271" s="118">
        <f t="shared" si="421"/>
        <v>8.4265809768637538</v>
      </c>
      <c r="AU271" s="119">
        <f t="shared" si="422"/>
        <v>1.1679964539007093</v>
      </c>
      <c r="AV271" s="19">
        <f t="shared" si="446"/>
        <v>42.936000000000007</v>
      </c>
      <c r="AW271" s="19">
        <f>98-AY271</f>
        <v>81.472485768500945</v>
      </c>
      <c r="AX271" s="120">
        <v>8.7100000000000009</v>
      </c>
      <c r="AY271" s="19">
        <f t="shared" si="447"/>
        <v>16.527514231499051</v>
      </c>
      <c r="AZ271" s="1" t="s">
        <v>431</v>
      </c>
      <c r="BA271" s="55">
        <v>15.75</v>
      </c>
      <c r="BB271" s="1" t="s">
        <v>431</v>
      </c>
      <c r="BC271" s="6">
        <v>1.4E-2</v>
      </c>
      <c r="BD271" s="6"/>
      <c r="BE271" s="19"/>
      <c r="BF271" s="19"/>
      <c r="BG271" s="64">
        <v>5964</v>
      </c>
      <c r="BH271" s="64">
        <v>291.2</v>
      </c>
      <c r="BI271" s="19">
        <v>1.39</v>
      </c>
      <c r="BJ271" s="19">
        <v>33.299999999999997</v>
      </c>
      <c r="BK271" s="19">
        <f>100-BJ271</f>
        <v>66.7</v>
      </c>
      <c r="BL271" s="121">
        <f t="shared" si="423"/>
        <v>0.49925037481259366</v>
      </c>
      <c r="BM271" s="122">
        <v>0.42</v>
      </c>
      <c r="BN271" s="6">
        <f t="shared" si="424"/>
        <v>0.79696394686907013</v>
      </c>
      <c r="BO271" s="1" t="s">
        <v>431</v>
      </c>
      <c r="BP271" s="19">
        <v>33.200000000000003</v>
      </c>
      <c r="BQ271" s="19">
        <v>42.074999999999996</v>
      </c>
      <c r="BR271" s="42">
        <v>43958.75</v>
      </c>
      <c r="BS271" s="6">
        <f t="shared" si="425"/>
        <v>42.9</v>
      </c>
      <c r="BT271" s="4">
        <v>91.9</v>
      </c>
      <c r="BU271" s="42">
        <v>6148</v>
      </c>
      <c r="BV271" s="6">
        <f t="shared" si="426"/>
        <v>8.0999999999999943</v>
      </c>
      <c r="BW271" s="6">
        <f t="shared" si="427"/>
        <v>38.783299999999997</v>
      </c>
      <c r="BX271" s="22">
        <v>15.5</v>
      </c>
      <c r="BY271" s="22">
        <f t="shared" si="428"/>
        <v>6.0294999999999996</v>
      </c>
      <c r="BZ271" s="6">
        <v>27.4</v>
      </c>
      <c r="CA271" s="22">
        <f t="shared" si="429"/>
        <v>10.6586</v>
      </c>
      <c r="CB271" s="6">
        <v>56.8</v>
      </c>
      <c r="CC271" s="22">
        <f t="shared" si="430"/>
        <v>22.095199999999998</v>
      </c>
      <c r="CD271" s="22" t="s">
        <v>431</v>
      </c>
      <c r="CE271" s="123">
        <v>78.900000000000006</v>
      </c>
      <c r="CF271" s="124">
        <v>6534</v>
      </c>
      <c r="CG271" s="123">
        <v>63.3</v>
      </c>
      <c r="CH271" s="124">
        <v>4688</v>
      </c>
      <c r="CI271" s="123">
        <v>18.2</v>
      </c>
      <c r="CJ271" s="123">
        <v>40.1</v>
      </c>
      <c r="CK271" s="124">
        <v>4674</v>
      </c>
      <c r="CL271" s="19">
        <f t="shared" si="431"/>
        <v>0.56569343065693434</v>
      </c>
      <c r="CM271" s="19"/>
      <c r="CN271" s="19"/>
      <c r="CO271" s="19"/>
      <c r="CP271" s="6"/>
      <c r="CQ271" s="19"/>
      <c r="CR271" s="19"/>
      <c r="CS271" s="20"/>
      <c r="CT271" s="25"/>
      <c r="CU271" s="125"/>
      <c r="CV271" s="125"/>
      <c r="CW271" s="1"/>
      <c r="CX271" s="1"/>
      <c r="CY271" s="1"/>
      <c r="CZ271" s="22"/>
      <c r="DA271" s="16"/>
      <c r="DB271" s="126"/>
      <c r="DC271" s="127"/>
      <c r="DD271" s="128"/>
      <c r="DE271" s="1"/>
      <c r="DF271" s="1"/>
      <c r="DG271" s="1"/>
      <c r="DH271" s="1"/>
      <c r="DI271" s="1" t="s">
        <v>435</v>
      </c>
      <c r="DJ271" s="206" t="s">
        <v>490</v>
      </c>
      <c r="DK271" s="4">
        <v>2</v>
      </c>
      <c r="DL271" s="4"/>
      <c r="DM271" s="4"/>
      <c r="DN271" s="16">
        <v>0</v>
      </c>
      <c r="DO271" s="4"/>
      <c r="DP271" s="4"/>
      <c r="DQ271" s="4"/>
      <c r="DR271" s="55" t="s">
        <v>1414</v>
      </c>
      <c r="DS271" s="22" t="s">
        <v>430</v>
      </c>
      <c r="DT271" s="22">
        <v>89</v>
      </c>
      <c r="DU271" s="22">
        <v>11.2</v>
      </c>
      <c r="DV271" s="22">
        <v>88.8</v>
      </c>
      <c r="DW271" s="22" t="s">
        <v>430</v>
      </c>
      <c r="DX271" s="22" t="s">
        <v>430</v>
      </c>
      <c r="DY271" s="22" t="s">
        <v>430</v>
      </c>
      <c r="DZ271" s="22" t="s">
        <v>430</v>
      </c>
      <c r="EA271" s="2">
        <v>0</v>
      </c>
      <c r="EB271" s="2"/>
      <c r="EC271" s="36"/>
      <c r="ED271" s="36"/>
      <c r="EE271" s="4">
        <f t="shared" si="448"/>
        <v>12</v>
      </c>
      <c r="EF271" s="4">
        <v>20</v>
      </c>
      <c r="EG271" s="4"/>
      <c r="EH271" s="4">
        <v>1</v>
      </c>
      <c r="EI271" s="4" t="s">
        <v>2630</v>
      </c>
      <c r="EJ271" s="4">
        <v>152</v>
      </c>
      <c r="EK271" s="4">
        <v>65</v>
      </c>
      <c r="EL271" s="6">
        <f t="shared" si="445"/>
        <v>28.133656509695292</v>
      </c>
      <c r="EM271" s="4"/>
      <c r="EN271" s="4">
        <v>0</v>
      </c>
      <c r="EO271" s="4">
        <v>2</v>
      </c>
      <c r="EP271" s="4">
        <v>1</v>
      </c>
      <c r="EQ271" s="31" t="s">
        <v>2455</v>
      </c>
      <c r="ER271" s="14">
        <v>44365</v>
      </c>
      <c r="ES271" s="129">
        <f>C271</f>
        <v>17220</v>
      </c>
      <c r="ET271" s="130">
        <v>75</v>
      </c>
      <c r="EU271" s="130">
        <v>126098</v>
      </c>
      <c r="EV271" s="130">
        <v>9677</v>
      </c>
      <c r="EW271" s="130">
        <v>37440</v>
      </c>
      <c r="EX271" s="130">
        <v>1732</v>
      </c>
      <c r="EY271" s="131">
        <f t="shared" si="432"/>
        <v>89.347359718921155</v>
      </c>
      <c r="EZ271" s="38">
        <f t="shared" si="433"/>
        <v>1072.1683166270539</v>
      </c>
      <c r="FA271" s="9"/>
      <c r="FB271" s="9"/>
      <c r="FC271" s="9"/>
      <c r="FD271" s="9"/>
      <c r="FE271" s="132"/>
      <c r="FF271" s="132"/>
      <c r="FG271" s="132"/>
      <c r="FH271" s="133"/>
      <c r="FI271" s="134"/>
      <c r="FJ271" s="133"/>
      <c r="FK271" s="135"/>
      <c r="FL271" s="136"/>
      <c r="FM271" s="9"/>
      <c r="FN271" s="1"/>
      <c r="FO271" s="40">
        <f>AC271/1000</f>
        <v>0.111</v>
      </c>
      <c r="FP271" s="9"/>
      <c r="FQ271" s="118">
        <f t="shared" si="435"/>
        <v>1.3735348697045155</v>
      </c>
      <c r="FR271" s="137">
        <f t="shared" si="436"/>
        <v>8.934735971892116E-2</v>
      </c>
      <c r="FS271" s="9"/>
      <c r="FT271" s="1"/>
      <c r="FU271" s="335"/>
      <c r="FV271" s="344">
        <v>44228</v>
      </c>
      <c r="FW271" s="210"/>
      <c r="FX271" s="244" t="s">
        <v>672</v>
      </c>
      <c r="FY271" s="243" t="s">
        <v>2473</v>
      </c>
      <c r="FZ271" s="1"/>
      <c r="GA271" s="1">
        <v>1</v>
      </c>
      <c r="GB271" s="9"/>
      <c r="GC271" s="9"/>
      <c r="GD271" s="1"/>
      <c r="GE271" s="459" t="s">
        <v>513</v>
      </c>
      <c r="GF271" s="237" t="s">
        <v>513</v>
      </c>
      <c r="GG271" s="1"/>
      <c r="GH271" s="244" t="s">
        <v>2633</v>
      </c>
      <c r="GI271" s="351">
        <v>1</v>
      </c>
      <c r="GJ271" s="244" t="s">
        <v>2634</v>
      </c>
      <c r="GK271" s="1"/>
      <c r="GL271" s="8">
        <v>0</v>
      </c>
      <c r="GM271" s="9"/>
      <c r="GN271" s="1"/>
      <c r="GO271" s="10">
        <v>44657</v>
      </c>
      <c r="GP271" s="10"/>
      <c r="GQ271" s="20"/>
      <c r="GR271" s="138"/>
      <c r="GS271" s="1"/>
      <c r="GT271" s="1"/>
      <c r="GU271" s="1"/>
      <c r="GV271" s="1"/>
      <c r="GW271" s="1"/>
      <c r="GX271" s="1"/>
      <c r="GY271" s="9"/>
      <c r="GZ271" s="9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22"/>
      <c r="KC271" s="22"/>
      <c r="KD271" s="22"/>
      <c r="KE271" s="20">
        <f t="shared" si="437"/>
        <v>47.086058571871455</v>
      </c>
      <c r="KF271" s="20">
        <f t="shared" si="438"/>
        <v>34.756122930660332</v>
      </c>
      <c r="KG271" s="20">
        <f t="shared" si="439"/>
        <v>5.5574057745168952</v>
      </c>
      <c r="KH271" s="20">
        <f t="shared" si="440"/>
        <v>7.7821550315180348</v>
      </c>
      <c r="KI271" s="20">
        <f t="shared" si="441"/>
        <v>0.37525891081946883</v>
      </c>
      <c r="KJ271" s="20">
        <f t="shared" si="442"/>
        <v>5.3871990542523509</v>
      </c>
      <c r="KK271" s="20">
        <f t="shared" si="443"/>
        <v>9.5231776830009309</v>
      </c>
      <c r="KL271" s="20">
        <f t="shared" si="444"/>
        <v>19.741477824615064</v>
      </c>
      <c r="KM271" s="1">
        <v>84.7</v>
      </c>
      <c r="KN271" s="1">
        <v>82.7</v>
      </c>
      <c r="KO271" s="11">
        <v>1</v>
      </c>
      <c r="KP271" s="2"/>
      <c r="KQ271" s="2"/>
      <c r="KR271" s="2"/>
      <c r="KS271" s="23">
        <v>44841</v>
      </c>
      <c r="KT271" s="20">
        <v>2</v>
      </c>
      <c r="KU271" s="1">
        <v>2</v>
      </c>
      <c r="KV271" s="1">
        <v>2</v>
      </c>
      <c r="KW271" s="23">
        <v>44841</v>
      </c>
      <c r="KX271" s="1">
        <v>2</v>
      </c>
      <c r="KY271" s="2">
        <v>0</v>
      </c>
      <c r="KZ271" s="2">
        <v>1</v>
      </c>
      <c r="LA271" s="11" t="s">
        <v>2463</v>
      </c>
      <c r="LB271" s="11"/>
      <c r="LC271" s="11"/>
    </row>
    <row r="272" spans="1:315">
      <c r="A272" s="1">
        <v>143</v>
      </c>
      <c r="B272" s="1">
        <f>COUNTIFS($D$3:D272,D272,$F$3:F272,F272)</f>
        <v>1</v>
      </c>
      <c r="C272" s="34">
        <v>17628</v>
      </c>
      <c r="D272" s="21" t="s">
        <v>2061</v>
      </c>
      <c r="E272" s="2" t="s">
        <v>551</v>
      </c>
      <c r="F272" s="12">
        <v>6754230560</v>
      </c>
      <c r="G272" s="1">
        <v>55</v>
      </c>
      <c r="H272" s="441">
        <v>44734</v>
      </c>
      <c r="I272" s="29" t="s">
        <v>456</v>
      </c>
      <c r="J272" s="24" t="s">
        <v>486</v>
      </c>
      <c r="K272" s="2" t="s">
        <v>429</v>
      </c>
      <c r="L272" s="2">
        <v>12</v>
      </c>
      <c r="M272" s="2">
        <v>2</v>
      </c>
      <c r="N272" s="2" t="s">
        <v>430</v>
      </c>
      <c r="O272" s="11"/>
      <c r="P272" s="2" t="s">
        <v>2059</v>
      </c>
      <c r="Q272" s="11"/>
      <c r="R272" s="11"/>
      <c r="S272" s="11"/>
      <c r="T272" s="41"/>
      <c r="U272" s="41"/>
      <c r="V272" s="61" t="s">
        <v>1980</v>
      </c>
      <c r="W272" s="41"/>
      <c r="X272" s="41"/>
      <c r="Y272" s="41"/>
      <c r="Z272" s="29"/>
      <c r="AA272" s="1" t="s">
        <v>1780</v>
      </c>
      <c r="AB272" s="1"/>
      <c r="AC272" s="112">
        <v>183</v>
      </c>
      <c r="AD272" s="112">
        <v>2000</v>
      </c>
      <c r="AE272" s="11"/>
      <c r="AF272" s="11"/>
      <c r="AG272" s="11" t="s">
        <v>490</v>
      </c>
      <c r="AH272" s="112">
        <v>150</v>
      </c>
      <c r="AI272" s="1"/>
      <c r="AJ272" s="11"/>
      <c r="AK272" s="112"/>
      <c r="AL272" s="1"/>
      <c r="AM272" s="11"/>
      <c r="AN272" s="1"/>
      <c r="AO272" s="113">
        <v>39.799999999999997</v>
      </c>
      <c r="AP272" s="114">
        <v>36.1</v>
      </c>
      <c r="AQ272" s="115">
        <v>22.4</v>
      </c>
      <c r="AR272" s="116">
        <f t="shared" si="419"/>
        <v>98.300000000000011</v>
      </c>
      <c r="AS272" s="117">
        <f t="shared" si="420"/>
        <v>1.1024930747922437</v>
      </c>
      <c r="AT272" s="118">
        <f t="shared" si="421"/>
        <v>24.695844875346257</v>
      </c>
      <c r="AU272" s="119">
        <f t="shared" si="422"/>
        <v>0.68034188034188026</v>
      </c>
      <c r="AV272" s="19">
        <f t="shared" si="446"/>
        <v>34.783999999999999</v>
      </c>
      <c r="AW272" s="19">
        <f>98-AY272</f>
        <v>87.396984924623112</v>
      </c>
      <c r="AX272" s="120">
        <v>4.22</v>
      </c>
      <c r="AY272" s="19">
        <f t="shared" si="447"/>
        <v>10.603015075376884</v>
      </c>
      <c r="AZ272" s="1" t="s">
        <v>431</v>
      </c>
      <c r="BA272" s="55">
        <v>33.299999999999997</v>
      </c>
      <c r="BB272" s="1" t="s">
        <v>431</v>
      </c>
      <c r="BC272" s="6">
        <v>0.17</v>
      </c>
      <c r="BD272" s="6"/>
      <c r="BE272" s="19"/>
      <c r="BF272" s="19"/>
      <c r="BG272" s="64">
        <v>6754.6153846153848</v>
      </c>
      <c r="BH272" s="64">
        <v>523</v>
      </c>
      <c r="BI272" s="19">
        <v>1.06</v>
      </c>
      <c r="BJ272" s="19">
        <v>22.5</v>
      </c>
      <c r="BK272" s="19">
        <f>100-BJ272</f>
        <v>77.5</v>
      </c>
      <c r="BL272" s="121">
        <f t="shared" si="423"/>
        <v>0.29032258064516131</v>
      </c>
      <c r="BM272" s="122">
        <v>7.0999999999999994E-2</v>
      </c>
      <c r="BN272" s="6">
        <f t="shared" si="424"/>
        <v>0.17839195979899497</v>
      </c>
      <c r="BO272" s="1" t="s">
        <v>431</v>
      </c>
      <c r="BP272" s="19">
        <v>53.898305084745765</v>
      </c>
      <c r="BQ272" s="19">
        <v>73.7</v>
      </c>
      <c r="BR272" s="42">
        <v>64835.840000000004</v>
      </c>
      <c r="BS272" s="6">
        <f t="shared" si="425"/>
        <v>48.099999999999994</v>
      </c>
      <c r="BT272" s="4">
        <v>87.7</v>
      </c>
      <c r="BU272" s="42">
        <v>9742.8571428571431</v>
      </c>
      <c r="BV272" s="6">
        <f t="shared" si="426"/>
        <v>12.299999999999997</v>
      </c>
      <c r="BW272" s="6">
        <f t="shared" si="427"/>
        <v>35.883400000000002</v>
      </c>
      <c r="BX272" s="22">
        <v>30.4</v>
      </c>
      <c r="BY272" s="22">
        <f t="shared" si="428"/>
        <v>10.974400000000001</v>
      </c>
      <c r="BZ272" s="6">
        <v>17.7</v>
      </c>
      <c r="CA272" s="22">
        <f t="shared" si="429"/>
        <v>6.3897000000000004</v>
      </c>
      <c r="CB272" s="6">
        <v>51.3</v>
      </c>
      <c r="CC272" s="22">
        <f t="shared" si="430"/>
        <v>18.519300000000001</v>
      </c>
      <c r="CD272" s="22" t="s">
        <v>431</v>
      </c>
      <c r="CE272" s="123">
        <v>99.1</v>
      </c>
      <c r="CF272" s="124">
        <v>12017</v>
      </c>
      <c r="CG272" s="123">
        <v>94.3</v>
      </c>
      <c r="CH272" s="124">
        <v>8517</v>
      </c>
      <c r="CI272" s="123">
        <v>89.5</v>
      </c>
      <c r="CJ272" s="123">
        <v>93.1</v>
      </c>
      <c r="CK272" s="124">
        <v>7845</v>
      </c>
      <c r="CL272" s="19">
        <f t="shared" si="431"/>
        <v>1.7175141242937852</v>
      </c>
      <c r="CM272" s="19"/>
      <c r="CN272" s="19"/>
      <c r="CO272" s="19"/>
      <c r="CP272" s="6"/>
      <c r="CQ272" s="19"/>
      <c r="CR272" s="19"/>
      <c r="CS272" s="20"/>
      <c r="CT272" s="25"/>
      <c r="CU272" s="125"/>
      <c r="CV272" s="125"/>
      <c r="CW272" s="1"/>
      <c r="CX272" s="1"/>
      <c r="CY272" s="1"/>
      <c r="CZ272" s="22"/>
      <c r="DA272" s="16"/>
      <c r="DB272" s="126"/>
      <c r="DC272" s="127"/>
      <c r="DD272" s="128"/>
      <c r="DE272" s="1"/>
      <c r="DF272" s="1"/>
      <c r="DG272" s="1"/>
      <c r="DH272" s="1"/>
      <c r="DI272" s="1" t="s">
        <v>435</v>
      </c>
      <c r="DJ272" s="206" t="s">
        <v>490</v>
      </c>
      <c r="DK272" s="4">
        <v>2</v>
      </c>
      <c r="DL272" s="4"/>
      <c r="DM272" s="4"/>
      <c r="DN272" s="16">
        <v>0</v>
      </c>
      <c r="DO272" s="4"/>
      <c r="DP272" s="4"/>
      <c r="DQ272" s="4"/>
      <c r="DR272" s="55" t="s">
        <v>430</v>
      </c>
      <c r="DS272" s="22" t="s">
        <v>430</v>
      </c>
      <c r="DT272" s="22">
        <v>243</v>
      </c>
      <c r="DU272" s="22">
        <v>15.2</v>
      </c>
      <c r="DV272" s="22">
        <v>84.8</v>
      </c>
      <c r="DW272" s="22" t="s">
        <v>430</v>
      </c>
      <c r="DX272" s="22" t="s">
        <v>430</v>
      </c>
      <c r="DY272" s="22" t="s">
        <v>430</v>
      </c>
      <c r="DZ272" s="22" t="s">
        <v>430</v>
      </c>
      <c r="EA272" s="2">
        <v>0</v>
      </c>
      <c r="EB272" s="2"/>
      <c r="EC272" s="36"/>
      <c r="ED272" s="36"/>
      <c r="EE272" s="4">
        <f t="shared" si="448"/>
        <v>12</v>
      </c>
      <c r="EF272" s="4">
        <v>25</v>
      </c>
      <c r="EG272" s="4"/>
      <c r="EH272" s="4">
        <v>0</v>
      </c>
      <c r="EI272" s="4" t="s">
        <v>557</v>
      </c>
      <c r="EJ272" s="4" t="s">
        <v>1346</v>
      </c>
      <c r="EK272" s="4" t="s">
        <v>1346</v>
      </c>
      <c r="EL272" s="6" t="e">
        <f t="shared" si="445"/>
        <v>#VALUE!</v>
      </c>
      <c r="EM272" s="4"/>
      <c r="EN272" s="4">
        <v>1</v>
      </c>
      <c r="EO272" s="4">
        <v>3</v>
      </c>
      <c r="EP272" s="4">
        <v>1</v>
      </c>
      <c r="EQ272" s="31">
        <v>0</v>
      </c>
      <c r="ER272" s="14" t="s">
        <v>513</v>
      </c>
      <c r="ES272" s="129">
        <f>C272</f>
        <v>17628</v>
      </c>
      <c r="ET272" s="130">
        <v>75</v>
      </c>
      <c r="EU272" s="130">
        <v>49594</v>
      </c>
      <c r="EV272" s="130">
        <v>8000</v>
      </c>
      <c r="EW272" s="130">
        <v>40560</v>
      </c>
      <c r="EX272" s="130">
        <v>2496</v>
      </c>
      <c r="EY272" s="131">
        <f t="shared" si="432"/>
        <v>168.7296</v>
      </c>
      <c r="EZ272" s="38">
        <f t="shared" si="433"/>
        <v>2024.7552000000001</v>
      </c>
      <c r="FA272" s="9"/>
      <c r="FB272" s="9"/>
      <c r="FC272" s="9"/>
      <c r="FD272" s="9"/>
      <c r="FE272" s="132"/>
      <c r="FF272" s="132"/>
      <c r="FG272" s="132"/>
      <c r="FH272" s="133"/>
      <c r="FI272" s="134"/>
      <c r="FJ272" s="133"/>
      <c r="FK272" s="135"/>
      <c r="FL272" s="136"/>
      <c r="FM272" s="9"/>
      <c r="FN272" s="1"/>
      <c r="FO272" s="40">
        <f>AC272/1000</f>
        <v>0.183</v>
      </c>
      <c r="FP272" s="9"/>
      <c r="FQ272" s="118">
        <f t="shared" si="435"/>
        <v>5.0328668790579503</v>
      </c>
      <c r="FR272" s="137">
        <f t="shared" si="436"/>
        <v>0.16872960000000001</v>
      </c>
      <c r="FS272" s="9"/>
      <c r="FT272" s="1"/>
      <c r="FU272" s="335"/>
      <c r="FV272" s="348" t="s">
        <v>430</v>
      </c>
      <c r="FW272" s="210"/>
      <c r="FX272" s="244" t="s">
        <v>2635</v>
      </c>
      <c r="FY272" s="243" t="s">
        <v>1346</v>
      </c>
      <c r="FZ272" s="1"/>
      <c r="GA272" s="1">
        <v>1</v>
      </c>
      <c r="GB272" s="9"/>
      <c r="GC272" s="9"/>
      <c r="GD272" s="1"/>
      <c r="GE272" s="459" t="s">
        <v>513</v>
      </c>
      <c r="GF272" s="237" t="s">
        <v>513</v>
      </c>
      <c r="GG272" s="1"/>
      <c r="GH272" s="244" t="s">
        <v>513</v>
      </c>
      <c r="GI272" s="352" t="s">
        <v>513</v>
      </c>
      <c r="GJ272" s="244" t="s">
        <v>513</v>
      </c>
      <c r="GK272" s="1"/>
      <c r="GL272" s="8">
        <v>0</v>
      </c>
      <c r="GM272" s="9"/>
      <c r="GN272" s="1"/>
      <c r="GO272" s="10">
        <v>44734</v>
      </c>
      <c r="GP272" s="10"/>
      <c r="GQ272" s="20"/>
      <c r="GR272" s="138"/>
      <c r="GS272" s="1"/>
      <c r="GT272" s="1"/>
      <c r="GU272" s="1"/>
      <c r="GV272" s="1"/>
      <c r="GW272" s="1"/>
      <c r="GX272" s="1"/>
      <c r="GY272" s="9"/>
      <c r="GZ272" s="9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22"/>
      <c r="KC272" s="22"/>
      <c r="KD272" s="22"/>
      <c r="KE272" s="20">
        <f t="shared" si="437"/>
        <v>67.154380799999998</v>
      </c>
      <c r="KF272" s="20">
        <f t="shared" si="438"/>
        <v>60.911385600000003</v>
      </c>
      <c r="KG272" s="20">
        <f t="shared" si="439"/>
        <v>37.795430400000001</v>
      </c>
      <c r="KH272" s="20">
        <f t="shared" si="440"/>
        <v>7.1203891199999996</v>
      </c>
      <c r="KI272" s="20">
        <f t="shared" si="441"/>
        <v>0.11979801599999999</v>
      </c>
      <c r="KJ272" s="20">
        <f t="shared" si="442"/>
        <v>18.517061222400002</v>
      </c>
      <c r="KK272" s="20">
        <f t="shared" si="443"/>
        <v>10.781315251200001</v>
      </c>
      <c r="KL272" s="20">
        <f t="shared" si="444"/>
        <v>31.247540812800001</v>
      </c>
      <c r="KM272" s="1">
        <v>92.5</v>
      </c>
      <c r="KN272" s="1">
        <v>89.6</v>
      </c>
      <c r="KO272" s="9"/>
      <c r="KP272" s="22"/>
      <c r="KQ272" s="22"/>
      <c r="KR272" s="22"/>
      <c r="KS272" s="245" t="s">
        <v>513</v>
      </c>
      <c r="KT272" s="459" t="s">
        <v>513</v>
      </c>
      <c r="KU272" s="237" t="s">
        <v>513</v>
      </c>
      <c r="KV272" s="237" t="s">
        <v>513</v>
      </c>
      <c r="KW272" s="245">
        <v>44734</v>
      </c>
      <c r="KX272" s="237">
        <v>2</v>
      </c>
      <c r="KY272" s="2" t="s">
        <v>513</v>
      </c>
      <c r="KZ272" s="2">
        <v>2</v>
      </c>
      <c r="LA272" s="11" t="s">
        <v>2459</v>
      </c>
      <c r="LB272" s="11"/>
      <c r="LC272" s="11"/>
    </row>
    <row r="273" spans="1:315">
      <c r="A273" s="1">
        <v>101</v>
      </c>
      <c r="B273" s="415">
        <f>COUNTIFS($D$3:D273,D273,$F$3:F273,F273)</f>
        <v>1</v>
      </c>
      <c r="C273" s="21">
        <v>10449</v>
      </c>
      <c r="D273" s="21" t="s">
        <v>2326</v>
      </c>
      <c r="E273" s="1" t="s">
        <v>511</v>
      </c>
      <c r="F273" s="12">
        <v>5958180778</v>
      </c>
      <c r="G273" s="1">
        <v>60</v>
      </c>
      <c r="H273" s="441">
        <v>43537</v>
      </c>
      <c r="I273" s="162"/>
      <c r="J273" s="24"/>
      <c r="K273" s="9"/>
      <c r="L273" s="1"/>
      <c r="M273" s="1"/>
      <c r="N273" s="1"/>
      <c r="O273" s="1"/>
      <c r="P273" s="25"/>
      <c r="Q273" s="25"/>
      <c r="R273" s="25"/>
      <c r="S273" s="27"/>
      <c r="T273" s="27"/>
      <c r="U273" s="27"/>
      <c r="V273" s="27"/>
      <c r="W273" s="27"/>
      <c r="X273" s="27"/>
      <c r="Y273" s="26"/>
      <c r="Z273" s="8"/>
      <c r="AA273" s="1"/>
      <c r="AB273" s="1"/>
      <c r="AC273" s="1"/>
      <c r="AD273" s="1"/>
      <c r="AE273" s="1"/>
      <c r="AF273" s="1"/>
      <c r="AG273" s="136"/>
      <c r="AH273" s="9"/>
      <c r="AI273" s="1"/>
      <c r="AJ273" s="1"/>
      <c r="AK273" s="112"/>
      <c r="AL273" s="1"/>
      <c r="AM273" s="1"/>
      <c r="AN273" s="1"/>
      <c r="AO273" s="163"/>
      <c r="AP273" s="164"/>
      <c r="AQ273" s="165"/>
      <c r="AR273" s="166"/>
      <c r="AS273" s="135"/>
      <c r="AT273" s="21"/>
      <c r="AU273" s="167"/>
      <c r="AV273" s="1"/>
      <c r="AW273" s="1"/>
      <c r="AX273" s="168"/>
      <c r="AY273" s="1"/>
      <c r="AZ273" s="1"/>
      <c r="BA273" s="142"/>
      <c r="BB273" s="1"/>
      <c r="BC273" s="169"/>
      <c r="BD273" s="4"/>
      <c r="BE273" s="1"/>
      <c r="BF273" s="1"/>
      <c r="BG273" s="1"/>
      <c r="BH273" s="1"/>
      <c r="BI273" s="1"/>
      <c r="BJ273" s="1"/>
      <c r="BK273" s="1"/>
      <c r="BL273" s="170"/>
      <c r="BM273" s="123"/>
      <c r="BN273" s="4"/>
      <c r="BO273" s="1"/>
      <c r="BP273" s="1"/>
      <c r="BQ273" s="1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25"/>
      <c r="CP273" s="4"/>
      <c r="CQ273" s="1"/>
      <c r="CR273" s="1"/>
      <c r="CS273" s="1"/>
      <c r="CT273" s="25"/>
      <c r="CU273" s="125"/>
      <c r="CV273" s="125"/>
      <c r="CW273" s="1"/>
      <c r="CX273" s="1"/>
      <c r="CY273" s="1"/>
      <c r="CZ273" s="1"/>
      <c r="DA273" s="1"/>
      <c r="DB273" s="126"/>
      <c r="DC273" s="8"/>
      <c r="DD273" s="8"/>
      <c r="DE273" s="1"/>
      <c r="DF273" s="1"/>
      <c r="DG273" s="1"/>
      <c r="DH273" s="1"/>
      <c r="DI273" s="2"/>
      <c r="DJ273" s="206" t="s">
        <v>490</v>
      </c>
      <c r="DK273" s="4"/>
      <c r="DL273" s="4"/>
      <c r="DM273" s="4"/>
      <c r="DN273" s="4"/>
      <c r="DO273" s="4"/>
      <c r="DP273" s="4"/>
      <c r="DQ273" s="4"/>
      <c r="DR273" s="1"/>
      <c r="DS273" s="1"/>
      <c r="DT273" s="2"/>
      <c r="DU273" s="2"/>
      <c r="DV273" s="2"/>
      <c r="DW273" s="2"/>
      <c r="DX273" s="2"/>
      <c r="DY273" s="2"/>
      <c r="DZ273" s="2"/>
      <c r="EA273" s="2"/>
      <c r="EB273" s="1"/>
      <c r="EC273" s="9"/>
      <c r="ED273" s="9"/>
      <c r="EE273" s="9"/>
      <c r="EF273" s="1">
        <v>11</v>
      </c>
      <c r="EG273" s="1"/>
      <c r="EH273" s="1">
        <v>1</v>
      </c>
      <c r="EI273" s="237" t="s">
        <v>2636</v>
      </c>
      <c r="EJ273" s="1">
        <v>170</v>
      </c>
      <c r="EK273" s="1">
        <v>86</v>
      </c>
      <c r="EL273" s="6">
        <f>EK273/((EJ273/100)*(EJ273/100))</f>
        <v>29.757785467128031</v>
      </c>
      <c r="EM273" s="1"/>
      <c r="EN273" s="1">
        <v>1</v>
      </c>
      <c r="EO273" s="1">
        <v>3</v>
      </c>
      <c r="EP273" s="1">
        <v>2</v>
      </c>
      <c r="EQ273" s="244" t="s">
        <v>2597</v>
      </c>
      <c r="ER273" s="10" t="s">
        <v>2637</v>
      </c>
      <c r="ES273" s="129"/>
      <c r="ET273" s="9"/>
      <c r="EU273" s="9"/>
      <c r="EV273" s="9"/>
      <c r="EW273" s="9"/>
      <c r="EX273" s="9"/>
      <c r="EY273" s="132"/>
      <c r="EZ273" s="132"/>
      <c r="FA273" s="11"/>
      <c r="FB273" s="9"/>
      <c r="FC273" s="9"/>
      <c r="FD273" s="9"/>
      <c r="FE273" s="9"/>
      <c r="FF273" s="9"/>
      <c r="FG273" s="132"/>
      <c r="FH273" s="132"/>
      <c r="FI273" s="134"/>
      <c r="FJ273" s="133"/>
      <c r="FK273" s="171"/>
      <c r="FL273" s="21"/>
      <c r="FM273" s="136"/>
      <c r="FN273" s="9"/>
      <c r="FO273" s="36"/>
      <c r="FP273" s="9"/>
      <c r="FQ273" s="132"/>
      <c r="FR273" s="132"/>
      <c r="FS273" s="1"/>
      <c r="FT273" s="1"/>
      <c r="FU273" s="335" t="s">
        <v>772</v>
      </c>
      <c r="FV273" s="344">
        <v>43070</v>
      </c>
      <c r="FW273" s="210" t="s">
        <v>772</v>
      </c>
      <c r="FX273" s="244" t="s">
        <v>754</v>
      </c>
      <c r="FY273" s="243" t="s">
        <v>2638</v>
      </c>
      <c r="FZ273" s="1"/>
      <c r="GA273" s="1">
        <v>2</v>
      </c>
      <c r="GB273" s="9"/>
      <c r="GC273" s="9"/>
      <c r="GD273" s="1"/>
      <c r="GE273" s="20">
        <v>43524</v>
      </c>
      <c r="GF273" s="237" t="s">
        <v>522</v>
      </c>
      <c r="GG273" s="1"/>
      <c r="GH273" s="244" t="s">
        <v>2639</v>
      </c>
      <c r="GI273" s="351">
        <v>1</v>
      </c>
      <c r="GJ273" s="244" t="s">
        <v>2640</v>
      </c>
      <c r="GK273" s="1"/>
      <c r="GL273" s="244" t="s">
        <v>2641</v>
      </c>
      <c r="GM273" s="9"/>
      <c r="GN273" s="1"/>
      <c r="GO273" s="1"/>
      <c r="GP273" s="4"/>
      <c r="GQ273" s="1"/>
      <c r="GR273" s="138"/>
      <c r="GS273" s="1"/>
      <c r="GT273" s="1"/>
      <c r="GU273" s="1"/>
      <c r="GV273" s="1"/>
      <c r="GW273" s="1"/>
      <c r="GX273" s="1"/>
      <c r="GY273" s="9"/>
      <c r="GZ273" s="9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1"/>
      <c r="KQ273" s="9"/>
      <c r="KR273" s="9"/>
      <c r="KS273" s="23">
        <v>43565</v>
      </c>
      <c r="KT273" s="20">
        <v>1</v>
      </c>
      <c r="KU273" s="1">
        <v>1</v>
      </c>
      <c r="KV273" s="1">
        <v>1</v>
      </c>
      <c r="KW273" s="23">
        <v>43964</v>
      </c>
      <c r="KX273" s="1">
        <v>1</v>
      </c>
      <c r="KY273" s="1">
        <v>3</v>
      </c>
      <c r="KZ273" s="1">
        <v>0</v>
      </c>
      <c r="LA273" s="11" t="s">
        <v>2642</v>
      </c>
      <c r="LB273" s="11"/>
      <c r="LC273" s="11"/>
    </row>
    <row r="274" spans="1:315">
      <c r="A274" s="1">
        <v>40</v>
      </c>
      <c r="B274" s="1">
        <f>COUNTIFS($D$3:D274,D274,$F$3:F274,F274)</f>
        <v>1</v>
      </c>
      <c r="C274" s="34">
        <v>16989</v>
      </c>
      <c r="D274" s="21" t="s">
        <v>1952</v>
      </c>
      <c r="E274" s="2" t="s">
        <v>552</v>
      </c>
      <c r="F274" s="12">
        <v>7404215379</v>
      </c>
      <c r="G274" s="1">
        <v>48</v>
      </c>
      <c r="H274" s="441">
        <v>44620</v>
      </c>
      <c r="I274" s="29" t="s">
        <v>450</v>
      </c>
      <c r="J274" s="24" t="s">
        <v>486</v>
      </c>
      <c r="K274" s="2" t="s">
        <v>429</v>
      </c>
      <c r="L274" s="2">
        <v>6.5</v>
      </c>
      <c r="M274" s="2" t="s">
        <v>1279</v>
      </c>
      <c r="N274" s="2" t="s">
        <v>430</v>
      </c>
      <c r="O274" s="11"/>
      <c r="P274" s="2" t="s">
        <v>1937</v>
      </c>
      <c r="Q274" s="11"/>
      <c r="R274" s="11"/>
      <c r="S274" s="11"/>
      <c r="T274" s="41"/>
      <c r="U274" s="41"/>
      <c r="V274" s="61" t="s">
        <v>1358</v>
      </c>
      <c r="W274" s="41"/>
      <c r="X274" s="41"/>
      <c r="Y274" s="63"/>
      <c r="Z274" s="11"/>
      <c r="AA274" s="1" t="s">
        <v>1780</v>
      </c>
      <c r="AB274" s="1"/>
      <c r="AC274" s="112">
        <v>160</v>
      </c>
      <c r="AD274" s="112">
        <v>600</v>
      </c>
      <c r="AE274" s="11"/>
      <c r="AF274" s="11"/>
      <c r="AG274" s="11" t="s">
        <v>490</v>
      </c>
      <c r="AH274" s="112">
        <v>50</v>
      </c>
      <c r="AI274" s="11"/>
      <c r="AJ274" s="11"/>
      <c r="AK274" s="112"/>
      <c r="AL274" s="1"/>
      <c r="AM274" s="11"/>
      <c r="AN274" s="1"/>
      <c r="AO274" s="113">
        <v>64.900000000000006</v>
      </c>
      <c r="AP274" s="114">
        <v>30.8</v>
      </c>
      <c r="AQ274" s="115">
        <v>3.65</v>
      </c>
      <c r="AR274" s="116">
        <f>AO274+AP274+AQ274</f>
        <v>99.350000000000009</v>
      </c>
      <c r="AS274" s="117">
        <f>AO274/AP274</f>
        <v>2.1071428571428572</v>
      </c>
      <c r="AT274" s="118">
        <f>AO274/AP274*AQ274</f>
        <v>7.691071428571429</v>
      </c>
      <c r="AU274" s="119">
        <f>AO274/(AP274+AQ274)</f>
        <v>1.88388969521045</v>
      </c>
      <c r="AV274" s="19">
        <f>AW274*AO274/100</f>
        <v>47.472000000000001</v>
      </c>
      <c r="AW274" s="19">
        <f>98-AY274-(CD274*100/AO274)</f>
        <v>73.146379044684124</v>
      </c>
      <c r="AX274" s="120">
        <v>15.9</v>
      </c>
      <c r="AY274" s="19">
        <f>AX274*100/AO274</f>
        <v>24.499229583975346</v>
      </c>
      <c r="AZ274" s="1" t="s">
        <v>431</v>
      </c>
      <c r="BA274" s="55">
        <v>12.420000000000002</v>
      </c>
      <c r="BB274" s="1" t="s">
        <v>431</v>
      </c>
      <c r="BC274" s="6">
        <v>2.15</v>
      </c>
      <c r="BD274" s="6"/>
      <c r="BE274" s="19"/>
      <c r="BF274" s="19"/>
      <c r="BG274" s="64">
        <v>6094.7826086956529</v>
      </c>
      <c r="BH274" s="64">
        <v>696</v>
      </c>
      <c r="BI274" s="19">
        <v>0.9</v>
      </c>
      <c r="BJ274" s="19">
        <v>38.299999999999997</v>
      </c>
      <c r="BK274" s="19">
        <f>100-BJ274</f>
        <v>61.7</v>
      </c>
      <c r="BL274" s="121">
        <f>BJ274/BK274</f>
        <v>0.62074554294975681</v>
      </c>
      <c r="BM274" s="122">
        <v>0.56999999999999995</v>
      </c>
      <c r="BN274" s="6">
        <f>BM274*100/AO274</f>
        <v>0.87827426810477638</v>
      </c>
      <c r="BO274" s="1" t="s">
        <v>431</v>
      </c>
      <c r="BP274" s="19">
        <v>32.94</v>
      </c>
      <c r="BQ274" s="19">
        <v>30.48</v>
      </c>
      <c r="BR274" s="42">
        <v>44510.2</v>
      </c>
      <c r="BS274" s="6">
        <f>BX274+BZ274</f>
        <v>32.299999999999997</v>
      </c>
      <c r="BT274" s="4">
        <v>82.4</v>
      </c>
      <c r="BU274" s="42">
        <v>7449</v>
      </c>
      <c r="BV274" s="6">
        <f>100-BT274</f>
        <v>17.599999999999994</v>
      </c>
      <c r="BW274" s="6">
        <f>BY274+CA274+CC274</f>
        <v>30.769199999999998</v>
      </c>
      <c r="BX274" s="22">
        <v>8.8000000000000007</v>
      </c>
      <c r="BY274" s="22">
        <f>BX274*AP274/100</f>
        <v>2.7104000000000004</v>
      </c>
      <c r="BZ274" s="6">
        <v>23.5</v>
      </c>
      <c r="CA274" s="22">
        <f>BZ274*AP274/100</f>
        <v>7.2380000000000004</v>
      </c>
      <c r="CB274" s="6">
        <v>67.599999999999994</v>
      </c>
      <c r="CC274" s="22">
        <f>CB274*AP274/100</f>
        <v>20.820799999999998</v>
      </c>
      <c r="CD274" s="22">
        <v>0.23</v>
      </c>
      <c r="CE274" s="123">
        <v>93.2</v>
      </c>
      <c r="CF274" s="123" t="s">
        <v>431</v>
      </c>
      <c r="CG274" s="123">
        <v>78.2</v>
      </c>
      <c r="CH274" s="123" t="s">
        <v>431</v>
      </c>
      <c r="CI274" s="123">
        <v>18.100000000000001</v>
      </c>
      <c r="CJ274" s="123">
        <v>46.6</v>
      </c>
      <c r="CK274" s="124">
        <v>4331</v>
      </c>
      <c r="CL274" s="19">
        <f>BX274/BZ274</f>
        <v>0.37446808510638302</v>
      </c>
      <c r="CM274" s="19"/>
      <c r="CN274" s="19"/>
      <c r="CO274" s="19"/>
      <c r="CP274" s="6"/>
      <c r="CQ274" s="19"/>
      <c r="CR274" s="19"/>
      <c r="CS274" s="20"/>
      <c r="CT274" s="25"/>
      <c r="CU274" s="125"/>
      <c r="CV274" s="125"/>
      <c r="CW274" s="1"/>
      <c r="CX274" s="1"/>
      <c r="CY274" s="1"/>
      <c r="CZ274" s="22"/>
      <c r="DA274" s="16"/>
      <c r="DB274" s="126" t="s">
        <v>446</v>
      </c>
      <c r="DC274" s="127"/>
      <c r="DD274" s="128" t="s">
        <v>1953</v>
      </c>
      <c r="DE274" s="1"/>
      <c r="DF274" s="1"/>
      <c r="DG274" s="1"/>
      <c r="DH274" s="1"/>
      <c r="DI274" s="1" t="s">
        <v>433</v>
      </c>
      <c r="DJ274" s="206" t="s">
        <v>490</v>
      </c>
      <c r="DK274" s="4">
        <v>2</v>
      </c>
      <c r="DL274" s="4"/>
      <c r="DM274" s="4"/>
      <c r="DN274" s="16">
        <v>0</v>
      </c>
      <c r="DO274" s="4"/>
      <c r="DP274" s="4"/>
      <c r="DQ274" s="4"/>
      <c r="DR274" s="55" t="s">
        <v>430</v>
      </c>
      <c r="DS274" s="22" t="s">
        <v>430</v>
      </c>
      <c r="DT274" s="22">
        <v>133</v>
      </c>
      <c r="DU274" s="22">
        <v>6</v>
      </c>
      <c r="DV274" s="22">
        <v>94</v>
      </c>
      <c r="DW274" s="22" t="s">
        <v>430</v>
      </c>
      <c r="DX274" s="22" t="s">
        <v>430</v>
      </c>
      <c r="DY274" s="22" t="s">
        <v>430</v>
      </c>
      <c r="DZ274" s="22" t="s">
        <v>430</v>
      </c>
      <c r="EA274" s="2">
        <v>0</v>
      </c>
      <c r="EB274" s="2"/>
      <c r="EC274" s="36"/>
      <c r="ED274" s="36"/>
      <c r="EE274" s="4">
        <f>L274</f>
        <v>6.5</v>
      </c>
      <c r="EF274" s="4">
        <v>15</v>
      </c>
      <c r="EG274" s="4"/>
      <c r="EH274" s="4">
        <v>1</v>
      </c>
      <c r="EI274" s="4" t="s">
        <v>2643</v>
      </c>
      <c r="EJ274" s="4" t="s">
        <v>1346</v>
      </c>
      <c r="EK274" s="4" t="s">
        <v>1346</v>
      </c>
      <c r="EL274" s="6" t="e">
        <f t="shared" ref="EL274:EL293" si="449">EK274/(EJ274*EJ274*0.01*0.01)</f>
        <v>#VALUE!</v>
      </c>
      <c r="EM274" s="4"/>
      <c r="EN274" s="4">
        <v>1</v>
      </c>
      <c r="EO274" s="4">
        <v>2</v>
      </c>
      <c r="EP274" s="4">
        <v>1</v>
      </c>
      <c r="EQ274" s="31" t="s">
        <v>2619</v>
      </c>
      <c r="ER274" s="14">
        <v>44501</v>
      </c>
      <c r="ES274" s="129">
        <f>C274</f>
        <v>16989</v>
      </c>
      <c r="ET274" s="130">
        <v>75</v>
      </c>
      <c r="EU274" s="130">
        <v>16311</v>
      </c>
      <c r="EV274" s="130">
        <v>12000</v>
      </c>
      <c r="EW274" s="130">
        <v>37440</v>
      </c>
      <c r="EX274" s="130">
        <v>2662</v>
      </c>
      <c r="EY274" s="131">
        <f>EX274/EV274*EW274/ET274</f>
        <v>110.73920000000001</v>
      </c>
      <c r="EZ274" s="38">
        <f>L274*EY274</f>
        <v>719.80480000000011</v>
      </c>
      <c r="FA274" s="9"/>
      <c r="FB274" s="9"/>
      <c r="FC274" s="9"/>
      <c r="FD274" s="9"/>
      <c r="FE274" s="132"/>
      <c r="FF274" s="132"/>
      <c r="FG274" s="132"/>
      <c r="FH274" s="133"/>
      <c r="FI274" s="134"/>
      <c r="FJ274" s="133"/>
      <c r="FK274" s="135"/>
      <c r="FL274" s="136"/>
      <c r="FM274" s="9"/>
      <c r="FN274" s="1"/>
      <c r="FO274" s="40">
        <f>AC274/1000</f>
        <v>0.16</v>
      </c>
      <c r="FP274" s="9"/>
      <c r="FQ274" s="118">
        <f>EX274*100/EU274</f>
        <v>16.320274661271533</v>
      </c>
      <c r="FR274" s="137">
        <f>EY274/1000</f>
        <v>0.11073920000000001</v>
      </c>
      <c r="FS274" s="9"/>
      <c r="FT274" s="1"/>
      <c r="FU274" s="335"/>
      <c r="FV274" s="344">
        <v>39387</v>
      </c>
      <c r="FW274" s="210"/>
      <c r="FX274" s="244" t="s">
        <v>2644</v>
      </c>
      <c r="FY274" s="243" t="s">
        <v>2599</v>
      </c>
      <c r="FZ274" s="1"/>
      <c r="GA274" s="1">
        <v>2</v>
      </c>
      <c r="GB274" s="9"/>
      <c r="GC274" s="9"/>
      <c r="GD274" s="1"/>
      <c r="GE274" s="20">
        <v>44592</v>
      </c>
      <c r="GF274" s="237" t="s">
        <v>1016</v>
      </c>
      <c r="GG274" s="1"/>
      <c r="GH274" s="244" t="s">
        <v>2645</v>
      </c>
      <c r="GI274" s="351">
        <v>1</v>
      </c>
      <c r="GJ274" s="244" t="s">
        <v>2646</v>
      </c>
      <c r="GK274" s="1"/>
      <c r="GL274" s="8">
        <v>0</v>
      </c>
      <c r="GM274" s="9"/>
      <c r="GN274" s="1"/>
      <c r="GO274" s="10"/>
      <c r="GP274" s="10"/>
      <c r="GQ274" s="20"/>
      <c r="GR274" s="138"/>
      <c r="GS274" s="1"/>
      <c r="GT274" s="1"/>
      <c r="GU274" s="1"/>
      <c r="GV274" s="1"/>
      <c r="GW274" s="1"/>
      <c r="GX274" s="1"/>
      <c r="GY274" s="9"/>
      <c r="GZ274" s="9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22" t="s">
        <v>431</v>
      </c>
      <c r="KC274" s="22" t="s">
        <v>431</v>
      </c>
      <c r="KD274" s="22" t="s">
        <v>431</v>
      </c>
      <c r="KE274" s="20">
        <f>FR274*AO274/100*1000</f>
        <v>71.869740800000017</v>
      </c>
      <c r="KF274" s="20">
        <f>FR274*AP274/100*1000</f>
        <v>34.107673600000005</v>
      </c>
      <c r="KG274" s="20">
        <f>FR274*AQ274/100*1000</f>
        <v>4.0419808000000002</v>
      </c>
      <c r="KH274" s="20">
        <f>FR274*AX274/100*1000</f>
        <v>17.607532800000001</v>
      </c>
      <c r="KI274" s="20">
        <f>FR274*BM274/100*1000</f>
        <v>0.6312134399999999</v>
      </c>
      <c r="KJ274" s="20">
        <f>FR274*BY274/100*1000</f>
        <v>3.0014752768000008</v>
      </c>
      <c r="KK274" s="20">
        <f>FR274*CA274/100*1000</f>
        <v>8.0153032960000026</v>
      </c>
      <c r="KL274" s="20">
        <f>FR274*CC274/100*1000</f>
        <v>23.056787353599997</v>
      </c>
      <c r="KM274" s="9"/>
      <c r="KN274" s="9"/>
      <c r="KO274" s="9"/>
      <c r="KP274" s="1"/>
      <c r="KQ274" s="9"/>
      <c r="KR274" s="9"/>
      <c r="KS274" s="23">
        <v>44641</v>
      </c>
      <c r="KT274" s="20">
        <v>2</v>
      </c>
      <c r="KU274" s="1">
        <v>1</v>
      </c>
      <c r="KV274" s="1">
        <v>1</v>
      </c>
      <c r="KW274" s="23">
        <v>44655</v>
      </c>
      <c r="KX274" s="1">
        <v>1</v>
      </c>
      <c r="KY274" s="1">
        <v>3</v>
      </c>
      <c r="KZ274" s="1">
        <v>3</v>
      </c>
      <c r="LA274" s="11" t="s">
        <v>2463</v>
      </c>
      <c r="LB274" s="11"/>
      <c r="LC274" s="11"/>
    </row>
    <row r="275" spans="1:315">
      <c r="A275" s="1">
        <v>125</v>
      </c>
      <c r="B275" s="1">
        <f>COUNTIFS($D$3:D275,D275,$F$3:F275,F275)</f>
        <v>1</v>
      </c>
      <c r="C275" s="34">
        <v>17493</v>
      </c>
      <c r="D275" s="21" t="s">
        <v>2038</v>
      </c>
      <c r="E275" s="2" t="s">
        <v>2039</v>
      </c>
      <c r="F275" s="12">
        <v>5407010587</v>
      </c>
      <c r="G275" s="1">
        <v>68</v>
      </c>
      <c r="H275" s="441">
        <v>44714</v>
      </c>
      <c r="I275" s="29" t="s">
        <v>2040</v>
      </c>
      <c r="J275" s="24" t="s">
        <v>486</v>
      </c>
      <c r="K275" s="2" t="s">
        <v>429</v>
      </c>
      <c r="L275" s="2">
        <v>5</v>
      </c>
      <c r="M275" s="2">
        <v>1</v>
      </c>
      <c r="N275" s="2" t="s">
        <v>430</v>
      </c>
      <c r="O275" s="11"/>
      <c r="P275" s="2" t="s">
        <v>2024</v>
      </c>
      <c r="Q275" s="11"/>
      <c r="R275" s="11"/>
      <c r="S275" s="11"/>
      <c r="T275" s="41"/>
      <c r="U275" s="41"/>
      <c r="V275" s="61" t="s">
        <v>1980</v>
      </c>
      <c r="W275" s="41"/>
      <c r="X275" s="41"/>
      <c r="Y275" s="41"/>
      <c r="Z275" s="29"/>
      <c r="AA275" s="1" t="s">
        <v>2032</v>
      </c>
      <c r="AB275" s="1"/>
      <c r="AC275" s="112">
        <v>46</v>
      </c>
      <c r="AD275" s="112">
        <v>200</v>
      </c>
      <c r="AE275" s="11"/>
      <c r="AF275" s="11"/>
      <c r="AG275" s="11" t="s">
        <v>482</v>
      </c>
      <c r="AH275" s="112">
        <v>50</v>
      </c>
      <c r="AI275" s="1"/>
      <c r="AJ275" s="11"/>
      <c r="AK275" s="112"/>
      <c r="AL275" s="1"/>
      <c r="AM275" s="11"/>
      <c r="AN275" s="1"/>
      <c r="AO275" s="113">
        <v>68.599999999999994</v>
      </c>
      <c r="AP275" s="114">
        <v>29</v>
      </c>
      <c r="AQ275" s="115">
        <v>0.97</v>
      </c>
      <c r="AR275" s="116">
        <f>AO275+AP275+AQ275</f>
        <v>98.57</v>
      </c>
      <c r="AS275" s="117">
        <f>AO275/AP275</f>
        <v>2.36551724137931</v>
      </c>
      <c r="AT275" s="118">
        <f>AO275/AP275*AQ275</f>
        <v>2.2945517241379307</v>
      </c>
      <c r="AU275" s="119">
        <f>AO275/(AP275+AQ275)</f>
        <v>2.2889556222889555</v>
      </c>
      <c r="AV275" s="19">
        <f>AW275*AO275/100</f>
        <v>65.667999999999992</v>
      </c>
      <c r="AW275" s="19">
        <f>98-AY275</f>
        <v>95.725947521865891</v>
      </c>
      <c r="AX275" s="120">
        <v>1.56</v>
      </c>
      <c r="AY275" s="19">
        <f>AX275*100/AO275</f>
        <v>2.2740524781341112</v>
      </c>
      <c r="AZ275" s="1" t="s">
        <v>431</v>
      </c>
      <c r="BA275" s="55">
        <v>50</v>
      </c>
      <c r="BB275" s="1" t="s">
        <v>431</v>
      </c>
      <c r="BC275" s="6">
        <v>0</v>
      </c>
      <c r="BD275" s="6"/>
      <c r="BE275" s="19"/>
      <c r="BF275" s="19"/>
      <c r="BG275" s="64" t="s">
        <v>431</v>
      </c>
      <c r="BH275" s="64" t="s">
        <v>431</v>
      </c>
      <c r="BI275" s="19" t="s">
        <v>431</v>
      </c>
      <c r="BJ275" s="19">
        <v>63.1</v>
      </c>
      <c r="BK275" s="19">
        <f>100-BJ275</f>
        <v>36.9</v>
      </c>
      <c r="BL275" s="121">
        <f>BJ275/BK275</f>
        <v>1.7100271002710028</v>
      </c>
      <c r="BM275" s="122">
        <v>0.39</v>
      </c>
      <c r="BN275" s="6">
        <f>BM275*100/AO275</f>
        <v>0.56851311953352779</v>
      </c>
      <c r="BO275" s="1" t="s">
        <v>431</v>
      </c>
      <c r="BP275" s="19">
        <v>28.220338983050848</v>
      </c>
      <c r="BQ275" s="19">
        <v>32.6</v>
      </c>
      <c r="BR275" s="42">
        <v>59560.959999999999</v>
      </c>
      <c r="BS275" s="6">
        <f>BX275+BZ275</f>
        <v>43.790000000000006</v>
      </c>
      <c r="BT275" s="4">
        <v>98</v>
      </c>
      <c r="BU275" s="42">
        <v>6516.666666666667</v>
      </c>
      <c r="BV275" s="6">
        <f>100-BT275</f>
        <v>2</v>
      </c>
      <c r="BW275" s="6">
        <f>BY275+CA275+CC275</f>
        <v>27.982100000000003</v>
      </c>
      <c r="BX275" s="22">
        <v>9.59</v>
      </c>
      <c r="BY275" s="22">
        <f>BX275*AP275/100</f>
        <v>2.7811000000000003</v>
      </c>
      <c r="BZ275" s="6">
        <v>34.200000000000003</v>
      </c>
      <c r="CA275" s="22">
        <f>BZ275*AP275/100</f>
        <v>9.918000000000001</v>
      </c>
      <c r="CB275" s="6">
        <v>52.7</v>
      </c>
      <c r="CC275" s="22">
        <f>CB275*AP275/100</f>
        <v>15.283000000000001</v>
      </c>
      <c r="CD275" s="22" t="s">
        <v>431</v>
      </c>
      <c r="CE275" s="123">
        <v>78.599999999999994</v>
      </c>
      <c r="CF275" s="124">
        <v>4878</v>
      </c>
      <c r="CG275" s="123">
        <v>82</v>
      </c>
      <c r="CH275" s="124">
        <v>4240</v>
      </c>
      <c r="CI275" s="123">
        <v>36.4</v>
      </c>
      <c r="CJ275" s="123">
        <v>57.5</v>
      </c>
      <c r="CK275" s="124">
        <v>4163</v>
      </c>
      <c r="CL275" s="19">
        <f>BX275/BZ275</f>
        <v>0.28040935672514616</v>
      </c>
      <c r="CM275" s="19"/>
      <c r="CN275" s="19"/>
      <c r="CO275" s="19"/>
      <c r="CP275" s="6"/>
      <c r="CQ275" s="19"/>
      <c r="CR275" s="19"/>
      <c r="CS275" s="20"/>
      <c r="CT275" s="25"/>
      <c r="CU275" s="125"/>
      <c r="CV275" s="125"/>
      <c r="CW275" s="1"/>
      <c r="CX275" s="1"/>
      <c r="CY275" s="1"/>
      <c r="CZ275" s="22"/>
      <c r="DA275" s="16"/>
      <c r="DB275" s="126"/>
      <c r="DC275" s="127"/>
      <c r="DD275" s="128"/>
      <c r="DE275" s="1"/>
      <c r="DF275" s="1"/>
      <c r="DG275" s="1"/>
      <c r="DH275" s="1"/>
      <c r="DI275" s="1" t="s">
        <v>433</v>
      </c>
      <c r="DJ275" s="205" t="s">
        <v>482</v>
      </c>
      <c r="DK275" s="4">
        <v>2</v>
      </c>
      <c r="DL275" s="4"/>
      <c r="DM275" s="4"/>
      <c r="DN275" s="16">
        <v>0</v>
      </c>
      <c r="DO275" s="4"/>
      <c r="DP275" s="4"/>
      <c r="DQ275" s="4"/>
      <c r="DR275" s="55" t="s">
        <v>1414</v>
      </c>
      <c r="DS275" s="22" t="s">
        <v>430</v>
      </c>
      <c r="DT275" s="22">
        <v>24</v>
      </c>
      <c r="DU275" s="22">
        <v>25</v>
      </c>
      <c r="DV275" s="22">
        <v>75</v>
      </c>
      <c r="DW275" s="22" t="s">
        <v>430</v>
      </c>
      <c r="DX275" s="22" t="s">
        <v>430</v>
      </c>
      <c r="DY275" s="22" t="s">
        <v>430</v>
      </c>
      <c r="DZ275" s="22" t="s">
        <v>430</v>
      </c>
      <c r="EA275" s="2">
        <v>0</v>
      </c>
      <c r="EB275" s="2"/>
      <c r="EC275" s="36"/>
      <c r="ED275" s="36"/>
      <c r="EE275" s="4">
        <f>L275</f>
        <v>5</v>
      </c>
      <c r="EF275" s="4">
        <v>15</v>
      </c>
      <c r="EG275" s="4"/>
      <c r="EH275" s="4">
        <v>1</v>
      </c>
      <c r="EI275" s="4" t="s">
        <v>2647</v>
      </c>
      <c r="EJ275" s="4">
        <v>174</v>
      </c>
      <c r="EK275" s="4">
        <v>117</v>
      </c>
      <c r="EL275" s="6">
        <f t="shared" si="449"/>
        <v>38.644470868014267</v>
      </c>
      <c r="EM275" s="4"/>
      <c r="EN275" s="4">
        <v>1</v>
      </c>
      <c r="EO275" s="4">
        <v>2</v>
      </c>
      <c r="EP275" s="4">
        <v>1</v>
      </c>
      <c r="EQ275" s="31">
        <v>1</v>
      </c>
      <c r="ER275" s="14">
        <v>42790</v>
      </c>
      <c r="ES275" s="129">
        <f>C275</f>
        <v>17493</v>
      </c>
      <c r="ET275" s="130">
        <v>75</v>
      </c>
      <c r="EU275" s="130">
        <v>209356</v>
      </c>
      <c r="EV275" s="130">
        <v>26009</v>
      </c>
      <c r="EW275" s="130">
        <v>40560</v>
      </c>
      <c r="EX275" s="130">
        <v>2721</v>
      </c>
      <c r="EY275" s="131">
        <f>EX275/EV275*EW275/ET275</f>
        <v>56.577215579222575</v>
      </c>
      <c r="EZ275" s="38">
        <f>L275*EY275</f>
        <v>282.88607789611285</v>
      </c>
      <c r="FA275" s="9"/>
      <c r="FB275" s="9"/>
      <c r="FC275" s="9"/>
      <c r="FD275" s="9"/>
      <c r="FE275" s="132"/>
      <c r="FF275" s="132"/>
      <c r="FG275" s="132"/>
      <c r="FH275" s="133"/>
      <c r="FI275" s="134"/>
      <c r="FJ275" s="133"/>
      <c r="FK275" s="135"/>
      <c r="FL275" s="136"/>
      <c r="FM275" s="9"/>
      <c r="FN275" s="1"/>
      <c r="FO275" s="40">
        <f>AC275/1000</f>
        <v>4.5999999999999999E-2</v>
      </c>
      <c r="FP275" s="9"/>
      <c r="FQ275" s="118">
        <f>EX275*100/EU275</f>
        <v>1.2997000324805594</v>
      </c>
      <c r="FR275" s="137">
        <f>EY275/1000</f>
        <v>5.6577215579222573E-2</v>
      </c>
      <c r="FS275" s="9"/>
      <c r="FT275" s="1"/>
      <c r="FU275" s="336">
        <v>42036</v>
      </c>
      <c r="FV275" s="343"/>
      <c r="FW275" s="237" t="s">
        <v>2648</v>
      </c>
      <c r="FX275" s="208"/>
      <c r="FY275" s="243" t="s">
        <v>2649</v>
      </c>
      <c r="FZ275" s="1"/>
      <c r="GA275" s="1">
        <v>4</v>
      </c>
      <c r="GB275" s="9"/>
      <c r="GC275" s="9"/>
      <c r="GD275" s="1"/>
      <c r="GE275" s="459" t="s">
        <v>513</v>
      </c>
      <c r="GF275" s="1">
        <v>0</v>
      </c>
      <c r="GG275" s="1"/>
      <c r="GH275" s="244" t="s">
        <v>2650</v>
      </c>
      <c r="GI275" s="351">
        <v>1</v>
      </c>
      <c r="GJ275" s="244" t="s">
        <v>2646</v>
      </c>
      <c r="GK275" s="1"/>
      <c r="GL275" s="8">
        <v>0</v>
      </c>
      <c r="GM275" s="9"/>
      <c r="GN275" s="1"/>
      <c r="GO275" s="10">
        <v>44714</v>
      </c>
      <c r="GP275" s="10"/>
      <c r="GQ275" s="20"/>
      <c r="GR275" s="138"/>
      <c r="GS275" s="1"/>
      <c r="GT275" s="1"/>
      <c r="GU275" s="1"/>
      <c r="GV275" s="1"/>
      <c r="GW275" s="1"/>
      <c r="GX275" s="1"/>
      <c r="GY275" s="9"/>
      <c r="GZ275" s="9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22"/>
      <c r="KC275" s="22"/>
      <c r="KD275" s="22"/>
      <c r="KE275" s="20">
        <f>FR275*AO275/100*1000</f>
        <v>38.811969887346677</v>
      </c>
      <c r="KF275" s="20">
        <f>FR275*AP275/100*1000</f>
        <v>16.407392517974547</v>
      </c>
      <c r="KG275" s="20">
        <f>FR275*AQ275/100*1000</f>
        <v>0.54879899111845898</v>
      </c>
      <c r="KH275" s="20">
        <f>FR275*AX275/100*1000</f>
        <v>0.88260456303587209</v>
      </c>
      <c r="KI275" s="20">
        <f>FR275*BM275/100*1000</f>
        <v>0.22065114075896802</v>
      </c>
      <c r="KJ275" s="20">
        <f>FR275*BY275/100*1000</f>
        <v>1.5734689424737591</v>
      </c>
      <c r="KK275" s="20">
        <f>FR275*CA275/100*1000</f>
        <v>5.6113282411472953</v>
      </c>
      <c r="KL275" s="20">
        <f>FR275*CC275/100*1000</f>
        <v>8.6466958569725865</v>
      </c>
      <c r="KM275" s="1" t="s">
        <v>431</v>
      </c>
      <c r="KN275" s="1" t="s">
        <v>431</v>
      </c>
      <c r="KO275" s="9"/>
      <c r="KP275" s="22"/>
      <c r="KQ275" s="22"/>
      <c r="KR275" s="22"/>
      <c r="KS275" s="10">
        <v>44826</v>
      </c>
      <c r="KT275" s="20">
        <v>3</v>
      </c>
      <c r="KU275" s="1">
        <v>5</v>
      </c>
      <c r="KV275" s="1">
        <v>3</v>
      </c>
      <c r="KW275" s="23">
        <v>44826</v>
      </c>
      <c r="KX275" s="1">
        <v>3</v>
      </c>
      <c r="KY275" s="2">
        <v>2</v>
      </c>
      <c r="KZ275" s="2">
        <v>2</v>
      </c>
      <c r="LA275" s="11" t="s">
        <v>2463</v>
      </c>
      <c r="LB275" s="11"/>
      <c r="LC275" s="11"/>
    </row>
    <row r="276" spans="1:315">
      <c r="A276" s="1">
        <v>94</v>
      </c>
      <c r="B276" s="415">
        <f>COUNTIFS($D$3:D276,D276,$F$3:F276,F276)</f>
        <v>1</v>
      </c>
      <c r="C276" s="21">
        <v>14967</v>
      </c>
      <c r="D276" s="21" t="s">
        <v>2373</v>
      </c>
      <c r="E276" s="1" t="s">
        <v>498</v>
      </c>
      <c r="F276" s="12">
        <v>6561271277</v>
      </c>
      <c r="G276" s="1">
        <v>56</v>
      </c>
      <c r="H276" s="441">
        <v>44292</v>
      </c>
      <c r="I276" s="162"/>
      <c r="J276" s="24"/>
      <c r="K276" s="9"/>
      <c r="L276" s="1"/>
      <c r="M276" s="1"/>
      <c r="N276" s="1"/>
      <c r="O276" s="1"/>
      <c r="P276" s="25"/>
      <c r="Q276" s="25"/>
      <c r="R276" s="25"/>
      <c r="S276" s="27"/>
      <c r="T276" s="27"/>
      <c r="U276" s="27"/>
      <c r="V276" s="27"/>
      <c r="W276" s="27"/>
      <c r="X276" s="27"/>
      <c r="Y276" s="26"/>
      <c r="Z276" s="8"/>
      <c r="AA276" s="1"/>
      <c r="AB276" s="1"/>
      <c r="AC276" s="1"/>
      <c r="AD276" s="1"/>
      <c r="AE276" s="1"/>
      <c r="AF276" s="1"/>
      <c r="AG276" s="136"/>
      <c r="AH276" s="9"/>
      <c r="AI276" s="1"/>
      <c r="AJ276" s="1"/>
      <c r="AK276" s="112"/>
      <c r="AL276" s="1"/>
      <c r="AM276" s="1"/>
      <c r="AN276" s="1"/>
      <c r="AO276" s="163"/>
      <c r="AP276" s="164"/>
      <c r="AQ276" s="165"/>
      <c r="AR276" s="166"/>
      <c r="AS276" s="135"/>
      <c r="AT276" s="21"/>
      <c r="AU276" s="167"/>
      <c r="AV276" s="1"/>
      <c r="AW276" s="1"/>
      <c r="AX276" s="168"/>
      <c r="AY276" s="1"/>
      <c r="AZ276" s="1"/>
      <c r="BA276" s="142"/>
      <c r="BB276" s="1"/>
      <c r="BC276" s="169"/>
      <c r="BD276" s="4"/>
      <c r="BE276" s="1"/>
      <c r="BF276" s="1"/>
      <c r="BG276" s="1"/>
      <c r="BH276" s="1"/>
      <c r="BI276" s="1"/>
      <c r="BJ276" s="1"/>
      <c r="BK276" s="1"/>
      <c r="BL276" s="170"/>
      <c r="BM276" s="123"/>
      <c r="BN276" s="4"/>
      <c r="BO276" s="1"/>
      <c r="BP276" s="1"/>
      <c r="BQ276" s="1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25"/>
      <c r="CP276" s="4"/>
      <c r="CQ276" s="1"/>
      <c r="CR276" s="1"/>
      <c r="CS276" s="1"/>
      <c r="CT276" s="25"/>
      <c r="CU276" s="125"/>
      <c r="CV276" s="125"/>
      <c r="CW276" s="1"/>
      <c r="CX276" s="1"/>
      <c r="CY276" s="1"/>
      <c r="CZ276" s="1"/>
      <c r="DA276" s="1"/>
      <c r="DB276" s="126"/>
      <c r="DC276" s="8"/>
      <c r="DD276" s="8"/>
      <c r="DE276" s="1"/>
      <c r="DF276" s="1"/>
      <c r="DG276" s="1"/>
      <c r="DH276" s="1"/>
      <c r="DI276" s="2"/>
      <c r="DJ276" s="205" t="s">
        <v>482</v>
      </c>
      <c r="DK276" s="4"/>
      <c r="DL276" s="4"/>
      <c r="DM276" s="4"/>
      <c r="DN276" s="4"/>
      <c r="DO276" s="4"/>
      <c r="DP276" s="4"/>
      <c r="DQ276" s="4"/>
      <c r="DR276" s="1"/>
      <c r="DS276" s="1"/>
      <c r="DT276" s="2"/>
      <c r="DU276" s="2"/>
      <c r="DV276" s="2"/>
      <c r="DW276" s="2"/>
      <c r="DX276" s="2"/>
      <c r="DY276" s="2"/>
      <c r="DZ276" s="2"/>
      <c r="EA276" s="2"/>
      <c r="EB276" s="1"/>
      <c r="EC276" s="9"/>
      <c r="ED276" s="9"/>
      <c r="EE276" s="9"/>
      <c r="EF276" s="1">
        <v>15</v>
      </c>
      <c r="EG276" s="1"/>
      <c r="EH276" s="1">
        <v>1</v>
      </c>
      <c r="EI276" s="237" t="s">
        <v>2651</v>
      </c>
      <c r="EJ276" s="237" t="s">
        <v>1346</v>
      </c>
      <c r="EK276" s="237" t="s">
        <v>1346</v>
      </c>
      <c r="EL276" s="6" t="e">
        <f t="shared" si="449"/>
        <v>#VALUE!</v>
      </c>
      <c r="EM276" s="1"/>
      <c r="EN276" s="1">
        <v>1</v>
      </c>
      <c r="EO276" s="1">
        <v>2</v>
      </c>
      <c r="EP276" s="1">
        <v>1</v>
      </c>
      <c r="EQ276" s="8">
        <v>1</v>
      </c>
      <c r="ER276" s="10">
        <v>40544</v>
      </c>
      <c r="ES276" s="129"/>
      <c r="ET276" s="9"/>
      <c r="EU276" s="9"/>
      <c r="EV276" s="9"/>
      <c r="EW276" s="9"/>
      <c r="EX276" s="9"/>
      <c r="EY276" s="132"/>
      <c r="EZ276" s="132"/>
      <c r="FA276" s="11"/>
      <c r="FB276" s="9"/>
      <c r="FC276" s="9"/>
      <c r="FD276" s="9"/>
      <c r="FE276" s="9"/>
      <c r="FF276" s="9"/>
      <c r="FG276" s="132"/>
      <c r="FH276" s="132"/>
      <c r="FI276" s="134"/>
      <c r="FJ276" s="133"/>
      <c r="FK276" s="171"/>
      <c r="FL276" s="21"/>
      <c r="FM276" s="136"/>
      <c r="FN276" s="9"/>
      <c r="FO276" s="36"/>
      <c r="FP276" s="9"/>
      <c r="FQ276" s="132"/>
      <c r="FR276" s="132"/>
      <c r="FS276" s="1"/>
      <c r="FT276" s="1"/>
      <c r="FU276" s="336">
        <v>44287</v>
      </c>
      <c r="FV276" s="343" t="s">
        <v>772</v>
      </c>
      <c r="FW276" s="237" t="s">
        <v>2652</v>
      </c>
      <c r="FX276" s="208" t="s">
        <v>772</v>
      </c>
      <c r="FY276" s="243" t="s">
        <v>2432</v>
      </c>
      <c r="FZ276" s="1"/>
      <c r="GA276" s="1">
        <v>2</v>
      </c>
      <c r="GB276" s="9"/>
      <c r="GC276" s="9"/>
      <c r="GD276" s="1"/>
      <c r="GE276" s="20">
        <v>44256</v>
      </c>
      <c r="GF276" s="237" t="s">
        <v>2440</v>
      </c>
      <c r="GG276" s="1"/>
      <c r="GH276" s="244" t="s">
        <v>2653</v>
      </c>
      <c r="GI276" s="351">
        <v>0</v>
      </c>
      <c r="GJ276" s="244" t="s">
        <v>2654</v>
      </c>
      <c r="GK276" s="1"/>
      <c r="GL276" s="244" t="s">
        <v>2655</v>
      </c>
      <c r="GM276" s="9"/>
      <c r="GN276" s="1"/>
      <c r="GO276" s="1"/>
      <c r="GP276" s="4"/>
      <c r="GQ276" s="1"/>
      <c r="GR276" s="138"/>
      <c r="GS276" s="1"/>
      <c r="GT276" s="1"/>
      <c r="GU276" s="1"/>
      <c r="GV276" s="1"/>
      <c r="GW276" s="1"/>
      <c r="GX276" s="1"/>
      <c r="GY276" s="9"/>
      <c r="GZ276" s="9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1"/>
      <c r="KQ276" s="9"/>
      <c r="KR276" s="9"/>
      <c r="KS276" s="23">
        <v>44294</v>
      </c>
      <c r="KT276" s="20">
        <v>3</v>
      </c>
      <c r="KU276" s="1">
        <v>5</v>
      </c>
      <c r="KV276" s="1">
        <v>1</v>
      </c>
      <c r="KW276" s="23">
        <v>44376</v>
      </c>
      <c r="KX276" s="1">
        <v>1</v>
      </c>
      <c r="KY276" s="1">
        <v>3</v>
      </c>
      <c r="KZ276" s="1">
        <v>2</v>
      </c>
      <c r="LA276" s="11" t="s">
        <v>2459</v>
      </c>
      <c r="LB276" s="11"/>
      <c r="LC276" s="11"/>
    </row>
    <row r="277" spans="1:315">
      <c r="A277" s="1">
        <v>163</v>
      </c>
      <c r="B277" s="1">
        <f>COUNTIFS($D$3:D277,D277,$F$3:F277,F277)</f>
        <v>1</v>
      </c>
      <c r="C277" s="34">
        <v>17758</v>
      </c>
      <c r="D277" s="21" t="s">
        <v>2078</v>
      </c>
      <c r="E277" s="2" t="s">
        <v>623</v>
      </c>
      <c r="F277" s="12">
        <v>6858050540</v>
      </c>
      <c r="G277" s="1">
        <v>54</v>
      </c>
      <c r="H277" s="441">
        <v>44762</v>
      </c>
      <c r="I277" s="29" t="s">
        <v>2079</v>
      </c>
      <c r="J277" s="24" t="s">
        <v>486</v>
      </c>
      <c r="K277" s="2" t="s">
        <v>429</v>
      </c>
      <c r="L277" s="2">
        <v>12</v>
      </c>
      <c r="M277" s="2">
        <v>8</v>
      </c>
      <c r="N277" s="2" t="s">
        <v>644</v>
      </c>
      <c r="O277" s="11"/>
      <c r="P277" s="2" t="s">
        <v>2059</v>
      </c>
      <c r="Q277" s="11"/>
      <c r="R277" s="11"/>
      <c r="S277" s="11"/>
      <c r="T277" s="41"/>
      <c r="U277" s="41"/>
      <c r="V277" s="61" t="s">
        <v>1980</v>
      </c>
      <c r="W277" s="41"/>
      <c r="X277" s="41"/>
      <c r="Y277" s="41"/>
      <c r="Z277" s="29"/>
      <c r="AA277" s="1" t="s">
        <v>1780</v>
      </c>
      <c r="AB277" s="1"/>
      <c r="AC277" s="112">
        <v>366</v>
      </c>
      <c r="AD277" s="112">
        <v>4000</v>
      </c>
      <c r="AE277" s="11"/>
      <c r="AF277" s="11"/>
      <c r="AG277" s="11" t="s">
        <v>490</v>
      </c>
      <c r="AH277" s="112">
        <v>250</v>
      </c>
      <c r="AI277" s="1"/>
      <c r="AJ277" s="11"/>
      <c r="AK277" s="112"/>
      <c r="AL277" s="1"/>
      <c r="AM277" s="11"/>
      <c r="AN277" s="1"/>
      <c r="AO277" s="113">
        <v>49.3</v>
      </c>
      <c r="AP277" s="114">
        <v>41.4</v>
      </c>
      <c r="AQ277" s="115">
        <v>6.38</v>
      </c>
      <c r="AR277" s="116">
        <f t="shared" ref="AR277:AR293" si="450">AO277+AP277+AQ277</f>
        <v>97.079999999999984</v>
      </c>
      <c r="AS277" s="117">
        <f t="shared" ref="AS277:AS293" si="451">AO277/AP277</f>
        <v>1.1908212560386473</v>
      </c>
      <c r="AT277" s="118">
        <f t="shared" ref="AT277:AT293" si="452">AO277/AP277*AQ277</f>
        <v>7.5974396135265696</v>
      </c>
      <c r="AU277" s="119">
        <f t="shared" ref="AU277:AU293" si="453">AO277/(AP277+AQ277)</f>
        <v>1.031812473838426</v>
      </c>
      <c r="AV277" s="19">
        <f>AW277*AO277/100</f>
        <v>43.163999999999994</v>
      </c>
      <c r="AW277" s="19">
        <f>98-AY277</f>
        <v>87.553752535496955</v>
      </c>
      <c r="AX277" s="120">
        <v>5.15</v>
      </c>
      <c r="AY277" s="19">
        <f>AX277*100/AO277</f>
        <v>10.446247464503044</v>
      </c>
      <c r="AZ277" s="1" t="s">
        <v>431</v>
      </c>
      <c r="BA277" s="55">
        <v>29.8</v>
      </c>
      <c r="BB277" s="1" t="s">
        <v>431</v>
      </c>
      <c r="BC277" s="6">
        <v>1.2999999999999999E-2</v>
      </c>
      <c r="BD277" s="6"/>
      <c r="BE277" s="19"/>
      <c r="BF277" s="19"/>
      <c r="BG277" s="64">
        <v>7961.538461538461</v>
      </c>
      <c r="BH277" s="64">
        <v>466</v>
      </c>
      <c r="BI277" s="19">
        <v>0.7</v>
      </c>
      <c r="BJ277" s="19">
        <v>47</v>
      </c>
      <c r="BK277" s="19">
        <f>100-BJ277</f>
        <v>53</v>
      </c>
      <c r="BL277" s="121">
        <f t="shared" ref="BL277:BL293" si="454">BJ277/BK277</f>
        <v>0.8867924528301887</v>
      </c>
      <c r="BM277" s="122">
        <v>0.26</v>
      </c>
      <c r="BN277" s="6">
        <f t="shared" ref="BN277:BN293" si="455">BM277*100/AO277</f>
        <v>0.52738336713995948</v>
      </c>
      <c r="BO277" s="1" t="s">
        <v>431</v>
      </c>
      <c r="BP277" s="19">
        <v>58.898305084745765</v>
      </c>
      <c r="BQ277" s="19">
        <v>65.599999999999994</v>
      </c>
      <c r="BR277" s="42">
        <v>40112.639999999999</v>
      </c>
      <c r="BS277" s="6">
        <f t="shared" ref="BS277:BS293" si="456">BX277+BZ277</f>
        <v>56</v>
      </c>
      <c r="BT277" s="4">
        <v>88.5</v>
      </c>
      <c r="BU277" s="42">
        <v>11173.809523809523</v>
      </c>
      <c r="BV277" s="6">
        <f t="shared" ref="BV277:BV293" si="457">100-BT277</f>
        <v>11.5</v>
      </c>
      <c r="BW277" s="6">
        <f t="shared" ref="BW277:BW293" si="458">BY277+CA277+CC277</f>
        <v>41.234399999999994</v>
      </c>
      <c r="BX277" s="22">
        <v>30.8</v>
      </c>
      <c r="BY277" s="22">
        <f t="shared" ref="BY277:BY293" si="459">BX277*AP277/100</f>
        <v>12.751199999999999</v>
      </c>
      <c r="BZ277" s="6">
        <v>25.2</v>
      </c>
      <c r="CA277" s="22">
        <f t="shared" ref="CA277:CA293" si="460">BZ277*AP277/100</f>
        <v>10.4328</v>
      </c>
      <c r="CB277" s="6">
        <v>43.6</v>
      </c>
      <c r="CC277" s="22">
        <f t="shared" ref="CC277:CC293" si="461">CB277*AP277/100</f>
        <v>18.0504</v>
      </c>
      <c r="CD277" s="22" t="s">
        <v>431</v>
      </c>
      <c r="CE277" s="123">
        <v>99.8</v>
      </c>
      <c r="CF277" s="124">
        <v>11169</v>
      </c>
      <c r="CG277" s="123">
        <v>98.8</v>
      </c>
      <c r="CH277" s="124">
        <v>8915</v>
      </c>
      <c r="CI277" s="123">
        <v>71.599999999999994</v>
      </c>
      <c r="CJ277" s="123">
        <v>87.2</v>
      </c>
      <c r="CK277" s="124">
        <v>8186</v>
      </c>
      <c r="CL277" s="19">
        <f t="shared" ref="CL277:CL293" si="462">BX277/BZ277</f>
        <v>1.2222222222222223</v>
      </c>
      <c r="CM277" s="19"/>
      <c r="CN277" s="19"/>
      <c r="CO277" s="19"/>
      <c r="CP277" s="6"/>
      <c r="CQ277" s="19"/>
      <c r="CR277" s="19"/>
      <c r="CS277" s="20"/>
      <c r="CT277" s="25"/>
      <c r="CU277" s="125"/>
      <c r="CV277" s="125"/>
      <c r="CW277" s="1"/>
      <c r="CX277" s="1"/>
      <c r="CY277" s="1"/>
      <c r="CZ277" s="22"/>
      <c r="DA277" s="16"/>
      <c r="DB277" s="126"/>
      <c r="DC277" s="127"/>
      <c r="DD277" s="128"/>
      <c r="DE277" s="1"/>
      <c r="DF277" s="1"/>
      <c r="DG277" s="1"/>
      <c r="DH277" s="1"/>
      <c r="DI277" s="1" t="s">
        <v>435</v>
      </c>
      <c r="DJ277" s="206" t="s">
        <v>490</v>
      </c>
      <c r="DK277" s="4">
        <v>2</v>
      </c>
      <c r="DL277" s="4"/>
      <c r="DM277" s="4"/>
      <c r="DN277" s="16">
        <v>0</v>
      </c>
      <c r="DO277" s="4"/>
      <c r="DP277" s="4"/>
      <c r="DQ277" s="4"/>
      <c r="DR277" s="55" t="s">
        <v>430</v>
      </c>
      <c r="DS277" s="22" t="s">
        <v>430</v>
      </c>
      <c r="DT277" s="22">
        <v>516</v>
      </c>
      <c r="DU277" s="22">
        <v>5.4</v>
      </c>
      <c r="DV277" s="22">
        <v>94.6</v>
      </c>
      <c r="DW277" s="22" t="s">
        <v>430</v>
      </c>
      <c r="DX277" s="22" t="s">
        <v>430</v>
      </c>
      <c r="DY277" s="22" t="s">
        <v>430</v>
      </c>
      <c r="DZ277" s="22" t="s">
        <v>430</v>
      </c>
      <c r="EA277" s="2">
        <v>0</v>
      </c>
      <c r="EB277" s="2"/>
      <c r="EC277" s="36"/>
      <c r="ED277" s="36"/>
      <c r="EE277" s="4">
        <f>L277</f>
        <v>12</v>
      </c>
      <c r="EF277" s="4">
        <v>20</v>
      </c>
      <c r="EG277" s="4"/>
      <c r="EH277" s="4">
        <v>1</v>
      </c>
      <c r="EI277" s="4" t="s">
        <v>2656</v>
      </c>
      <c r="EJ277" s="4">
        <v>168</v>
      </c>
      <c r="EK277" s="4">
        <v>82</v>
      </c>
      <c r="EL277" s="6">
        <f t="shared" si="449"/>
        <v>29.053287981859409</v>
      </c>
      <c r="EM277" s="4"/>
      <c r="EN277" s="4">
        <v>1</v>
      </c>
      <c r="EO277" s="4">
        <v>2</v>
      </c>
      <c r="EP277" s="4">
        <v>1</v>
      </c>
      <c r="EQ277" s="31">
        <v>2</v>
      </c>
      <c r="ER277" s="14">
        <v>44735</v>
      </c>
      <c r="ES277" s="129">
        <f>C277</f>
        <v>17758</v>
      </c>
      <c r="ET277" s="130">
        <v>75</v>
      </c>
      <c r="EU277" s="130">
        <v>29710</v>
      </c>
      <c r="EV277" s="130">
        <v>4000</v>
      </c>
      <c r="EW277" s="130">
        <v>40560</v>
      </c>
      <c r="EX277" s="130">
        <v>2544</v>
      </c>
      <c r="EY277" s="131">
        <f t="shared" ref="EY277:EY293" si="463">EX277/EV277*EW277/ET277</f>
        <v>343.94880000000001</v>
      </c>
      <c r="EZ277" s="38">
        <f t="shared" ref="EZ277:EZ293" si="464">L277*EY277</f>
        <v>4127.3855999999996</v>
      </c>
      <c r="FA277" s="9"/>
      <c r="FB277" s="9"/>
      <c r="FC277" s="9"/>
      <c r="FD277" s="9"/>
      <c r="FE277" s="132"/>
      <c r="FF277" s="132"/>
      <c r="FG277" s="132"/>
      <c r="FH277" s="133"/>
      <c r="FI277" s="134"/>
      <c r="FJ277" s="133"/>
      <c r="FK277" s="135"/>
      <c r="FL277" s="136"/>
      <c r="FM277" s="9"/>
      <c r="FN277" s="1"/>
      <c r="FO277" s="40">
        <f t="shared" ref="FO277:FO293" si="465">AC277/1000</f>
        <v>0.36599999999999999</v>
      </c>
      <c r="FP277" s="9"/>
      <c r="FQ277" s="118">
        <f t="shared" ref="FQ277:FQ293" si="466">EX277*100/EU277</f>
        <v>8.5627734769437893</v>
      </c>
      <c r="FR277" s="137">
        <f t="shared" ref="FR277:FR293" si="467">EY277/1000</f>
        <v>0.3439488</v>
      </c>
      <c r="FS277" s="9"/>
      <c r="FT277" s="1"/>
      <c r="FU277" s="335"/>
      <c r="FV277" s="344">
        <v>44593</v>
      </c>
      <c r="FW277" s="210"/>
      <c r="FX277" s="244" t="s">
        <v>566</v>
      </c>
      <c r="FY277" s="243" t="s">
        <v>2449</v>
      </c>
      <c r="FZ277" s="1"/>
      <c r="GA277" s="1">
        <v>2</v>
      </c>
      <c r="GB277" s="9"/>
      <c r="GC277" s="9"/>
      <c r="GD277" s="1"/>
      <c r="GE277" s="20">
        <v>44735</v>
      </c>
      <c r="GF277" s="237" t="s">
        <v>522</v>
      </c>
      <c r="GG277" s="1"/>
      <c r="GH277" s="244" t="s">
        <v>2657</v>
      </c>
      <c r="GI277" s="351">
        <v>0</v>
      </c>
      <c r="GJ277" s="244" t="s">
        <v>1016</v>
      </c>
      <c r="GK277" s="1"/>
      <c r="GL277" s="8">
        <v>0</v>
      </c>
      <c r="GM277" s="9"/>
      <c r="GN277" s="1"/>
      <c r="GO277" s="10">
        <v>44762</v>
      </c>
      <c r="GP277" s="10"/>
      <c r="GQ277" s="20"/>
      <c r="GR277" s="138"/>
      <c r="GS277" s="1"/>
      <c r="GT277" s="1"/>
      <c r="GU277" s="1"/>
      <c r="GV277" s="1"/>
      <c r="GW277" s="1"/>
      <c r="GX277" s="1"/>
      <c r="GY277" s="9"/>
      <c r="GZ277" s="9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22"/>
      <c r="KC277" s="22"/>
      <c r="KD277" s="22"/>
      <c r="KE277" s="20">
        <f t="shared" ref="KE277:KE293" si="468">FR277*AO277/100*1000</f>
        <v>169.5667584</v>
      </c>
      <c r="KF277" s="20">
        <f t="shared" ref="KF277:KF293" si="469">FR277*AP277/100*1000</f>
        <v>142.39480320000001</v>
      </c>
      <c r="KG277" s="20">
        <f t="shared" ref="KG277:KG293" si="470">FR277*AQ277/100*1000</f>
        <v>21.943933439999999</v>
      </c>
      <c r="KH277" s="20">
        <f t="shared" ref="KH277:KH293" si="471">FR277*AX277/100*1000</f>
        <v>17.713363200000003</v>
      </c>
      <c r="KI277" s="20">
        <f t="shared" ref="KI277:KI293" si="472">FR277*BM277/100*1000</f>
        <v>0.8942668800000001</v>
      </c>
      <c r="KJ277" s="20">
        <f t="shared" ref="KJ277:KJ293" si="473">FR277*BY277/100*1000</f>
        <v>43.857599385599997</v>
      </c>
      <c r="KK277" s="20">
        <f t="shared" ref="KK277:KK293" si="474">FR277*CA277/100*1000</f>
        <v>35.8834904064</v>
      </c>
      <c r="KL277" s="20">
        <f t="shared" ref="KL277:KL293" si="475">FR277*CC277/100*1000</f>
        <v>62.084134195200001</v>
      </c>
      <c r="KM277" s="1">
        <v>86</v>
      </c>
      <c r="KN277" s="1">
        <v>89.6</v>
      </c>
      <c r="KO277" s="9"/>
      <c r="KP277" s="22"/>
      <c r="KQ277" s="22"/>
      <c r="KR277" s="22"/>
      <c r="KS277" s="23">
        <v>44797</v>
      </c>
      <c r="KT277" s="20">
        <v>1</v>
      </c>
      <c r="KU277" s="1">
        <v>3</v>
      </c>
      <c r="KV277" s="1">
        <v>1</v>
      </c>
      <c r="KW277" s="23">
        <v>44839</v>
      </c>
      <c r="KX277" s="1">
        <v>1</v>
      </c>
      <c r="KY277" s="2">
        <v>3</v>
      </c>
      <c r="KZ277" s="2">
        <v>3</v>
      </c>
      <c r="LA277" s="11" t="s">
        <v>2463</v>
      </c>
      <c r="LB277" s="11"/>
      <c r="LC277" s="11"/>
    </row>
    <row r="278" spans="1:315">
      <c r="A278" s="1">
        <v>343</v>
      </c>
      <c r="B278" s="1">
        <f>COUNTIFS($D$3:D278,D278,$F$3:F278,F278)</f>
        <v>1</v>
      </c>
      <c r="C278" s="34">
        <v>11888</v>
      </c>
      <c r="D278" s="21" t="s">
        <v>895</v>
      </c>
      <c r="E278" s="2" t="s">
        <v>896</v>
      </c>
      <c r="F278" s="12">
        <v>496005148</v>
      </c>
      <c r="G278" s="1">
        <v>70</v>
      </c>
      <c r="H278" s="441">
        <v>43787</v>
      </c>
      <c r="I278" s="29" t="s">
        <v>897</v>
      </c>
      <c r="J278" s="24" t="s">
        <v>486</v>
      </c>
      <c r="K278" s="2" t="s">
        <v>429</v>
      </c>
      <c r="L278" s="1">
        <v>9</v>
      </c>
      <c r="M278" s="2" t="s">
        <v>822</v>
      </c>
      <c r="N278" s="2" t="s">
        <v>430</v>
      </c>
      <c r="O278" s="1"/>
      <c r="P278" s="1" t="s">
        <v>894</v>
      </c>
      <c r="Q278" s="25"/>
      <c r="R278" s="25"/>
      <c r="S278" s="2"/>
      <c r="T278" s="45" t="s">
        <v>782</v>
      </c>
      <c r="U278" s="45"/>
      <c r="V278" s="47" t="s">
        <v>858</v>
      </c>
      <c r="W278" s="27"/>
      <c r="X278" s="56"/>
      <c r="Y278" s="56"/>
      <c r="Z278" s="29"/>
      <c r="AA278" s="1" t="s">
        <v>797</v>
      </c>
      <c r="AB278" s="1"/>
      <c r="AC278" s="112">
        <v>359</v>
      </c>
      <c r="AD278" s="112">
        <v>3200</v>
      </c>
      <c r="AE278" s="11"/>
      <c r="AF278" s="11"/>
      <c r="AG278" s="11" t="s">
        <v>490</v>
      </c>
      <c r="AH278" s="112">
        <v>250</v>
      </c>
      <c r="AI278" s="11"/>
      <c r="AJ278" s="1"/>
      <c r="AK278" s="112"/>
      <c r="AL278" s="1"/>
      <c r="AM278" s="1"/>
      <c r="AN278" s="1"/>
      <c r="AO278" s="113">
        <v>21.1</v>
      </c>
      <c r="AP278" s="114">
        <v>60.8</v>
      </c>
      <c r="AQ278" s="115">
        <v>17.600000000000001</v>
      </c>
      <c r="AR278" s="116">
        <f t="shared" si="450"/>
        <v>99.5</v>
      </c>
      <c r="AS278" s="117">
        <f t="shared" si="451"/>
        <v>0.34703947368421056</v>
      </c>
      <c r="AT278" s="118">
        <f t="shared" si="452"/>
        <v>6.1078947368421064</v>
      </c>
      <c r="AU278" s="119">
        <f t="shared" si="453"/>
        <v>0.26913265306122447</v>
      </c>
      <c r="AV278" s="19">
        <v>18.3992</v>
      </c>
      <c r="AW278" s="19">
        <f>95-AY278</f>
        <v>87.2</v>
      </c>
      <c r="AX278" s="120">
        <v>1.6458000000000002</v>
      </c>
      <c r="AY278" s="19">
        <v>7.8</v>
      </c>
      <c r="AZ278" s="1" t="s">
        <v>431</v>
      </c>
      <c r="BA278" s="142">
        <v>7.41</v>
      </c>
      <c r="BB278" s="1" t="s">
        <v>431</v>
      </c>
      <c r="BC278" s="6">
        <v>0.1</v>
      </c>
      <c r="BD278" s="6">
        <v>86.3</v>
      </c>
      <c r="BE278" s="19">
        <v>25.6</v>
      </c>
      <c r="BF278" s="19">
        <v>24.6</v>
      </c>
      <c r="BG278" s="2">
        <v>5543</v>
      </c>
      <c r="BH278" s="20">
        <v>366</v>
      </c>
      <c r="BI278" s="19">
        <v>0.3</v>
      </c>
      <c r="BJ278" s="19">
        <v>49.6</v>
      </c>
      <c r="BK278" s="1">
        <v>50.4</v>
      </c>
      <c r="BL278" s="121">
        <f t="shared" si="454"/>
        <v>0.98412698412698418</v>
      </c>
      <c r="BM278" s="122">
        <v>0.2</v>
      </c>
      <c r="BN278" s="6">
        <f t="shared" si="455"/>
        <v>0.94786729857819896</v>
      </c>
      <c r="BO278" s="1" t="s">
        <v>431</v>
      </c>
      <c r="BP278" s="1">
        <v>12.9</v>
      </c>
      <c r="BQ278" s="19">
        <v>16.757999999999999</v>
      </c>
      <c r="BR278" s="4">
        <v>14584</v>
      </c>
      <c r="BS278" s="6">
        <f t="shared" si="456"/>
        <v>64.8</v>
      </c>
      <c r="BT278" s="4">
        <v>89</v>
      </c>
      <c r="BU278" s="42">
        <v>9804.4800000000014</v>
      </c>
      <c r="BV278" s="6">
        <f t="shared" si="457"/>
        <v>11</v>
      </c>
      <c r="BW278" s="6">
        <f t="shared" si="458"/>
        <v>60.617599999999996</v>
      </c>
      <c r="BX278" s="4">
        <v>29.7</v>
      </c>
      <c r="BY278" s="22">
        <f t="shared" si="459"/>
        <v>18.057599999999997</v>
      </c>
      <c r="BZ278" s="4">
        <v>35.1</v>
      </c>
      <c r="CA278" s="22">
        <f t="shared" si="460"/>
        <v>21.340799999999998</v>
      </c>
      <c r="CB278" s="4">
        <v>34.9</v>
      </c>
      <c r="CC278" s="22">
        <f t="shared" si="461"/>
        <v>21.219199999999997</v>
      </c>
      <c r="CD278" s="6">
        <v>1.8</v>
      </c>
      <c r="CE278" s="123">
        <v>99.7</v>
      </c>
      <c r="CF278" s="124">
        <v>8183.4</v>
      </c>
      <c r="CG278" s="123">
        <v>97.4</v>
      </c>
      <c r="CH278" s="123">
        <v>5264</v>
      </c>
      <c r="CI278" s="123">
        <v>66.900000000000006</v>
      </c>
      <c r="CJ278" s="123">
        <v>87.4</v>
      </c>
      <c r="CK278" s="124">
        <v>6182.4</v>
      </c>
      <c r="CL278" s="19">
        <f t="shared" si="462"/>
        <v>0.84615384615384615</v>
      </c>
      <c r="CM278" s="22"/>
      <c r="CN278" s="22"/>
      <c r="CO278" s="22"/>
      <c r="CP278" s="6"/>
      <c r="CQ278" s="19"/>
      <c r="CR278" s="19"/>
      <c r="CS278" s="19"/>
      <c r="CT278" s="22"/>
      <c r="CU278" s="139"/>
      <c r="CV278" s="139"/>
      <c r="CW278" s="22"/>
      <c r="CX278" s="22"/>
      <c r="CY278" s="1"/>
      <c r="CZ278" s="22"/>
      <c r="DA278" s="1"/>
      <c r="DB278" s="126" t="s">
        <v>256</v>
      </c>
      <c r="DC278" s="127"/>
      <c r="DD278" s="128" t="s">
        <v>737</v>
      </c>
      <c r="DE278" s="1"/>
      <c r="DF278" s="1"/>
      <c r="DG278" s="1"/>
      <c r="DH278" s="1"/>
      <c r="DI278" s="1" t="s">
        <v>435</v>
      </c>
      <c r="DJ278" s="206" t="s">
        <v>490</v>
      </c>
      <c r="DK278" s="4">
        <v>2</v>
      </c>
      <c r="DL278" s="4"/>
      <c r="DM278" s="4"/>
      <c r="DN278" s="16">
        <v>0</v>
      </c>
      <c r="DO278" s="4"/>
      <c r="DP278" s="4"/>
      <c r="DQ278" s="4"/>
      <c r="DR278" s="1" t="s">
        <v>430</v>
      </c>
      <c r="DS278" s="1" t="s">
        <v>430</v>
      </c>
      <c r="DT278" s="1">
        <v>366</v>
      </c>
      <c r="DU278" s="1">
        <v>16.100000000000001</v>
      </c>
      <c r="DV278" s="1">
        <v>83.9</v>
      </c>
      <c r="DW278" s="1" t="s">
        <v>430</v>
      </c>
      <c r="DX278" s="1" t="s">
        <v>430</v>
      </c>
      <c r="DY278" s="1" t="s">
        <v>430</v>
      </c>
      <c r="DZ278" s="1" t="s">
        <v>430</v>
      </c>
      <c r="EA278" s="1">
        <v>0</v>
      </c>
      <c r="EB278" s="1"/>
      <c r="EC278" s="36"/>
      <c r="ED278" s="36"/>
      <c r="EE278" s="4">
        <v>9</v>
      </c>
      <c r="EF278" s="4">
        <v>20</v>
      </c>
      <c r="EG278" s="4"/>
      <c r="EH278" s="4">
        <v>1</v>
      </c>
      <c r="EI278" s="4" t="s">
        <v>2435</v>
      </c>
      <c r="EJ278" s="4">
        <v>164</v>
      </c>
      <c r="EK278" s="4">
        <v>65</v>
      </c>
      <c r="EL278" s="6">
        <f t="shared" si="449"/>
        <v>24.16716240333135</v>
      </c>
      <c r="EM278" s="4"/>
      <c r="EN278" s="4">
        <v>1</v>
      </c>
      <c r="EO278" s="4">
        <v>3</v>
      </c>
      <c r="EP278" s="4">
        <v>1</v>
      </c>
      <c r="EQ278" s="31" t="s">
        <v>2455</v>
      </c>
      <c r="ER278" s="14">
        <v>43774</v>
      </c>
      <c r="ES278" s="129">
        <v>11888</v>
      </c>
      <c r="ET278" s="130">
        <v>75</v>
      </c>
      <c r="EU278" s="130">
        <v>52827</v>
      </c>
      <c r="EV278" s="130">
        <v>4000</v>
      </c>
      <c r="EW278" s="130">
        <v>40560</v>
      </c>
      <c r="EX278" s="130">
        <v>2447</v>
      </c>
      <c r="EY278" s="131">
        <f t="shared" si="463"/>
        <v>330.83440000000002</v>
      </c>
      <c r="EZ278" s="38">
        <f t="shared" si="464"/>
        <v>2977.5096000000003</v>
      </c>
      <c r="FA278" s="9"/>
      <c r="FB278" s="9"/>
      <c r="FC278" s="9"/>
      <c r="FD278" s="9"/>
      <c r="FE278" s="132"/>
      <c r="FF278" s="132"/>
      <c r="FG278" s="132"/>
      <c r="FH278" s="133"/>
      <c r="FI278" s="134"/>
      <c r="FJ278" s="133"/>
      <c r="FK278" s="135"/>
      <c r="FL278" s="136"/>
      <c r="FM278" s="9"/>
      <c r="FN278" s="1"/>
      <c r="FO278" s="40">
        <f t="shared" si="465"/>
        <v>0.35899999999999999</v>
      </c>
      <c r="FP278" s="9"/>
      <c r="FQ278" s="118">
        <f t="shared" si="466"/>
        <v>4.6321010089537547</v>
      </c>
      <c r="FR278" s="137">
        <f t="shared" si="467"/>
        <v>0.33083440000000003</v>
      </c>
      <c r="FS278" s="9"/>
      <c r="FT278" s="1"/>
      <c r="FU278" s="335"/>
      <c r="FV278" s="344">
        <v>43466</v>
      </c>
      <c r="FW278" s="210"/>
      <c r="FX278" s="244" t="s">
        <v>1106</v>
      </c>
      <c r="FY278" s="243" t="s">
        <v>2476</v>
      </c>
      <c r="FZ278" s="1"/>
      <c r="GA278" s="1">
        <v>1</v>
      </c>
      <c r="GB278" s="9"/>
      <c r="GC278" s="9"/>
      <c r="GD278" s="1"/>
      <c r="GE278" s="20">
        <v>43774</v>
      </c>
      <c r="GF278" s="237" t="s">
        <v>522</v>
      </c>
      <c r="GG278" s="1"/>
      <c r="GH278" s="249">
        <v>43815</v>
      </c>
      <c r="GI278" s="351">
        <v>0</v>
      </c>
      <c r="GJ278" s="244" t="s">
        <v>2494</v>
      </c>
      <c r="GK278" s="1"/>
      <c r="GL278" s="8">
        <v>0</v>
      </c>
      <c r="GM278" s="9"/>
      <c r="GN278" s="1"/>
      <c r="GO278" s="10">
        <v>43787</v>
      </c>
      <c r="GP278" s="10"/>
      <c r="GQ278" s="20"/>
      <c r="GR278" s="138"/>
      <c r="GS278" s="1"/>
      <c r="GT278" s="1"/>
      <c r="GU278" s="1"/>
      <c r="GV278" s="1"/>
      <c r="GW278" s="1"/>
      <c r="GX278" s="1"/>
      <c r="GY278" s="9"/>
      <c r="GZ278" s="9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9"/>
      <c r="KC278" s="9"/>
      <c r="KD278" s="9"/>
      <c r="KE278" s="20">
        <f t="shared" si="468"/>
        <v>69.806058400000012</v>
      </c>
      <c r="KF278" s="20">
        <f t="shared" si="469"/>
        <v>201.14731519999998</v>
      </c>
      <c r="KG278" s="20">
        <f t="shared" si="470"/>
        <v>58.226854400000008</v>
      </c>
      <c r="KH278" s="20">
        <f t="shared" si="471"/>
        <v>5.4448725552000017</v>
      </c>
      <c r="KI278" s="20">
        <f t="shared" si="472"/>
        <v>0.66166880000000006</v>
      </c>
      <c r="KJ278" s="20">
        <f t="shared" si="473"/>
        <v>59.740752614399995</v>
      </c>
      <c r="KK278" s="20">
        <f t="shared" si="474"/>
        <v>70.602707635200005</v>
      </c>
      <c r="KL278" s="20">
        <f t="shared" si="475"/>
        <v>70.200413004799998</v>
      </c>
      <c r="KM278" s="9"/>
      <c r="KN278" s="9"/>
      <c r="KO278" s="9"/>
      <c r="KP278" s="1"/>
      <c r="KQ278" s="9"/>
      <c r="KR278" s="9"/>
      <c r="KS278" s="23">
        <v>43815</v>
      </c>
      <c r="KT278" s="20">
        <v>1</v>
      </c>
      <c r="KU278" s="1">
        <v>1</v>
      </c>
      <c r="KV278" s="1">
        <v>1</v>
      </c>
      <c r="KW278" s="245">
        <v>43815</v>
      </c>
      <c r="KX278" s="1">
        <v>1</v>
      </c>
      <c r="KY278" s="1">
        <v>3</v>
      </c>
      <c r="KZ278" s="1">
        <v>3</v>
      </c>
      <c r="LA278" s="11" t="s">
        <v>2459</v>
      </c>
      <c r="LB278" s="11"/>
      <c r="LC278" s="11"/>
    </row>
    <row r="279" spans="1:315">
      <c r="A279" s="1">
        <v>95</v>
      </c>
      <c r="B279" s="415">
        <f>COUNTIFS($D$3:D279,D279,$F$3:F279,F279)</f>
        <v>2</v>
      </c>
      <c r="C279" s="34">
        <v>12514</v>
      </c>
      <c r="D279" s="72" t="s">
        <v>1097</v>
      </c>
      <c r="E279" s="73" t="s">
        <v>534</v>
      </c>
      <c r="F279" s="75">
        <v>6058130188</v>
      </c>
      <c r="G279" s="74">
        <v>60</v>
      </c>
      <c r="H279" s="442">
        <v>43896</v>
      </c>
      <c r="I279" s="29" t="s">
        <v>441</v>
      </c>
      <c r="J279" s="24" t="s">
        <v>486</v>
      </c>
      <c r="K279" s="2" t="s">
        <v>429</v>
      </c>
      <c r="L279" s="1">
        <v>18</v>
      </c>
      <c r="M279" s="2">
        <v>1</v>
      </c>
      <c r="N279" s="2" t="s">
        <v>430</v>
      </c>
      <c r="O279" s="1"/>
      <c r="P279" s="1" t="s">
        <v>1075</v>
      </c>
      <c r="Q279" s="25"/>
      <c r="R279" s="25"/>
      <c r="S279" s="2"/>
      <c r="T279" s="41"/>
      <c r="U279" s="41"/>
      <c r="V279" s="50" t="s">
        <v>1014</v>
      </c>
      <c r="W279" s="27"/>
      <c r="X279" s="56"/>
      <c r="Y279" s="56"/>
      <c r="Z279" s="29" t="s">
        <v>1001</v>
      </c>
      <c r="AA279" s="1" t="s">
        <v>793</v>
      </c>
      <c r="AB279" s="1"/>
      <c r="AC279" s="112">
        <v>244</v>
      </c>
      <c r="AD279" s="112">
        <v>4400</v>
      </c>
      <c r="AE279" s="11"/>
      <c r="AF279" s="11"/>
      <c r="AG279" s="11" t="s">
        <v>482</v>
      </c>
      <c r="AH279" s="112">
        <v>350</v>
      </c>
      <c r="AI279" s="11"/>
      <c r="AJ279" s="11"/>
      <c r="AK279" s="112"/>
      <c r="AL279" s="1"/>
      <c r="AM279" s="11"/>
      <c r="AN279" s="1"/>
      <c r="AO279" s="113">
        <v>30.7</v>
      </c>
      <c r="AP279" s="114">
        <v>54.3</v>
      </c>
      <c r="AQ279" s="115">
        <v>12.8</v>
      </c>
      <c r="AR279" s="116">
        <f t="shared" si="450"/>
        <v>97.8</v>
      </c>
      <c r="AS279" s="117">
        <f t="shared" si="451"/>
        <v>0.56537753222836096</v>
      </c>
      <c r="AT279" s="118">
        <f t="shared" si="452"/>
        <v>7.2368324125230208</v>
      </c>
      <c r="AU279" s="119">
        <f t="shared" si="453"/>
        <v>0.45752608047690019</v>
      </c>
      <c r="AV279" s="19">
        <f t="shared" ref="AV279:AV290" si="476">AW279*AO279/100</f>
        <v>25.492570000000001</v>
      </c>
      <c r="AW279" s="19">
        <f>97-AY279-(CD279*100/AO279)</f>
        <v>83.037687296416948</v>
      </c>
      <c r="AX279" s="120">
        <v>2.6064299999999996</v>
      </c>
      <c r="AY279" s="19">
        <v>8.49</v>
      </c>
      <c r="AZ279" s="1" t="s">
        <v>431</v>
      </c>
      <c r="BA279" s="55">
        <v>32.799999999999997</v>
      </c>
      <c r="BB279" s="1" t="s">
        <v>431</v>
      </c>
      <c r="BC279" s="6">
        <v>0.15</v>
      </c>
      <c r="BD279" s="6"/>
      <c r="BE279" s="22"/>
      <c r="BF279" s="19"/>
      <c r="BG279" s="2">
        <v>4063</v>
      </c>
      <c r="BH279" s="64">
        <v>374.09999999999997</v>
      </c>
      <c r="BI279" s="19">
        <v>1.19</v>
      </c>
      <c r="BJ279" s="19">
        <v>47.8</v>
      </c>
      <c r="BK279" s="1">
        <v>52.2</v>
      </c>
      <c r="BL279" s="121">
        <f t="shared" si="454"/>
        <v>0.91570881226053624</v>
      </c>
      <c r="BM279" s="122">
        <v>0.27</v>
      </c>
      <c r="BN279" s="6">
        <f t="shared" si="455"/>
        <v>0.87947882736156358</v>
      </c>
      <c r="BO279" s="1" t="s">
        <v>431</v>
      </c>
      <c r="BP279" s="19">
        <v>26.983000000000001</v>
      </c>
      <c r="BQ279" s="19">
        <v>54.804999999999993</v>
      </c>
      <c r="BR279" s="42">
        <v>44085.3</v>
      </c>
      <c r="BS279" s="6">
        <f t="shared" si="456"/>
        <v>52.7</v>
      </c>
      <c r="BT279" s="4">
        <v>78.3</v>
      </c>
      <c r="BU279" s="42">
        <v>10031.655000000001</v>
      </c>
      <c r="BV279" s="6">
        <f t="shared" si="457"/>
        <v>21.700000000000003</v>
      </c>
      <c r="BW279" s="6">
        <f t="shared" si="458"/>
        <v>54.137100000000004</v>
      </c>
      <c r="BX279" s="4">
        <v>28.6</v>
      </c>
      <c r="BY279" s="22">
        <f t="shared" si="459"/>
        <v>15.5298</v>
      </c>
      <c r="BZ279" s="4">
        <v>24.1</v>
      </c>
      <c r="CA279" s="22">
        <f t="shared" si="460"/>
        <v>13.086300000000001</v>
      </c>
      <c r="CB279" s="4">
        <v>47</v>
      </c>
      <c r="CC279" s="22">
        <f t="shared" si="461"/>
        <v>25.521000000000001</v>
      </c>
      <c r="CD279" s="22">
        <v>1.68</v>
      </c>
      <c r="CE279" s="123">
        <v>99</v>
      </c>
      <c r="CF279" s="124">
        <v>8192.2999999999993</v>
      </c>
      <c r="CG279" s="123">
        <v>96.2</v>
      </c>
      <c r="CH279" s="124">
        <v>5204.8</v>
      </c>
      <c r="CI279" s="123">
        <v>69.8</v>
      </c>
      <c r="CJ279" s="123">
        <v>84.4</v>
      </c>
      <c r="CK279" s="124">
        <v>4986.0999999999995</v>
      </c>
      <c r="CL279" s="19">
        <f t="shared" si="462"/>
        <v>1.1867219917012448</v>
      </c>
      <c r="CM279" s="22"/>
      <c r="CN279" s="22"/>
      <c r="CO279" s="22"/>
      <c r="CP279" s="6"/>
      <c r="CQ279" s="22">
        <v>1.8</v>
      </c>
      <c r="CR279" s="19"/>
      <c r="CS279" s="19"/>
      <c r="CT279" s="22"/>
      <c r="CU279" s="139"/>
      <c r="CV279" s="139"/>
      <c r="CW279" s="22"/>
      <c r="CX279" s="22"/>
      <c r="CY279" s="1"/>
      <c r="CZ279" s="22"/>
      <c r="DA279" s="16">
        <v>3</v>
      </c>
      <c r="DB279" s="126" t="s">
        <v>256</v>
      </c>
      <c r="DC279" s="127"/>
      <c r="DD279" s="128" t="s">
        <v>1098</v>
      </c>
      <c r="DE279" s="1"/>
      <c r="DF279" s="1"/>
      <c r="DG279" s="1"/>
      <c r="DH279" s="1"/>
      <c r="DI279" s="1" t="s">
        <v>435</v>
      </c>
      <c r="DJ279" s="205" t="s">
        <v>482</v>
      </c>
      <c r="DK279" s="4">
        <v>2</v>
      </c>
      <c r="DL279" s="4" t="s">
        <v>456</v>
      </c>
      <c r="DM279" s="4" t="s">
        <v>441</v>
      </c>
      <c r="DN279" s="16">
        <v>0</v>
      </c>
      <c r="DO279" s="13">
        <v>0</v>
      </c>
      <c r="DP279" s="13">
        <v>0</v>
      </c>
      <c r="DQ279" s="4" t="s">
        <v>430</v>
      </c>
      <c r="DR279" s="1" t="s">
        <v>430</v>
      </c>
      <c r="DS279" s="1" t="s">
        <v>430</v>
      </c>
      <c r="DT279" s="1">
        <v>406</v>
      </c>
      <c r="DU279" s="1">
        <v>14.5</v>
      </c>
      <c r="DV279" s="1">
        <v>85.5</v>
      </c>
      <c r="DW279" s="1" t="s">
        <v>430</v>
      </c>
      <c r="DX279" s="1" t="s">
        <v>430</v>
      </c>
      <c r="DY279" s="1" t="s">
        <v>430</v>
      </c>
      <c r="DZ279" s="1" t="s">
        <v>430</v>
      </c>
      <c r="EA279" s="1">
        <v>0</v>
      </c>
      <c r="EB279" s="1"/>
      <c r="EC279" s="36"/>
      <c r="ED279" s="36"/>
      <c r="EE279" s="4">
        <v>18</v>
      </c>
      <c r="EF279" s="4">
        <v>25</v>
      </c>
      <c r="EG279" s="4">
        <v>2</v>
      </c>
      <c r="EH279" s="4">
        <v>1</v>
      </c>
      <c r="EI279" s="4" t="s">
        <v>2658</v>
      </c>
      <c r="EJ279" s="4">
        <v>176</v>
      </c>
      <c r="EK279" s="4">
        <v>96</v>
      </c>
      <c r="EL279" s="6">
        <f t="shared" si="449"/>
        <v>30.991735537190085</v>
      </c>
      <c r="EM279" s="4">
        <v>0</v>
      </c>
      <c r="EN279" s="3">
        <v>1</v>
      </c>
      <c r="EO279" s="4">
        <v>3</v>
      </c>
      <c r="EP279" s="4">
        <v>2</v>
      </c>
      <c r="EQ279" s="31" t="s">
        <v>2612</v>
      </c>
      <c r="ER279" s="14">
        <v>43838</v>
      </c>
      <c r="ES279" s="129">
        <v>12514</v>
      </c>
      <c r="ET279" s="130">
        <v>75</v>
      </c>
      <c r="EU279" s="130">
        <v>9412</v>
      </c>
      <c r="EV279" s="130">
        <v>8000</v>
      </c>
      <c r="EW279" s="130">
        <v>40560</v>
      </c>
      <c r="EX279" s="130">
        <v>3591</v>
      </c>
      <c r="EY279" s="131">
        <f t="shared" si="463"/>
        <v>242.75160000000002</v>
      </c>
      <c r="EZ279" s="38">
        <f t="shared" si="464"/>
        <v>4369.5288</v>
      </c>
      <c r="FA279" s="9"/>
      <c r="FB279" s="9"/>
      <c r="FC279" s="9"/>
      <c r="FD279" s="9"/>
      <c r="FE279" s="132"/>
      <c r="FF279" s="132"/>
      <c r="FG279" s="132"/>
      <c r="FH279" s="133"/>
      <c r="FI279" s="11"/>
      <c r="FJ279" s="133"/>
      <c r="FK279" s="135"/>
      <c r="FL279" s="136"/>
      <c r="FM279" s="9"/>
      <c r="FN279" s="1"/>
      <c r="FO279" s="40">
        <f t="shared" si="465"/>
        <v>0.24399999999999999</v>
      </c>
      <c r="FP279" s="9"/>
      <c r="FQ279" s="118">
        <f t="shared" si="466"/>
        <v>38.153421164470885</v>
      </c>
      <c r="FR279" s="137">
        <f t="shared" si="467"/>
        <v>0.24275160000000001</v>
      </c>
      <c r="FS279" s="140">
        <f>DT279/EY279</f>
        <v>1.672491551034061</v>
      </c>
      <c r="FT279" s="42">
        <v>48</v>
      </c>
      <c r="FU279" s="337">
        <v>43586</v>
      </c>
      <c r="FV279" s="343" t="s">
        <v>754</v>
      </c>
      <c r="FW279" s="237" t="s">
        <v>754</v>
      </c>
      <c r="FX279" s="208" t="s">
        <v>754</v>
      </c>
      <c r="FY279" s="252" t="s">
        <v>2504</v>
      </c>
      <c r="FZ279" s="3">
        <v>0</v>
      </c>
      <c r="GA279" s="3">
        <v>1</v>
      </c>
      <c r="GB279" s="218" t="s">
        <v>1058</v>
      </c>
      <c r="GC279" s="218"/>
      <c r="GD279" s="3">
        <v>0</v>
      </c>
      <c r="GE279" s="459" t="s">
        <v>513</v>
      </c>
      <c r="GF279" s="253" t="s">
        <v>513</v>
      </c>
      <c r="GG279" s="3">
        <v>1</v>
      </c>
      <c r="GH279" s="254" t="s">
        <v>2659</v>
      </c>
      <c r="GI279" s="351">
        <v>1</v>
      </c>
      <c r="GJ279" s="254" t="s">
        <v>2646</v>
      </c>
      <c r="GK279" s="3">
        <v>0</v>
      </c>
      <c r="GL279" s="217">
        <v>0</v>
      </c>
      <c r="GM279" s="218" t="s">
        <v>1099</v>
      </c>
      <c r="GN279" s="1"/>
      <c r="GO279" s="10">
        <v>43896</v>
      </c>
      <c r="GP279" s="14" t="s">
        <v>522</v>
      </c>
      <c r="GQ279" s="20">
        <f>DATEDIF(ER279,GO279,"m")</f>
        <v>1</v>
      </c>
      <c r="GR279" s="138"/>
      <c r="GS279" s="1"/>
      <c r="GT279" s="19">
        <v>0.73156390372000002</v>
      </c>
      <c r="GU279" s="1"/>
      <c r="GV279" s="145">
        <v>0.90908412320000009</v>
      </c>
      <c r="GW279" s="1"/>
      <c r="GX279" s="1"/>
      <c r="GY279" s="9"/>
      <c r="GZ279" s="9"/>
      <c r="HA279" s="32">
        <v>1.06</v>
      </c>
      <c r="HB279" s="32">
        <v>8.83</v>
      </c>
      <c r="HC279" s="33">
        <v>2921.58</v>
      </c>
      <c r="HD279" s="32">
        <v>23.65</v>
      </c>
      <c r="HE279" s="32">
        <v>2.25</v>
      </c>
      <c r="HF279" s="32">
        <v>0</v>
      </c>
      <c r="HG279" s="33">
        <v>1876.17</v>
      </c>
      <c r="HH279" s="32">
        <v>41.31</v>
      </c>
      <c r="HI279" s="33">
        <v>245.21</v>
      </c>
      <c r="HJ279" s="32">
        <v>231.74</v>
      </c>
      <c r="HK279" s="32">
        <v>0</v>
      </c>
      <c r="HL279" s="32">
        <v>0</v>
      </c>
      <c r="HM279" s="32">
        <v>207.57</v>
      </c>
      <c r="HN279" s="32">
        <v>72.77</v>
      </c>
      <c r="HO279" s="32">
        <v>338.75</v>
      </c>
      <c r="HP279" s="33">
        <v>99.91</v>
      </c>
      <c r="HQ279" s="32">
        <v>15.84</v>
      </c>
      <c r="HR279" s="32">
        <v>5.86</v>
      </c>
      <c r="HS279" s="32">
        <v>680.36</v>
      </c>
      <c r="HT279" s="32">
        <v>2883.57</v>
      </c>
      <c r="HU279" s="32">
        <v>2523.19</v>
      </c>
      <c r="HV279" s="32">
        <v>15.51</v>
      </c>
      <c r="HW279" s="32">
        <v>98.38</v>
      </c>
      <c r="HX279" s="32">
        <v>3.85</v>
      </c>
      <c r="HY279" s="32">
        <v>48.39</v>
      </c>
      <c r="HZ279" s="32">
        <v>284.29000000000002</v>
      </c>
      <c r="IA279" s="22">
        <f>HU279/HP279</f>
        <v>25.254629166249625</v>
      </c>
      <c r="IB279" s="1"/>
      <c r="IC279" s="1"/>
      <c r="ID279" s="1"/>
      <c r="IE279" s="1"/>
      <c r="IF279" s="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9"/>
      <c r="KC279" s="9"/>
      <c r="KD279" s="9"/>
      <c r="KE279" s="20">
        <f t="shared" si="468"/>
        <v>74.524741199999994</v>
      </c>
      <c r="KF279" s="20">
        <f t="shared" si="469"/>
        <v>131.81411880000002</v>
      </c>
      <c r="KG279" s="20">
        <f t="shared" si="470"/>
        <v>31.072204800000005</v>
      </c>
      <c r="KH279" s="20">
        <f t="shared" si="471"/>
        <v>6.3271505278799989</v>
      </c>
      <c r="KI279" s="20">
        <f t="shared" si="472"/>
        <v>0.65542932000000009</v>
      </c>
      <c r="KJ279" s="20">
        <f t="shared" si="473"/>
        <v>37.6988379768</v>
      </c>
      <c r="KK279" s="20">
        <f t="shared" si="474"/>
        <v>31.767202630800004</v>
      </c>
      <c r="KL279" s="20">
        <f t="shared" si="475"/>
        <v>61.952635835999999</v>
      </c>
      <c r="KM279" s="9"/>
      <c r="KN279" s="9"/>
      <c r="KO279" s="9"/>
      <c r="KP279" s="1"/>
      <c r="KQ279" s="9"/>
      <c r="KR279" s="9"/>
      <c r="KS279" s="23">
        <v>43910</v>
      </c>
      <c r="KT279" s="20">
        <v>1</v>
      </c>
      <c r="KU279" s="1">
        <v>1</v>
      </c>
      <c r="KV279" s="3">
        <v>2</v>
      </c>
      <c r="KW279" s="23">
        <v>44897</v>
      </c>
      <c r="KX279" s="1">
        <v>2</v>
      </c>
      <c r="KY279" s="1">
        <v>0</v>
      </c>
      <c r="KZ279" s="1">
        <v>2</v>
      </c>
      <c r="LA279" s="11" t="s">
        <v>2459</v>
      </c>
      <c r="LB279" s="11"/>
      <c r="LC279" s="11"/>
    </row>
    <row r="280" spans="1:315">
      <c r="A280" s="1">
        <v>169</v>
      </c>
      <c r="B280" s="1">
        <f>COUNTIFS($D$3:D280,D280,$F$3:F280,F280)</f>
        <v>3</v>
      </c>
      <c r="C280" s="34">
        <v>17771</v>
      </c>
      <c r="D280" s="72" t="s">
        <v>1097</v>
      </c>
      <c r="E280" s="73" t="s">
        <v>534</v>
      </c>
      <c r="F280" s="75">
        <v>6058130188</v>
      </c>
      <c r="G280" s="74">
        <v>62</v>
      </c>
      <c r="H280" s="442">
        <v>44764</v>
      </c>
      <c r="I280" s="29" t="s">
        <v>2084</v>
      </c>
      <c r="J280" s="24" t="s">
        <v>486</v>
      </c>
      <c r="K280" s="2" t="s">
        <v>429</v>
      </c>
      <c r="L280" s="2">
        <v>12</v>
      </c>
      <c r="M280" s="2">
        <v>2</v>
      </c>
      <c r="N280" s="2" t="s">
        <v>644</v>
      </c>
      <c r="O280" s="11"/>
      <c r="P280" s="2" t="s">
        <v>2059</v>
      </c>
      <c r="Q280" s="11"/>
      <c r="R280" s="11"/>
      <c r="S280" s="11"/>
      <c r="T280" s="41"/>
      <c r="U280" s="41"/>
      <c r="V280" s="61" t="s">
        <v>1980</v>
      </c>
      <c r="W280" s="41"/>
      <c r="X280" s="41"/>
      <c r="Y280" s="41"/>
      <c r="Z280" s="29" t="s">
        <v>1948</v>
      </c>
      <c r="AA280" s="1" t="s">
        <v>1780</v>
      </c>
      <c r="AB280" s="1"/>
      <c r="AC280" s="112">
        <v>326</v>
      </c>
      <c r="AD280" s="112">
        <v>4000</v>
      </c>
      <c r="AE280" s="11"/>
      <c r="AF280" s="11"/>
      <c r="AG280" s="11" t="s">
        <v>490</v>
      </c>
      <c r="AH280" s="112">
        <v>250</v>
      </c>
      <c r="AI280" s="1"/>
      <c r="AJ280" s="11"/>
      <c r="AK280" s="112"/>
      <c r="AL280" s="1"/>
      <c r="AM280" s="11"/>
      <c r="AN280" s="1"/>
      <c r="AO280" s="113">
        <v>41.9</v>
      </c>
      <c r="AP280" s="114">
        <v>48.7</v>
      </c>
      <c r="AQ280" s="115">
        <v>7.9</v>
      </c>
      <c r="AR280" s="116">
        <f t="shared" si="450"/>
        <v>98.5</v>
      </c>
      <c r="AS280" s="117">
        <f t="shared" si="451"/>
        <v>0.86036960985626276</v>
      </c>
      <c r="AT280" s="118">
        <f t="shared" si="452"/>
        <v>6.7969199178644759</v>
      </c>
      <c r="AU280" s="119">
        <f t="shared" si="453"/>
        <v>0.74028268551236742</v>
      </c>
      <c r="AV280" s="19">
        <f t="shared" si="476"/>
        <v>38.611999999999995</v>
      </c>
      <c r="AW280" s="19">
        <f>98-AY280</f>
        <v>92.152744630071595</v>
      </c>
      <c r="AX280" s="120">
        <v>2.4500000000000002</v>
      </c>
      <c r="AY280" s="19">
        <f>AX280*100/AO280</f>
        <v>5.8472553699284022</v>
      </c>
      <c r="AZ280" s="1" t="s">
        <v>431</v>
      </c>
      <c r="BA280" s="55">
        <v>36.299999999999997</v>
      </c>
      <c r="BB280" s="1" t="s">
        <v>431</v>
      </c>
      <c r="BC280" s="6">
        <v>5.8999999999999997E-2</v>
      </c>
      <c r="BD280" s="6"/>
      <c r="BE280" s="19"/>
      <c r="BF280" s="19"/>
      <c r="BG280" s="64">
        <v>5507.6923076923076</v>
      </c>
      <c r="BH280" s="64">
        <v>346</v>
      </c>
      <c r="BI280" s="19">
        <v>1.86</v>
      </c>
      <c r="BJ280" s="19">
        <v>50.8</v>
      </c>
      <c r="BK280" s="19">
        <f>100-BJ280</f>
        <v>49.2</v>
      </c>
      <c r="BL280" s="121">
        <f t="shared" si="454"/>
        <v>1.032520325203252</v>
      </c>
      <c r="BM280" s="122">
        <v>0.41</v>
      </c>
      <c r="BN280" s="6">
        <f t="shared" si="455"/>
        <v>0.97852028639618138</v>
      </c>
      <c r="BO280" s="1" t="s">
        <v>431</v>
      </c>
      <c r="BP280" s="19">
        <v>45.084745762711869</v>
      </c>
      <c r="BQ280" s="19">
        <v>72.099999999999994</v>
      </c>
      <c r="BR280" s="42">
        <v>44156.160000000003</v>
      </c>
      <c r="BS280" s="6">
        <f t="shared" si="456"/>
        <v>51.1</v>
      </c>
      <c r="BT280" s="4">
        <v>86.5</v>
      </c>
      <c r="BU280" s="42">
        <v>9194.4444444444453</v>
      </c>
      <c r="BV280" s="6">
        <f t="shared" si="457"/>
        <v>13.5</v>
      </c>
      <c r="BW280" s="6">
        <f t="shared" si="458"/>
        <v>48.359100000000012</v>
      </c>
      <c r="BX280" s="22">
        <v>24</v>
      </c>
      <c r="BY280" s="22">
        <f t="shared" si="459"/>
        <v>11.688000000000002</v>
      </c>
      <c r="BZ280" s="6">
        <v>27.1</v>
      </c>
      <c r="CA280" s="22">
        <f t="shared" si="460"/>
        <v>13.197700000000003</v>
      </c>
      <c r="CB280" s="6">
        <v>48.2</v>
      </c>
      <c r="CC280" s="22">
        <f t="shared" si="461"/>
        <v>23.473400000000002</v>
      </c>
      <c r="CD280" s="22" t="s">
        <v>431</v>
      </c>
      <c r="CE280" s="123">
        <v>97.6</v>
      </c>
      <c r="CF280" s="124">
        <v>8262</v>
      </c>
      <c r="CG280" s="123">
        <v>89.5</v>
      </c>
      <c r="CH280" s="124">
        <v>5680</v>
      </c>
      <c r="CI280" s="123">
        <v>43.3</v>
      </c>
      <c r="CJ280" s="123">
        <v>68.7</v>
      </c>
      <c r="CK280" s="124">
        <v>5732</v>
      </c>
      <c r="CL280" s="19">
        <f t="shared" si="462"/>
        <v>0.88560885608856088</v>
      </c>
      <c r="CM280" s="19"/>
      <c r="CN280" s="19"/>
      <c r="CO280" s="19"/>
      <c r="CP280" s="6"/>
      <c r="CQ280" s="19"/>
      <c r="CR280" s="19"/>
      <c r="CS280" s="20"/>
      <c r="CT280" s="25"/>
      <c r="CU280" s="125"/>
      <c r="CV280" s="125"/>
      <c r="CW280" s="1"/>
      <c r="CX280" s="1"/>
      <c r="CY280" s="1"/>
      <c r="CZ280" s="22"/>
      <c r="DA280" s="16"/>
      <c r="DB280" s="126"/>
      <c r="DC280" s="127"/>
      <c r="DD280" s="128"/>
      <c r="DE280" s="1"/>
      <c r="DF280" s="1"/>
      <c r="DG280" s="1"/>
      <c r="DH280" s="1"/>
      <c r="DI280" s="1" t="s">
        <v>435</v>
      </c>
      <c r="DJ280" s="206" t="s">
        <v>490</v>
      </c>
      <c r="DK280" s="4">
        <v>2</v>
      </c>
      <c r="DL280" s="4"/>
      <c r="DM280" s="4"/>
      <c r="DN280" s="16">
        <v>0</v>
      </c>
      <c r="DO280" s="4"/>
      <c r="DP280" s="4"/>
      <c r="DQ280" s="4"/>
      <c r="DR280" s="55" t="s">
        <v>430</v>
      </c>
      <c r="DS280" s="22" t="s">
        <v>430</v>
      </c>
      <c r="DT280" s="22">
        <v>340</v>
      </c>
      <c r="DU280" s="22">
        <v>15.3</v>
      </c>
      <c r="DV280" s="22">
        <v>84.7</v>
      </c>
      <c r="DW280" s="22" t="s">
        <v>430</v>
      </c>
      <c r="DX280" s="22" t="s">
        <v>430</v>
      </c>
      <c r="DY280" s="22" t="s">
        <v>430</v>
      </c>
      <c r="DZ280" s="22" t="s">
        <v>430</v>
      </c>
      <c r="EA280" s="2">
        <v>0</v>
      </c>
      <c r="EB280" s="2"/>
      <c r="EC280" s="36"/>
      <c r="ED280" s="36"/>
      <c r="EE280" s="4">
        <f>L280</f>
        <v>12</v>
      </c>
      <c r="EF280" s="4">
        <v>65</v>
      </c>
      <c r="EG280" s="4"/>
      <c r="EH280" s="4">
        <v>1</v>
      </c>
      <c r="EI280" s="4" t="s">
        <v>2660</v>
      </c>
      <c r="EJ280" s="4">
        <v>176</v>
      </c>
      <c r="EK280" s="4">
        <v>96</v>
      </c>
      <c r="EL280" s="6">
        <f t="shared" si="449"/>
        <v>30.991735537190085</v>
      </c>
      <c r="EM280" s="4"/>
      <c r="EN280" s="4">
        <v>1</v>
      </c>
      <c r="EO280" s="4">
        <v>2</v>
      </c>
      <c r="EP280" s="4">
        <v>2</v>
      </c>
      <c r="EQ280" s="31">
        <v>0</v>
      </c>
      <c r="ER280" s="14" t="s">
        <v>513</v>
      </c>
      <c r="ES280" s="129">
        <f>C280</f>
        <v>17771</v>
      </c>
      <c r="ET280" s="130">
        <v>75</v>
      </c>
      <c r="EU280" s="130">
        <v>7061</v>
      </c>
      <c r="EV280" s="130">
        <v>4000</v>
      </c>
      <c r="EW280" s="130">
        <v>40560</v>
      </c>
      <c r="EX280" s="130">
        <v>2558</v>
      </c>
      <c r="EY280" s="131">
        <f t="shared" si="463"/>
        <v>345.84159999999997</v>
      </c>
      <c r="EZ280" s="38">
        <f t="shared" si="464"/>
        <v>4150.0991999999997</v>
      </c>
      <c r="FA280" s="9"/>
      <c r="FB280" s="9"/>
      <c r="FC280" s="9"/>
      <c r="FD280" s="9"/>
      <c r="FE280" s="132"/>
      <c r="FF280" s="132"/>
      <c r="FG280" s="132"/>
      <c r="FH280" s="133"/>
      <c r="FI280" s="134"/>
      <c r="FJ280" s="133"/>
      <c r="FK280" s="135"/>
      <c r="FL280" s="136"/>
      <c r="FM280" s="9"/>
      <c r="FN280" s="1"/>
      <c r="FO280" s="40">
        <f t="shared" si="465"/>
        <v>0.32600000000000001</v>
      </c>
      <c r="FP280" s="9"/>
      <c r="FQ280" s="118">
        <f t="shared" si="466"/>
        <v>36.227163291318512</v>
      </c>
      <c r="FR280" s="137">
        <f t="shared" si="467"/>
        <v>0.34584159999999997</v>
      </c>
      <c r="FS280" s="9"/>
      <c r="FT280" s="1"/>
      <c r="FU280" s="335"/>
      <c r="FV280" s="344">
        <v>43616</v>
      </c>
      <c r="FW280" s="210"/>
      <c r="FX280" s="244" t="s">
        <v>672</v>
      </c>
      <c r="FY280" s="243" t="s">
        <v>2430</v>
      </c>
      <c r="FZ280" s="1"/>
      <c r="GA280" s="1">
        <v>1</v>
      </c>
      <c r="GB280" s="9"/>
      <c r="GC280" s="9"/>
      <c r="GD280" s="1"/>
      <c r="GE280" s="459" t="s">
        <v>513</v>
      </c>
      <c r="GF280" s="237" t="s">
        <v>513</v>
      </c>
      <c r="GG280" s="1"/>
      <c r="GH280" s="244" t="s">
        <v>2663</v>
      </c>
      <c r="GI280" s="351">
        <v>1</v>
      </c>
      <c r="GJ280" s="254" t="s">
        <v>2646</v>
      </c>
      <c r="GK280" s="1"/>
      <c r="GL280" s="8">
        <v>0</v>
      </c>
      <c r="GM280" s="9"/>
      <c r="GN280" s="1"/>
      <c r="GO280" s="10">
        <v>44764</v>
      </c>
      <c r="GP280" s="10"/>
      <c r="GQ280" s="20"/>
      <c r="GR280" s="138"/>
      <c r="GS280" s="1"/>
      <c r="GT280" s="1"/>
      <c r="GU280" s="1"/>
      <c r="GV280" s="1"/>
      <c r="GW280" s="1"/>
      <c r="GX280" s="1"/>
      <c r="GY280" s="9"/>
      <c r="GZ280" s="9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22"/>
      <c r="KC280" s="22"/>
      <c r="KD280" s="22"/>
      <c r="KE280" s="20">
        <f t="shared" si="468"/>
        <v>144.90763039999999</v>
      </c>
      <c r="KF280" s="20">
        <f t="shared" si="469"/>
        <v>168.42485919999996</v>
      </c>
      <c r="KG280" s="20">
        <f t="shared" si="470"/>
        <v>27.321486399999998</v>
      </c>
      <c r="KH280" s="20">
        <f t="shared" si="471"/>
        <v>8.4731192000000011</v>
      </c>
      <c r="KI280" s="20">
        <f t="shared" si="472"/>
        <v>1.4179505599999997</v>
      </c>
      <c r="KJ280" s="20">
        <f t="shared" si="473"/>
        <v>40.421966208000001</v>
      </c>
      <c r="KK280" s="20">
        <f t="shared" si="474"/>
        <v>45.643136843200011</v>
      </c>
      <c r="KL280" s="20">
        <f t="shared" si="475"/>
        <v>81.180782134400005</v>
      </c>
      <c r="KM280" s="1">
        <v>80.099999999999994</v>
      </c>
      <c r="KN280" s="1">
        <v>79.400000000000006</v>
      </c>
      <c r="KO280" s="9"/>
      <c r="KP280" s="22"/>
      <c r="KQ280" s="22"/>
      <c r="KR280" s="22"/>
      <c r="KS280" s="23">
        <v>44834</v>
      </c>
      <c r="KT280" s="20">
        <v>2</v>
      </c>
      <c r="KU280" s="1">
        <v>1</v>
      </c>
      <c r="KV280" s="1">
        <v>2</v>
      </c>
      <c r="KW280" s="23">
        <v>44898</v>
      </c>
      <c r="KX280" s="1">
        <v>2</v>
      </c>
      <c r="KY280" s="2">
        <v>0</v>
      </c>
      <c r="KZ280" s="2">
        <v>0</v>
      </c>
      <c r="LA280" s="11" t="s">
        <v>2463</v>
      </c>
      <c r="LB280" s="11"/>
      <c r="LC280" s="11"/>
    </row>
    <row r="281" spans="1:315">
      <c r="A281" s="1">
        <v>197</v>
      </c>
      <c r="B281" s="1">
        <f>COUNTIFS($D$3:D281,D281,$F$3:F281,F281)</f>
        <v>1</v>
      </c>
      <c r="C281" s="34">
        <v>15817</v>
      </c>
      <c r="D281" s="21" t="s">
        <v>1697</v>
      </c>
      <c r="E281" s="2" t="s">
        <v>468</v>
      </c>
      <c r="F281" s="12">
        <v>535720057</v>
      </c>
      <c r="G281" s="1">
        <v>68</v>
      </c>
      <c r="H281" s="441">
        <v>44398</v>
      </c>
      <c r="I281" s="29" t="s">
        <v>456</v>
      </c>
      <c r="J281" s="24" t="s">
        <v>486</v>
      </c>
      <c r="K281" s="2" t="s">
        <v>429</v>
      </c>
      <c r="L281" s="2">
        <v>9</v>
      </c>
      <c r="M281" s="2" t="s">
        <v>628</v>
      </c>
      <c r="N281" s="2" t="s">
        <v>644</v>
      </c>
      <c r="O281" s="11"/>
      <c r="P281" s="2" t="s">
        <v>1683</v>
      </c>
      <c r="Q281" s="11"/>
      <c r="R281" s="11"/>
      <c r="S281" s="11"/>
      <c r="T281" s="41"/>
      <c r="U281" s="41"/>
      <c r="V281" s="61" t="s">
        <v>1358</v>
      </c>
      <c r="W281" s="11"/>
      <c r="X281" s="11"/>
      <c r="Y281" s="63"/>
      <c r="Z281" s="11"/>
      <c r="AA281" s="1" t="s">
        <v>793</v>
      </c>
      <c r="AB281" s="1"/>
      <c r="AC281" s="112">
        <v>186</v>
      </c>
      <c r="AD281" s="112">
        <v>1600</v>
      </c>
      <c r="AE281" s="11"/>
      <c r="AF281" s="11"/>
      <c r="AG281" s="11" t="s">
        <v>482</v>
      </c>
      <c r="AH281" s="112">
        <v>150</v>
      </c>
      <c r="AI281" s="11"/>
      <c r="AJ281" s="11"/>
      <c r="AK281" s="112"/>
      <c r="AL281" s="1"/>
      <c r="AM281" s="11"/>
      <c r="AN281" s="1"/>
      <c r="AO281" s="113">
        <v>44.1</v>
      </c>
      <c r="AP281" s="114">
        <v>43.8</v>
      </c>
      <c r="AQ281" s="115">
        <v>9.4600000000000009</v>
      </c>
      <c r="AR281" s="116">
        <f t="shared" si="450"/>
        <v>97.360000000000014</v>
      </c>
      <c r="AS281" s="117">
        <f t="shared" si="451"/>
        <v>1.0068493150684932</v>
      </c>
      <c r="AT281" s="118">
        <f t="shared" si="452"/>
        <v>9.5247945205479461</v>
      </c>
      <c r="AU281" s="119">
        <f t="shared" si="453"/>
        <v>0.82801351858805861</v>
      </c>
      <c r="AV281" s="19">
        <f t="shared" si="476"/>
        <v>38.648000000000003</v>
      </c>
      <c r="AW281" s="19">
        <f>98-AY281-(CD281*100/AO281)</f>
        <v>87.637188208616777</v>
      </c>
      <c r="AX281" s="120">
        <v>1.48</v>
      </c>
      <c r="AY281" s="19">
        <f>AX281*100/AO281</f>
        <v>3.3560090702947845</v>
      </c>
      <c r="AZ281" s="1" t="s">
        <v>431</v>
      </c>
      <c r="BA281" s="55">
        <v>9.4250000000000007</v>
      </c>
      <c r="BB281" s="1" t="s">
        <v>431</v>
      </c>
      <c r="BC281" s="6">
        <v>8.6999999999999994E-2</v>
      </c>
      <c r="BD281" s="6"/>
      <c r="BE281" s="19"/>
      <c r="BF281" s="19"/>
      <c r="BG281" s="64">
        <v>7676.1061946902664</v>
      </c>
      <c r="BH281" s="64">
        <v>387.35</v>
      </c>
      <c r="BI281" s="19">
        <v>0.63</v>
      </c>
      <c r="BJ281" s="19">
        <v>49.3</v>
      </c>
      <c r="BK281" s="19">
        <f>100-BJ281</f>
        <v>50.7</v>
      </c>
      <c r="BL281" s="121">
        <f t="shared" si="454"/>
        <v>0.97238658777120301</v>
      </c>
      <c r="BM281" s="122">
        <v>0.67</v>
      </c>
      <c r="BN281" s="6">
        <f t="shared" si="455"/>
        <v>1.5192743764172336</v>
      </c>
      <c r="BO281" s="1" t="s">
        <v>431</v>
      </c>
      <c r="BP281" s="19">
        <v>27.824999999999999</v>
      </c>
      <c r="BQ281" s="19">
        <v>31.679999999999996</v>
      </c>
      <c r="BR281" s="42">
        <v>43648</v>
      </c>
      <c r="BS281" s="6">
        <f t="shared" si="456"/>
        <v>43.5</v>
      </c>
      <c r="BT281" s="4">
        <v>89.8</v>
      </c>
      <c r="BU281" s="42">
        <v>9070.35</v>
      </c>
      <c r="BV281" s="6">
        <f t="shared" si="457"/>
        <v>10.200000000000003</v>
      </c>
      <c r="BW281" s="6">
        <f t="shared" si="458"/>
        <v>43.756199999999993</v>
      </c>
      <c r="BX281" s="22">
        <v>25.5</v>
      </c>
      <c r="BY281" s="22">
        <f t="shared" si="459"/>
        <v>11.168999999999999</v>
      </c>
      <c r="BZ281" s="6">
        <v>18</v>
      </c>
      <c r="CA281" s="22">
        <f t="shared" si="460"/>
        <v>7.8839999999999995</v>
      </c>
      <c r="CB281" s="6">
        <v>56.4</v>
      </c>
      <c r="CC281" s="22">
        <f t="shared" si="461"/>
        <v>24.703199999999995</v>
      </c>
      <c r="CD281" s="141">
        <v>3.09</v>
      </c>
      <c r="CE281" s="123">
        <v>99.6</v>
      </c>
      <c r="CF281" s="124">
        <v>10541</v>
      </c>
      <c r="CG281" s="123">
        <v>98.3</v>
      </c>
      <c r="CH281" s="124">
        <v>8517</v>
      </c>
      <c r="CI281" s="123">
        <v>73.5</v>
      </c>
      <c r="CJ281" s="123">
        <v>84.6</v>
      </c>
      <c r="CK281" s="124">
        <v>7073</v>
      </c>
      <c r="CL281" s="19">
        <f t="shared" si="462"/>
        <v>1.4166666666666667</v>
      </c>
      <c r="CM281" s="19"/>
      <c r="CN281" s="19"/>
      <c r="CO281" s="19"/>
      <c r="CP281" s="6">
        <v>0.37</v>
      </c>
      <c r="CQ281" s="19"/>
      <c r="CR281" s="19"/>
      <c r="CS281" s="20"/>
      <c r="CT281" s="25"/>
      <c r="CU281" s="125"/>
      <c r="CV281" s="125"/>
      <c r="CW281" s="1"/>
      <c r="CX281" s="1"/>
      <c r="CY281" s="1"/>
      <c r="CZ281" s="22"/>
      <c r="DA281" s="16"/>
      <c r="DB281" s="126" t="s">
        <v>256</v>
      </c>
      <c r="DC281" s="127"/>
      <c r="DD281" s="128" t="s">
        <v>1698</v>
      </c>
      <c r="DE281" s="1"/>
      <c r="DF281" s="1"/>
      <c r="DG281" s="1"/>
      <c r="DH281" s="1"/>
      <c r="DI281" s="1" t="s">
        <v>435</v>
      </c>
      <c r="DJ281" s="205" t="s">
        <v>482</v>
      </c>
      <c r="DK281" s="4">
        <v>2</v>
      </c>
      <c r="DL281" s="4"/>
      <c r="DM281" s="4"/>
      <c r="DN281" s="16">
        <v>0</v>
      </c>
      <c r="DO281" s="4"/>
      <c r="DP281" s="4"/>
      <c r="DQ281" s="4"/>
      <c r="DR281" s="22" t="s">
        <v>430</v>
      </c>
      <c r="DS281" s="22" t="s">
        <v>430</v>
      </c>
      <c r="DT281" s="64">
        <v>377</v>
      </c>
      <c r="DU281" s="22">
        <v>5.3</v>
      </c>
      <c r="DV281" s="22">
        <v>94.7</v>
      </c>
      <c r="DW281" s="22" t="s">
        <v>430</v>
      </c>
      <c r="DX281" s="22" t="s">
        <v>430</v>
      </c>
      <c r="DY281" s="22" t="s">
        <v>430</v>
      </c>
      <c r="DZ281" s="22" t="s">
        <v>430</v>
      </c>
      <c r="EA281" s="2">
        <v>0</v>
      </c>
      <c r="EB281" s="65"/>
      <c r="EC281" s="36"/>
      <c r="ED281" s="36"/>
      <c r="EE281" s="4">
        <f>L281</f>
        <v>9</v>
      </c>
      <c r="EF281" s="4">
        <v>15</v>
      </c>
      <c r="EG281" s="4"/>
      <c r="EH281" s="4">
        <v>1</v>
      </c>
      <c r="EI281" s="4" t="s">
        <v>2588</v>
      </c>
      <c r="EJ281" s="4">
        <v>73</v>
      </c>
      <c r="EK281" s="4">
        <v>151</v>
      </c>
      <c r="EL281" s="6">
        <f t="shared" si="449"/>
        <v>283.3552261212235</v>
      </c>
      <c r="EM281" s="4"/>
      <c r="EN281" s="4">
        <v>1</v>
      </c>
      <c r="EO281" s="4">
        <v>2</v>
      </c>
      <c r="EP281" s="4">
        <v>1</v>
      </c>
      <c r="EQ281" s="31">
        <v>1</v>
      </c>
      <c r="ER281" s="14">
        <v>44486</v>
      </c>
      <c r="ES281" s="129">
        <f>C281</f>
        <v>15817</v>
      </c>
      <c r="ET281" s="130">
        <v>75</v>
      </c>
      <c r="EU281" s="130">
        <v>78487</v>
      </c>
      <c r="EV281" s="130">
        <v>6000</v>
      </c>
      <c r="EW281" s="130">
        <v>39780</v>
      </c>
      <c r="EX281" s="130">
        <v>2023</v>
      </c>
      <c r="EY281" s="131">
        <f t="shared" si="463"/>
        <v>178.83320000000001</v>
      </c>
      <c r="EZ281" s="38">
        <f t="shared" si="464"/>
        <v>1609.4988000000001</v>
      </c>
      <c r="FA281" s="9"/>
      <c r="FB281" s="9"/>
      <c r="FC281" s="9"/>
      <c r="FD281" s="9"/>
      <c r="FE281" s="132"/>
      <c r="FF281" s="132"/>
      <c r="FG281" s="132"/>
      <c r="FH281" s="133"/>
      <c r="FI281" s="134"/>
      <c r="FJ281" s="133"/>
      <c r="FK281" s="135"/>
      <c r="FL281" s="136"/>
      <c r="FM281" s="9"/>
      <c r="FN281" s="1"/>
      <c r="FO281" s="40">
        <f t="shared" si="465"/>
        <v>0.186</v>
      </c>
      <c r="FP281" s="9"/>
      <c r="FQ281" s="118">
        <f t="shared" si="466"/>
        <v>2.5774969103163583</v>
      </c>
      <c r="FR281" s="137">
        <f t="shared" si="467"/>
        <v>0.1788332</v>
      </c>
      <c r="FS281" s="9"/>
      <c r="FT281" s="1"/>
      <c r="FU281" s="336">
        <v>44287</v>
      </c>
      <c r="FV281" s="343"/>
      <c r="FW281" s="237" t="s">
        <v>566</v>
      </c>
      <c r="FX281" s="208"/>
      <c r="FY281" s="243" t="s">
        <v>2430</v>
      </c>
      <c r="FZ281" s="1"/>
      <c r="GA281" s="1">
        <v>2</v>
      </c>
      <c r="GB281" s="9"/>
      <c r="GC281" s="9"/>
      <c r="GD281" s="1"/>
      <c r="GE281" s="459" t="s">
        <v>513</v>
      </c>
      <c r="GF281" s="237" t="s">
        <v>513</v>
      </c>
      <c r="GG281" s="1"/>
      <c r="GH281" s="244" t="s">
        <v>2664</v>
      </c>
      <c r="GI281" s="351">
        <v>1</v>
      </c>
      <c r="GJ281" s="244" t="s">
        <v>2665</v>
      </c>
      <c r="GK281" s="1"/>
      <c r="GL281" s="8">
        <v>0</v>
      </c>
      <c r="GM281" s="9"/>
      <c r="GN281" s="1"/>
      <c r="GO281" s="10"/>
      <c r="GP281" s="10"/>
      <c r="GQ281" s="20"/>
      <c r="GR281" s="138"/>
      <c r="GS281" s="1"/>
      <c r="GT281" s="1"/>
      <c r="GU281" s="1"/>
      <c r="GV281" s="1"/>
      <c r="GW281" s="1"/>
      <c r="GX281" s="1"/>
      <c r="GY281" s="9"/>
      <c r="GZ281" s="9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9"/>
      <c r="KC281" s="9"/>
      <c r="KD281" s="9"/>
      <c r="KE281" s="20">
        <f t="shared" si="468"/>
        <v>78.865441199999992</v>
      </c>
      <c r="KF281" s="20">
        <f t="shared" si="469"/>
        <v>78.328941599999993</v>
      </c>
      <c r="KG281" s="20">
        <f t="shared" si="470"/>
        <v>16.917620720000002</v>
      </c>
      <c r="KH281" s="20">
        <f t="shared" si="471"/>
        <v>2.6467313599999995</v>
      </c>
      <c r="KI281" s="20">
        <f t="shared" si="472"/>
        <v>1.1981824400000001</v>
      </c>
      <c r="KJ281" s="20">
        <f t="shared" si="473"/>
        <v>19.973880107999996</v>
      </c>
      <c r="KK281" s="20">
        <f t="shared" si="474"/>
        <v>14.099209488</v>
      </c>
      <c r="KL281" s="20">
        <f t="shared" si="475"/>
        <v>44.177523062399992</v>
      </c>
      <c r="KM281" s="9"/>
      <c r="KN281" s="9"/>
      <c r="KO281" s="9"/>
      <c r="KP281" s="1"/>
      <c r="KQ281" s="9"/>
      <c r="KR281" s="9"/>
      <c r="KS281" s="23">
        <v>44412</v>
      </c>
      <c r="KT281" s="20">
        <v>2</v>
      </c>
      <c r="KU281" s="1">
        <v>2</v>
      </c>
      <c r="KV281" s="1">
        <v>2</v>
      </c>
      <c r="KW281" s="23">
        <v>44498</v>
      </c>
      <c r="KX281" s="1">
        <v>1</v>
      </c>
      <c r="KY281" s="1">
        <v>1</v>
      </c>
      <c r="KZ281" s="1">
        <v>3</v>
      </c>
      <c r="LA281" s="11" t="s">
        <v>2463</v>
      </c>
      <c r="LB281" s="11"/>
      <c r="LC281" s="11"/>
    </row>
    <row r="282" spans="1:315">
      <c r="A282" s="1">
        <v>96</v>
      </c>
      <c r="B282" s="1">
        <f>COUNTIFS($D$3:D282,D282,$F$3:F282,F282)</f>
        <v>1</v>
      </c>
      <c r="C282" s="34">
        <v>12522</v>
      </c>
      <c r="D282" s="21" t="s">
        <v>1100</v>
      </c>
      <c r="E282" s="2" t="s">
        <v>568</v>
      </c>
      <c r="F282" s="12">
        <v>446211445</v>
      </c>
      <c r="G282" s="1">
        <v>76</v>
      </c>
      <c r="H282" s="441">
        <v>43899</v>
      </c>
      <c r="I282" s="29" t="s">
        <v>441</v>
      </c>
      <c r="J282" s="30" t="s">
        <v>515</v>
      </c>
      <c r="K282" s="2" t="s">
        <v>429</v>
      </c>
      <c r="L282" s="1">
        <v>10</v>
      </c>
      <c r="M282" s="2">
        <v>2</v>
      </c>
      <c r="N282" s="2" t="s">
        <v>430</v>
      </c>
      <c r="O282" s="1"/>
      <c r="P282" s="1" t="s">
        <v>1075</v>
      </c>
      <c r="Q282" s="25"/>
      <c r="R282" s="25"/>
      <c r="S282" s="2"/>
      <c r="T282" s="41"/>
      <c r="U282" s="41"/>
      <c r="V282" s="50" t="s">
        <v>1014</v>
      </c>
      <c r="W282" s="27"/>
      <c r="X282" s="56"/>
      <c r="Y282" s="56"/>
      <c r="Z282" s="29"/>
      <c r="AA282" s="1" t="s">
        <v>797</v>
      </c>
      <c r="AB282" s="1"/>
      <c r="AC282" s="112">
        <v>158</v>
      </c>
      <c r="AD282" s="112">
        <v>1600</v>
      </c>
      <c r="AE282" s="11"/>
      <c r="AF282" s="11"/>
      <c r="AG282" s="11" t="s">
        <v>464</v>
      </c>
      <c r="AH282" s="112">
        <v>150</v>
      </c>
      <c r="AI282" s="11"/>
      <c r="AJ282" s="11"/>
      <c r="AK282" s="112"/>
      <c r="AL282" s="1"/>
      <c r="AM282" s="11"/>
      <c r="AN282" s="1"/>
      <c r="AO282" s="113">
        <v>20.2</v>
      </c>
      <c r="AP282" s="114">
        <v>20.399999999999999</v>
      </c>
      <c r="AQ282" s="115">
        <v>57.9</v>
      </c>
      <c r="AR282" s="116">
        <f t="shared" si="450"/>
        <v>98.5</v>
      </c>
      <c r="AS282" s="117">
        <f t="shared" si="451"/>
        <v>0.99019607843137258</v>
      </c>
      <c r="AT282" s="118">
        <f t="shared" si="452"/>
        <v>57.332352941176474</v>
      </c>
      <c r="AU282" s="119">
        <f t="shared" si="453"/>
        <v>0.25798212005108556</v>
      </c>
      <c r="AV282" s="19">
        <f t="shared" si="476"/>
        <v>15.210800000000001</v>
      </c>
      <c r="AW282" s="19">
        <f>97-AY282-(CD282*100/AO282)</f>
        <v>75.300990099009908</v>
      </c>
      <c r="AX282" s="120">
        <v>3.3531999999999997</v>
      </c>
      <c r="AY282" s="19">
        <v>16.600000000000001</v>
      </c>
      <c r="AZ282" s="1" t="s">
        <v>431</v>
      </c>
      <c r="BA282" s="55">
        <v>16</v>
      </c>
      <c r="BB282" s="1" t="s">
        <v>431</v>
      </c>
      <c r="BC282" s="6">
        <v>2.91</v>
      </c>
      <c r="BD282" s="6"/>
      <c r="BE282" s="22"/>
      <c r="BF282" s="19"/>
      <c r="BG282" s="2">
        <v>3905</v>
      </c>
      <c r="BH282" s="64">
        <v>394.4</v>
      </c>
      <c r="BI282" s="19">
        <v>0.13</v>
      </c>
      <c r="BJ282" s="19">
        <v>67.400000000000006</v>
      </c>
      <c r="BK282" s="1">
        <v>32.6</v>
      </c>
      <c r="BL282" s="121">
        <f t="shared" si="454"/>
        <v>2.0674846625766872</v>
      </c>
      <c r="BM282" s="122">
        <v>0.49</v>
      </c>
      <c r="BN282" s="6">
        <f t="shared" si="455"/>
        <v>2.4257425742574257</v>
      </c>
      <c r="BO282" s="1" t="s">
        <v>431</v>
      </c>
      <c r="BP282" s="19">
        <v>26.135999999999999</v>
      </c>
      <c r="BQ282" s="19">
        <v>19.323</v>
      </c>
      <c r="BR282" s="42">
        <v>47285</v>
      </c>
      <c r="BS282" s="6">
        <f t="shared" si="456"/>
        <v>64.400000000000006</v>
      </c>
      <c r="BT282" s="4">
        <v>82.5</v>
      </c>
      <c r="BU282" s="42">
        <v>10759.75</v>
      </c>
      <c r="BV282" s="6">
        <f t="shared" si="457"/>
        <v>17.5</v>
      </c>
      <c r="BW282" s="6">
        <f t="shared" si="458"/>
        <v>20.134799999999998</v>
      </c>
      <c r="BX282" s="4">
        <v>38.6</v>
      </c>
      <c r="BY282" s="22">
        <f t="shared" si="459"/>
        <v>7.8743999999999996</v>
      </c>
      <c r="BZ282" s="4">
        <v>25.8</v>
      </c>
      <c r="CA282" s="22">
        <f t="shared" si="460"/>
        <v>5.2631999999999994</v>
      </c>
      <c r="CB282" s="4">
        <v>34.299999999999997</v>
      </c>
      <c r="CC282" s="22">
        <f t="shared" si="461"/>
        <v>6.9971999999999994</v>
      </c>
      <c r="CD282" s="22">
        <v>1.03</v>
      </c>
      <c r="CE282" s="123">
        <v>98.6</v>
      </c>
      <c r="CF282" s="124">
        <v>9684.9</v>
      </c>
      <c r="CG282" s="123">
        <v>95.1</v>
      </c>
      <c r="CH282" s="124">
        <v>5448</v>
      </c>
      <c r="CI282" s="123">
        <v>69.5</v>
      </c>
      <c r="CJ282" s="123">
        <v>87.2</v>
      </c>
      <c r="CK282" s="124">
        <v>6618.0999999999995</v>
      </c>
      <c r="CL282" s="19">
        <f t="shared" si="462"/>
        <v>1.4961240310077519</v>
      </c>
      <c r="CM282" s="22"/>
      <c r="CN282" s="22"/>
      <c r="CO282" s="22"/>
      <c r="CP282" s="6"/>
      <c r="CQ282" s="22">
        <v>3.35</v>
      </c>
      <c r="CR282" s="19"/>
      <c r="CS282" s="19"/>
      <c r="CT282" s="22"/>
      <c r="CU282" s="139"/>
      <c r="CV282" s="139"/>
      <c r="CW282" s="22"/>
      <c r="CX282" s="22"/>
      <c r="CY282" s="1"/>
      <c r="CZ282" s="22"/>
      <c r="DA282" s="16">
        <v>3</v>
      </c>
      <c r="DB282" s="126" t="s">
        <v>463</v>
      </c>
      <c r="DC282" s="127"/>
      <c r="DD282" s="128"/>
      <c r="DE282" s="1"/>
      <c r="DF282" s="1"/>
      <c r="DG282" s="1"/>
      <c r="DH282" s="1"/>
      <c r="DI282" s="1" t="s">
        <v>435</v>
      </c>
      <c r="DJ282" s="206" t="s">
        <v>490</v>
      </c>
      <c r="DK282" s="4">
        <v>2</v>
      </c>
      <c r="DL282" s="4"/>
      <c r="DM282" s="4" t="s">
        <v>441</v>
      </c>
      <c r="DN282" s="16" t="s">
        <v>466</v>
      </c>
      <c r="DO282" s="4">
        <v>0</v>
      </c>
      <c r="DP282" s="14">
        <v>43899</v>
      </c>
      <c r="DQ282" s="4"/>
      <c r="DR282" s="1">
        <v>1.5</v>
      </c>
      <c r="DS282" s="1" t="s">
        <v>430</v>
      </c>
      <c r="DT282" s="1" t="s">
        <v>430</v>
      </c>
      <c r="DU282" s="1" t="s">
        <v>430</v>
      </c>
      <c r="DV282" s="1" t="s">
        <v>430</v>
      </c>
      <c r="DW282" s="1" t="s">
        <v>430</v>
      </c>
      <c r="DX282" s="1" t="s">
        <v>430</v>
      </c>
      <c r="DY282" s="1" t="s">
        <v>430</v>
      </c>
      <c r="DZ282" s="1" t="s">
        <v>430</v>
      </c>
      <c r="EA282" s="1" t="s">
        <v>513</v>
      </c>
      <c r="EB282" s="1" t="s">
        <v>513</v>
      </c>
      <c r="EC282" s="36"/>
      <c r="ED282" s="36"/>
      <c r="EE282" s="4">
        <v>10</v>
      </c>
      <c r="EF282" s="4" t="s">
        <v>557</v>
      </c>
      <c r="EG282" s="4">
        <v>3</v>
      </c>
      <c r="EH282" s="4">
        <v>0</v>
      </c>
      <c r="EI282" s="4">
        <v>0</v>
      </c>
      <c r="EJ282" s="4">
        <v>170</v>
      </c>
      <c r="EK282" s="4">
        <v>73</v>
      </c>
      <c r="EL282" s="6">
        <f t="shared" si="449"/>
        <v>25.259515570934255</v>
      </c>
      <c r="EM282" s="17">
        <v>2</v>
      </c>
      <c r="EN282" s="1">
        <v>0</v>
      </c>
      <c r="EO282" s="4">
        <v>3</v>
      </c>
      <c r="EP282" s="4">
        <v>2</v>
      </c>
      <c r="EQ282" s="31">
        <v>0</v>
      </c>
      <c r="ER282" s="14" t="s">
        <v>513</v>
      </c>
      <c r="ES282" s="129">
        <v>12522</v>
      </c>
      <c r="ET282" s="130">
        <v>75</v>
      </c>
      <c r="EU282" s="130">
        <v>13482</v>
      </c>
      <c r="EV282" s="130">
        <v>8000</v>
      </c>
      <c r="EW282" s="130">
        <v>40560</v>
      </c>
      <c r="EX282" s="130">
        <v>2449</v>
      </c>
      <c r="EY282" s="131">
        <f t="shared" si="463"/>
        <v>165.55239999999998</v>
      </c>
      <c r="EZ282" s="38">
        <f t="shared" si="464"/>
        <v>1655.5239999999999</v>
      </c>
      <c r="FA282" s="9"/>
      <c r="FB282" s="9"/>
      <c r="FC282" s="9"/>
      <c r="FD282" s="9"/>
      <c r="FE282" s="132"/>
      <c r="FF282" s="132"/>
      <c r="FG282" s="132"/>
      <c r="FH282" s="133"/>
      <c r="FI282" s="11"/>
      <c r="FJ282" s="133"/>
      <c r="FK282" s="135"/>
      <c r="FL282" s="136"/>
      <c r="FM282" s="9"/>
      <c r="FN282" s="1"/>
      <c r="FO282" s="40">
        <f t="shared" si="465"/>
        <v>0.158</v>
      </c>
      <c r="FP282" s="9"/>
      <c r="FQ282" s="118">
        <f t="shared" si="466"/>
        <v>18.164960688325174</v>
      </c>
      <c r="FR282" s="137">
        <f t="shared" si="467"/>
        <v>0.16555239999999999</v>
      </c>
      <c r="FS282" s="140"/>
      <c r="FT282" s="140"/>
      <c r="FU282" s="335"/>
      <c r="FV282" s="344">
        <v>43831</v>
      </c>
      <c r="FW282" s="210"/>
      <c r="FX282" s="244" t="s">
        <v>557</v>
      </c>
      <c r="FY282" s="243" t="s">
        <v>2422</v>
      </c>
      <c r="FZ282" s="1">
        <v>0</v>
      </c>
      <c r="GA282" s="1">
        <v>7</v>
      </c>
      <c r="GB282" s="9"/>
      <c r="GC282" s="9"/>
      <c r="GD282" s="1">
        <v>0</v>
      </c>
      <c r="GE282" s="459" t="s">
        <v>513</v>
      </c>
      <c r="GF282" s="237" t="s">
        <v>513</v>
      </c>
      <c r="GG282" s="1"/>
      <c r="GH282" s="244" t="s">
        <v>2666</v>
      </c>
      <c r="GI282" s="351">
        <v>1</v>
      </c>
      <c r="GJ282" s="244" t="s">
        <v>445</v>
      </c>
      <c r="GK282" s="1"/>
      <c r="GL282" s="244" t="s">
        <v>2667</v>
      </c>
      <c r="GM282" s="9"/>
      <c r="GN282" s="1">
        <f>DATEDIF(DP282,GO282,"m")</f>
        <v>0</v>
      </c>
      <c r="GO282" s="10">
        <v>43899</v>
      </c>
      <c r="GP282" s="10" t="s">
        <v>443</v>
      </c>
      <c r="GQ282" s="20"/>
      <c r="GR282" s="138"/>
      <c r="GS282" s="1"/>
      <c r="GT282" s="39">
        <v>5.1777599875392081E-3</v>
      </c>
      <c r="GU282" s="1"/>
      <c r="GV282" s="1"/>
      <c r="GW282" s="1"/>
      <c r="GX282" s="1"/>
      <c r="GY282" s="9"/>
      <c r="GZ282" s="9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9"/>
      <c r="KC282" s="9"/>
      <c r="KD282" s="9"/>
      <c r="KE282" s="20">
        <f t="shared" si="468"/>
        <v>33.441584799999994</v>
      </c>
      <c r="KF282" s="20">
        <f t="shared" si="469"/>
        <v>33.772689599999993</v>
      </c>
      <c r="KG282" s="20">
        <f t="shared" si="470"/>
        <v>95.854839599999991</v>
      </c>
      <c r="KH282" s="20">
        <f t="shared" si="471"/>
        <v>5.5513030767999991</v>
      </c>
      <c r="KI282" s="20">
        <f t="shared" si="472"/>
        <v>0.81120675999999992</v>
      </c>
      <c r="KJ282" s="20">
        <f t="shared" si="473"/>
        <v>13.036258185599998</v>
      </c>
      <c r="KK282" s="20">
        <f t="shared" si="474"/>
        <v>8.7133539167999992</v>
      </c>
      <c r="KL282" s="20">
        <f t="shared" si="475"/>
        <v>11.5840325328</v>
      </c>
      <c r="KM282" s="9"/>
      <c r="KN282" s="9"/>
      <c r="KO282" s="9"/>
      <c r="KP282" s="1"/>
      <c r="KQ282" s="9"/>
      <c r="KR282" s="9"/>
      <c r="KS282" s="23">
        <v>43943</v>
      </c>
      <c r="KT282" s="20">
        <v>1</v>
      </c>
      <c r="KU282" s="1">
        <v>1</v>
      </c>
      <c r="KV282" s="1">
        <v>1</v>
      </c>
      <c r="KW282" s="23">
        <v>44069</v>
      </c>
      <c r="KX282" s="1">
        <v>1</v>
      </c>
      <c r="KY282" s="1">
        <v>2</v>
      </c>
      <c r="KZ282" s="1">
        <v>4</v>
      </c>
      <c r="LA282" s="11" t="s">
        <v>445</v>
      </c>
      <c r="LB282" s="11"/>
      <c r="LC282" s="11"/>
    </row>
    <row r="283" spans="1:315">
      <c r="A283" s="1">
        <v>154</v>
      </c>
      <c r="B283" s="1">
        <f>COUNTIFS($D$3:D283,D283,$F$3:F283,F283)</f>
        <v>1</v>
      </c>
      <c r="C283" s="34">
        <v>12885</v>
      </c>
      <c r="D283" s="21" t="s">
        <v>1176</v>
      </c>
      <c r="E283" s="2" t="s">
        <v>498</v>
      </c>
      <c r="F283" s="12">
        <v>405604459</v>
      </c>
      <c r="G283" s="1">
        <v>80</v>
      </c>
      <c r="H283" s="441">
        <v>43986</v>
      </c>
      <c r="I283" s="29" t="s">
        <v>1177</v>
      </c>
      <c r="J283" s="24" t="s">
        <v>486</v>
      </c>
      <c r="K283" s="2" t="s">
        <v>429</v>
      </c>
      <c r="L283" s="1">
        <v>13</v>
      </c>
      <c r="M283" s="2" t="s">
        <v>661</v>
      </c>
      <c r="N283" s="2" t="s">
        <v>644</v>
      </c>
      <c r="O283" s="1"/>
      <c r="P283" s="1" t="s">
        <v>1160</v>
      </c>
      <c r="Q283" s="25"/>
      <c r="R283" s="25"/>
      <c r="S283" s="2"/>
      <c r="T283" s="41"/>
      <c r="U283" s="41"/>
      <c r="V283" s="54" t="s">
        <v>1107</v>
      </c>
      <c r="W283" s="27"/>
      <c r="X283" s="56"/>
      <c r="Y283" s="56"/>
      <c r="Z283" s="29"/>
      <c r="AA283" s="1" t="s">
        <v>793</v>
      </c>
      <c r="AB283" s="1"/>
      <c r="AC283" s="112">
        <v>70</v>
      </c>
      <c r="AD283" s="112">
        <v>900</v>
      </c>
      <c r="AE283" s="11"/>
      <c r="AF283" s="11"/>
      <c r="AG283" s="11" t="s">
        <v>490</v>
      </c>
      <c r="AH283" s="112">
        <v>50</v>
      </c>
      <c r="AI283" s="11"/>
      <c r="AJ283" s="11"/>
      <c r="AK283" s="112"/>
      <c r="AL283" s="1"/>
      <c r="AM283" s="11"/>
      <c r="AN283" s="1"/>
      <c r="AO283" s="113">
        <v>48.3</v>
      </c>
      <c r="AP283" s="114">
        <v>46.4</v>
      </c>
      <c r="AQ283" s="115">
        <v>4.25</v>
      </c>
      <c r="AR283" s="116">
        <f t="shared" si="450"/>
        <v>98.949999999999989</v>
      </c>
      <c r="AS283" s="117">
        <f t="shared" si="451"/>
        <v>1.040948275862069</v>
      </c>
      <c r="AT283" s="118">
        <f t="shared" si="452"/>
        <v>4.4240301724137927</v>
      </c>
      <c r="AU283" s="119">
        <f t="shared" si="453"/>
        <v>0.95360315893385983</v>
      </c>
      <c r="AV283" s="19">
        <f t="shared" si="476"/>
        <v>45.454000000000008</v>
      </c>
      <c r="AW283" s="19">
        <f>98-AY283-(CD283*100/AO283)</f>
        <v>94.107660455486553</v>
      </c>
      <c r="AX283" s="120">
        <v>0.28999999999999998</v>
      </c>
      <c r="AY283" s="19">
        <f>AX283*100/AO283</f>
        <v>0.60041407867494823</v>
      </c>
      <c r="AZ283" s="1" t="s">
        <v>431</v>
      </c>
      <c r="BA283" s="55">
        <v>25.6</v>
      </c>
      <c r="BB283" s="1" t="s">
        <v>431</v>
      </c>
      <c r="BC283" s="6">
        <v>0.39</v>
      </c>
      <c r="BD283" s="6"/>
      <c r="BE283" s="19"/>
      <c r="BF283" s="19"/>
      <c r="BG283" s="64">
        <v>11722.307692307691</v>
      </c>
      <c r="BH283" s="64">
        <v>514.9</v>
      </c>
      <c r="BI283" s="19">
        <v>2.81</v>
      </c>
      <c r="BJ283" s="19">
        <v>47.7</v>
      </c>
      <c r="BK283" s="19">
        <f>100-BJ283</f>
        <v>52.3</v>
      </c>
      <c r="BL283" s="121">
        <f t="shared" si="454"/>
        <v>0.91204588910133855</v>
      </c>
      <c r="BM283" s="122">
        <v>1.41</v>
      </c>
      <c r="BN283" s="6">
        <f t="shared" si="455"/>
        <v>2.9192546583850931</v>
      </c>
      <c r="BO283" s="1" t="s">
        <v>431</v>
      </c>
      <c r="BP283" s="19">
        <v>24.1</v>
      </c>
      <c r="BQ283" s="19">
        <v>13.339999999999998</v>
      </c>
      <c r="BR283" s="4">
        <v>36284</v>
      </c>
      <c r="BS283" s="6">
        <f t="shared" si="456"/>
        <v>44.03</v>
      </c>
      <c r="BT283" s="4">
        <v>91.3</v>
      </c>
      <c r="BU283" s="42">
        <v>6882.0689655172418</v>
      </c>
      <c r="BV283" s="6">
        <f t="shared" si="457"/>
        <v>8.7000000000000028</v>
      </c>
      <c r="BW283" s="6">
        <f t="shared" si="458"/>
        <v>46.367519999999999</v>
      </c>
      <c r="BX283" s="2">
        <v>0.63</v>
      </c>
      <c r="BY283" s="22">
        <f t="shared" si="459"/>
        <v>0.29231999999999997</v>
      </c>
      <c r="BZ283" s="4">
        <v>43.4</v>
      </c>
      <c r="CA283" s="22">
        <f t="shared" si="460"/>
        <v>20.137599999999999</v>
      </c>
      <c r="CB283" s="4">
        <v>55.9</v>
      </c>
      <c r="CC283" s="22">
        <f t="shared" si="461"/>
        <v>25.937599999999996</v>
      </c>
      <c r="CD283" s="22">
        <v>1.59</v>
      </c>
      <c r="CE283" s="123">
        <v>97.4</v>
      </c>
      <c r="CF283" s="123">
        <v>11719</v>
      </c>
      <c r="CG283" s="123">
        <v>96.9</v>
      </c>
      <c r="CH283" s="123">
        <v>7365</v>
      </c>
      <c r="CI283" s="123">
        <v>71.8</v>
      </c>
      <c r="CJ283" s="123">
        <v>82.8</v>
      </c>
      <c r="CK283" s="123">
        <v>4623</v>
      </c>
      <c r="CL283" s="143">
        <f t="shared" si="462"/>
        <v>1.4516129032258065E-2</v>
      </c>
      <c r="CM283" s="22"/>
      <c r="CN283" s="22"/>
      <c r="CO283" s="22"/>
      <c r="CP283" s="6">
        <v>0.6</v>
      </c>
      <c r="CQ283" s="19"/>
      <c r="CR283" s="19"/>
      <c r="CS283" s="19"/>
      <c r="CT283" s="22"/>
      <c r="CU283" s="139"/>
      <c r="CV283" s="139"/>
      <c r="CW283" s="22"/>
      <c r="CX283" s="22"/>
      <c r="CY283" s="1"/>
      <c r="CZ283" s="22"/>
      <c r="DA283" s="16"/>
      <c r="DB283" s="126" t="s">
        <v>257</v>
      </c>
      <c r="DC283" s="127"/>
      <c r="DD283" s="128" t="s">
        <v>1178</v>
      </c>
      <c r="DE283" s="1"/>
      <c r="DF283" s="1"/>
      <c r="DG283" s="1"/>
      <c r="DH283" s="1"/>
      <c r="DI283" s="1" t="s">
        <v>435</v>
      </c>
      <c r="DJ283" s="206" t="s">
        <v>490</v>
      </c>
      <c r="DK283" s="4">
        <v>2</v>
      </c>
      <c r="DL283" s="4"/>
      <c r="DM283" s="4"/>
      <c r="DN283" s="16">
        <v>0</v>
      </c>
      <c r="DO283" s="4"/>
      <c r="DP283" s="4"/>
      <c r="DQ283" s="4"/>
      <c r="DR283" s="22" t="s">
        <v>430</v>
      </c>
      <c r="DS283" s="22" t="s">
        <v>430</v>
      </c>
      <c r="DT283" s="22">
        <v>145</v>
      </c>
      <c r="DU283" s="22">
        <v>16.600000000000001</v>
      </c>
      <c r="DV283" s="22">
        <v>83.4</v>
      </c>
      <c r="DW283" s="22" t="s">
        <v>430</v>
      </c>
      <c r="DX283" s="22" t="s">
        <v>430</v>
      </c>
      <c r="DY283" s="22" t="s">
        <v>430</v>
      </c>
      <c r="DZ283" s="22" t="s">
        <v>430</v>
      </c>
      <c r="EA283" s="2">
        <v>0</v>
      </c>
      <c r="EB283" s="2"/>
      <c r="EC283" s="36"/>
      <c r="ED283" s="36"/>
      <c r="EE283" s="4">
        <v>13</v>
      </c>
      <c r="EF283" s="4">
        <v>80</v>
      </c>
      <c r="EG283" s="4"/>
      <c r="EH283" s="4">
        <v>1</v>
      </c>
      <c r="EI283" s="4" t="s">
        <v>2668</v>
      </c>
      <c r="EJ283" s="4">
        <v>156</v>
      </c>
      <c r="EK283" s="4">
        <v>94</v>
      </c>
      <c r="EL283" s="6">
        <f t="shared" si="449"/>
        <v>38.625904010519392</v>
      </c>
      <c r="EM283" s="4"/>
      <c r="EN283" s="4">
        <v>1</v>
      </c>
      <c r="EO283" s="4">
        <v>3</v>
      </c>
      <c r="EP283" s="4">
        <v>2</v>
      </c>
      <c r="EQ283" s="31">
        <v>0</v>
      </c>
      <c r="ER283" s="14" t="s">
        <v>513</v>
      </c>
      <c r="ES283" s="129">
        <v>12885</v>
      </c>
      <c r="ET283" s="130">
        <v>75</v>
      </c>
      <c r="EU283" s="130">
        <v>11622</v>
      </c>
      <c r="EV283" s="130">
        <v>16000</v>
      </c>
      <c r="EW283" s="130">
        <v>40560</v>
      </c>
      <c r="EX283" s="130">
        <v>2534</v>
      </c>
      <c r="EY283" s="131">
        <f t="shared" si="463"/>
        <v>85.649199999999993</v>
      </c>
      <c r="EZ283" s="38">
        <f t="shared" si="464"/>
        <v>1113.4395999999999</v>
      </c>
      <c r="FA283" s="9"/>
      <c r="FB283" s="9"/>
      <c r="FC283" s="9"/>
      <c r="FD283" s="9"/>
      <c r="FE283" s="132"/>
      <c r="FF283" s="132"/>
      <c r="FG283" s="132"/>
      <c r="FH283" s="133"/>
      <c r="FI283" s="11"/>
      <c r="FJ283" s="133"/>
      <c r="FK283" s="135"/>
      <c r="FL283" s="136"/>
      <c r="FM283" s="9"/>
      <c r="FN283" s="1"/>
      <c r="FO283" s="40">
        <f t="shared" si="465"/>
        <v>7.0000000000000007E-2</v>
      </c>
      <c r="FP283" s="9"/>
      <c r="FQ283" s="118">
        <f t="shared" si="466"/>
        <v>21.803476165892274</v>
      </c>
      <c r="FR283" s="137">
        <f t="shared" si="467"/>
        <v>8.5649199999999995E-2</v>
      </c>
      <c r="FS283" s="140">
        <f>DT283/EY283</f>
        <v>1.6929521816899633</v>
      </c>
      <c r="FT283" s="140"/>
      <c r="FU283" s="335"/>
      <c r="FV283" s="344">
        <v>43800</v>
      </c>
      <c r="FW283" s="210"/>
      <c r="FX283" s="244" t="s">
        <v>1106</v>
      </c>
      <c r="FY283" s="243" t="s">
        <v>2669</v>
      </c>
      <c r="FZ283" s="1"/>
      <c r="GA283" s="1">
        <v>3</v>
      </c>
      <c r="GB283" s="9"/>
      <c r="GC283" s="9"/>
      <c r="GD283" s="1"/>
      <c r="GE283" s="459" t="s">
        <v>513</v>
      </c>
      <c r="GF283" s="237" t="s">
        <v>513</v>
      </c>
      <c r="GG283" s="1"/>
      <c r="GH283" s="244" t="s">
        <v>2670</v>
      </c>
      <c r="GI283" s="351">
        <v>1</v>
      </c>
      <c r="GJ283" s="244" t="s">
        <v>2671</v>
      </c>
      <c r="GK283" s="1"/>
      <c r="GL283" s="8">
        <v>0</v>
      </c>
      <c r="GM283" s="9"/>
      <c r="GN283" s="1"/>
      <c r="GO283" s="10">
        <v>43986</v>
      </c>
      <c r="GP283" s="10"/>
      <c r="GQ283" s="20"/>
      <c r="GR283" s="138"/>
      <c r="GS283" s="1"/>
      <c r="GT283" s="1"/>
      <c r="GU283" s="1"/>
      <c r="GV283" s="1"/>
      <c r="GW283" s="1"/>
      <c r="GX283" s="1"/>
      <c r="GY283" s="9"/>
      <c r="GZ283" s="9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9"/>
      <c r="KC283" s="9"/>
      <c r="KD283" s="9"/>
      <c r="KE283" s="20">
        <f t="shared" si="468"/>
        <v>41.368563599999995</v>
      </c>
      <c r="KF283" s="20">
        <f t="shared" si="469"/>
        <v>39.741228799999995</v>
      </c>
      <c r="KG283" s="20">
        <f t="shared" si="470"/>
        <v>3.640091</v>
      </c>
      <c r="KH283" s="20">
        <f t="shared" si="471"/>
        <v>0.24838267999999994</v>
      </c>
      <c r="KI283" s="20">
        <f t="shared" si="472"/>
        <v>1.2076537199999999</v>
      </c>
      <c r="KJ283" s="20">
        <f t="shared" si="473"/>
        <v>0.25036974143999996</v>
      </c>
      <c r="KK283" s="20">
        <f t="shared" si="474"/>
        <v>17.247693299199994</v>
      </c>
      <c r="KL283" s="20">
        <f t="shared" si="475"/>
        <v>22.215346899199996</v>
      </c>
      <c r="KM283" s="9"/>
      <c r="KN283" s="9"/>
      <c r="KO283" s="9"/>
      <c r="KP283" s="1"/>
      <c r="KQ283" s="9"/>
      <c r="KR283" s="9"/>
      <c r="KS283" s="23">
        <v>44000</v>
      </c>
      <c r="KT283" s="20">
        <v>2</v>
      </c>
      <c r="KU283" s="1">
        <v>3</v>
      </c>
      <c r="KV283" s="1">
        <v>2</v>
      </c>
      <c r="KW283" s="23">
        <v>44770</v>
      </c>
      <c r="KX283" s="1">
        <v>2</v>
      </c>
      <c r="KY283" s="1">
        <v>0</v>
      </c>
      <c r="KZ283" s="1">
        <v>2</v>
      </c>
      <c r="LA283" s="11" t="s">
        <v>2459</v>
      </c>
      <c r="LB283" s="11"/>
      <c r="LC283" s="11"/>
    </row>
    <row r="284" spans="1:315">
      <c r="A284" s="1">
        <v>226</v>
      </c>
      <c r="B284" s="1">
        <f>COUNTIFS($D$3:D284,D284,$F$3:F284,F284)</f>
        <v>1</v>
      </c>
      <c r="C284" s="34">
        <v>15959</v>
      </c>
      <c r="D284" s="21" t="s">
        <v>1735</v>
      </c>
      <c r="E284" s="2" t="s">
        <v>560</v>
      </c>
      <c r="F284" s="12">
        <v>6707200302</v>
      </c>
      <c r="G284" s="1">
        <v>54</v>
      </c>
      <c r="H284" s="441">
        <v>44426</v>
      </c>
      <c r="I284" s="29" t="s">
        <v>674</v>
      </c>
      <c r="J284" s="24" t="s">
        <v>486</v>
      </c>
      <c r="K284" s="2" t="s">
        <v>429</v>
      </c>
      <c r="L284" s="2">
        <v>13</v>
      </c>
      <c r="M284" s="2" t="s">
        <v>712</v>
      </c>
      <c r="N284" s="2" t="s">
        <v>644</v>
      </c>
      <c r="O284" s="11"/>
      <c r="P284" s="2" t="s">
        <v>1727</v>
      </c>
      <c r="Q284" s="11"/>
      <c r="R284" s="11"/>
      <c r="S284" s="11"/>
      <c r="T284" s="41"/>
      <c r="U284" s="41"/>
      <c r="V284" s="61" t="s">
        <v>1358</v>
      </c>
      <c r="W284" s="41"/>
      <c r="X284" s="41"/>
      <c r="Y284" s="63"/>
      <c r="Z284" s="11"/>
      <c r="AA284" s="1" t="s">
        <v>793</v>
      </c>
      <c r="AB284" s="1"/>
      <c r="AC284" s="112">
        <v>310</v>
      </c>
      <c r="AD284" s="112">
        <v>4000</v>
      </c>
      <c r="AE284" s="11"/>
      <c r="AF284" s="11"/>
      <c r="AG284" s="11" t="s">
        <v>482</v>
      </c>
      <c r="AH284" s="112">
        <v>250</v>
      </c>
      <c r="AI284" s="11"/>
      <c r="AJ284" s="11"/>
      <c r="AK284" s="112"/>
      <c r="AL284" s="1"/>
      <c r="AM284" s="11"/>
      <c r="AN284" s="1"/>
      <c r="AO284" s="113">
        <v>15.6</v>
      </c>
      <c r="AP284" s="114">
        <v>25.4</v>
      </c>
      <c r="AQ284" s="115">
        <v>58.9</v>
      </c>
      <c r="AR284" s="116">
        <f t="shared" si="450"/>
        <v>99.9</v>
      </c>
      <c r="AS284" s="117">
        <f t="shared" si="451"/>
        <v>0.61417322834645671</v>
      </c>
      <c r="AT284" s="118">
        <f t="shared" si="452"/>
        <v>36.174803149606298</v>
      </c>
      <c r="AU284" s="119">
        <f t="shared" si="453"/>
        <v>0.18505338078291816</v>
      </c>
      <c r="AV284" s="19">
        <f t="shared" si="476"/>
        <v>12.037999999999997</v>
      </c>
      <c r="AW284" s="19">
        <f>98-AY284-(CD284*100/AO284)</f>
        <v>77.166666666666657</v>
      </c>
      <c r="AX284" s="120">
        <v>1.79</v>
      </c>
      <c r="AY284" s="19">
        <f>AX284*100/AO284</f>
        <v>11.474358974358974</v>
      </c>
      <c r="AZ284" s="1" t="s">
        <v>431</v>
      </c>
      <c r="BA284" s="55">
        <v>16.25</v>
      </c>
      <c r="BB284" s="1" t="s">
        <v>431</v>
      </c>
      <c r="BC284" s="6">
        <v>8.98</v>
      </c>
      <c r="BD284" s="6"/>
      <c r="BE284" s="19"/>
      <c r="BF284" s="19"/>
      <c r="BG284" s="64">
        <v>5660.1769911504434</v>
      </c>
      <c r="BH284" s="64">
        <v>451.33</v>
      </c>
      <c r="BI284" s="19">
        <v>0.49</v>
      </c>
      <c r="BJ284" s="19">
        <v>64.3</v>
      </c>
      <c r="BK284" s="19">
        <f>100-BJ284</f>
        <v>35.700000000000003</v>
      </c>
      <c r="BL284" s="121">
        <f t="shared" si="454"/>
        <v>1.8011204481792715</v>
      </c>
      <c r="BM284" s="122">
        <v>0.24</v>
      </c>
      <c r="BN284" s="6">
        <f t="shared" si="455"/>
        <v>1.5384615384615385</v>
      </c>
      <c r="BO284" s="1" t="s">
        <v>431</v>
      </c>
      <c r="BP284" s="19">
        <v>24</v>
      </c>
      <c r="BQ284" s="19">
        <v>28.100999999999999</v>
      </c>
      <c r="BR284" s="42">
        <v>64728.72</v>
      </c>
      <c r="BS284" s="6">
        <f t="shared" si="456"/>
        <v>53.5</v>
      </c>
      <c r="BT284" s="4">
        <v>88.5</v>
      </c>
      <c r="BU284" s="42">
        <v>8771.15</v>
      </c>
      <c r="BV284" s="6">
        <f t="shared" si="457"/>
        <v>11.5</v>
      </c>
      <c r="BW284" s="6">
        <f t="shared" si="458"/>
        <v>25.018999999999998</v>
      </c>
      <c r="BX284" s="22">
        <v>25</v>
      </c>
      <c r="BY284" s="22">
        <f t="shared" si="459"/>
        <v>6.35</v>
      </c>
      <c r="BZ284" s="6">
        <v>28.5</v>
      </c>
      <c r="CA284" s="22">
        <f t="shared" si="460"/>
        <v>7.2389999999999999</v>
      </c>
      <c r="CB284" s="6">
        <v>45</v>
      </c>
      <c r="CC284" s="22">
        <f t="shared" si="461"/>
        <v>11.43</v>
      </c>
      <c r="CD284" s="22">
        <v>1.46</v>
      </c>
      <c r="CE284" s="123">
        <v>94.9</v>
      </c>
      <c r="CF284" s="124">
        <v>7540</v>
      </c>
      <c r="CG284" s="123">
        <v>86.4</v>
      </c>
      <c r="CH284" s="124">
        <v>5820</v>
      </c>
      <c r="CI284" s="123">
        <v>64.900000000000006</v>
      </c>
      <c r="CJ284" s="123">
        <v>77.900000000000006</v>
      </c>
      <c r="CK284" s="124">
        <v>5594</v>
      </c>
      <c r="CL284" s="19">
        <f t="shared" si="462"/>
        <v>0.8771929824561403</v>
      </c>
      <c r="CM284" s="19"/>
      <c r="CN284" s="19"/>
      <c r="CO284" s="19"/>
      <c r="CP284" s="6"/>
      <c r="CQ284" s="19"/>
      <c r="CR284" s="19"/>
      <c r="CS284" s="20"/>
      <c r="CT284" s="25"/>
      <c r="CU284" s="125"/>
      <c r="CV284" s="125"/>
      <c r="CW284" s="1"/>
      <c r="CX284" s="1"/>
      <c r="CY284" s="1"/>
      <c r="CZ284" s="22"/>
      <c r="DA284" s="16"/>
      <c r="DB284" s="126" t="s">
        <v>546</v>
      </c>
      <c r="DC284" s="127"/>
      <c r="DD284" s="128" t="s">
        <v>1736</v>
      </c>
      <c r="DE284" s="1"/>
      <c r="DF284" s="1"/>
      <c r="DG284" s="1"/>
      <c r="DH284" s="1"/>
      <c r="DI284" s="1" t="s">
        <v>433</v>
      </c>
      <c r="DJ284" s="205" t="s">
        <v>482</v>
      </c>
      <c r="DK284" s="4">
        <v>2</v>
      </c>
      <c r="DL284" s="4"/>
      <c r="DM284" s="4"/>
      <c r="DN284" s="16" t="s">
        <v>466</v>
      </c>
      <c r="DO284" s="4"/>
      <c r="DP284" s="4"/>
      <c r="DQ284" s="4"/>
      <c r="DR284" s="22" t="s">
        <v>430</v>
      </c>
      <c r="DS284" s="22" t="s">
        <v>430</v>
      </c>
      <c r="DT284" s="64">
        <v>205</v>
      </c>
      <c r="DU284" s="22">
        <v>43.9</v>
      </c>
      <c r="DV284" s="22">
        <v>56.1</v>
      </c>
      <c r="DW284" s="22" t="s">
        <v>430</v>
      </c>
      <c r="DX284" s="22" t="s">
        <v>430</v>
      </c>
      <c r="DY284" s="22" t="s">
        <v>430</v>
      </c>
      <c r="DZ284" s="22" t="s">
        <v>430</v>
      </c>
      <c r="EA284" s="2">
        <v>0</v>
      </c>
      <c r="EB284" s="65"/>
      <c r="EC284" s="36"/>
      <c r="ED284" s="36"/>
      <c r="EE284" s="4">
        <f>L284</f>
        <v>13</v>
      </c>
      <c r="EF284" s="4">
        <v>50</v>
      </c>
      <c r="EG284" s="4"/>
      <c r="EH284" s="4">
        <v>0</v>
      </c>
      <c r="EI284" s="4">
        <v>0</v>
      </c>
      <c r="EJ284" s="4" t="s">
        <v>1346</v>
      </c>
      <c r="EK284" s="4" t="s">
        <v>1346</v>
      </c>
      <c r="EL284" s="6" t="e">
        <f t="shared" si="449"/>
        <v>#VALUE!</v>
      </c>
      <c r="EM284" s="4"/>
      <c r="EN284" s="4">
        <v>1</v>
      </c>
      <c r="EO284" s="4">
        <v>2</v>
      </c>
      <c r="EP284" s="4">
        <v>1</v>
      </c>
      <c r="EQ284" s="31">
        <v>0</v>
      </c>
      <c r="ER284" s="14" t="s">
        <v>513</v>
      </c>
      <c r="ES284" s="129">
        <f>C284</f>
        <v>15959</v>
      </c>
      <c r="ET284" s="130">
        <v>75</v>
      </c>
      <c r="EU284" s="130">
        <v>7400</v>
      </c>
      <c r="EV284" s="130">
        <v>4000</v>
      </c>
      <c r="EW284" s="130">
        <v>37440</v>
      </c>
      <c r="EX284" s="130">
        <v>2476</v>
      </c>
      <c r="EY284" s="131">
        <f t="shared" si="463"/>
        <v>309.00479999999999</v>
      </c>
      <c r="EZ284" s="38">
        <f t="shared" si="464"/>
        <v>4017.0623999999998</v>
      </c>
      <c r="FA284" s="9"/>
      <c r="FB284" s="9"/>
      <c r="FC284" s="9"/>
      <c r="FD284" s="9"/>
      <c r="FE284" s="132"/>
      <c r="FF284" s="132"/>
      <c r="FG284" s="132"/>
      <c r="FH284" s="133"/>
      <c r="FI284" s="134"/>
      <c r="FJ284" s="133"/>
      <c r="FK284" s="135"/>
      <c r="FL284" s="136"/>
      <c r="FM284" s="9"/>
      <c r="FN284" s="1"/>
      <c r="FO284" s="40">
        <f t="shared" si="465"/>
        <v>0.31</v>
      </c>
      <c r="FP284" s="9"/>
      <c r="FQ284" s="118">
        <f t="shared" si="466"/>
        <v>33.45945945945946</v>
      </c>
      <c r="FR284" s="137">
        <f t="shared" si="467"/>
        <v>0.30900479999999997</v>
      </c>
      <c r="FS284" s="9"/>
      <c r="FT284" s="1"/>
      <c r="FU284" s="336">
        <v>44409</v>
      </c>
      <c r="FV284" s="343"/>
      <c r="FW284" s="237" t="s">
        <v>2672</v>
      </c>
      <c r="FX284" s="208"/>
      <c r="FY284" s="243" t="s">
        <v>2429</v>
      </c>
      <c r="FZ284" s="1"/>
      <c r="GA284" s="1">
        <v>2</v>
      </c>
      <c r="GB284" s="9"/>
      <c r="GC284" s="9"/>
      <c r="GD284" s="1"/>
      <c r="GE284" s="459" t="s">
        <v>557</v>
      </c>
      <c r="GF284" s="237" t="s">
        <v>2673</v>
      </c>
      <c r="GG284" s="1"/>
      <c r="GH284" s="244" t="s">
        <v>513</v>
      </c>
      <c r="GI284" s="352" t="s">
        <v>513</v>
      </c>
      <c r="GJ284" s="244" t="s">
        <v>513</v>
      </c>
      <c r="GK284" s="1"/>
      <c r="GL284" s="244" t="s">
        <v>513</v>
      </c>
      <c r="GM284" s="9"/>
      <c r="GN284" s="1"/>
      <c r="GO284" s="10"/>
      <c r="GP284" s="10"/>
      <c r="GQ284" s="20"/>
      <c r="GR284" s="138"/>
      <c r="GS284" s="1"/>
      <c r="GT284" s="1"/>
      <c r="GU284" s="1"/>
      <c r="GV284" s="1"/>
      <c r="GW284" s="1"/>
      <c r="GX284" s="1"/>
      <c r="GY284" s="9"/>
      <c r="GZ284" s="9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9"/>
      <c r="KC284" s="9"/>
      <c r="KD284" s="9"/>
      <c r="KE284" s="20">
        <f t="shared" si="468"/>
        <v>48.20474879999999</v>
      </c>
      <c r="KF284" s="20">
        <f t="shared" si="469"/>
        <v>78.487219199999984</v>
      </c>
      <c r="KG284" s="20">
        <f t="shared" si="470"/>
        <v>182.00382719999996</v>
      </c>
      <c r="KH284" s="20">
        <f t="shared" si="471"/>
        <v>5.5311859199999986</v>
      </c>
      <c r="KI284" s="20">
        <f t="shared" si="472"/>
        <v>0.74161151999999997</v>
      </c>
      <c r="KJ284" s="20">
        <f t="shared" si="473"/>
        <v>19.621804799999996</v>
      </c>
      <c r="KK284" s="20">
        <f t="shared" si="474"/>
        <v>22.368857471999998</v>
      </c>
      <c r="KL284" s="20">
        <f t="shared" si="475"/>
        <v>35.319248639999998</v>
      </c>
      <c r="KM284" s="9"/>
      <c r="KN284" s="9"/>
      <c r="KO284" s="9"/>
      <c r="KP284" s="1"/>
      <c r="KQ284" s="9"/>
      <c r="KR284" s="9"/>
      <c r="KS284" s="245" t="s">
        <v>513</v>
      </c>
      <c r="KT284" s="459" t="s">
        <v>513</v>
      </c>
      <c r="KU284" s="237" t="s">
        <v>513</v>
      </c>
      <c r="KV284" s="237" t="s">
        <v>513</v>
      </c>
      <c r="KW284" s="237" t="s">
        <v>513</v>
      </c>
      <c r="KX284" s="237" t="s">
        <v>513</v>
      </c>
      <c r="KY284" s="237" t="s">
        <v>513</v>
      </c>
      <c r="KZ284" s="237" t="s">
        <v>513</v>
      </c>
      <c r="LA284" s="11" t="s">
        <v>513</v>
      </c>
      <c r="LB284" s="11"/>
      <c r="LC284" s="11"/>
    </row>
    <row r="285" spans="1:315">
      <c r="A285" s="1">
        <v>112</v>
      </c>
      <c r="B285" s="1">
        <f>COUNTIFS($D$3:D285,D285,$F$3:F285,F285)</f>
        <v>1</v>
      </c>
      <c r="C285" s="34">
        <v>15126</v>
      </c>
      <c r="D285" s="21" t="s">
        <v>1579</v>
      </c>
      <c r="E285" s="2" t="s">
        <v>603</v>
      </c>
      <c r="F285" s="12">
        <v>303295949</v>
      </c>
      <c r="G285" s="1">
        <v>91</v>
      </c>
      <c r="H285" s="441">
        <v>44312</v>
      </c>
      <c r="I285" s="29" t="s">
        <v>1580</v>
      </c>
      <c r="J285" s="24" t="s">
        <v>486</v>
      </c>
      <c r="K285" s="2" t="s">
        <v>429</v>
      </c>
      <c r="L285" s="2">
        <v>11</v>
      </c>
      <c r="M285" s="2" t="s">
        <v>598</v>
      </c>
      <c r="N285" s="2" t="s">
        <v>644</v>
      </c>
      <c r="O285" s="11"/>
      <c r="P285" s="2" t="s">
        <v>1574</v>
      </c>
      <c r="Q285" s="11"/>
      <c r="R285" s="11"/>
      <c r="S285" s="11"/>
      <c r="T285" s="41"/>
      <c r="U285" s="41"/>
      <c r="V285" s="61" t="s">
        <v>1358</v>
      </c>
      <c r="W285" s="41"/>
      <c r="X285" s="43" t="s">
        <v>1544</v>
      </c>
      <c r="Y285" s="68"/>
      <c r="Z285" s="11"/>
      <c r="AA285" s="1" t="s">
        <v>793</v>
      </c>
      <c r="AB285" s="1"/>
      <c r="AC285" s="112">
        <v>198</v>
      </c>
      <c r="AD285" s="112">
        <v>2100</v>
      </c>
      <c r="AE285" s="11"/>
      <c r="AF285" s="11"/>
      <c r="AG285" s="11" t="s">
        <v>490</v>
      </c>
      <c r="AH285" s="112">
        <v>150</v>
      </c>
      <c r="AI285" s="11"/>
      <c r="AJ285" s="11"/>
      <c r="AK285" s="112"/>
      <c r="AL285" s="1"/>
      <c r="AM285" s="11"/>
      <c r="AN285" s="1"/>
      <c r="AO285" s="113">
        <v>78.5</v>
      </c>
      <c r="AP285" s="114">
        <v>15</v>
      </c>
      <c r="AQ285" s="115">
        <v>4.71</v>
      </c>
      <c r="AR285" s="116">
        <f t="shared" si="450"/>
        <v>98.21</v>
      </c>
      <c r="AS285" s="117">
        <f t="shared" si="451"/>
        <v>5.2333333333333334</v>
      </c>
      <c r="AT285" s="118">
        <f t="shared" si="452"/>
        <v>24.649000000000001</v>
      </c>
      <c r="AU285" s="119">
        <f t="shared" si="453"/>
        <v>3.9827498731608317</v>
      </c>
      <c r="AV285" s="19">
        <f t="shared" si="476"/>
        <v>68.849999999999994</v>
      </c>
      <c r="AW285" s="19">
        <f>98-AY285-(CD285*100/AO285)</f>
        <v>87.70700636942675</v>
      </c>
      <c r="AX285" s="120">
        <v>5.28</v>
      </c>
      <c r="AY285" s="19">
        <f>AX285*100/AO285</f>
        <v>6.7261146496815289</v>
      </c>
      <c r="AZ285" s="1" t="s">
        <v>431</v>
      </c>
      <c r="BA285" s="55">
        <v>11.3</v>
      </c>
      <c r="BB285" s="1" t="s">
        <v>431</v>
      </c>
      <c r="BC285" s="6">
        <v>0.15</v>
      </c>
      <c r="BD285" s="6"/>
      <c r="BE285" s="19"/>
      <c r="BF285" s="19"/>
      <c r="BG285" s="64">
        <v>1707.8947368421052</v>
      </c>
      <c r="BH285" s="64">
        <v>411.81818181818181</v>
      </c>
      <c r="BI285" s="19">
        <v>12.7</v>
      </c>
      <c r="BJ285" s="19">
        <v>29.5</v>
      </c>
      <c r="BK285" s="19">
        <f>100-BJ285</f>
        <v>70.5</v>
      </c>
      <c r="BL285" s="121">
        <f t="shared" si="454"/>
        <v>0.41843971631205673</v>
      </c>
      <c r="BM285" s="122">
        <v>0.27</v>
      </c>
      <c r="BN285" s="6">
        <f t="shared" si="455"/>
        <v>0.34394904458598724</v>
      </c>
      <c r="BO285" s="1" t="s">
        <v>431</v>
      </c>
      <c r="BP285" s="19">
        <v>29.425000000000001</v>
      </c>
      <c r="BQ285" s="19">
        <v>50.7</v>
      </c>
      <c r="BR285" s="42">
        <v>25338</v>
      </c>
      <c r="BS285" s="6">
        <f t="shared" si="456"/>
        <v>16.990000000000002</v>
      </c>
      <c r="BT285" s="4">
        <v>84</v>
      </c>
      <c r="BU285" s="42">
        <v>8462.48</v>
      </c>
      <c r="BV285" s="6">
        <f t="shared" si="457"/>
        <v>16</v>
      </c>
      <c r="BW285" s="6">
        <f t="shared" si="458"/>
        <v>14.758500000000002</v>
      </c>
      <c r="BX285" s="22">
        <v>6.49</v>
      </c>
      <c r="BY285" s="22">
        <f t="shared" si="459"/>
        <v>0.97350000000000003</v>
      </c>
      <c r="BZ285" s="6">
        <v>10.5</v>
      </c>
      <c r="CA285" s="22">
        <f t="shared" si="460"/>
        <v>1.575</v>
      </c>
      <c r="CB285" s="6">
        <v>81.400000000000006</v>
      </c>
      <c r="CC285" s="22">
        <f t="shared" si="461"/>
        <v>12.21</v>
      </c>
      <c r="CD285" s="141">
        <v>2.8</v>
      </c>
      <c r="CE285" s="123">
        <v>100</v>
      </c>
      <c r="CF285" s="124">
        <v>5313</v>
      </c>
      <c r="CG285" s="123">
        <v>93.5</v>
      </c>
      <c r="CH285" s="124">
        <v>4167</v>
      </c>
      <c r="CI285" s="123">
        <v>34.299999999999997</v>
      </c>
      <c r="CJ285" s="123">
        <v>27.9</v>
      </c>
      <c r="CK285" s="124">
        <v>3483</v>
      </c>
      <c r="CL285" s="19">
        <f t="shared" si="462"/>
        <v>0.61809523809523814</v>
      </c>
      <c r="CM285" s="19">
        <v>4.08</v>
      </c>
      <c r="CN285" s="19">
        <v>0</v>
      </c>
      <c r="CO285" s="19">
        <v>4.1500000000000004</v>
      </c>
      <c r="CP285" s="6"/>
      <c r="CQ285" s="19"/>
      <c r="CR285" s="19"/>
      <c r="CS285" s="20"/>
      <c r="CT285" s="25"/>
      <c r="CU285" s="125"/>
      <c r="CV285" s="125"/>
      <c r="CW285" s="1"/>
      <c r="CX285" s="1"/>
      <c r="CY285" s="1"/>
      <c r="CZ285" s="22"/>
      <c r="DA285" s="16"/>
      <c r="DB285" s="126" t="s">
        <v>446</v>
      </c>
      <c r="DC285" s="127"/>
      <c r="DD285" s="128" t="s">
        <v>1542</v>
      </c>
      <c r="DE285" s="1"/>
      <c r="DF285" s="1"/>
      <c r="DG285" s="1"/>
      <c r="DH285" s="1"/>
      <c r="DI285" s="1" t="s">
        <v>433</v>
      </c>
      <c r="DJ285" s="206" t="s">
        <v>490</v>
      </c>
      <c r="DK285" s="4">
        <v>2</v>
      </c>
      <c r="DL285" s="4"/>
      <c r="DM285" s="4"/>
      <c r="DN285" s="16">
        <v>0</v>
      </c>
      <c r="DO285" s="4"/>
      <c r="DP285" s="4"/>
      <c r="DQ285" s="4"/>
      <c r="DR285" s="22" t="s">
        <v>430</v>
      </c>
      <c r="DS285" s="22" t="s">
        <v>430</v>
      </c>
      <c r="DT285" s="64">
        <v>509</v>
      </c>
      <c r="DU285" s="22">
        <v>5.5</v>
      </c>
      <c r="DV285" s="22">
        <v>94.5</v>
      </c>
      <c r="DW285" s="22" t="s">
        <v>430</v>
      </c>
      <c r="DX285" s="22" t="s">
        <v>430</v>
      </c>
      <c r="DY285" s="22" t="s">
        <v>430</v>
      </c>
      <c r="DZ285" s="22" t="s">
        <v>430</v>
      </c>
      <c r="EA285" s="2">
        <v>0</v>
      </c>
      <c r="EB285" s="65"/>
      <c r="EC285" s="36"/>
      <c r="ED285" s="36"/>
      <c r="EE285" s="4">
        <f>L285</f>
        <v>11</v>
      </c>
      <c r="EF285" s="4">
        <v>15</v>
      </c>
      <c r="EG285" s="4"/>
      <c r="EH285" s="4">
        <v>1</v>
      </c>
      <c r="EI285" s="4" t="s">
        <v>2674</v>
      </c>
      <c r="EJ285" s="4">
        <v>172</v>
      </c>
      <c r="EK285" s="4">
        <v>81</v>
      </c>
      <c r="EL285" s="6">
        <f t="shared" si="449"/>
        <v>27.379664683612759</v>
      </c>
      <c r="EM285" s="4"/>
      <c r="EN285" s="4">
        <v>1</v>
      </c>
      <c r="EO285" s="4">
        <v>0</v>
      </c>
      <c r="EP285" s="4">
        <v>0</v>
      </c>
      <c r="EQ285" s="31" t="s">
        <v>2431</v>
      </c>
      <c r="ER285" s="14">
        <v>44128</v>
      </c>
      <c r="ES285" s="129">
        <v>15126</v>
      </c>
      <c r="ET285" s="130">
        <v>75</v>
      </c>
      <c r="EU285" s="130">
        <v>213707</v>
      </c>
      <c r="EV285" s="130">
        <v>8000</v>
      </c>
      <c r="EW285" s="130">
        <v>39780</v>
      </c>
      <c r="EX285" s="130">
        <v>2895</v>
      </c>
      <c r="EY285" s="131">
        <f t="shared" si="463"/>
        <v>191.9385</v>
      </c>
      <c r="EZ285" s="38">
        <f t="shared" si="464"/>
        <v>2111.3235</v>
      </c>
      <c r="FA285" s="9"/>
      <c r="FB285" s="9"/>
      <c r="FC285" s="9"/>
      <c r="FD285" s="9"/>
      <c r="FE285" s="132"/>
      <c r="FF285" s="132"/>
      <c r="FG285" s="132"/>
      <c r="FH285" s="133"/>
      <c r="FI285" s="134"/>
      <c r="FJ285" s="133"/>
      <c r="FK285" s="135"/>
      <c r="FL285" s="136"/>
      <c r="FM285" s="9"/>
      <c r="FN285" s="1"/>
      <c r="FO285" s="40">
        <f t="shared" si="465"/>
        <v>0.19800000000000001</v>
      </c>
      <c r="FP285" s="9"/>
      <c r="FQ285" s="118">
        <f t="shared" si="466"/>
        <v>1.3546584810043658</v>
      </c>
      <c r="FR285" s="137">
        <f t="shared" si="467"/>
        <v>0.19193850000000001</v>
      </c>
      <c r="FS285" s="9"/>
      <c r="FT285" s="1"/>
      <c r="FU285" s="335"/>
      <c r="FV285" s="344">
        <v>44713</v>
      </c>
      <c r="FW285" s="210"/>
      <c r="FX285" s="244" t="s">
        <v>566</v>
      </c>
      <c r="FY285" s="243" t="s">
        <v>2539</v>
      </c>
      <c r="FZ285" s="1"/>
      <c r="GA285" s="1">
        <v>1</v>
      </c>
      <c r="GB285" s="9"/>
      <c r="GC285" s="9"/>
      <c r="GD285" s="1"/>
      <c r="GE285" s="459" t="s">
        <v>2675</v>
      </c>
      <c r="GF285" s="237" t="s">
        <v>1016</v>
      </c>
      <c r="GG285" s="1"/>
      <c r="GH285" s="244" t="s">
        <v>2676</v>
      </c>
      <c r="GI285" s="351">
        <v>1</v>
      </c>
      <c r="GJ285" s="244" t="s">
        <v>2646</v>
      </c>
      <c r="GK285" s="1"/>
      <c r="GL285" s="8">
        <v>0</v>
      </c>
      <c r="GM285" s="9"/>
      <c r="GN285" s="1"/>
      <c r="GO285" s="10">
        <v>44312</v>
      </c>
      <c r="GP285" s="10"/>
      <c r="GQ285" s="20"/>
      <c r="GR285" s="138"/>
      <c r="GS285" s="1"/>
      <c r="GT285" s="1"/>
      <c r="GU285" s="1"/>
      <c r="GV285" s="1"/>
      <c r="GW285" s="1"/>
      <c r="GX285" s="1"/>
      <c r="GY285" s="9"/>
      <c r="GZ285" s="9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9"/>
      <c r="KC285" s="9"/>
      <c r="KD285" s="9"/>
      <c r="KE285" s="20">
        <f t="shared" si="468"/>
        <v>150.67172249999999</v>
      </c>
      <c r="KF285" s="20">
        <f t="shared" si="469"/>
        <v>28.790775</v>
      </c>
      <c r="KG285" s="20">
        <f t="shared" si="470"/>
        <v>9.0403033500000003</v>
      </c>
      <c r="KH285" s="20">
        <f t="shared" si="471"/>
        <v>10.134352800000002</v>
      </c>
      <c r="KI285" s="20">
        <f t="shared" si="472"/>
        <v>0.51823395000000005</v>
      </c>
      <c r="KJ285" s="20">
        <f t="shared" si="473"/>
        <v>1.8685212975000001</v>
      </c>
      <c r="KK285" s="20">
        <f t="shared" si="474"/>
        <v>3.023031375</v>
      </c>
      <c r="KL285" s="20">
        <f t="shared" si="475"/>
        <v>23.435690850000004</v>
      </c>
      <c r="KM285" s="9"/>
      <c r="KN285" s="9"/>
      <c r="KO285" s="9"/>
      <c r="KP285" s="1"/>
      <c r="KQ285" s="9"/>
      <c r="KR285" s="9"/>
      <c r="KS285" s="23">
        <v>44340</v>
      </c>
      <c r="KT285" s="20">
        <v>1</v>
      </c>
      <c r="KU285" s="1">
        <v>0</v>
      </c>
      <c r="KV285" s="1">
        <v>1</v>
      </c>
      <c r="KW285" s="23">
        <v>44760</v>
      </c>
      <c r="KX285" s="1">
        <v>1</v>
      </c>
      <c r="KY285" s="1">
        <v>3</v>
      </c>
      <c r="KZ285" s="1">
        <v>3</v>
      </c>
      <c r="LA285" s="11" t="s">
        <v>2677</v>
      </c>
      <c r="LB285" s="11"/>
      <c r="LC285" s="11"/>
    </row>
    <row r="286" spans="1:315">
      <c r="A286" s="1">
        <v>117</v>
      </c>
      <c r="B286" s="1">
        <f>COUNTIFS($D$3:D286,D286,$F$3:F286,F286)</f>
        <v>1</v>
      </c>
      <c r="C286" s="34">
        <v>17442</v>
      </c>
      <c r="D286" s="21" t="s">
        <v>2025</v>
      </c>
      <c r="E286" s="2" t="s">
        <v>496</v>
      </c>
      <c r="F286" s="12">
        <v>7207085314</v>
      </c>
      <c r="G286" s="1">
        <v>50</v>
      </c>
      <c r="H286" s="441">
        <v>44706</v>
      </c>
      <c r="I286" s="29" t="s">
        <v>2026</v>
      </c>
      <c r="J286" s="24" t="s">
        <v>486</v>
      </c>
      <c r="K286" s="2" t="s">
        <v>429</v>
      </c>
      <c r="L286" s="2">
        <v>11</v>
      </c>
      <c r="M286" s="2" t="s">
        <v>597</v>
      </c>
      <c r="N286" s="2" t="s">
        <v>644</v>
      </c>
      <c r="O286" s="11"/>
      <c r="P286" s="2" t="s">
        <v>2024</v>
      </c>
      <c r="Q286" s="11"/>
      <c r="R286" s="11"/>
      <c r="S286" s="11"/>
      <c r="T286" s="41"/>
      <c r="U286" s="41" t="s">
        <v>2027</v>
      </c>
      <c r="V286" s="61" t="s">
        <v>1980</v>
      </c>
      <c r="W286" s="41"/>
      <c r="X286" s="41"/>
      <c r="Y286" s="41" t="s">
        <v>2028</v>
      </c>
      <c r="Z286" s="29"/>
      <c r="AA286" s="1" t="s">
        <v>793</v>
      </c>
      <c r="AB286" s="1"/>
      <c r="AC286" s="112">
        <v>470</v>
      </c>
      <c r="AD286" s="112">
        <v>5100</v>
      </c>
      <c r="AE286" s="11"/>
      <c r="AF286" s="11"/>
      <c r="AG286" s="11" t="s">
        <v>482</v>
      </c>
      <c r="AH286" s="112">
        <v>350</v>
      </c>
      <c r="AI286" s="1"/>
      <c r="AJ286" s="11"/>
      <c r="AK286" s="112"/>
      <c r="AL286" s="1"/>
      <c r="AM286" s="11"/>
      <c r="AN286" s="1"/>
      <c r="AO286" s="113">
        <v>16.5</v>
      </c>
      <c r="AP286" s="114">
        <v>80.2</v>
      </c>
      <c r="AQ286" s="115">
        <v>2.5</v>
      </c>
      <c r="AR286" s="116">
        <f t="shared" si="450"/>
        <v>99.2</v>
      </c>
      <c r="AS286" s="117">
        <f t="shared" si="451"/>
        <v>0.20573566084788028</v>
      </c>
      <c r="AT286" s="118">
        <f t="shared" si="452"/>
        <v>0.51433915211970072</v>
      </c>
      <c r="AU286" s="119">
        <f t="shared" si="453"/>
        <v>0.19951632406287786</v>
      </c>
      <c r="AV286" s="19">
        <f t="shared" si="476"/>
        <v>14.34</v>
      </c>
      <c r="AW286" s="19">
        <f>98-AY286</f>
        <v>86.909090909090907</v>
      </c>
      <c r="AX286" s="120">
        <v>1.83</v>
      </c>
      <c r="AY286" s="19">
        <f>AX286*100/AO286</f>
        <v>11.090909090909092</v>
      </c>
      <c r="AZ286" s="1" t="s">
        <v>431</v>
      </c>
      <c r="BA286" s="55">
        <v>15.7</v>
      </c>
      <c r="BB286" s="1" t="s">
        <v>431</v>
      </c>
      <c r="BC286" s="6">
        <v>5.13E-3</v>
      </c>
      <c r="BD286" s="6"/>
      <c r="BE286" s="19"/>
      <c r="BF286" s="19"/>
      <c r="BG286" s="64">
        <v>4476.9230769230771</v>
      </c>
      <c r="BH286" s="64">
        <v>178</v>
      </c>
      <c r="BI286" s="19">
        <v>1.27</v>
      </c>
      <c r="BJ286" s="19">
        <v>59</v>
      </c>
      <c r="BK286" s="19">
        <f>100-BJ286</f>
        <v>41</v>
      </c>
      <c r="BL286" s="121">
        <f t="shared" si="454"/>
        <v>1.4390243902439024</v>
      </c>
      <c r="BM286" s="122">
        <v>6.9000000000000006E-2</v>
      </c>
      <c r="BN286" s="6">
        <f t="shared" si="455"/>
        <v>0.41818181818181821</v>
      </c>
      <c r="BO286" s="1" t="s">
        <v>431</v>
      </c>
      <c r="BP286" s="19">
        <v>20.33898305084746</v>
      </c>
      <c r="BQ286" s="19">
        <v>32.299999999999997</v>
      </c>
      <c r="BR286" s="42">
        <v>21817.600000000002</v>
      </c>
      <c r="BS286" s="6">
        <f t="shared" si="456"/>
        <v>60.1</v>
      </c>
      <c r="BT286" s="4">
        <v>92.3</v>
      </c>
      <c r="BU286" s="42">
        <v>10545.238095238095</v>
      </c>
      <c r="BV286" s="6">
        <f t="shared" si="457"/>
        <v>7.7000000000000028</v>
      </c>
      <c r="BW286" s="6">
        <f t="shared" si="458"/>
        <v>80.200000000000017</v>
      </c>
      <c r="BX286" s="22">
        <v>26.6</v>
      </c>
      <c r="BY286" s="22">
        <f t="shared" si="459"/>
        <v>21.333200000000001</v>
      </c>
      <c r="BZ286" s="6">
        <v>33.5</v>
      </c>
      <c r="CA286" s="22">
        <f t="shared" si="460"/>
        <v>26.867000000000004</v>
      </c>
      <c r="CB286" s="6">
        <v>39.9</v>
      </c>
      <c r="CC286" s="22">
        <f t="shared" si="461"/>
        <v>31.9998</v>
      </c>
      <c r="CD286" s="22" t="s">
        <v>431</v>
      </c>
      <c r="CE286" s="123">
        <v>97.2</v>
      </c>
      <c r="CF286" s="124">
        <v>7563</v>
      </c>
      <c r="CG286" s="123">
        <v>89.9</v>
      </c>
      <c r="CH286" s="124">
        <v>5443</v>
      </c>
      <c r="CI286" s="123">
        <v>34.200000000000003</v>
      </c>
      <c r="CJ286" s="123">
        <v>69.599999999999994</v>
      </c>
      <c r="CK286" s="124">
        <v>5646</v>
      </c>
      <c r="CL286" s="19">
        <f t="shared" si="462"/>
        <v>0.79402985074626875</v>
      </c>
      <c r="CM286" s="19"/>
      <c r="CN286" s="19"/>
      <c r="CO286" s="19"/>
      <c r="CP286" s="6"/>
      <c r="CQ286" s="19"/>
      <c r="CR286" s="19"/>
      <c r="CS286" s="20"/>
      <c r="CT286" s="25"/>
      <c r="CU286" s="125"/>
      <c r="CV286" s="125"/>
      <c r="CW286" s="1"/>
      <c r="CX286" s="1"/>
      <c r="CY286" s="1"/>
      <c r="CZ286" s="22"/>
      <c r="DA286" s="16"/>
      <c r="DB286" s="126"/>
      <c r="DC286" s="127"/>
      <c r="DD286" s="128"/>
      <c r="DE286" s="1"/>
      <c r="DF286" s="1"/>
      <c r="DG286" s="1"/>
      <c r="DH286" s="1"/>
      <c r="DI286" s="1" t="s">
        <v>433</v>
      </c>
      <c r="DJ286" s="205" t="s">
        <v>482</v>
      </c>
      <c r="DK286" s="4">
        <v>2</v>
      </c>
      <c r="DL286" s="4"/>
      <c r="DM286" s="4"/>
      <c r="DN286" s="16">
        <v>0</v>
      </c>
      <c r="DO286" s="4"/>
      <c r="DP286" s="4"/>
      <c r="DQ286" s="4"/>
      <c r="DR286" s="55" t="s">
        <v>430</v>
      </c>
      <c r="DS286" s="22" t="s">
        <v>430</v>
      </c>
      <c r="DT286" s="22">
        <v>909</v>
      </c>
      <c r="DU286" s="22">
        <v>4.2</v>
      </c>
      <c r="DV286" s="22">
        <v>95.8</v>
      </c>
      <c r="DW286" s="22" t="s">
        <v>430</v>
      </c>
      <c r="DX286" s="22" t="s">
        <v>430</v>
      </c>
      <c r="DY286" s="22" t="s">
        <v>430</v>
      </c>
      <c r="DZ286" s="22" t="s">
        <v>430</v>
      </c>
      <c r="EA286" s="2">
        <v>0</v>
      </c>
      <c r="EB286" s="2"/>
      <c r="EC286" s="36"/>
      <c r="ED286" s="36"/>
      <c r="EE286" s="4">
        <f>L286</f>
        <v>11</v>
      </c>
      <c r="EF286" s="4">
        <v>20</v>
      </c>
      <c r="EG286" s="4"/>
      <c r="EH286" s="4">
        <v>0</v>
      </c>
      <c r="EI286" s="4">
        <v>0</v>
      </c>
      <c r="EJ286" s="4">
        <v>170</v>
      </c>
      <c r="EK286" s="4">
        <v>97</v>
      </c>
      <c r="EL286" s="6">
        <f t="shared" si="449"/>
        <v>33.564013840830448</v>
      </c>
      <c r="EM286" s="4"/>
      <c r="EN286" s="4">
        <v>1</v>
      </c>
      <c r="EO286" s="4">
        <v>2</v>
      </c>
      <c r="EP286" s="4">
        <v>1</v>
      </c>
      <c r="EQ286" s="31">
        <v>1</v>
      </c>
      <c r="ER286" s="14">
        <v>44788</v>
      </c>
      <c r="ES286" s="129">
        <f>C286</f>
        <v>17442</v>
      </c>
      <c r="ET286" s="130">
        <v>75</v>
      </c>
      <c r="EU286" s="130">
        <v>10590</v>
      </c>
      <c r="EV286" s="130">
        <v>4000</v>
      </c>
      <c r="EW286" s="130">
        <v>40560</v>
      </c>
      <c r="EX286" s="130">
        <v>3499</v>
      </c>
      <c r="EY286" s="131">
        <f t="shared" si="463"/>
        <v>473.06479999999999</v>
      </c>
      <c r="EZ286" s="38">
        <f t="shared" si="464"/>
        <v>5203.7128000000002</v>
      </c>
      <c r="FA286" s="9"/>
      <c r="FB286" s="9"/>
      <c r="FC286" s="9"/>
      <c r="FD286" s="9"/>
      <c r="FE286" s="132"/>
      <c r="FF286" s="132"/>
      <c r="FG286" s="132"/>
      <c r="FH286" s="133"/>
      <c r="FI286" s="134"/>
      <c r="FJ286" s="133"/>
      <c r="FK286" s="135"/>
      <c r="FL286" s="136"/>
      <c r="FM286" s="9"/>
      <c r="FN286" s="1"/>
      <c r="FO286" s="40">
        <f t="shared" si="465"/>
        <v>0.47</v>
      </c>
      <c r="FP286" s="9"/>
      <c r="FQ286" s="118">
        <f t="shared" si="466"/>
        <v>33.040604343720489</v>
      </c>
      <c r="FR286" s="137">
        <f t="shared" si="467"/>
        <v>0.47306480000000001</v>
      </c>
      <c r="FS286" s="9"/>
      <c r="FT286" s="1"/>
      <c r="FU286" s="336">
        <v>44682</v>
      </c>
      <c r="FV286" s="343"/>
      <c r="FW286" s="237" t="s">
        <v>2672</v>
      </c>
      <c r="FX286" s="208"/>
      <c r="FY286" s="243" t="s">
        <v>2461</v>
      </c>
      <c r="FZ286" s="1"/>
      <c r="GA286" s="1">
        <v>4</v>
      </c>
      <c r="GB286" s="9"/>
      <c r="GC286" s="9"/>
      <c r="GD286" s="1"/>
      <c r="GE286" s="459" t="s">
        <v>513</v>
      </c>
      <c r="GF286" s="237" t="s">
        <v>513</v>
      </c>
      <c r="GG286" s="1"/>
      <c r="GH286" s="244" t="s">
        <v>2678</v>
      </c>
      <c r="GI286" s="351">
        <v>1</v>
      </c>
      <c r="GJ286" s="244" t="s">
        <v>2679</v>
      </c>
      <c r="GK286" s="1"/>
      <c r="GL286" s="8">
        <v>0</v>
      </c>
      <c r="GM286" s="9"/>
      <c r="GN286" s="1"/>
      <c r="GO286" s="10">
        <v>44706</v>
      </c>
      <c r="GP286" s="10"/>
      <c r="GQ286" s="20"/>
      <c r="GR286" s="138"/>
      <c r="GS286" s="1"/>
      <c r="GT286" s="1"/>
      <c r="GU286" s="1"/>
      <c r="GV286" s="1"/>
      <c r="GW286" s="1"/>
      <c r="GX286" s="1"/>
      <c r="GY286" s="9"/>
      <c r="GZ286" s="9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22"/>
      <c r="KC286" s="22"/>
      <c r="KD286" s="22"/>
      <c r="KE286" s="20">
        <f t="shared" si="468"/>
        <v>78.055691999999993</v>
      </c>
      <c r="KF286" s="20">
        <f t="shared" si="469"/>
        <v>379.39796960000007</v>
      </c>
      <c r="KG286" s="20">
        <f t="shared" si="470"/>
        <v>11.826620000000002</v>
      </c>
      <c r="KH286" s="20">
        <f t="shared" si="471"/>
        <v>8.6570858400000006</v>
      </c>
      <c r="KI286" s="20">
        <f t="shared" si="472"/>
        <v>0.326414712</v>
      </c>
      <c r="KJ286" s="20">
        <f t="shared" si="473"/>
        <v>100.91985991360002</v>
      </c>
      <c r="KK286" s="20">
        <f t="shared" si="474"/>
        <v>127.09831981600003</v>
      </c>
      <c r="KL286" s="20">
        <f t="shared" si="475"/>
        <v>151.3797898704</v>
      </c>
      <c r="KM286" s="1">
        <v>75.7</v>
      </c>
      <c r="KN286" s="1">
        <v>96</v>
      </c>
      <c r="KO286" s="9"/>
      <c r="KP286" s="22"/>
      <c r="KQ286" s="22"/>
      <c r="KR286" s="22"/>
      <c r="KS286" s="23">
        <v>44727</v>
      </c>
      <c r="KT286" s="20">
        <v>2</v>
      </c>
      <c r="KU286" s="1">
        <v>3</v>
      </c>
      <c r="KV286" s="1">
        <v>1</v>
      </c>
      <c r="KW286" s="23">
        <v>44797</v>
      </c>
      <c r="KX286" s="1">
        <v>1</v>
      </c>
      <c r="KY286" s="2">
        <v>3</v>
      </c>
      <c r="KZ286" s="2">
        <v>3</v>
      </c>
      <c r="LA286" s="11" t="s">
        <v>2463</v>
      </c>
      <c r="LB286" s="11"/>
      <c r="LC286" s="11"/>
    </row>
    <row r="287" spans="1:315">
      <c r="A287" s="1">
        <v>87</v>
      </c>
      <c r="B287" s="1">
        <f>COUNTIFS($D$3:D287,D287,$F$3:F287,F287)</f>
        <v>1</v>
      </c>
      <c r="C287" s="34">
        <v>12495</v>
      </c>
      <c r="D287" s="72" t="s">
        <v>1078</v>
      </c>
      <c r="E287" s="73" t="s">
        <v>495</v>
      </c>
      <c r="F287" s="75">
        <v>8009175328</v>
      </c>
      <c r="G287" s="74">
        <v>40</v>
      </c>
      <c r="H287" s="442">
        <v>43894</v>
      </c>
      <c r="I287" s="29" t="s">
        <v>474</v>
      </c>
      <c r="J287" s="24" t="s">
        <v>486</v>
      </c>
      <c r="K287" s="2" t="s">
        <v>429</v>
      </c>
      <c r="L287" s="1">
        <v>4</v>
      </c>
      <c r="M287" s="2">
        <v>2</v>
      </c>
      <c r="N287" s="2" t="s">
        <v>430</v>
      </c>
      <c r="O287" s="1"/>
      <c r="P287" s="1" t="s">
        <v>1075</v>
      </c>
      <c r="Q287" s="25"/>
      <c r="R287" s="25"/>
      <c r="S287" s="2"/>
      <c r="T287" s="41"/>
      <c r="U287" s="41"/>
      <c r="V287" s="50" t="s">
        <v>1014</v>
      </c>
      <c r="W287" s="27"/>
      <c r="X287" s="56"/>
      <c r="Y287" s="56"/>
      <c r="Z287" s="29"/>
      <c r="AA287" s="1" t="s">
        <v>797</v>
      </c>
      <c r="AB287" s="1"/>
      <c r="AC287" s="112">
        <v>154</v>
      </c>
      <c r="AD287" s="112">
        <v>800</v>
      </c>
      <c r="AE287" s="11"/>
      <c r="AF287" s="11"/>
      <c r="AG287" s="11" t="s">
        <v>490</v>
      </c>
      <c r="AH287" s="112">
        <v>50</v>
      </c>
      <c r="AI287" s="11"/>
      <c r="AJ287" s="11"/>
      <c r="AK287" s="112"/>
      <c r="AL287" s="1"/>
      <c r="AM287" s="11"/>
      <c r="AN287" s="1"/>
      <c r="AO287" s="113">
        <v>33.4</v>
      </c>
      <c r="AP287" s="114">
        <v>57.6</v>
      </c>
      <c r="AQ287" s="115">
        <v>6.35</v>
      </c>
      <c r="AR287" s="116">
        <f t="shared" si="450"/>
        <v>97.35</v>
      </c>
      <c r="AS287" s="117">
        <f t="shared" si="451"/>
        <v>0.57986111111111105</v>
      </c>
      <c r="AT287" s="118">
        <f t="shared" si="452"/>
        <v>3.6821180555555548</v>
      </c>
      <c r="AU287" s="119">
        <f t="shared" si="453"/>
        <v>0.5222830336200156</v>
      </c>
      <c r="AV287" s="19">
        <f t="shared" si="476"/>
        <v>18.543800000000001</v>
      </c>
      <c r="AW287" s="19">
        <f>97-AY287-(CD287*100/AO287)</f>
        <v>55.520359281437131</v>
      </c>
      <c r="AX287" s="148">
        <v>12.124199999999998</v>
      </c>
      <c r="AY287" s="19">
        <v>36.299999999999997</v>
      </c>
      <c r="AZ287" s="1" t="s">
        <v>431</v>
      </c>
      <c r="BA287" s="55">
        <v>7.22</v>
      </c>
      <c r="BB287" s="1" t="s">
        <v>431</v>
      </c>
      <c r="BC287" s="6">
        <v>0.26</v>
      </c>
      <c r="BD287" s="6"/>
      <c r="BE287" s="22"/>
      <c r="BF287" s="19"/>
      <c r="BG287" s="2">
        <v>8014</v>
      </c>
      <c r="BH287" s="64">
        <v>490.09999999999997</v>
      </c>
      <c r="BI287" s="19">
        <v>1.22</v>
      </c>
      <c r="BJ287" s="19">
        <v>43</v>
      </c>
      <c r="BK287" s="1">
        <v>57</v>
      </c>
      <c r="BL287" s="121">
        <f t="shared" si="454"/>
        <v>0.75438596491228072</v>
      </c>
      <c r="BM287" s="122">
        <v>0.28000000000000003</v>
      </c>
      <c r="BN287" s="6">
        <f t="shared" si="455"/>
        <v>0.83832335329341334</v>
      </c>
      <c r="BO287" s="1" t="s">
        <v>431</v>
      </c>
      <c r="BP287" s="19">
        <v>61.27000000000001</v>
      </c>
      <c r="BQ287" s="19">
        <v>51.753999999999991</v>
      </c>
      <c r="BR287" s="42">
        <v>71164.5</v>
      </c>
      <c r="BS287" s="6">
        <f t="shared" si="456"/>
        <v>39.299999999999997</v>
      </c>
      <c r="BT287" s="4">
        <v>87.6</v>
      </c>
      <c r="BU287" s="42">
        <v>13645.369999999999</v>
      </c>
      <c r="BV287" s="6">
        <f t="shared" si="457"/>
        <v>12.400000000000006</v>
      </c>
      <c r="BW287" s="6">
        <f t="shared" si="458"/>
        <v>56.793599999999998</v>
      </c>
      <c r="BX287" s="4">
        <v>22.6</v>
      </c>
      <c r="BY287" s="22">
        <f t="shared" si="459"/>
        <v>13.017600000000002</v>
      </c>
      <c r="BZ287" s="4">
        <v>16.7</v>
      </c>
      <c r="CA287" s="22">
        <f t="shared" si="460"/>
        <v>9.6191999999999993</v>
      </c>
      <c r="CB287" s="4">
        <v>59.3</v>
      </c>
      <c r="CC287" s="22">
        <f t="shared" si="461"/>
        <v>34.156799999999997</v>
      </c>
      <c r="CD287" s="22">
        <v>1.73</v>
      </c>
      <c r="CE287" s="123">
        <v>99.8</v>
      </c>
      <c r="CF287" s="124">
        <v>13134.199999999999</v>
      </c>
      <c r="CG287" s="123">
        <v>99.2</v>
      </c>
      <c r="CH287" s="124">
        <v>9144</v>
      </c>
      <c r="CI287" s="123">
        <v>90.5</v>
      </c>
      <c r="CJ287" s="123">
        <v>94.1</v>
      </c>
      <c r="CK287" s="124">
        <v>6342.7</v>
      </c>
      <c r="CL287" s="19">
        <f t="shared" si="462"/>
        <v>1.3532934131736529</v>
      </c>
      <c r="CM287" s="22"/>
      <c r="CN287" s="22"/>
      <c r="CO287" s="22"/>
      <c r="CP287" s="6"/>
      <c r="CQ287" s="22">
        <v>12.2</v>
      </c>
      <c r="CR287" s="19"/>
      <c r="CS287" s="19"/>
      <c r="CT287" s="22"/>
      <c r="CU287" s="139"/>
      <c r="CV287" s="139"/>
      <c r="CW287" s="22"/>
      <c r="CX287" s="22"/>
      <c r="CY287" s="1"/>
      <c r="CZ287" s="22"/>
      <c r="DA287" s="1"/>
      <c r="DB287" s="126" t="s">
        <v>440</v>
      </c>
      <c r="DC287" s="127"/>
      <c r="DD287" s="128" t="s">
        <v>1079</v>
      </c>
      <c r="DE287" s="1"/>
      <c r="DF287" s="1"/>
      <c r="DG287" s="1"/>
      <c r="DH287" s="1"/>
      <c r="DI287" s="1" t="s">
        <v>433</v>
      </c>
      <c r="DJ287" s="206" t="s">
        <v>490</v>
      </c>
      <c r="DK287" s="4">
        <v>2</v>
      </c>
      <c r="DL287" s="4"/>
      <c r="DM287" s="4"/>
      <c r="DN287" s="16">
        <v>0</v>
      </c>
      <c r="DO287" s="4"/>
      <c r="DP287" s="4"/>
      <c r="DQ287" s="4"/>
      <c r="DR287" s="1" t="s">
        <v>430</v>
      </c>
      <c r="DS287" s="1" t="s">
        <v>430</v>
      </c>
      <c r="DT287" s="1">
        <v>292</v>
      </c>
      <c r="DU287" s="1">
        <v>24.7</v>
      </c>
      <c r="DV287" s="1">
        <v>75.3</v>
      </c>
      <c r="DW287" s="1" t="s">
        <v>430</v>
      </c>
      <c r="DX287" s="1" t="s">
        <v>430</v>
      </c>
      <c r="DY287" s="1" t="s">
        <v>430</v>
      </c>
      <c r="DZ287" s="1" t="s">
        <v>430</v>
      </c>
      <c r="EA287" s="1">
        <v>0</v>
      </c>
      <c r="EB287" s="1"/>
      <c r="EC287" s="36"/>
      <c r="ED287" s="36"/>
      <c r="EE287" s="4">
        <v>4</v>
      </c>
      <c r="EF287" s="4">
        <v>10</v>
      </c>
      <c r="EG287" s="4"/>
      <c r="EH287" s="4">
        <v>1</v>
      </c>
      <c r="EI287" s="4" t="s">
        <v>2680</v>
      </c>
      <c r="EJ287" s="4">
        <v>188</v>
      </c>
      <c r="EK287" s="4">
        <v>84</v>
      </c>
      <c r="EL287" s="6">
        <f t="shared" si="449"/>
        <v>23.76641014033499</v>
      </c>
      <c r="EM287" s="4"/>
      <c r="EN287" s="4">
        <v>1</v>
      </c>
      <c r="EO287" s="4">
        <v>0</v>
      </c>
      <c r="EP287" s="4">
        <v>0</v>
      </c>
      <c r="EQ287" s="31">
        <v>1</v>
      </c>
      <c r="ER287" s="14">
        <v>44078</v>
      </c>
      <c r="ES287" s="129">
        <v>12495</v>
      </c>
      <c r="ET287" s="130">
        <v>75</v>
      </c>
      <c r="EU287" s="130">
        <v>34290</v>
      </c>
      <c r="EV287" s="130">
        <v>8000</v>
      </c>
      <c r="EW287" s="130">
        <v>40560</v>
      </c>
      <c r="EX287" s="130">
        <v>2328</v>
      </c>
      <c r="EY287" s="131">
        <f t="shared" si="463"/>
        <v>157.37279999999998</v>
      </c>
      <c r="EZ287" s="38">
        <f t="shared" si="464"/>
        <v>629.49119999999994</v>
      </c>
      <c r="FA287" s="9"/>
      <c r="FB287" s="9"/>
      <c r="FC287" s="9"/>
      <c r="FD287" s="9"/>
      <c r="FE287" s="132"/>
      <c r="FF287" s="132"/>
      <c r="FG287" s="132"/>
      <c r="FH287" s="133"/>
      <c r="FI287" s="11"/>
      <c r="FJ287" s="133"/>
      <c r="FK287" s="135"/>
      <c r="FL287" s="136"/>
      <c r="FM287" s="9"/>
      <c r="FN287" s="1"/>
      <c r="FO287" s="40">
        <f t="shared" si="465"/>
        <v>0.154</v>
      </c>
      <c r="FP287" s="9"/>
      <c r="FQ287" s="118">
        <f t="shared" si="466"/>
        <v>6.7891513560804899</v>
      </c>
      <c r="FR287" s="137">
        <f t="shared" si="467"/>
        <v>0.15737279999999998</v>
      </c>
      <c r="FS287" s="140">
        <f>DT287/EY287</f>
        <v>1.8554667642693021</v>
      </c>
      <c r="FT287" s="140"/>
      <c r="FU287" s="335"/>
      <c r="FV287" s="344">
        <v>43891</v>
      </c>
      <c r="FW287" s="210"/>
      <c r="FX287" s="244" t="s">
        <v>566</v>
      </c>
      <c r="FY287" s="243" t="s">
        <v>2461</v>
      </c>
      <c r="FZ287" s="1"/>
      <c r="GA287" s="1">
        <v>1</v>
      </c>
      <c r="GB287" s="9"/>
      <c r="GC287" s="9"/>
      <c r="GD287" s="1"/>
      <c r="GE287" s="459" t="s">
        <v>513</v>
      </c>
      <c r="GF287" s="237" t="s">
        <v>513</v>
      </c>
      <c r="GG287" s="1"/>
      <c r="GH287" s="244" t="s">
        <v>2681</v>
      </c>
      <c r="GI287" s="351">
        <v>0</v>
      </c>
      <c r="GJ287" s="244" t="s">
        <v>2682</v>
      </c>
      <c r="GK287" s="1"/>
      <c r="GL287" s="8">
        <v>0</v>
      </c>
      <c r="GM287" s="9"/>
      <c r="GN287" s="1"/>
      <c r="GO287" s="10">
        <v>43894</v>
      </c>
      <c r="GP287" s="10"/>
      <c r="GQ287" s="20"/>
      <c r="GR287" s="138"/>
      <c r="GS287" s="1"/>
      <c r="GT287" s="1"/>
      <c r="GU287" s="1"/>
      <c r="GV287" s="1"/>
      <c r="GW287" s="1"/>
      <c r="GX287" s="1"/>
      <c r="GY287" s="9"/>
      <c r="GZ287" s="9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9"/>
      <c r="KC287" s="9"/>
      <c r="KD287" s="9"/>
      <c r="KE287" s="20">
        <f t="shared" si="468"/>
        <v>52.562515199999993</v>
      </c>
      <c r="KF287" s="20">
        <f t="shared" si="469"/>
        <v>90.646732799999995</v>
      </c>
      <c r="KG287" s="20">
        <f t="shared" si="470"/>
        <v>9.9931727999999982</v>
      </c>
      <c r="KH287" s="20">
        <f t="shared" si="471"/>
        <v>19.080193017599996</v>
      </c>
      <c r="KI287" s="20">
        <f t="shared" si="472"/>
        <v>0.44064384000000001</v>
      </c>
      <c r="KJ287" s="20">
        <f t="shared" si="473"/>
        <v>20.4861616128</v>
      </c>
      <c r="KK287" s="20">
        <f t="shared" si="474"/>
        <v>15.138004377599996</v>
      </c>
      <c r="KL287" s="20">
        <f t="shared" si="475"/>
        <v>53.753512550399989</v>
      </c>
      <c r="KM287" s="9"/>
      <c r="KN287" s="9"/>
      <c r="KO287" s="9"/>
      <c r="KP287" s="1"/>
      <c r="KQ287" s="9"/>
      <c r="KR287" s="9"/>
      <c r="KS287" s="23">
        <v>43971</v>
      </c>
      <c r="KT287" s="20">
        <v>2</v>
      </c>
      <c r="KU287" s="1">
        <v>3</v>
      </c>
      <c r="KV287" s="1">
        <v>1</v>
      </c>
      <c r="KW287" s="23">
        <v>44904</v>
      </c>
      <c r="KX287" s="1">
        <v>1</v>
      </c>
      <c r="KY287" s="1">
        <v>3</v>
      </c>
      <c r="KZ287" s="1">
        <v>3</v>
      </c>
      <c r="LA287" s="11" t="s">
        <v>2531</v>
      </c>
      <c r="LB287" s="11"/>
      <c r="LC287" s="11"/>
    </row>
    <row r="288" spans="1:315">
      <c r="A288" s="1">
        <v>344</v>
      </c>
      <c r="B288" s="1">
        <f>COUNTIFS($D$3:D288,D288,$F$3:F288,F288)</f>
        <v>2</v>
      </c>
      <c r="C288" s="34">
        <v>16673</v>
      </c>
      <c r="D288" s="72" t="s">
        <v>1078</v>
      </c>
      <c r="E288" s="73" t="s">
        <v>495</v>
      </c>
      <c r="F288" s="75">
        <v>8009175328</v>
      </c>
      <c r="G288" s="74">
        <v>41</v>
      </c>
      <c r="H288" s="442">
        <v>44545</v>
      </c>
      <c r="I288" s="29" t="s">
        <v>436</v>
      </c>
      <c r="J288" s="24" t="s">
        <v>486</v>
      </c>
      <c r="K288" s="2" t="s">
        <v>429</v>
      </c>
      <c r="L288" s="2">
        <v>12</v>
      </c>
      <c r="M288" s="2">
        <v>1</v>
      </c>
      <c r="N288" s="2" t="s">
        <v>430</v>
      </c>
      <c r="O288" s="11"/>
      <c r="P288" s="2" t="s">
        <v>1879</v>
      </c>
      <c r="Q288" s="11"/>
      <c r="R288" s="11"/>
      <c r="S288" s="11"/>
      <c r="T288" s="41"/>
      <c r="U288" s="41"/>
      <c r="V288" s="61" t="s">
        <v>1358</v>
      </c>
      <c r="W288" s="41"/>
      <c r="X288" s="41"/>
      <c r="Y288" s="63"/>
      <c r="Z288" s="11"/>
      <c r="AA288" s="1" t="s">
        <v>793</v>
      </c>
      <c r="AB288" s="1"/>
      <c r="AC288" s="112">
        <v>319</v>
      </c>
      <c r="AD288" s="112">
        <v>3800</v>
      </c>
      <c r="AE288" s="11"/>
      <c r="AF288" s="11"/>
      <c r="AG288" s="11" t="s">
        <v>482</v>
      </c>
      <c r="AH288" s="112">
        <v>250</v>
      </c>
      <c r="AI288" s="11"/>
      <c r="AJ288" s="11"/>
      <c r="AK288" s="112"/>
      <c r="AL288" s="1"/>
      <c r="AM288" s="11"/>
      <c r="AN288" s="1"/>
      <c r="AO288" s="113">
        <v>27.7</v>
      </c>
      <c r="AP288" s="114">
        <v>69.7</v>
      </c>
      <c r="AQ288" s="115">
        <v>1.54</v>
      </c>
      <c r="AR288" s="116">
        <f t="shared" si="450"/>
        <v>98.940000000000012</v>
      </c>
      <c r="AS288" s="117">
        <f t="shared" si="451"/>
        <v>0.39741750358680056</v>
      </c>
      <c r="AT288" s="118">
        <f t="shared" si="452"/>
        <v>0.61202295552367292</v>
      </c>
      <c r="AU288" s="119">
        <f t="shared" si="453"/>
        <v>0.38882650196518803</v>
      </c>
      <c r="AV288" s="19">
        <f t="shared" si="476"/>
        <v>11.856</v>
      </c>
      <c r="AW288" s="19">
        <f>98-AY288-(CD288*100/AO288)</f>
        <v>42.801444043321297</v>
      </c>
      <c r="AX288" s="120">
        <v>7.59</v>
      </c>
      <c r="AY288" s="19">
        <f>AX288*100/AO288</f>
        <v>27.400722021660652</v>
      </c>
      <c r="AZ288" s="1" t="s">
        <v>431</v>
      </c>
      <c r="BA288" s="55">
        <v>20.41</v>
      </c>
      <c r="BB288" s="1" t="s">
        <v>431</v>
      </c>
      <c r="BC288" s="6">
        <v>8.8599999999999998E-3</v>
      </c>
      <c r="BD288" s="6"/>
      <c r="BE288" s="19"/>
      <c r="BF288" s="19"/>
      <c r="BG288" s="64">
        <v>7361.666666666667</v>
      </c>
      <c r="BH288" s="64">
        <v>343.64</v>
      </c>
      <c r="BI288" s="19">
        <v>0.83</v>
      </c>
      <c r="BJ288" s="19">
        <v>54.9</v>
      </c>
      <c r="BK288" s="19">
        <f>100-BJ288</f>
        <v>45.1</v>
      </c>
      <c r="BL288" s="121">
        <f t="shared" si="454"/>
        <v>1.2172949002217295</v>
      </c>
      <c r="BM288" s="122">
        <v>0.19</v>
      </c>
      <c r="BN288" s="6">
        <f t="shared" si="455"/>
        <v>0.6859205776173285</v>
      </c>
      <c r="BO288" s="1" t="s">
        <v>431</v>
      </c>
      <c r="BP288" s="19">
        <v>35.175000000000004</v>
      </c>
      <c r="BQ288" s="19">
        <v>41.14</v>
      </c>
      <c r="BR288" s="42">
        <v>46735.71</v>
      </c>
      <c r="BS288" s="6">
        <f t="shared" si="456"/>
        <v>32.9</v>
      </c>
      <c r="BT288" s="4">
        <v>90.6</v>
      </c>
      <c r="BU288" s="42">
        <v>9296.0499999999993</v>
      </c>
      <c r="BV288" s="6">
        <f t="shared" si="457"/>
        <v>9.4000000000000057</v>
      </c>
      <c r="BW288" s="6">
        <f t="shared" si="458"/>
        <v>69.072699999999998</v>
      </c>
      <c r="BX288" s="22">
        <v>10.9</v>
      </c>
      <c r="BY288" s="22">
        <f t="shared" si="459"/>
        <v>7.5973000000000006</v>
      </c>
      <c r="BZ288" s="6">
        <v>22</v>
      </c>
      <c r="CA288" s="22">
        <f t="shared" si="460"/>
        <v>15.334000000000001</v>
      </c>
      <c r="CB288" s="6">
        <v>66.2</v>
      </c>
      <c r="CC288" s="22">
        <f t="shared" si="461"/>
        <v>46.141400000000004</v>
      </c>
      <c r="CD288" s="22">
        <v>7.7</v>
      </c>
      <c r="CE288" s="123">
        <v>98.1</v>
      </c>
      <c r="CF288" s="124">
        <v>7917</v>
      </c>
      <c r="CG288" s="123">
        <v>91.9</v>
      </c>
      <c r="CH288" s="124">
        <v>6436</v>
      </c>
      <c r="CI288" s="123">
        <v>43.7</v>
      </c>
      <c r="CJ288" s="123">
        <v>60.6</v>
      </c>
      <c r="CK288" s="124">
        <v>5200</v>
      </c>
      <c r="CL288" s="19">
        <f t="shared" si="462"/>
        <v>0.49545454545454548</v>
      </c>
      <c r="CM288" s="19"/>
      <c r="CN288" s="19"/>
      <c r="CO288" s="19"/>
      <c r="CP288" s="6"/>
      <c r="CQ288" s="19"/>
      <c r="CR288" s="19"/>
      <c r="CS288" s="20"/>
      <c r="CT288" s="25"/>
      <c r="CU288" s="125"/>
      <c r="CV288" s="125"/>
      <c r="CW288" s="1"/>
      <c r="CX288" s="1"/>
      <c r="CY288" s="1"/>
      <c r="CZ288" s="22"/>
      <c r="DA288" s="16"/>
      <c r="DB288" s="126" t="s">
        <v>440</v>
      </c>
      <c r="DC288" s="127"/>
      <c r="DD288" s="128" t="s">
        <v>1899</v>
      </c>
      <c r="DE288" s="1"/>
      <c r="DF288" s="1"/>
      <c r="DG288" s="1"/>
      <c r="DH288" s="1"/>
      <c r="DI288" s="1" t="s">
        <v>433</v>
      </c>
      <c r="DJ288" s="205" t="s">
        <v>482</v>
      </c>
      <c r="DK288" s="4">
        <v>2</v>
      </c>
      <c r="DL288" s="4"/>
      <c r="DM288" s="4"/>
      <c r="DN288" s="16">
        <v>0</v>
      </c>
      <c r="DO288" s="4"/>
      <c r="DP288" s="4"/>
      <c r="DQ288" s="4"/>
      <c r="DR288" s="22" t="s">
        <v>430</v>
      </c>
      <c r="DS288" s="22" t="s">
        <v>430</v>
      </c>
      <c r="DT288" s="22">
        <v>384</v>
      </c>
      <c r="DU288" s="22">
        <v>6</v>
      </c>
      <c r="DV288" s="22">
        <v>94</v>
      </c>
      <c r="DW288" s="22" t="s">
        <v>430</v>
      </c>
      <c r="DX288" s="22" t="s">
        <v>430</v>
      </c>
      <c r="DY288" s="22" t="s">
        <v>430</v>
      </c>
      <c r="DZ288" s="39" t="s">
        <v>430</v>
      </c>
      <c r="EA288" s="2">
        <v>0</v>
      </c>
      <c r="EB288" s="2"/>
      <c r="EC288" s="36"/>
      <c r="ED288" s="36"/>
      <c r="EE288" s="4">
        <f>L288</f>
        <v>12</v>
      </c>
      <c r="EF288" s="4">
        <v>35</v>
      </c>
      <c r="EG288" s="4"/>
      <c r="EH288" s="4">
        <v>0</v>
      </c>
      <c r="EI288" s="4">
        <v>0</v>
      </c>
      <c r="EJ288" s="4">
        <v>188</v>
      </c>
      <c r="EK288" s="4">
        <v>84</v>
      </c>
      <c r="EL288" s="6">
        <f t="shared" si="449"/>
        <v>23.76641014033499</v>
      </c>
      <c r="EM288" s="4"/>
      <c r="EN288" s="4">
        <v>1</v>
      </c>
      <c r="EO288" s="4">
        <v>1</v>
      </c>
      <c r="EP288" s="4">
        <v>1</v>
      </c>
      <c r="EQ288" s="31" t="s">
        <v>2455</v>
      </c>
      <c r="ER288" s="14">
        <v>44641</v>
      </c>
      <c r="ES288" s="129">
        <f>C288</f>
        <v>16673</v>
      </c>
      <c r="ET288" s="130">
        <v>75</v>
      </c>
      <c r="EU288" s="130">
        <v>3799</v>
      </c>
      <c r="EV288" s="130">
        <v>4000</v>
      </c>
      <c r="EW288" s="130">
        <v>38064</v>
      </c>
      <c r="EX288" s="130">
        <v>2471</v>
      </c>
      <c r="EY288" s="131">
        <f t="shared" si="463"/>
        <v>313.52048000000002</v>
      </c>
      <c r="EZ288" s="38">
        <f t="shared" si="464"/>
        <v>3762.2457600000002</v>
      </c>
      <c r="FA288" s="9"/>
      <c r="FB288" s="9"/>
      <c r="FC288" s="9"/>
      <c r="FD288" s="9"/>
      <c r="FE288" s="132"/>
      <c r="FF288" s="132"/>
      <c r="FG288" s="132"/>
      <c r="FH288" s="133"/>
      <c r="FI288" s="134"/>
      <c r="FJ288" s="133"/>
      <c r="FK288" s="135"/>
      <c r="FL288" s="136"/>
      <c r="FM288" s="9"/>
      <c r="FN288" s="1"/>
      <c r="FO288" s="40">
        <f t="shared" si="465"/>
        <v>0.31900000000000001</v>
      </c>
      <c r="FP288" s="9"/>
      <c r="FQ288" s="118">
        <f t="shared" si="466"/>
        <v>65.043432482232163</v>
      </c>
      <c r="FR288" s="137">
        <f t="shared" si="467"/>
        <v>0.31352048000000005</v>
      </c>
      <c r="FS288" s="9"/>
      <c r="FT288" s="1"/>
      <c r="FU288" s="336">
        <v>44531</v>
      </c>
      <c r="FV288" s="343"/>
      <c r="FW288" s="237" t="s">
        <v>557</v>
      </c>
      <c r="FX288" s="208"/>
      <c r="FY288" s="243" t="s">
        <v>2461</v>
      </c>
      <c r="FZ288" s="1"/>
      <c r="GA288" s="1">
        <v>3</v>
      </c>
      <c r="GB288" s="9"/>
      <c r="GC288" s="9"/>
      <c r="GD288" s="1"/>
      <c r="GE288" s="459" t="s">
        <v>513</v>
      </c>
      <c r="GF288" s="237" t="s">
        <v>513</v>
      </c>
      <c r="GG288" s="1"/>
      <c r="GH288" s="244" t="s">
        <v>2683</v>
      </c>
      <c r="GI288" s="351">
        <v>0</v>
      </c>
      <c r="GJ288" s="244" t="s">
        <v>2682</v>
      </c>
      <c r="GK288" s="1"/>
      <c r="GL288" s="8">
        <v>0</v>
      </c>
      <c r="GM288" s="9"/>
      <c r="GN288" s="1"/>
      <c r="GO288" s="10"/>
      <c r="GP288" s="10"/>
      <c r="GQ288" s="20"/>
      <c r="GR288" s="138"/>
      <c r="GS288" s="1"/>
      <c r="GT288" s="1"/>
      <c r="GU288" s="1"/>
      <c r="GV288" s="1"/>
      <c r="GW288" s="1"/>
      <c r="GX288" s="1"/>
      <c r="GY288" s="9"/>
      <c r="GZ288" s="9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22">
        <v>74</v>
      </c>
      <c r="KC288" s="22">
        <v>22.3</v>
      </c>
      <c r="KD288" s="22">
        <v>5.61</v>
      </c>
      <c r="KE288" s="20">
        <f t="shared" si="468"/>
        <v>86.845172960000014</v>
      </c>
      <c r="KF288" s="20">
        <f t="shared" si="469"/>
        <v>218.52377456000002</v>
      </c>
      <c r="KG288" s="20">
        <f t="shared" si="470"/>
        <v>4.8282153920000015</v>
      </c>
      <c r="KH288" s="20">
        <f t="shared" si="471"/>
        <v>23.796204432000003</v>
      </c>
      <c r="KI288" s="20">
        <f t="shared" si="472"/>
        <v>0.59568891200000007</v>
      </c>
      <c r="KJ288" s="20">
        <f t="shared" si="473"/>
        <v>23.819091427040004</v>
      </c>
      <c r="KK288" s="20">
        <f t="shared" si="474"/>
        <v>48.07523040320001</v>
      </c>
      <c r="KL288" s="20">
        <f t="shared" si="475"/>
        <v>144.66273875872005</v>
      </c>
      <c r="KM288" s="9"/>
      <c r="KN288" s="9"/>
      <c r="KO288" s="9"/>
      <c r="KP288" s="1"/>
      <c r="KQ288" s="9"/>
      <c r="KR288" s="9"/>
      <c r="KS288" s="23">
        <v>44566</v>
      </c>
      <c r="KT288" s="20">
        <v>2</v>
      </c>
      <c r="KU288" s="1">
        <v>3</v>
      </c>
      <c r="KV288" s="1">
        <v>1</v>
      </c>
      <c r="KW288" s="23">
        <v>44650</v>
      </c>
      <c r="KX288" s="1">
        <v>1</v>
      </c>
      <c r="KY288" s="1">
        <v>3</v>
      </c>
      <c r="KZ288" s="1">
        <v>3</v>
      </c>
      <c r="LA288" s="11" t="s">
        <v>2677</v>
      </c>
      <c r="LB288" s="11"/>
      <c r="LC288" s="11"/>
    </row>
    <row r="289" spans="1:315">
      <c r="A289" s="1">
        <v>5</v>
      </c>
      <c r="B289" s="415">
        <f>COUNTIFS($D$3:D289,D289,$F$3:F289,F289)</f>
        <v>1</v>
      </c>
      <c r="C289" s="34">
        <v>14281</v>
      </c>
      <c r="D289" s="21" t="s">
        <v>1408</v>
      </c>
      <c r="E289" s="2" t="s">
        <v>498</v>
      </c>
      <c r="F289" s="12">
        <v>5557070530</v>
      </c>
      <c r="G289" s="1">
        <v>66</v>
      </c>
      <c r="H289" s="441">
        <v>44209</v>
      </c>
      <c r="I289" s="29" t="s">
        <v>441</v>
      </c>
      <c r="J289" s="24" t="s">
        <v>486</v>
      </c>
      <c r="K289" s="2" t="s">
        <v>429</v>
      </c>
      <c r="L289" s="2">
        <v>13</v>
      </c>
      <c r="M289" s="2" t="s">
        <v>822</v>
      </c>
      <c r="N289" s="2" t="s">
        <v>430</v>
      </c>
      <c r="O289" s="11"/>
      <c r="P289" s="2" t="s">
        <v>1384</v>
      </c>
      <c r="Q289" s="11"/>
      <c r="R289" s="11"/>
      <c r="S289" s="11"/>
      <c r="T289" s="41"/>
      <c r="U289" s="41"/>
      <c r="V289" s="61" t="s">
        <v>1358</v>
      </c>
      <c r="W289" s="41"/>
      <c r="X289" s="63"/>
      <c r="Y289" s="63"/>
      <c r="Z289" s="11"/>
      <c r="AA289" s="1" t="s">
        <v>793</v>
      </c>
      <c r="AB289" s="1"/>
      <c r="AC289" s="112">
        <v>989</v>
      </c>
      <c r="AD289" s="112">
        <v>12800</v>
      </c>
      <c r="AE289" s="11"/>
      <c r="AF289" s="11"/>
      <c r="AG289" s="11" t="s">
        <v>482</v>
      </c>
      <c r="AH289" s="112">
        <v>1000</v>
      </c>
      <c r="AI289" s="11"/>
      <c r="AJ289" s="11"/>
      <c r="AK289" s="112"/>
      <c r="AL289" s="1"/>
      <c r="AM289" s="11"/>
      <c r="AN289" s="1"/>
      <c r="AO289" s="113">
        <v>31.5</v>
      </c>
      <c r="AP289" s="114">
        <v>46.7</v>
      </c>
      <c r="AQ289" s="115">
        <v>19.600000000000001</v>
      </c>
      <c r="AR289" s="116">
        <f t="shared" si="450"/>
        <v>97.800000000000011</v>
      </c>
      <c r="AS289" s="117">
        <f t="shared" si="451"/>
        <v>0.67451820128479656</v>
      </c>
      <c r="AT289" s="118">
        <f t="shared" si="452"/>
        <v>13.220556745182014</v>
      </c>
      <c r="AU289" s="119">
        <f t="shared" si="453"/>
        <v>0.47511312217194562</v>
      </c>
      <c r="AV289" s="19">
        <f t="shared" si="476"/>
        <v>28.72</v>
      </c>
      <c r="AW289" s="19">
        <f>98-AY289-(CD289*100/AO289)</f>
        <v>91.174603174603178</v>
      </c>
      <c r="AX289" s="120">
        <v>1.64</v>
      </c>
      <c r="AY289" s="19">
        <f>AX289*100/AO289</f>
        <v>5.2063492063492065</v>
      </c>
      <c r="AZ289" s="1" t="s">
        <v>431</v>
      </c>
      <c r="BA289" s="55">
        <v>51.5</v>
      </c>
      <c r="BB289" s="1" t="s">
        <v>431</v>
      </c>
      <c r="BC289" s="6">
        <v>0.86</v>
      </c>
      <c r="BD289" s="6"/>
      <c r="BE289" s="19"/>
      <c r="BF289" s="19"/>
      <c r="BG289" s="64">
        <v>5468.5714285714294</v>
      </c>
      <c r="BH289" s="64">
        <v>199.15254237288136</v>
      </c>
      <c r="BI289" s="19">
        <v>0.99</v>
      </c>
      <c r="BJ289" s="19">
        <v>54.8</v>
      </c>
      <c r="BK289" s="1">
        <v>45.2</v>
      </c>
      <c r="BL289" s="121">
        <f t="shared" si="454"/>
        <v>1.2123893805309733</v>
      </c>
      <c r="BM289" s="122">
        <v>1.1000000000000001</v>
      </c>
      <c r="BN289" s="6">
        <f t="shared" si="455"/>
        <v>3.4920634920634925</v>
      </c>
      <c r="BO289" s="1" t="s">
        <v>431</v>
      </c>
      <c r="BP289" s="19">
        <v>26.8</v>
      </c>
      <c r="BQ289" s="19">
        <v>31.4</v>
      </c>
      <c r="BR289" s="6">
        <v>39595.5</v>
      </c>
      <c r="BS289" s="6">
        <f t="shared" si="456"/>
        <v>71.599999999999994</v>
      </c>
      <c r="BT289" s="4">
        <v>94.9</v>
      </c>
      <c r="BU289" s="42">
        <v>15378.095238095237</v>
      </c>
      <c r="BV289" s="6">
        <f t="shared" si="457"/>
        <v>5.0999999999999943</v>
      </c>
      <c r="BW289" s="6">
        <f t="shared" si="458"/>
        <v>46.513200000000005</v>
      </c>
      <c r="BX289" s="22">
        <v>48.5</v>
      </c>
      <c r="BY289" s="22">
        <f t="shared" si="459"/>
        <v>22.649500000000003</v>
      </c>
      <c r="BZ289" s="4">
        <v>23.1</v>
      </c>
      <c r="CA289" s="22">
        <f t="shared" si="460"/>
        <v>10.787700000000003</v>
      </c>
      <c r="CB289" s="4">
        <v>28</v>
      </c>
      <c r="CC289" s="22">
        <f t="shared" si="461"/>
        <v>13.076000000000001</v>
      </c>
      <c r="CD289" s="22">
        <v>0.51</v>
      </c>
      <c r="CE289" s="123">
        <v>99.6</v>
      </c>
      <c r="CF289" s="123">
        <v>8440</v>
      </c>
      <c r="CG289" s="123">
        <v>97.5</v>
      </c>
      <c r="CH289" s="123">
        <v>5510</v>
      </c>
      <c r="CI289" s="123">
        <v>84.6</v>
      </c>
      <c r="CJ289" s="123">
        <v>94.9</v>
      </c>
      <c r="CK289" s="123">
        <v>6092</v>
      </c>
      <c r="CL289" s="19">
        <f t="shared" si="462"/>
        <v>2.0995670995670994</v>
      </c>
      <c r="CM289" s="22">
        <v>4.62</v>
      </c>
      <c r="CN289" s="22">
        <v>4.5999999999999996</v>
      </c>
      <c r="CO289" s="22">
        <v>16.600000000000001</v>
      </c>
      <c r="CP289" s="6"/>
      <c r="CQ289" s="19"/>
      <c r="CR289" s="19"/>
      <c r="CS289" s="20"/>
      <c r="CT289" s="22"/>
      <c r="CU289" s="139"/>
      <c r="CV289" s="139"/>
      <c r="CW289" s="22"/>
      <c r="CX289" s="22"/>
      <c r="CY289" s="1"/>
      <c r="CZ289" s="22"/>
      <c r="DA289" s="16"/>
      <c r="DB289" s="126" t="s">
        <v>256</v>
      </c>
      <c r="DC289" s="127"/>
      <c r="DD289" s="128" t="s">
        <v>1409</v>
      </c>
      <c r="DE289" s="1"/>
      <c r="DF289" s="1"/>
      <c r="DG289" s="1"/>
      <c r="DH289" s="1"/>
      <c r="DI289" s="1" t="s">
        <v>435</v>
      </c>
      <c r="DJ289" s="205" t="s">
        <v>482</v>
      </c>
      <c r="DK289" s="4">
        <v>2</v>
      </c>
      <c r="DL289" s="4"/>
      <c r="DM289" s="4"/>
      <c r="DN289" s="16">
        <v>0</v>
      </c>
      <c r="DO289" s="4"/>
      <c r="DP289" s="4"/>
      <c r="DQ289" s="4"/>
      <c r="DR289" s="1" t="s">
        <v>430</v>
      </c>
      <c r="DS289" s="1" t="s">
        <v>430</v>
      </c>
      <c r="DT289" s="1">
        <v>121</v>
      </c>
      <c r="DU289" s="1">
        <v>41.4</v>
      </c>
      <c r="DV289" s="1">
        <v>58.6</v>
      </c>
      <c r="DW289" s="1" t="s">
        <v>430</v>
      </c>
      <c r="DX289" s="1" t="s">
        <v>430</v>
      </c>
      <c r="DY289" s="1" t="s">
        <v>430</v>
      </c>
      <c r="DZ289" s="1" t="s">
        <v>430</v>
      </c>
      <c r="EA289" s="8" t="s">
        <v>1410</v>
      </c>
      <c r="EB289" s="1" t="s">
        <v>1411</v>
      </c>
      <c r="EC289" s="36"/>
      <c r="ED289" s="36"/>
      <c r="EE289" s="4">
        <v>13</v>
      </c>
      <c r="EF289" s="4">
        <v>25</v>
      </c>
      <c r="EG289" s="4"/>
      <c r="EH289" s="4">
        <v>0</v>
      </c>
      <c r="EI289" s="4">
        <v>0</v>
      </c>
      <c r="EJ289" s="4" t="s">
        <v>1346</v>
      </c>
      <c r="EK289" s="4" t="s">
        <v>1346</v>
      </c>
      <c r="EL289" s="6" t="e">
        <f t="shared" si="449"/>
        <v>#VALUE!</v>
      </c>
      <c r="EM289" s="4"/>
      <c r="EN289" s="4">
        <v>3</v>
      </c>
      <c r="EO289" s="4">
        <v>3</v>
      </c>
      <c r="EP289" s="4">
        <v>2</v>
      </c>
      <c r="EQ289" s="31" t="s">
        <v>2684</v>
      </c>
      <c r="ER289" s="14" t="s">
        <v>2685</v>
      </c>
      <c r="ES289" s="129">
        <v>14281</v>
      </c>
      <c r="ET289" s="130">
        <v>75</v>
      </c>
      <c r="EU289" s="130">
        <v>259600</v>
      </c>
      <c r="EV289" s="130">
        <v>4091</v>
      </c>
      <c r="EW289" s="130">
        <v>39780</v>
      </c>
      <c r="EX289" s="130">
        <v>7439</v>
      </c>
      <c r="EY289" s="131">
        <f t="shared" si="463"/>
        <v>964.4697140063555</v>
      </c>
      <c r="EZ289" s="38">
        <f t="shared" si="464"/>
        <v>12538.106282082621</v>
      </c>
      <c r="FA289" s="9"/>
      <c r="FB289" s="9"/>
      <c r="FC289" s="9"/>
      <c r="FD289" s="9"/>
      <c r="FE289" s="132"/>
      <c r="FF289" s="132"/>
      <c r="FG289" s="132"/>
      <c r="FH289" s="133"/>
      <c r="FI289" s="134"/>
      <c r="FJ289" s="133"/>
      <c r="FK289" s="135"/>
      <c r="FL289" s="136"/>
      <c r="FM289" s="9"/>
      <c r="FN289" s="1"/>
      <c r="FO289" s="40">
        <f t="shared" si="465"/>
        <v>0.98899999999999999</v>
      </c>
      <c r="FP289" s="9"/>
      <c r="FQ289" s="118">
        <f t="shared" si="466"/>
        <v>2.865562403697997</v>
      </c>
      <c r="FR289" s="137">
        <f t="shared" si="467"/>
        <v>0.96446971400635551</v>
      </c>
      <c r="FS289" s="140"/>
      <c r="FT289" s="1"/>
      <c r="FU289" s="336">
        <v>44197</v>
      </c>
      <c r="FV289" s="343"/>
      <c r="FW289" s="237" t="s">
        <v>2686</v>
      </c>
      <c r="FX289" s="208"/>
      <c r="FY289" s="243" t="s">
        <v>2432</v>
      </c>
      <c r="FZ289" s="1"/>
      <c r="GA289" s="1">
        <v>2</v>
      </c>
      <c r="GB289" s="9"/>
      <c r="GC289" s="9"/>
      <c r="GD289" s="1"/>
      <c r="GE289" s="459" t="s">
        <v>513</v>
      </c>
      <c r="GF289" s="237" t="s">
        <v>513</v>
      </c>
      <c r="GG289" s="1"/>
      <c r="GH289" s="244" t="s">
        <v>2687</v>
      </c>
      <c r="GI289" s="351">
        <v>1</v>
      </c>
      <c r="GJ289" s="244" t="s">
        <v>1016</v>
      </c>
      <c r="GK289" s="1"/>
      <c r="GL289" s="8">
        <v>0</v>
      </c>
      <c r="GM289" s="9"/>
      <c r="GN289" s="1"/>
      <c r="GO289" s="10">
        <v>44209</v>
      </c>
      <c r="GP289" s="10"/>
      <c r="GQ289" s="20"/>
      <c r="GR289" s="138"/>
      <c r="GS289" s="1"/>
      <c r="GT289" s="1"/>
      <c r="GU289" s="1"/>
      <c r="GV289" s="1"/>
      <c r="GW289" s="1"/>
      <c r="GX289" s="1"/>
      <c r="GY289" s="9"/>
      <c r="GZ289" s="9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9"/>
      <c r="KC289" s="9"/>
      <c r="KD289" s="9"/>
      <c r="KE289" s="20">
        <f t="shared" si="468"/>
        <v>303.80795991200199</v>
      </c>
      <c r="KF289" s="20">
        <f t="shared" si="469"/>
        <v>450.4073564409681</v>
      </c>
      <c r="KG289" s="20">
        <f t="shared" si="470"/>
        <v>189.0360639452457</v>
      </c>
      <c r="KH289" s="20">
        <f t="shared" si="471"/>
        <v>15.817303309704229</v>
      </c>
      <c r="KI289" s="20">
        <f t="shared" si="472"/>
        <v>10.609166854069912</v>
      </c>
      <c r="KJ289" s="20">
        <f t="shared" si="473"/>
        <v>218.4475678738695</v>
      </c>
      <c r="KK289" s="20">
        <f t="shared" si="474"/>
        <v>104.04409933786363</v>
      </c>
      <c r="KL289" s="20">
        <f t="shared" si="475"/>
        <v>126.11405980347104</v>
      </c>
      <c r="KM289" s="9"/>
      <c r="KN289" s="9"/>
      <c r="KO289" s="9"/>
      <c r="KP289" s="1"/>
      <c r="KQ289" s="9"/>
      <c r="KR289" s="9"/>
      <c r="KS289" s="23">
        <v>44256</v>
      </c>
      <c r="KT289" s="20">
        <v>2</v>
      </c>
      <c r="KU289" s="1">
        <v>2</v>
      </c>
      <c r="KV289" s="1">
        <v>2</v>
      </c>
      <c r="KW289" s="23">
        <v>44305</v>
      </c>
      <c r="KX289" s="1">
        <v>2</v>
      </c>
      <c r="KY289" s="1">
        <v>0</v>
      </c>
      <c r="KZ289" s="1">
        <v>2</v>
      </c>
      <c r="LA289" s="11" t="s">
        <v>2688</v>
      </c>
      <c r="LB289" s="11"/>
      <c r="LC289" s="11"/>
    </row>
    <row r="290" spans="1:315">
      <c r="A290" s="1">
        <v>292</v>
      </c>
      <c r="B290" s="415">
        <f>COUNTIFS($D$3:D290,D290,$F$3:F290,F290)</f>
        <v>1</v>
      </c>
      <c r="C290" s="34">
        <v>16230</v>
      </c>
      <c r="D290" s="21" t="s">
        <v>1847</v>
      </c>
      <c r="E290" s="2" t="s">
        <v>520</v>
      </c>
      <c r="F290" s="12">
        <v>8303174440</v>
      </c>
      <c r="G290" s="1">
        <v>38</v>
      </c>
      <c r="H290" s="441">
        <v>44482</v>
      </c>
      <c r="I290" s="29" t="s">
        <v>436</v>
      </c>
      <c r="J290" s="24" t="s">
        <v>486</v>
      </c>
      <c r="K290" s="2" t="s">
        <v>429</v>
      </c>
      <c r="L290" s="2">
        <v>12</v>
      </c>
      <c r="M290" s="2" t="s">
        <v>540</v>
      </c>
      <c r="N290" s="2" t="s">
        <v>430</v>
      </c>
      <c r="O290" s="11"/>
      <c r="P290" s="2" t="s">
        <v>1808</v>
      </c>
      <c r="Q290" s="11"/>
      <c r="R290" s="11"/>
      <c r="S290" s="11"/>
      <c r="T290" s="41"/>
      <c r="U290" s="41"/>
      <c r="V290" s="61" t="s">
        <v>1358</v>
      </c>
      <c r="W290" s="41"/>
      <c r="X290" s="41"/>
      <c r="Y290" s="63"/>
      <c r="Z290" s="11"/>
      <c r="AA290" s="1" t="s">
        <v>1784</v>
      </c>
      <c r="AB290" s="1"/>
      <c r="AC290" s="112">
        <v>266</v>
      </c>
      <c r="AD290" s="112">
        <v>3100</v>
      </c>
      <c r="AE290" s="11"/>
      <c r="AF290" s="11"/>
      <c r="AG290" s="11" t="s">
        <v>490</v>
      </c>
      <c r="AH290" s="112">
        <v>250</v>
      </c>
      <c r="AI290" s="11"/>
      <c r="AJ290" s="11"/>
      <c r="AK290" s="112"/>
      <c r="AL290" s="1"/>
      <c r="AM290" s="11"/>
      <c r="AN290" s="1"/>
      <c r="AO290" s="113">
        <v>40.299999999999997</v>
      </c>
      <c r="AP290" s="114">
        <v>52.5</v>
      </c>
      <c r="AQ290" s="115">
        <v>5.88</v>
      </c>
      <c r="AR290" s="116">
        <f t="shared" si="450"/>
        <v>98.679999999999993</v>
      </c>
      <c r="AS290" s="117">
        <f t="shared" si="451"/>
        <v>0.76761904761904753</v>
      </c>
      <c r="AT290" s="118">
        <f t="shared" si="452"/>
        <v>4.5135999999999994</v>
      </c>
      <c r="AU290" s="119">
        <f t="shared" si="453"/>
        <v>0.69030489893799241</v>
      </c>
      <c r="AV290" s="19">
        <f t="shared" si="476"/>
        <v>31.753999999999998</v>
      </c>
      <c r="AW290" s="19">
        <f>98-AY290-(CD290*100/AO290)</f>
        <v>78.794044665012407</v>
      </c>
      <c r="AX290" s="120">
        <v>6.28</v>
      </c>
      <c r="AY290" s="19">
        <f>AX290*100/AO290</f>
        <v>15.583126550868487</v>
      </c>
      <c r="AZ290" s="1" t="s">
        <v>431</v>
      </c>
      <c r="BA290" s="55">
        <v>17.940000000000001</v>
      </c>
      <c r="BB290" s="1" t="s">
        <v>431</v>
      </c>
      <c r="BC290" s="6">
        <v>0.13</v>
      </c>
      <c r="BD290" s="6"/>
      <c r="BE290" s="19"/>
      <c r="BF290" s="19"/>
      <c r="BG290" s="64">
        <v>7992.5</v>
      </c>
      <c r="BH290" s="64">
        <v>309.76</v>
      </c>
      <c r="BI290" s="19">
        <v>2.73</v>
      </c>
      <c r="BJ290" s="19">
        <v>45.3</v>
      </c>
      <c r="BK290" s="19">
        <f>100-BJ290</f>
        <v>54.7</v>
      </c>
      <c r="BL290" s="121">
        <f t="shared" si="454"/>
        <v>0.82815356489945147</v>
      </c>
      <c r="BM290" s="122">
        <v>1.1100000000000001</v>
      </c>
      <c r="BN290" s="6">
        <f t="shared" si="455"/>
        <v>2.7543424317617871</v>
      </c>
      <c r="BO290" s="1" t="s">
        <v>431</v>
      </c>
      <c r="BP290" s="19">
        <v>60.059999999999995</v>
      </c>
      <c r="BQ290" s="19">
        <v>61.560000000000009</v>
      </c>
      <c r="BR290" s="42">
        <v>71319.960000000006</v>
      </c>
      <c r="BS290" s="6">
        <f t="shared" si="456"/>
        <v>21.52</v>
      </c>
      <c r="BT290" s="4">
        <v>86.2</v>
      </c>
      <c r="BU290" s="42">
        <v>7983.3</v>
      </c>
      <c r="BV290" s="6">
        <f t="shared" si="457"/>
        <v>13.799999999999997</v>
      </c>
      <c r="BW290" s="6">
        <f t="shared" si="458"/>
        <v>52.457999999999998</v>
      </c>
      <c r="BX290" s="22">
        <v>12.1</v>
      </c>
      <c r="BY290" s="22">
        <f t="shared" si="459"/>
        <v>6.3525</v>
      </c>
      <c r="BZ290" s="6">
        <v>9.42</v>
      </c>
      <c r="CA290" s="22">
        <f t="shared" si="460"/>
        <v>4.9455</v>
      </c>
      <c r="CB290" s="6">
        <v>78.400000000000006</v>
      </c>
      <c r="CC290" s="22">
        <f t="shared" si="461"/>
        <v>41.16</v>
      </c>
      <c r="CD290" s="22">
        <v>1.46</v>
      </c>
      <c r="CE290" s="123">
        <v>98.8</v>
      </c>
      <c r="CF290" s="124">
        <v>10225</v>
      </c>
      <c r="CG290" s="123">
        <v>98.1</v>
      </c>
      <c r="CH290" s="124">
        <v>8038</v>
      </c>
      <c r="CI290" s="123">
        <v>89.3</v>
      </c>
      <c r="CJ290" s="123">
        <v>91.2</v>
      </c>
      <c r="CK290" s="124">
        <v>5137</v>
      </c>
      <c r="CL290" s="19">
        <f t="shared" si="462"/>
        <v>1.2845010615711252</v>
      </c>
      <c r="CM290" s="19"/>
      <c r="CN290" s="19"/>
      <c r="CO290" s="19"/>
      <c r="CP290" s="6"/>
      <c r="CQ290" s="19"/>
      <c r="CR290" s="19"/>
      <c r="CS290" s="20"/>
      <c r="CT290" s="25"/>
      <c r="CU290" s="125"/>
      <c r="CV290" s="125"/>
      <c r="CW290" s="1"/>
      <c r="CX290" s="1"/>
      <c r="CY290" s="1"/>
      <c r="CZ290" s="22"/>
      <c r="DA290" s="16"/>
      <c r="DB290" s="126" t="s">
        <v>440</v>
      </c>
      <c r="DC290" s="127"/>
      <c r="DD290" s="128" t="s">
        <v>1848</v>
      </c>
      <c r="DE290" s="1"/>
      <c r="DF290" s="1"/>
      <c r="DG290" s="1"/>
      <c r="DH290" s="1"/>
      <c r="DI290" s="1" t="s">
        <v>433</v>
      </c>
      <c r="DJ290" s="206" t="s">
        <v>490</v>
      </c>
      <c r="DK290" s="4">
        <v>2</v>
      </c>
      <c r="DL290" s="4"/>
      <c r="DM290" s="4"/>
      <c r="DN290" s="16">
        <v>0</v>
      </c>
      <c r="DO290" s="4"/>
      <c r="DP290" s="4"/>
      <c r="DQ290" s="4"/>
      <c r="DR290" s="22" t="s">
        <v>430</v>
      </c>
      <c r="DS290" s="22" t="s">
        <v>430</v>
      </c>
      <c r="DT290" s="22">
        <v>512</v>
      </c>
      <c r="DU290" s="22">
        <v>2.4</v>
      </c>
      <c r="DV290" s="22">
        <v>97.6</v>
      </c>
      <c r="DW290" s="39" t="s">
        <v>430</v>
      </c>
      <c r="DX290" s="39" t="s">
        <v>430</v>
      </c>
      <c r="DY290" s="39" t="s">
        <v>430</v>
      </c>
      <c r="DZ290" s="39" t="s">
        <v>430</v>
      </c>
      <c r="EA290" s="2">
        <v>0</v>
      </c>
      <c r="EB290" s="2"/>
      <c r="EC290" s="36"/>
      <c r="ED290" s="36"/>
      <c r="EE290" s="4">
        <f>L290</f>
        <v>12</v>
      </c>
      <c r="EF290" s="4">
        <v>25</v>
      </c>
      <c r="EG290" s="4"/>
      <c r="EH290" s="4">
        <v>0</v>
      </c>
      <c r="EI290" s="4">
        <v>0</v>
      </c>
      <c r="EJ290" s="4">
        <v>190</v>
      </c>
      <c r="EK290" s="4">
        <v>120</v>
      </c>
      <c r="EL290" s="6">
        <f t="shared" si="449"/>
        <v>33.2409972299169</v>
      </c>
      <c r="EM290" s="4"/>
      <c r="EN290" s="4">
        <v>1</v>
      </c>
      <c r="EO290" s="4">
        <v>1</v>
      </c>
      <c r="EP290" s="4">
        <v>1</v>
      </c>
      <c r="EQ290" s="31">
        <v>1</v>
      </c>
      <c r="ER290" s="14">
        <v>44460</v>
      </c>
      <c r="ES290" s="129">
        <f>C290</f>
        <v>16230</v>
      </c>
      <c r="ET290" s="130">
        <v>75</v>
      </c>
      <c r="EU290" s="130">
        <v>34519</v>
      </c>
      <c r="EV290" s="130">
        <v>4000</v>
      </c>
      <c r="EW290" s="130">
        <v>37440</v>
      </c>
      <c r="EX290" s="130">
        <v>2259</v>
      </c>
      <c r="EY290" s="131">
        <f t="shared" si="463"/>
        <v>281.92319999999995</v>
      </c>
      <c r="EZ290" s="38">
        <f t="shared" si="464"/>
        <v>3383.0783999999994</v>
      </c>
      <c r="FA290" s="9"/>
      <c r="FB290" s="9"/>
      <c r="FC290" s="9"/>
      <c r="FD290" s="9"/>
      <c r="FE290" s="132"/>
      <c r="FF290" s="132"/>
      <c r="FG290" s="132"/>
      <c r="FH290" s="133"/>
      <c r="FI290" s="134"/>
      <c r="FJ290" s="133"/>
      <c r="FK290" s="135"/>
      <c r="FL290" s="136"/>
      <c r="FM290" s="9"/>
      <c r="FN290" s="1"/>
      <c r="FO290" s="40">
        <f t="shared" si="465"/>
        <v>0.26600000000000001</v>
      </c>
      <c r="FP290" s="9"/>
      <c r="FQ290" s="118">
        <f t="shared" si="466"/>
        <v>6.5442220226541901</v>
      </c>
      <c r="FR290" s="137">
        <f t="shared" si="467"/>
        <v>0.28192319999999993</v>
      </c>
      <c r="FS290" s="9"/>
      <c r="FT290" s="1"/>
      <c r="FU290" s="335"/>
      <c r="FV290" s="344">
        <v>44075</v>
      </c>
      <c r="FW290" s="210"/>
      <c r="FX290" s="244" t="s">
        <v>430</v>
      </c>
      <c r="FY290" s="243" t="s">
        <v>2432</v>
      </c>
      <c r="FZ290" s="1"/>
      <c r="GA290" s="1">
        <v>0</v>
      </c>
      <c r="GB290" s="9"/>
      <c r="GC290" s="9"/>
      <c r="GD290" s="1"/>
      <c r="GE290" s="20">
        <v>44460</v>
      </c>
      <c r="GF290" s="237" t="s">
        <v>522</v>
      </c>
      <c r="GG290" s="1"/>
      <c r="GH290" s="244" t="s">
        <v>2689</v>
      </c>
      <c r="GI290" s="351">
        <v>0</v>
      </c>
      <c r="GJ290" s="244" t="s">
        <v>2690</v>
      </c>
      <c r="GK290" s="1"/>
      <c r="GL290" s="8">
        <v>0</v>
      </c>
      <c r="GM290" s="9"/>
      <c r="GN290" s="1"/>
      <c r="GO290" s="10"/>
      <c r="GP290" s="10"/>
      <c r="GQ290" s="20"/>
      <c r="GR290" s="138"/>
      <c r="GS290" s="1"/>
      <c r="GT290" s="1"/>
      <c r="GU290" s="1"/>
      <c r="GV290" s="1"/>
      <c r="GW290" s="1"/>
      <c r="GX290" s="1"/>
      <c r="GY290" s="9"/>
      <c r="GZ290" s="9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22">
        <v>88.6</v>
      </c>
      <c r="KC290" s="22">
        <v>17.3</v>
      </c>
      <c r="KD290" s="22">
        <v>3.99</v>
      </c>
      <c r="KE290" s="20">
        <f t="shared" si="468"/>
        <v>113.61504959999996</v>
      </c>
      <c r="KF290" s="20">
        <f t="shared" si="469"/>
        <v>148.00967999999995</v>
      </c>
      <c r="KG290" s="20">
        <f t="shared" si="470"/>
        <v>16.577084159999995</v>
      </c>
      <c r="KH290" s="20">
        <f t="shared" si="471"/>
        <v>17.704776959999997</v>
      </c>
      <c r="KI290" s="20">
        <f t="shared" si="472"/>
        <v>3.1293475199999996</v>
      </c>
      <c r="KJ290" s="20">
        <f t="shared" si="473"/>
        <v>17.909171279999995</v>
      </c>
      <c r="KK290" s="20">
        <f t="shared" si="474"/>
        <v>13.942511855999998</v>
      </c>
      <c r="KL290" s="20">
        <f t="shared" si="475"/>
        <v>116.03958911999996</v>
      </c>
      <c r="KM290" s="9"/>
      <c r="KN290" s="9"/>
      <c r="KO290" s="9"/>
      <c r="KP290" s="1"/>
      <c r="KQ290" s="9"/>
      <c r="KR290" s="9"/>
      <c r="KS290" s="23">
        <v>44512</v>
      </c>
      <c r="KT290" s="20">
        <v>1</v>
      </c>
      <c r="KU290" s="1">
        <v>0</v>
      </c>
      <c r="KV290" s="1">
        <v>1</v>
      </c>
      <c r="KW290" s="23">
        <v>44538</v>
      </c>
      <c r="KX290" s="1">
        <v>1</v>
      </c>
      <c r="KY290" s="1">
        <v>0</v>
      </c>
      <c r="KZ290" s="1">
        <v>3</v>
      </c>
      <c r="LA290" s="11" t="s">
        <v>2677</v>
      </c>
      <c r="LB290" s="11"/>
      <c r="LC290" s="11"/>
    </row>
    <row r="291" spans="1:315">
      <c r="A291" s="1">
        <v>335</v>
      </c>
      <c r="B291" s="1">
        <f>COUNTIFS($D$3:D291,D291,$F$3:F291,F291)</f>
        <v>1</v>
      </c>
      <c r="C291" s="34">
        <v>11866</v>
      </c>
      <c r="D291" s="21" t="s">
        <v>460</v>
      </c>
      <c r="E291" s="2" t="s">
        <v>736</v>
      </c>
      <c r="F291" s="12">
        <v>5605031135</v>
      </c>
      <c r="G291" s="1">
        <v>63</v>
      </c>
      <c r="H291" s="441">
        <v>43782</v>
      </c>
      <c r="I291" s="29" t="s">
        <v>461</v>
      </c>
      <c r="J291" s="24" t="s">
        <v>486</v>
      </c>
      <c r="K291" s="2" t="s">
        <v>429</v>
      </c>
      <c r="L291" s="1">
        <v>5</v>
      </c>
      <c r="M291" s="2" t="s">
        <v>622</v>
      </c>
      <c r="N291" s="2" t="s">
        <v>430</v>
      </c>
      <c r="O291" s="1"/>
      <c r="P291" s="1" t="s">
        <v>848</v>
      </c>
      <c r="Q291" s="25"/>
      <c r="R291" s="25"/>
      <c r="S291" s="2"/>
      <c r="T291" s="45" t="s">
        <v>782</v>
      </c>
      <c r="U291" s="45"/>
      <c r="V291" s="47" t="s">
        <v>858</v>
      </c>
      <c r="W291" s="27"/>
      <c r="X291" s="56"/>
      <c r="Y291" s="56"/>
      <c r="Z291" s="29"/>
      <c r="AA291" s="1" t="s">
        <v>756</v>
      </c>
      <c r="AB291" s="1"/>
      <c r="AC291" s="112">
        <v>422</v>
      </c>
      <c r="AD291" s="112">
        <v>2100</v>
      </c>
      <c r="AE291" s="11"/>
      <c r="AF291" s="11"/>
      <c r="AG291" s="11" t="s">
        <v>482</v>
      </c>
      <c r="AH291" s="112">
        <v>150</v>
      </c>
      <c r="AI291" s="11"/>
      <c r="AJ291" s="1"/>
      <c r="AK291" s="112"/>
      <c r="AL291" s="1"/>
      <c r="AM291" s="1"/>
      <c r="AN291" s="1"/>
      <c r="AO291" s="113">
        <v>41.2</v>
      </c>
      <c r="AP291" s="114">
        <v>53.9</v>
      </c>
      <c r="AQ291" s="115">
        <v>4.5999999999999996</v>
      </c>
      <c r="AR291" s="116">
        <f t="shared" si="450"/>
        <v>99.699999999999989</v>
      </c>
      <c r="AS291" s="117">
        <f t="shared" si="451"/>
        <v>0.76437847866419306</v>
      </c>
      <c r="AT291" s="118">
        <f t="shared" si="452"/>
        <v>3.5161410018552877</v>
      </c>
      <c r="AU291" s="119">
        <f t="shared" si="453"/>
        <v>0.70427350427350432</v>
      </c>
      <c r="AV291" s="19">
        <v>33.166000000000004</v>
      </c>
      <c r="AW291" s="19">
        <f>95-AY291</f>
        <v>80.5</v>
      </c>
      <c r="AX291" s="120">
        <v>5.9740000000000011</v>
      </c>
      <c r="AY291" s="19">
        <v>14.5</v>
      </c>
      <c r="AZ291" s="1" t="s">
        <v>431</v>
      </c>
      <c r="BA291" s="142">
        <v>39</v>
      </c>
      <c r="BB291" s="1" t="s">
        <v>431</v>
      </c>
      <c r="BC291" s="6">
        <v>0.1</v>
      </c>
      <c r="BD291" s="6">
        <v>88.9</v>
      </c>
      <c r="BE291" s="19">
        <v>51.5</v>
      </c>
      <c r="BF291" s="19">
        <v>39.200000000000003</v>
      </c>
      <c r="BG291" s="2">
        <v>8622</v>
      </c>
      <c r="BH291" s="20">
        <v>1384</v>
      </c>
      <c r="BI291" s="19">
        <v>8.1999999999999993</v>
      </c>
      <c r="BJ291" s="19">
        <v>36</v>
      </c>
      <c r="BK291" s="1">
        <v>64</v>
      </c>
      <c r="BL291" s="121">
        <f t="shared" si="454"/>
        <v>0.5625</v>
      </c>
      <c r="BM291" s="122">
        <v>1.2</v>
      </c>
      <c r="BN291" s="6">
        <f t="shared" si="455"/>
        <v>2.9126213592233006</v>
      </c>
      <c r="BO291" s="1" t="s">
        <v>431</v>
      </c>
      <c r="BP291" s="1">
        <v>67.599999999999994</v>
      </c>
      <c r="BQ291" s="19">
        <v>87.438000000000002</v>
      </c>
      <c r="BR291" s="4">
        <v>134078</v>
      </c>
      <c r="BS291" s="6">
        <f t="shared" si="456"/>
        <v>39.5</v>
      </c>
      <c r="BT291" s="4">
        <v>93.2</v>
      </c>
      <c r="BU291" s="42">
        <v>10231.200000000001</v>
      </c>
      <c r="BV291" s="6">
        <f t="shared" si="457"/>
        <v>6.7999999999999972</v>
      </c>
      <c r="BW291" s="6">
        <f t="shared" si="458"/>
        <v>53.414900000000003</v>
      </c>
      <c r="BX291" s="4">
        <v>19.899999999999999</v>
      </c>
      <c r="BY291" s="22">
        <f t="shared" si="459"/>
        <v>10.726099999999999</v>
      </c>
      <c r="BZ291" s="4">
        <v>19.600000000000001</v>
      </c>
      <c r="CA291" s="22">
        <f t="shared" si="460"/>
        <v>10.564400000000001</v>
      </c>
      <c r="CB291" s="4">
        <v>59.6</v>
      </c>
      <c r="CC291" s="22">
        <f t="shared" si="461"/>
        <v>32.124400000000001</v>
      </c>
      <c r="CD291" s="6">
        <v>0.4</v>
      </c>
      <c r="CE291" s="123">
        <v>99.6</v>
      </c>
      <c r="CF291" s="124">
        <v>12346.4</v>
      </c>
      <c r="CG291" s="123">
        <v>97.8</v>
      </c>
      <c r="CH291" s="123">
        <v>8363</v>
      </c>
      <c r="CI291" s="123">
        <v>97.2</v>
      </c>
      <c r="CJ291" s="123">
        <v>97.4</v>
      </c>
      <c r="CK291" s="124">
        <v>7537.2</v>
      </c>
      <c r="CL291" s="19">
        <f t="shared" si="462"/>
        <v>1.0153061224489794</v>
      </c>
      <c r="CM291" s="22"/>
      <c r="CN291" s="22"/>
      <c r="CO291" s="22"/>
      <c r="CP291" s="6"/>
      <c r="CQ291" s="19"/>
      <c r="CR291" s="19"/>
      <c r="CS291" s="19"/>
      <c r="CT291" s="6">
        <v>35.700000000000003</v>
      </c>
      <c r="CU291" s="6">
        <v>17.399999999999999</v>
      </c>
      <c r="CV291" s="6">
        <v>72.5</v>
      </c>
      <c r="CW291" s="22">
        <v>62.6</v>
      </c>
      <c r="CX291" s="22">
        <v>61.5</v>
      </c>
      <c r="CY291" s="2">
        <v>70.900000000000006</v>
      </c>
      <c r="CZ291" s="22">
        <v>1.01</v>
      </c>
      <c r="DA291" s="1"/>
      <c r="DB291" s="126" t="s">
        <v>440</v>
      </c>
      <c r="DC291" s="127"/>
      <c r="DD291" s="128" t="s">
        <v>886</v>
      </c>
      <c r="DE291" s="1"/>
      <c r="DF291" s="1"/>
      <c r="DG291" s="1"/>
      <c r="DH291" s="1"/>
      <c r="DI291" s="1" t="s">
        <v>433</v>
      </c>
      <c r="DJ291" s="205" t="s">
        <v>482</v>
      </c>
      <c r="DK291" s="4">
        <v>2</v>
      </c>
      <c r="DL291" s="4"/>
      <c r="DM291" s="4"/>
      <c r="DN291" s="16">
        <v>0</v>
      </c>
      <c r="DO291" s="4"/>
      <c r="DP291" s="4"/>
      <c r="DQ291" s="4"/>
      <c r="DR291" s="1" t="s">
        <v>430</v>
      </c>
      <c r="DS291" s="1" t="s">
        <v>430</v>
      </c>
      <c r="DT291" s="1">
        <v>314</v>
      </c>
      <c r="DU291" s="1">
        <v>21.3</v>
      </c>
      <c r="DV291" s="1">
        <v>78.7</v>
      </c>
      <c r="DW291" s="1" t="s">
        <v>430</v>
      </c>
      <c r="DX291" s="1" t="s">
        <v>430</v>
      </c>
      <c r="DY291" s="1" t="s">
        <v>430</v>
      </c>
      <c r="DZ291" s="1" t="s">
        <v>430</v>
      </c>
      <c r="EA291" s="1">
        <v>0</v>
      </c>
      <c r="EB291" s="1"/>
      <c r="EC291" s="36"/>
      <c r="ED291" s="36"/>
      <c r="EE291" s="4">
        <v>5</v>
      </c>
      <c r="EF291" s="4">
        <v>60</v>
      </c>
      <c r="EG291" s="4">
        <v>2</v>
      </c>
      <c r="EH291" s="4">
        <v>1</v>
      </c>
      <c r="EI291" s="4" t="s">
        <v>2691</v>
      </c>
      <c r="EJ291" s="4">
        <v>172</v>
      </c>
      <c r="EK291" s="4">
        <v>92</v>
      </c>
      <c r="EL291" s="6">
        <f t="shared" si="449"/>
        <v>31.097890751757699</v>
      </c>
      <c r="EM291" s="4"/>
      <c r="EN291" s="4">
        <v>1</v>
      </c>
      <c r="EO291" s="4">
        <v>3</v>
      </c>
      <c r="EP291" s="4">
        <v>2</v>
      </c>
      <c r="EQ291" s="31" t="s">
        <v>2455</v>
      </c>
      <c r="ER291" s="14" t="s">
        <v>2692</v>
      </c>
      <c r="ES291" s="129">
        <v>11866</v>
      </c>
      <c r="ET291" s="130">
        <v>75</v>
      </c>
      <c r="EU291" s="130">
        <v>5785</v>
      </c>
      <c r="EV291" s="130">
        <v>4000</v>
      </c>
      <c r="EW291" s="130">
        <v>42120</v>
      </c>
      <c r="EX291" s="130">
        <v>3047</v>
      </c>
      <c r="EY291" s="131">
        <f t="shared" si="463"/>
        <v>427.79879999999997</v>
      </c>
      <c r="EZ291" s="38">
        <f t="shared" si="464"/>
        <v>2138.9939999999997</v>
      </c>
      <c r="FA291" s="9"/>
      <c r="FB291" s="9"/>
      <c r="FC291" s="9"/>
      <c r="FD291" s="9"/>
      <c r="FE291" s="132"/>
      <c r="FF291" s="132"/>
      <c r="FG291" s="132"/>
      <c r="FH291" s="133"/>
      <c r="FI291" s="134"/>
      <c r="FJ291" s="133"/>
      <c r="FK291" s="135"/>
      <c r="FL291" s="136"/>
      <c r="FM291" s="9"/>
      <c r="FN291" s="1"/>
      <c r="FO291" s="40">
        <f t="shared" si="465"/>
        <v>0.42199999999999999</v>
      </c>
      <c r="FP291" s="9"/>
      <c r="FQ291" s="118">
        <f t="shared" si="466"/>
        <v>52.670700086430422</v>
      </c>
      <c r="FR291" s="137">
        <f t="shared" si="467"/>
        <v>0.42779879999999998</v>
      </c>
      <c r="FS291" s="9"/>
      <c r="FT291" s="1"/>
      <c r="FU291" s="336">
        <v>42411</v>
      </c>
      <c r="FV291" s="343"/>
      <c r="FW291" s="237" t="s">
        <v>1106</v>
      </c>
      <c r="FX291" s="208"/>
      <c r="FY291" s="243" t="s">
        <v>2693</v>
      </c>
      <c r="FZ291" s="1"/>
      <c r="GA291" s="1">
        <v>3</v>
      </c>
      <c r="GB291" s="9"/>
      <c r="GC291" s="9"/>
      <c r="GD291" s="1"/>
      <c r="GE291" s="459" t="s">
        <v>513</v>
      </c>
      <c r="GF291" s="237" t="s">
        <v>513</v>
      </c>
      <c r="GG291" s="1"/>
      <c r="GH291" s="244" t="s">
        <v>513</v>
      </c>
      <c r="GI291" s="352" t="s">
        <v>513</v>
      </c>
      <c r="GJ291" s="244" t="s">
        <v>513</v>
      </c>
      <c r="GK291" s="1"/>
      <c r="GL291" s="8">
        <v>0</v>
      </c>
      <c r="GM291" s="9"/>
      <c r="GN291" s="1"/>
      <c r="GO291" s="10">
        <v>43782</v>
      </c>
      <c r="GP291" s="10"/>
      <c r="GQ291" s="20"/>
      <c r="GR291" s="138"/>
      <c r="GS291" s="1"/>
      <c r="GT291" s="1"/>
      <c r="GU291" s="1"/>
      <c r="GV291" s="1"/>
      <c r="GW291" s="1"/>
      <c r="GX291" s="1"/>
      <c r="GY291" s="9"/>
      <c r="GZ291" s="9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9"/>
      <c r="KC291" s="9"/>
      <c r="KD291" s="9"/>
      <c r="KE291" s="20">
        <f t="shared" si="468"/>
        <v>176.2531056</v>
      </c>
      <c r="KF291" s="20">
        <f t="shared" si="469"/>
        <v>230.58355319999995</v>
      </c>
      <c r="KG291" s="20">
        <f t="shared" si="470"/>
        <v>19.678744799999993</v>
      </c>
      <c r="KH291" s="20">
        <f t="shared" si="471"/>
        <v>25.556700312000004</v>
      </c>
      <c r="KI291" s="20">
        <f t="shared" si="472"/>
        <v>5.1335855999999991</v>
      </c>
      <c r="KJ291" s="20">
        <f t="shared" si="473"/>
        <v>45.886127086799995</v>
      </c>
      <c r="KK291" s="20">
        <f t="shared" si="474"/>
        <v>45.194376427199998</v>
      </c>
      <c r="KL291" s="20">
        <f t="shared" si="475"/>
        <v>137.4277977072</v>
      </c>
      <c r="KM291" s="9"/>
      <c r="KN291" s="9"/>
      <c r="KO291" s="9"/>
      <c r="KP291" s="1"/>
      <c r="KQ291" s="9"/>
      <c r="KR291" s="9"/>
      <c r="KS291" s="245" t="s">
        <v>513</v>
      </c>
      <c r="KT291" s="459" t="s">
        <v>513</v>
      </c>
      <c r="KU291" s="237" t="s">
        <v>513</v>
      </c>
      <c r="KV291" s="237" t="s">
        <v>513</v>
      </c>
      <c r="KW291" s="245">
        <v>43782</v>
      </c>
      <c r="KX291" s="237" t="s">
        <v>513</v>
      </c>
      <c r="KY291" s="237" t="s">
        <v>513</v>
      </c>
      <c r="KZ291" s="237" t="s">
        <v>513</v>
      </c>
      <c r="LA291" s="11" t="s">
        <v>513</v>
      </c>
      <c r="LB291" s="11"/>
      <c r="LC291" s="11"/>
    </row>
    <row r="292" spans="1:315">
      <c r="A292" s="1">
        <v>211</v>
      </c>
      <c r="B292" s="415">
        <f>COUNTIFS($D$3:D292,D292,$F$3:F292,F292)</f>
        <v>1</v>
      </c>
      <c r="C292" s="34">
        <v>15854</v>
      </c>
      <c r="D292" s="21" t="s">
        <v>1715</v>
      </c>
      <c r="E292" s="2" t="s">
        <v>560</v>
      </c>
      <c r="F292" s="12">
        <v>8501263980</v>
      </c>
      <c r="G292" s="1">
        <v>36</v>
      </c>
      <c r="H292" s="441">
        <v>44405</v>
      </c>
      <c r="I292" s="29" t="s">
        <v>1716</v>
      </c>
      <c r="J292" s="24" t="s">
        <v>486</v>
      </c>
      <c r="K292" s="2" t="s">
        <v>429</v>
      </c>
      <c r="L292" s="2">
        <v>6</v>
      </c>
      <c r="M292" s="2" t="s">
        <v>691</v>
      </c>
      <c r="N292" s="2" t="s">
        <v>644</v>
      </c>
      <c r="O292" s="11"/>
      <c r="P292" s="2" t="s">
        <v>1683</v>
      </c>
      <c r="Q292" s="11"/>
      <c r="R292" s="11"/>
      <c r="S292" s="11"/>
      <c r="T292" s="41"/>
      <c r="U292" s="41"/>
      <c r="V292" s="61" t="s">
        <v>1358</v>
      </c>
      <c r="W292" s="11"/>
      <c r="X292" s="11"/>
      <c r="Y292" s="63"/>
      <c r="Z292" s="11"/>
      <c r="AA292" s="1" t="s">
        <v>793</v>
      </c>
      <c r="AB292" s="1"/>
      <c r="AC292" s="112">
        <v>273</v>
      </c>
      <c r="AD292" s="112">
        <v>1600</v>
      </c>
      <c r="AE292" s="11"/>
      <c r="AF292" s="11"/>
      <c r="AG292" s="11" t="s">
        <v>482</v>
      </c>
      <c r="AH292" s="112">
        <v>150</v>
      </c>
      <c r="AI292" s="11"/>
      <c r="AJ292" s="11"/>
      <c r="AK292" s="112"/>
      <c r="AL292" s="1"/>
      <c r="AM292" s="11"/>
      <c r="AN292" s="1"/>
      <c r="AO292" s="113">
        <v>54.7</v>
      </c>
      <c r="AP292" s="114">
        <v>32</v>
      </c>
      <c r="AQ292" s="115">
        <v>10.5</v>
      </c>
      <c r="AR292" s="116">
        <f t="shared" si="450"/>
        <v>97.2</v>
      </c>
      <c r="AS292" s="117">
        <f t="shared" si="451"/>
        <v>1.7093750000000001</v>
      </c>
      <c r="AT292" s="118">
        <f t="shared" si="452"/>
        <v>17.948437500000001</v>
      </c>
      <c r="AU292" s="119">
        <f t="shared" si="453"/>
        <v>1.2870588235294118</v>
      </c>
      <c r="AV292" s="19">
        <f>AW292*AO292/100</f>
        <v>46.855999999999995</v>
      </c>
      <c r="AW292" s="19">
        <f>98-AY292-(CD292*100/AO292)</f>
        <v>85.659963436928692</v>
      </c>
      <c r="AX292" s="120">
        <v>5.53</v>
      </c>
      <c r="AY292" s="19">
        <f>AX292*100/AO292</f>
        <v>10.109689213893967</v>
      </c>
      <c r="AZ292" s="1" t="s">
        <v>431</v>
      </c>
      <c r="BA292" s="55">
        <v>11.505000000000001</v>
      </c>
      <c r="BB292" s="1" t="s">
        <v>431</v>
      </c>
      <c r="BC292" s="6">
        <v>0.26</v>
      </c>
      <c r="BD292" s="6"/>
      <c r="BE292" s="19"/>
      <c r="BF292" s="19"/>
      <c r="BG292" s="64">
        <v>8776.9911504424781</v>
      </c>
      <c r="BH292" s="64">
        <v>249.26</v>
      </c>
      <c r="BI292" s="19">
        <v>0</v>
      </c>
      <c r="BJ292" s="19">
        <v>46.6</v>
      </c>
      <c r="BK292" s="19">
        <f>100-BJ292</f>
        <v>53.4</v>
      </c>
      <c r="BL292" s="121">
        <f t="shared" si="454"/>
        <v>0.87265917602996257</v>
      </c>
      <c r="BM292" s="122">
        <v>4.5</v>
      </c>
      <c r="BN292" s="6">
        <f t="shared" si="455"/>
        <v>8.2266910420475323</v>
      </c>
      <c r="BO292" s="1" t="s">
        <v>431</v>
      </c>
      <c r="BP292" s="19">
        <v>62.7</v>
      </c>
      <c r="BQ292" s="19">
        <v>34.08</v>
      </c>
      <c r="BR292" s="42">
        <v>27889.920000000002</v>
      </c>
      <c r="BS292" s="6">
        <f t="shared" si="456"/>
        <v>64.8</v>
      </c>
      <c r="BT292" s="4">
        <v>76.2</v>
      </c>
      <c r="BU292" s="42">
        <v>9572.59375</v>
      </c>
      <c r="BV292" s="6">
        <f t="shared" si="457"/>
        <v>23.799999999999997</v>
      </c>
      <c r="BW292" s="6">
        <f t="shared" si="458"/>
        <v>31.584</v>
      </c>
      <c r="BX292" s="22">
        <v>41.8</v>
      </c>
      <c r="BY292" s="22">
        <f t="shared" si="459"/>
        <v>13.375999999999999</v>
      </c>
      <c r="BZ292" s="6">
        <v>23</v>
      </c>
      <c r="CA292" s="22">
        <f t="shared" si="460"/>
        <v>7.36</v>
      </c>
      <c r="CB292" s="6">
        <v>33.9</v>
      </c>
      <c r="CC292" s="22">
        <f t="shared" si="461"/>
        <v>10.847999999999999</v>
      </c>
      <c r="CD292" s="22">
        <v>1.22</v>
      </c>
      <c r="CE292" s="123">
        <v>99.7</v>
      </c>
      <c r="CF292" s="124">
        <v>10445</v>
      </c>
      <c r="CG292" s="123">
        <v>98.6</v>
      </c>
      <c r="CH292" s="124">
        <v>7797</v>
      </c>
      <c r="CI292" s="123">
        <v>74.400000000000006</v>
      </c>
      <c r="CJ292" s="123">
        <v>90.5</v>
      </c>
      <c r="CK292" s="124">
        <v>7989</v>
      </c>
      <c r="CL292" s="19">
        <f t="shared" si="462"/>
        <v>1.817391304347826</v>
      </c>
      <c r="CM292" s="19"/>
      <c r="CN292" s="19"/>
      <c r="CO292" s="19"/>
      <c r="CP292" s="6">
        <v>6.2E-2</v>
      </c>
      <c r="CQ292" s="19"/>
      <c r="CR292" s="19"/>
      <c r="CS292" s="20"/>
      <c r="CT292" s="25"/>
      <c r="CU292" s="125"/>
      <c r="CV292" s="125"/>
      <c r="CW292" s="1"/>
      <c r="CX292" s="1"/>
      <c r="CY292" s="1"/>
      <c r="CZ292" s="22"/>
      <c r="DA292" s="16"/>
      <c r="DB292" s="126" t="s">
        <v>446</v>
      </c>
      <c r="DC292" s="127"/>
      <c r="DD292" s="128" t="s">
        <v>1717</v>
      </c>
      <c r="DE292" s="1"/>
      <c r="DF292" s="1"/>
      <c r="DG292" s="1"/>
      <c r="DH292" s="1"/>
      <c r="DI292" s="1" t="s">
        <v>433</v>
      </c>
      <c r="DJ292" s="205" t="s">
        <v>482</v>
      </c>
      <c r="DK292" s="4">
        <v>2</v>
      </c>
      <c r="DL292" s="4"/>
      <c r="DM292" s="4"/>
      <c r="DN292" s="16">
        <v>0</v>
      </c>
      <c r="DO292" s="4"/>
      <c r="DP292" s="4"/>
      <c r="DQ292" s="4"/>
      <c r="DR292" s="22" t="s">
        <v>430</v>
      </c>
      <c r="DS292" s="22" t="s">
        <v>430</v>
      </c>
      <c r="DT292" s="64">
        <v>1014</v>
      </c>
      <c r="DU292" s="22">
        <v>7.9</v>
      </c>
      <c r="DV292" s="22">
        <v>92.1</v>
      </c>
      <c r="DW292" s="22" t="s">
        <v>430</v>
      </c>
      <c r="DX292" s="22" t="s">
        <v>430</v>
      </c>
      <c r="DY292" s="22" t="s">
        <v>430</v>
      </c>
      <c r="DZ292" s="22" t="s">
        <v>430</v>
      </c>
      <c r="EA292" s="2">
        <v>0</v>
      </c>
      <c r="EB292" s="65"/>
      <c r="EC292" s="36"/>
      <c r="ED292" s="36"/>
      <c r="EE292" s="4">
        <f>L292</f>
        <v>6</v>
      </c>
      <c r="EF292" s="4">
        <v>21</v>
      </c>
      <c r="EG292" s="4"/>
      <c r="EH292" s="4">
        <v>1</v>
      </c>
      <c r="EI292" s="4" t="s">
        <v>2694</v>
      </c>
      <c r="EJ292" s="4">
        <v>179</v>
      </c>
      <c r="EK292" s="4">
        <v>85</v>
      </c>
      <c r="EL292" s="6">
        <f t="shared" si="449"/>
        <v>26.528510346119031</v>
      </c>
      <c r="EM292" s="4"/>
      <c r="EN292" s="4">
        <v>1</v>
      </c>
      <c r="EO292" s="4">
        <v>3</v>
      </c>
      <c r="EP292" s="4">
        <v>1</v>
      </c>
      <c r="EQ292" s="31" t="s">
        <v>2695</v>
      </c>
      <c r="ER292" s="14" t="s">
        <v>2696</v>
      </c>
      <c r="ES292" s="129">
        <f>C292</f>
        <v>15854</v>
      </c>
      <c r="ET292" s="130">
        <v>75</v>
      </c>
      <c r="EU292" s="130">
        <v>194579</v>
      </c>
      <c r="EV292" s="130">
        <v>4000</v>
      </c>
      <c r="EW292" s="130">
        <v>39780</v>
      </c>
      <c r="EX292" s="130">
        <v>5710</v>
      </c>
      <c r="EY292" s="131">
        <f t="shared" si="463"/>
        <v>757.14599999999996</v>
      </c>
      <c r="EZ292" s="38">
        <f t="shared" si="464"/>
        <v>4542.8760000000002</v>
      </c>
      <c r="FA292" s="9"/>
      <c r="FB292" s="9"/>
      <c r="FC292" s="9"/>
      <c r="FD292" s="9"/>
      <c r="FE292" s="132"/>
      <c r="FF292" s="132"/>
      <c r="FG292" s="132"/>
      <c r="FH292" s="133"/>
      <c r="FI292" s="134"/>
      <c r="FJ292" s="133"/>
      <c r="FK292" s="135"/>
      <c r="FL292" s="136"/>
      <c r="FM292" s="9"/>
      <c r="FN292" s="1"/>
      <c r="FO292" s="40">
        <f t="shared" si="465"/>
        <v>0.27300000000000002</v>
      </c>
      <c r="FP292" s="9"/>
      <c r="FQ292" s="118">
        <f t="shared" si="466"/>
        <v>2.9345407263887675</v>
      </c>
      <c r="FR292" s="137">
        <f t="shared" si="467"/>
        <v>0.75714599999999999</v>
      </c>
      <c r="FS292" s="9"/>
      <c r="FT292" s="1"/>
      <c r="FU292" s="336">
        <v>43191</v>
      </c>
      <c r="FV292" s="343"/>
      <c r="FW292" s="237" t="s">
        <v>2697</v>
      </c>
      <c r="FX292" s="208"/>
      <c r="FY292" s="243" t="s">
        <v>2522</v>
      </c>
      <c r="FZ292" s="1"/>
      <c r="GA292" s="1">
        <v>0</v>
      </c>
      <c r="GB292" s="9"/>
      <c r="GC292" s="9"/>
      <c r="GD292" s="1"/>
      <c r="GE292" s="20">
        <v>44362</v>
      </c>
      <c r="GF292" s="237" t="s">
        <v>2698</v>
      </c>
      <c r="GG292" s="1"/>
      <c r="GH292" s="244" t="s">
        <v>2699</v>
      </c>
      <c r="GI292" s="351">
        <v>1</v>
      </c>
      <c r="GJ292" s="244" t="s">
        <v>1016</v>
      </c>
      <c r="GK292" s="1"/>
      <c r="GL292" s="8">
        <v>0</v>
      </c>
      <c r="GM292" s="9"/>
      <c r="GN292" s="1"/>
      <c r="GO292" s="10"/>
      <c r="GP292" s="10"/>
      <c r="GQ292" s="20"/>
      <c r="GR292" s="138"/>
      <c r="GS292" s="1"/>
      <c r="GT292" s="1"/>
      <c r="GU292" s="1"/>
      <c r="GV292" s="1"/>
      <c r="GW292" s="1"/>
      <c r="GX292" s="1"/>
      <c r="GY292" s="9"/>
      <c r="GZ292" s="9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9"/>
      <c r="KC292" s="9"/>
      <c r="KD292" s="9"/>
      <c r="KE292" s="20">
        <f t="shared" si="468"/>
        <v>414.158862</v>
      </c>
      <c r="KF292" s="20">
        <f t="shared" si="469"/>
        <v>242.28671999999997</v>
      </c>
      <c r="KG292" s="20">
        <f t="shared" si="470"/>
        <v>79.500329999999991</v>
      </c>
      <c r="KH292" s="20">
        <f t="shared" si="471"/>
        <v>41.870173800000003</v>
      </c>
      <c r="KI292" s="20">
        <f t="shared" si="472"/>
        <v>34.071569999999994</v>
      </c>
      <c r="KJ292" s="20">
        <f t="shared" si="473"/>
        <v>101.27584896</v>
      </c>
      <c r="KK292" s="20">
        <f t="shared" si="474"/>
        <v>55.725945600000003</v>
      </c>
      <c r="KL292" s="20">
        <f t="shared" si="475"/>
        <v>82.135198079999981</v>
      </c>
      <c r="KM292" s="9"/>
      <c r="KN292" s="9"/>
      <c r="KO292" s="9"/>
      <c r="KP292" s="1"/>
      <c r="KQ292" s="9"/>
      <c r="KR292" s="9"/>
      <c r="KS292" s="23">
        <v>44447</v>
      </c>
      <c r="KT292" s="20">
        <v>1</v>
      </c>
      <c r="KU292" s="1">
        <v>1</v>
      </c>
      <c r="KV292" s="1">
        <v>1</v>
      </c>
      <c r="KW292" s="23">
        <v>44573</v>
      </c>
      <c r="KX292" s="1">
        <v>1</v>
      </c>
      <c r="KY292" s="1">
        <v>1</v>
      </c>
      <c r="KZ292" s="1">
        <v>3</v>
      </c>
      <c r="LA292" s="11" t="s">
        <v>2459</v>
      </c>
      <c r="LB292" s="11"/>
      <c r="LC292" s="11"/>
    </row>
    <row r="293" spans="1:315">
      <c r="A293" s="1">
        <v>9</v>
      </c>
      <c r="B293" s="1">
        <f>COUNTIFS($D$3:D293,D293,$F$3:F293,F293)</f>
        <v>1</v>
      </c>
      <c r="C293" s="34">
        <v>14347</v>
      </c>
      <c r="D293" s="21" t="s">
        <v>1415</v>
      </c>
      <c r="E293" s="2" t="s">
        <v>501</v>
      </c>
      <c r="F293" s="12">
        <v>7206195315</v>
      </c>
      <c r="G293" s="1">
        <v>49</v>
      </c>
      <c r="H293" s="441">
        <v>44216</v>
      </c>
      <c r="I293" s="29" t="s">
        <v>436</v>
      </c>
      <c r="J293" s="24" t="s">
        <v>486</v>
      </c>
      <c r="K293" s="2" t="s">
        <v>429</v>
      </c>
      <c r="L293" s="2">
        <v>21</v>
      </c>
      <c r="M293" s="2" t="s">
        <v>661</v>
      </c>
      <c r="N293" s="2" t="s">
        <v>644</v>
      </c>
      <c r="O293" s="11"/>
      <c r="P293" s="2" t="s">
        <v>1384</v>
      </c>
      <c r="Q293" s="11"/>
      <c r="R293" s="11"/>
      <c r="S293" s="11"/>
      <c r="T293" s="41"/>
      <c r="U293" s="41"/>
      <c r="V293" s="61" t="s">
        <v>1358</v>
      </c>
      <c r="W293" s="59" t="s">
        <v>1305</v>
      </c>
      <c r="X293" s="60"/>
      <c r="Y293" s="60"/>
      <c r="Z293" s="11"/>
      <c r="AA293" s="1" t="s">
        <v>793</v>
      </c>
      <c r="AB293" s="1"/>
      <c r="AC293" s="112">
        <v>278</v>
      </c>
      <c r="AD293" s="112">
        <v>5800</v>
      </c>
      <c r="AE293" s="11"/>
      <c r="AF293" s="11"/>
      <c r="AG293" s="11" t="s">
        <v>490</v>
      </c>
      <c r="AH293" s="112">
        <v>350</v>
      </c>
      <c r="AI293" s="11"/>
      <c r="AJ293" s="11"/>
      <c r="AK293" s="112"/>
      <c r="AL293" s="1"/>
      <c r="AM293" s="11"/>
      <c r="AN293" s="1"/>
      <c r="AO293" s="113">
        <v>15</v>
      </c>
      <c r="AP293" s="114">
        <v>83.5</v>
      </c>
      <c r="AQ293" s="115">
        <v>0.8</v>
      </c>
      <c r="AR293" s="116">
        <f t="shared" si="450"/>
        <v>99.3</v>
      </c>
      <c r="AS293" s="117">
        <f t="shared" si="451"/>
        <v>0.17964071856287425</v>
      </c>
      <c r="AT293" s="118">
        <f t="shared" si="452"/>
        <v>0.1437125748502994</v>
      </c>
      <c r="AU293" s="119">
        <f t="shared" si="453"/>
        <v>0.17793594306049823</v>
      </c>
      <c r="AV293" s="19">
        <f>AW293*AO293/100</f>
        <v>11.42</v>
      </c>
      <c r="AW293" s="19">
        <f>98-AY293-(CD293*100/AO293)</f>
        <v>76.13333333333334</v>
      </c>
      <c r="AX293" s="120">
        <v>2.2999999999999998</v>
      </c>
      <c r="AY293" s="19">
        <f>AX293*100/AO293</f>
        <v>15.333333333333332</v>
      </c>
      <c r="AZ293" s="1" t="s">
        <v>431</v>
      </c>
      <c r="BA293" s="55">
        <v>25.4</v>
      </c>
      <c r="BB293" s="1" t="s">
        <v>431</v>
      </c>
      <c r="BC293" s="6">
        <v>3.5999999999999997E-2</v>
      </c>
      <c r="BD293" s="6"/>
      <c r="BE293" s="19"/>
      <c r="BF293" s="19"/>
      <c r="BG293" s="64">
        <v>7692.1428571428578</v>
      </c>
      <c r="BH293" s="64">
        <v>216.10169491525426</v>
      </c>
      <c r="BI293" s="19">
        <v>11.2</v>
      </c>
      <c r="BJ293" s="19">
        <v>34.5</v>
      </c>
      <c r="BK293" s="1">
        <v>65.5</v>
      </c>
      <c r="BL293" s="121">
        <f t="shared" si="454"/>
        <v>0.52671755725190839</v>
      </c>
      <c r="BM293" s="122">
        <v>0.17</v>
      </c>
      <c r="BN293" s="6">
        <f t="shared" si="455"/>
        <v>1.1333333333333333</v>
      </c>
      <c r="BO293" s="1" t="s">
        <v>431</v>
      </c>
      <c r="BP293" s="19">
        <v>43.3</v>
      </c>
      <c r="BQ293" s="19">
        <v>58.9</v>
      </c>
      <c r="BR293" s="6">
        <v>47344.5</v>
      </c>
      <c r="BS293" s="6">
        <f t="shared" si="456"/>
        <v>74.7</v>
      </c>
      <c r="BT293" s="4">
        <v>90.6</v>
      </c>
      <c r="BU293" s="42">
        <v>14425.714285714284</v>
      </c>
      <c r="BV293" s="6">
        <f t="shared" si="457"/>
        <v>9.4000000000000057</v>
      </c>
      <c r="BW293" s="6">
        <f t="shared" si="458"/>
        <v>83.332999999999998</v>
      </c>
      <c r="BX293" s="22">
        <v>38.5</v>
      </c>
      <c r="BY293" s="22">
        <f t="shared" si="459"/>
        <v>32.147500000000001</v>
      </c>
      <c r="BZ293" s="4">
        <v>36.200000000000003</v>
      </c>
      <c r="CA293" s="22">
        <f t="shared" si="460"/>
        <v>30.227000000000004</v>
      </c>
      <c r="CB293" s="4">
        <v>25.1</v>
      </c>
      <c r="CC293" s="22">
        <f t="shared" si="461"/>
        <v>20.958500000000001</v>
      </c>
      <c r="CD293" s="22">
        <v>0.98</v>
      </c>
      <c r="CE293" s="123">
        <v>99.7</v>
      </c>
      <c r="CF293" s="123">
        <v>9949</v>
      </c>
      <c r="CG293" s="123">
        <v>97.8</v>
      </c>
      <c r="CH293" s="123">
        <v>7679</v>
      </c>
      <c r="CI293" s="123">
        <v>83.9</v>
      </c>
      <c r="CJ293" s="123">
        <v>95</v>
      </c>
      <c r="CK293" s="123">
        <v>7773</v>
      </c>
      <c r="CL293" s="19">
        <f t="shared" si="462"/>
        <v>1.0635359116022098</v>
      </c>
      <c r="CM293" s="22">
        <v>0.36</v>
      </c>
      <c r="CN293" s="22">
        <v>0.53</v>
      </c>
      <c r="CO293" s="22">
        <v>0.88</v>
      </c>
      <c r="CP293" s="6"/>
      <c r="CQ293" s="19"/>
      <c r="CR293" s="19"/>
      <c r="CS293" s="20"/>
      <c r="CT293" s="22"/>
      <c r="CU293" s="139"/>
      <c r="CV293" s="139"/>
      <c r="CW293" s="22"/>
      <c r="CX293" s="22"/>
      <c r="CY293" s="1"/>
      <c r="CZ293" s="22"/>
      <c r="DA293" s="16"/>
      <c r="DB293" s="126" t="s">
        <v>440</v>
      </c>
      <c r="DC293" s="127"/>
      <c r="DD293" s="128" t="s">
        <v>1416</v>
      </c>
      <c r="DE293" s="1"/>
      <c r="DF293" s="1"/>
      <c r="DG293" s="1"/>
      <c r="DH293" s="1"/>
      <c r="DI293" s="1" t="s">
        <v>433</v>
      </c>
      <c r="DJ293" s="206" t="s">
        <v>490</v>
      </c>
      <c r="DK293" s="4">
        <v>2</v>
      </c>
      <c r="DL293" s="4" t="s">
        <v>436</v>
      </c>
      <c r="DM293" s="4" t="s">
        <v>436</v>
      </c>
      <c r="DN293" s="16">
        <v>0</v>
      </c>
      <c r="DO293" s="4">
        <v>0</v>
      </c>
      <c r="DP293" s="4">
        <v>0</v>
      </c>
      <c r="DQ293" s="4" t="s">
        <v>430</v>
      </c>
      <c r="DR293" s="1" t="s">
        <v>430</v>
      </c>
      <c r="DS293" s="1" t="s">
        <v>430</v>
      </c>
      <c r="DT293" s="1">
        <v>148</v>
      </c>
      <c r="DU293" s="1">
        <v>10.199999999999999</v>
      </c>
      <c r="DV293" s="1">
        <v>89.8</v>
      </c>
      <c r="DW293" s="1" t="s">
        <v>430</v>
      </c>
      <c r="DX293" s="1" t="s">
        <v>430</v>
      </c>
      <c r="DY293" s="1" t="s">
        <v>430</v>
      </c>
      <c r="DZ293" s="1" t="s">
        <v>430</v>
      </c>
      <c r="EA293" s="1">
        <v>0</v>
      </c>
      <c r="EB293" s="1"/>
      <c r="EC293" s="36"/>
      <c r="ED293" s="36"/>
      <c r="EE293" s="4">
        <v>21</v>
      </c>
      <c r="EF293" s="4">
        <v>32</v>
      </c>
      <c r="EG293" s="4">
        <v>3</v>
      </c>
      <c r="EH293" s="4">
        <v>0</v>
      </c>
      <c r="EI293" s="4">
        <v>0</v>
      </c>
      <c r="EJ293" s="4">
        <v>198</v>
      </c>
      <c r="EK293" s="4">
        <v>108</v>
      </c>
      <c r="EL293" s="6">
        <f t="shared" si="449"/>
        <v>27.548209366391184</v>
      </c>
      <c r="EM293" s="4">
        <v>2</v>
      </c>
      <c r="EN293" s="1">
        <v>1</v>
      </c>
      <c r="EO293" s="4">
        <v>1</v>
      </c>
      <c r="EP293" s="4">
        <v>1</v>
      </c>
      <c r="EQ293" s="31" t="s">
        <v>513</v>
      </c>
      <c r="ER293" s="14" t="s">
        <v>513</v>
      </c>
      <c r="ES293" s="129">
        <v>14347</v>
      </c>
      <c r="ET293" s="130">
        <v>75</v>
      </c>
      <c r="EU293" s="130">
        <v>26589</v>
      </c>
      <c r="EV293" s="130">
        <v>6000</v>
      </c>
      <c r="EW293" s="130">
        <v>39780</v>
      </c>
      <c r="EX293" s="130">
        <v>3327</v>
      </c>
      <c r="EY293" s="131">
        <f t="shared" si="463"/>
        <v>294.10679999999996</v>
      </c>
      <c r="EZ293" s="38">
        <f t="shared" si="464"/>
        <v>6176.2427999999991</v>
      </c>
      <c r="FA293" s="9"/>
      <c r="FB293" s="9"/>
      <c r="FC293" s="9"/>
      <c r="FD293" s="9"/>
      <c r="FE293" s="132"/>
      <c r="FF293" s="132"/>
      <c r="FG293" s="132"/>
      <c r="FH293" s="133"/>
      <c r="FI293" s="134"/>
      <c r="FJ293" s="133"/>
      <c r="FK293" s="135"/>
      <c r="FL293" s="136"/>
      <c r="FM293" s="9"/>
      <c r="FN293" s="1"/>
      <c r="FO293" s="40">
        <f t="shared" si="465"/>
        <v>0.27800000000000002</v>
      </c>
      <c r="FP293" s="9"/>
      <c r="FQ293" s="118">
        <f t="shared" si="466"/>
        <v>12.512693219000338</v>
      </c>
      <c r="FR293" s="137">
        <f t="shared" si="467"/>
        <v>0.29410679999999995</v>
      </c>
      <c r="FS293" s="140"/>
      <c r="FT293" s="1"/>
      <c r="FU293" s="335" t="s">
        <v>607</v>
      </c>
      <c r="FV293" s="344">
        <v>44216</v>
      </c>
      <c r="FW293" s="210" t="s">
        <v>607</v>
      </c>
      <c r="FX293" s="244" t="s">
        <v>2700</v>
      </c>
      <c r="FY293" s="240">
        <v>0</v>
      </c>
      <c r="FZ293" s="1">
        <v>0</v>
      </c>
      <c r="GA293" s="1">
        <v>4</v>
      </c>
      <c r="GB293" s="9" t="s">
        <v>493</v>
      </c>
      <c r="GC293" s="9"/>
      <c r="GD293" s="1">
        <v>0</v>
      </c>
      <c r="GE293" s="459" t="s">
        <v>513</v>
      </c>
      <c r="GF293" s="237" t="s">
        <v>513</v>
      </c>
      <c r="GG293" s="1">
        <v>1</v>
      </c>
      <c r="GH293" s="244" t="s">
        <v>2701</v>
      </c>
      <c r="GI293" s="351">
        <v>1</v>
      </c>
      <c r="GJ293" s="8" t="s">
        <v>751</v>
      </c>
      <c r="GK293" s="1">
        <v>0</v>
      </c>
      <c r="GL293" s="8">
        <v>0</v>
      </c>
      <c r="GM293" s="9" t="s">
        <v>1417</v>
      </c>
      <c r="GN293" s="1"/>
      <c r="GO293" s="10">
        <v>44216</v>
      </c>
      <c r="GP293" s="10"/>
      <c r="GQ293" s="20"/>
      <c r="GR293" s="138"/>
      <c r="GS293" s="1"/>
      <c r="GT293" s="1"/>
      <c r="GU293" s="1"/>
      <c r="GV293" s="1"/>
      <c r="GW293" s="1"/>
      <c r="GX293" s="1"/>
      <c r="GY293" s="9"/>
      <c r="GZ293" s="9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9"/>
      <c r="KC293" s="9"/>
      <c r="KD293" s="9"/>
      <c r="KE293" s="20">
        <f t="shared" si="468"/>
        <v>44.116019999999992</v>
      </c>
      <c r="KF293" s="20">
        <f t="shared" si="469"/>
        <v>245.57917799999996</v>
      </c>
      <c r="KG293" s="20">
        <f t="shared" si="470"/>
        <v>2.3528543999999996</v>
      </c>
      <c r="KH293" s="20">
        <f t="shared" si="471"/>
        <v>6.7644563999999985</v>
      </c>
      <c r="KI293" s="20">
        <f t="shared" si="472"/>
        <v>0.49998155999999999</v>
      </c>
      <c r="KJ293" s="20">
        <f t="shared" si="473"/>
        <v>94.547983529999996</v>
      </c>
      <c r="KK293" s="20">
        <f t="shared" si="474"/>
        <v>88.899662436</v>
      </c>
      <c r="KL293" s="20">
        <f t="shared" si="475"/>
        <v>61.640373677999989</v>
      </c>
      <c r="KM293" s="9"/>
      <c r="KN293" s="9"/>
      <c r="KO293" s="9"/>
      <c r="KP293" s="1"/>
      <c r="KQ293" s="9"/>
      <c r="KR293" s="9"/>
      <c r="KS293" s="23">
        <v>44244</v>
      </c>
      <c r="KT293" s="20">
        <v>2</v>
      </c>
      <c r="KU293" s="1">
        <v>4</v>
      </c>
      <c r="KV293" s="1">
        <v>1</v>
      </c>
      <c r="KW293" s="23">
        <v>44293</v>
      </c>
      <c r="KX293" s="1">
        <v>1</v>
      </c>
      <c r="KY293" s="1">
        <v>1</v>
      </c>
      <c r="KZ293" s="1">
        <v>3</v>
      </c>
      <c r="LA293" s="11" t="s">
        <v>2702</v>
      </c>
      <c r="LB293" s="11"/>
      <c r="LC293" s="11"/>
    </row>
    <row r="294" spans="1:315">
      <c r="A294" s="1">
        <v>203</v>
      </c>
      <c r="B294" s="415">
        <f>COUNTIFS($D$3:D294,D294,$F$3:F294,F294)</f>
        <v>1</v>
      </c>
      <c r="C294" s="21">
        <v>11057</v>
      </c>
      <c r="D294" s="21" t="s">
        <v>2338</v>
      </c>
      <c r="E294" s="1" t="s">
        <v>498</v>
      </c>
      <c r="F294" s="12">
        <v>515607147</v>
      </c>
      <c r="G294" s="1">
        <v>68</v>
      </c>
      <c r="H294" s="441">
        <v>43623</v>
      </c>
      <c r="I294" s="162"/>
      <c r="J294" s="24"/>
      <c r="K294" s="9"/>
      <c r="L294" s="1"/>
      <c r="M294" s="1"/>
      <c r="N294" s="1"/>
      <c r="O294" s="1"/>
      <c r="P294" s="25"/>
      <c r="Q294" s="25"/>
      <c r="R294" s="25"/>
      <c r="S294" s="27"/>
      <c r="T294" s="27"/>
      <c r="U294" s="27"/>
      <c r="V294" s="27"/>
      <c r="W294" s="27"/>
      <c r="X294" s="27"/>
      <c r="Y294" s="26"/>
      <c r="Z294" s="8"/>
      <c r="AA294" s="1"/>
      <c r="AB294" s="1"/>
      <c r="AC294" s="1"/>
      <c r="AD294" s="1"/>
      <c r="AE294" s="1"/>
      <c r="AF294" s="1"/>
      <c r="AG294" s="136"/>
      <c r="AH294" s="9"/>
      <c r="AI294" s="1"/>
      <c r="AJ294" s="1"/>
      <c r="AK294" s="112"/>
      <c r="AL294" s="1"/>
      <c r="AM294" s="1"/>
      <c r="AN294" s="1"/>
      <c r="AO294" s="163"/>
      <c r="AP294" s="164"/>
      <c r="AQ294" s="165"/>
      <c r="AR294" s="166"/>
      <c r="AS294" s="135"/>
      <c r="AT294" s="21"/>
      <c r="AU294" s="167"/>
      <c r="AV294" s="1"/>
      <c r="AW294" s="1"/>
      <c r="AX294" s="168"/>
      <c r="AY294" s="1"/>
      <c r="AZ294" s="1"/>
      <c r="BA294" s="142"/>
      <c r="BB294" s="1"/>
      <c r="BC294" s="169"/>
      <c r="BD294" s="4"/>
      <c r="BE294" s="1"/>
      <c r="BF294" s="1"/>
      <c r="BG294" s="1"/>
      <c r="BH294" s="1"/>
      <c r="BI294" s="1"/>
      <c r="BJ294" s="1"/>
      <c r="BK294" s="1"/>
      <c r="BL294" s="170"/>
      <c r="BM294" s="123"/>
      <c r="BN294" s="4"/>
      <c r="BO294" s="1"/>
      <c r="BP294" s="1"/>
      <c r="BQ294" s="1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25"/>
      <c r="CP294" s="4"/>
      <c r="CQ294" s="1"/>
      <c r="CR294" s="1"/>
      <c r="CS294" s="1"/>
      <c r="CT294" s="25"/>
      <c r="CU294" s="125"/>
      <c r="CV294" s="125"/>
      <c r="CW294" s="1"/>
      <c r="CX294" s="1"/>
      <c r="CY294" s="1"/>
      <c r="CZ294" s="1"/>
      <c r="DA294" s="1"/>
      <c r="DB294" s="126"/>
      <c r="DC294" s="8"/>
      <c r="DD294" s="8"/>
      <c r="DE294" s="1"/>
      <c r="DF294" s="1"/>
      <c r="DG294" s="1"/>
      <c r="DH294" s="1"/>
      <c r="DI294" s="2"/>
      <c r="DJ294" s="206" t="s">
        <v>490</v>
      </c>
      <c r="DK294" s="4"/>
      <c r="DL294" s="4"/>
      <c r="DM294" s="4"/>
      <c r="DN294" s="4"/>
      <c r="DO294" s="4"/>
      <c r="DP294" s="4"/>
      <c r="DQ294" s="4"/>
      <c r="DR294" s="1"/>
      <c r="DS294" s="1"/>
      <c r="DT294" s="2"/>
      <c r="DU294" s="2"/>
      <c r="DV294" s="2"/>
      <c r="DW294" s="2"/>
      <c r="DX294" s="2"/>
      <c r="DY294" s="2"/>
      <c r="DZ294" s="2"/>
      <c r="EA294" s="2"/>
      <c r="EB294" s="1"/>
      <c r="EC294" s="9"/>
      <c r="ED294" s="9"/>
      <c r="EE294" s="9"/>
      <c r="EF294" s="1">
        <v>15</v>
      </c>
      <c r="EG294" s="1"/>
      <c r="EH294" s="1">
        <v>0</v>
      </c>
      <c r="EI294" s="1">
        <v>0</v>
      </c>
      <c r="EJ294" s="1">
        <v>165</v>
      </c>
      <c r="EK294" s="1">
        <v>62</v>
      </c>
      <c r="EL294" s="6">
        <f>EK294/((EJ294/100)*(EJ294/100))</f>
        <v>22.77318640955005</v>
      </c>
      <c r="EM294" s="1"/>
      <c r="EN294" s="1">
        <v>1</v>
      </c>
      <c r="EO294" s="1">
        <v>1</v>
      </c>
      <c r="EP294" s="1">
        <v>1</v>
      </c>
      <c r="EQ294" s="244" t="s">
        <v>513</v>
      </c>
      <c r="ER294" s="10" t="s">
        <v>513</v>
      </c>
      <c r="ES294" s="129"/>
      <c r="ET294" s="9"/>
      <c r="EU294" s="9"/>
      <c r="EV294" s="9"/>
      <c r="EW294" s="9"/>
      <c r="EX294" s="9"/>
      <c r="EY294" s="132"/>
      <c r="EZ294" s="132"/>
      <c r="FA294" s="11"/>
      <c r="FB294" s="9"/>
      <c r="FC294" s="9"/>
      <c r="FD294" s="9"/>
      <c r="FE294" s="9"/>
      <c r="FF294" s="9"/>
      <c r="FG294" s="132"/>
      <c r="FH294" s="132"/>
      <c r="FI294" s="134"/>
      <c r="FJ294" s="133"/>
      <c r="FK294" s="171"/>
      <c r="FL294" s="21"/>
      <c r="FM294" s="136"/>
      <c r="FN294" s="9"/>
      <c r="FO294" s="36"/>
      <c r="FP294" s="9"/>
      <c r="FQ294" s="132"/>
      <c r="FR294" s="132"/>
      <c r="FS294" s="1"/>
      <c r="FT294" s="1"/>
      <c r="FU294" s="335" t="s">
        <v>772</v>
      </c>
      <c r="FV294" s="344">
        <v>43556</v>
      </c>
      <c r="FW294" s="210" t="s">
        <v>772</v>
      </c>
      <c r="FX294" s="244" t="s">
        <v>2703</v>
      </c>
      <c r="FY294" s="243" t="s">
        <v>2461</v>
      </c>
      <c r="FZ294" s="1"/>
      <c r="GA294" s="1">
        <v>1</v>
      </c>
      <c r="GB294" s="9"/>
      <c r="GC294" s="9"/>
      <c r="GD294" s="1"/>
      <c r="GE294" s="459" t="s">
        <v>513</v>
      </c>
      <c r="GF294" s="237" t="s">
        <v>513</v>
      </c>
      <c r="GG294" s="1"/>
      <c r="GH294" s="244" t="s">
        <v>2704</v>
      </c>
      <c r="GI294" s="351">
        <v>1</v>
      </c>
      <c r="GJ294" s="244" t="s">
        <v>2646</v>
      </c>
      <c r="GK294" s="1"/>
      <c r="GL294" s="8">
        <v>0</v>
      </c>
      <c r="GM294" s="9"/>
      <c r="GN294" s="1"/>
      <c r="GO294" s="1"/>
      <c r="GP294" s="4"/>
      <c r="GQ294" s="1"/>
      <c r="GR294" s="138"/>
      <c r="GS294" s="1"/>
      <c r="GT294" s="1"/>
      <c r="GU294" s="1"/>
      <c r="GV294" s="1"/>
      <c r="GW294" s="1"/>
      <c r="GX294" s="1"/>
      <c r="GY294" s="9"/>
      <c r="GZ294" s="9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1"/>
      <c r="KQ294" s="9"/>
      <c r="KR294" s="9"/>
      <c r="KS294" s="23">
        <v>43658</v>
      </c>
      <c r="KT294" s="20">
        <v>2</v>
      </c>
      <c r="KU294" s="1">
        <v>3</v>
      </c>
      <c r="KV294" s="1">
        <v>2</v>
      </c>
      <c r="KW294" s="245">
        <v>44218</v>
      </c>
      <c r="KX294" s="1">
        <v>2</v>
      </c>
      <c r="KY294" s="1">
        <v>0</v>
      </c>
      <c r="KZ294" s="1">
        <v>0</v>
      </c>
      <c r="LA294" s="11" t="s">
        <v>2702</v>
      </c>
      <c r="LB294" s="11"/>
      <c r="LC294" s="11"/>
    </row>
    <row r="295" spans="1:315">
      <c r="A295" s="1">
        <v>106</v>
      </c>
      <c r="B295" s="415">
        <f>COUNTIFS($D$3:D295,D295,$F$3:F295,F295)</f>
        <v>1</v>
      </c>
      <c r="C295" s="21">
        <v>17345</v>
      </c>
      <c r="D295" s="21" t="s">
        <v>2389</v>
      </c>
      <c r="E295" s="1" t="s">
        <v>454</v>
      </c>
      <c r="F295" s="12">
        <v>9206025752</v>
      </c>
      <c r="G295" s="1">
        <v>30</v>
      </c>
      <c r="H295" s="441">
        <v>44685</v>
      </c>
      <c r="I295" s="162"/>
      <c r="J295" s="24"/>
      <c r="K295" s="9"/>
      <c r="L295" s="1"/>
      <c r="M295" s="1"/>
      <c r="N295" s="1"/>
      <c r="O295" s="1"/>
      <c r="P295" s="25"/>
      <c r="Q295" s="25"/>
      <c r="R295" s="25"/>
      <c r="S295" s="27"/>
      <c r="T295" s="27"/>
      <c r="U295" s="27"/>
      <c r="V295" s="27"/>
      <c r="W295" s="27"/>
      <c r="X295" s="27"/>
      <c r="Y295" s="26"/>
      <c r="Z295" s="8"/>
      <c r="AA295" s="1"/>
      <c r="AB295" s="1"/>
      <c r="AC295" s="1"/>
      <c r="AD295" s="1"/>
      <c r="AE295" s="1"/>
      <c r="AF295" s="1"/>
      <c r="AG295" s="136"/>
      <c r="AH295" s="9"/>
      <c r="AI295" s="1"/>
      <c r="AJ295" s="1"/>
      <c r="AK295" s="112"/>
      <c r="AL295" s="1"/>
      <c r="AM295" s="1"/>
      <c r="AN295" s="1"/>
      <c r="AO295" s="163"/>
      <c r="AP295" s="164"/>
      <c r="AQ295" s="165"/>
      <c r="AR295" s="166"/>
      <c r="AS295" s="135"/>
      <c r="AT295" s="21"/>
      <c r="AU295" s="167"/>
      <c r="AV295" s="1"/>
      <c r="AW295" s="1"/>
      <c r="AX295" s="168"/>
      <c r="AY295" s="1"/>
      <c r="AZ295" s="1"/>
      <c r="BA295" s="142"/>
      <c r="BB295" s="1"/>
      <c r="BC295" s="169"/>
      <c r="BD295" s="4"/>
      <c r="BE295" s="1"/>
      <c r="BF295" s="1"/>
      <c r="BG295" s="1"/>
      <c r="BH295" s="1"/>
      <c r="BI295" s="1"/>
      <c r="BJ295" s="1"/>
      <c r="BK295" s="1"/>
      <c r="BL295" s="170"/>
      <c r="BM295" s="123"/>
      <c r="BN295" s="4"/>
      <c r="BO295" s="1"/>
      <c r="BP295" s="1"/>
      <c r="BQ295" s="1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25"/>
      <c r="CP295" s="4"/>
      <c r="CQ295" s="1"/>
      <c r="CR295" s="1"/>
      <c r="CS295" s="1"/>
      <c r="CT295" s="25"/>
      <c r="CU295" s="125"/>
      <c r="CV295" s="125"/>
      <c r="CW295" s="1"/>
      <c r="CX295" s="1"/>
      <c r="CY295" s="1"/>
      <c r="CZ295" s="1"/>
      <c r="DA295" s="1"/>
      <c r="DB295" s="126"/>
      <c r="DC295" s="8"/>
      <c r="DD295" s="8"/>
      <c r="DE295" s="1"/>
      <c r="DF295" s="1"/>
      <c r="DG295" s="1"/>
      <c r="DH295" s="1"/>
      <c r="DI295" s="2"/>
      <c r="DJ295" s="205" t="s">
        <v>482</v>
      </c>
      <c r="DK295" s="4"/>
      <c r="DL295" s="4"/>
      <c r="DM295" s="4"/>
      <c r="DN295" s="4"/>
      <c r="DO295" s="4"/>
      <c r="DP295" s="4"/>
      <c r="DQ295" s="4"/>
      <c r="DR295" s="1"/>
      <c r="DS295" s="1"/>
      <c r="DT295" s="2"/>
      <c r="DU295" s="2"/>
      <c r="DV295" s="2"/>
      <c r="DW295" s="2"/>
      <c r="DX295" s="2"/>
      <c r="DY295" s="2"/>
      <c r="DZ295" s="2"/>
      <c r="EA295" s="2"/>
      <c r="EB295" s="1"/>
      <c r="EC295" s="9"/>
      <c r="ED295" s="9"/>
      <c r="EE295" s="9"/>
      <c r="EF295" s="1">
        <v>20</v>
      </c>
      <c r="EG295" s="1"/>
      <c r="EH295" s="1">
        <v>1</v>
      </c>
      <c r="EI295" s="237" t="s">
        <v>2660</v>
      </c>
      <c r="EJ295" s="1">
        <v>175</v>
      </c>
      <c r="EK295" s="1">
        <v>86</v>
      </c>
      <c r="EL295" s="6">
        <f t="shared" ref="EL295:EL302" si="477">EK295/(EJ295*EJ295*0.01*0.01)</f>
        <v>28.081632653061224</v>
      </c>
      <c r="EM295" s="1"/>
      <c r="EN295" s="1">
        <v>1</v>
      </c>
      <c r="EO295" s="1">
        <v>0</v>
      </c>
      <c r="EP295" s="1">
        <v>0</v>
      </c>
      <c r="EQ295" s="244" t="s">
        <v>2601</v>
      </c>
      <c r="ER295" s="10">
        <v>44651</v>
      </c>
      <c r="ES295" s="129"/>
      <c r="ET295" s="9"/>
      <c r="EU295" s="9"/>
      <c r="EV295" s="9"/>
      <c r="EW295" s="9"/>
      <c r="EX295" s="9"/>
      <c r="EY295" s="132"/>
      <c r="EZ295" s="132"/>
      <c r="FA295" s="11"/>
      <c r="FB295" s="9"/>
      <c r="FC295" s="9"/>
      <c r="FD295" s="9"/>
      <c r="FE295" s="9"/>
      <c r="FF295" s="9"/>
      <c r="FG295" s="132"/>
      <c r="FH295" s="132"/>
      <c r="FI295" s="134"/>
      <c r="FJ295" s="133"/>
      <c r="FK295" s="171"/>
      <c r="FL295" s="21"/>
      <c r="FM295" s="136"/>
      <c r="FN295" s="9"/>
      <c r="FO295" s="36"/>
      <c r="FP295" s="9"/>
      <c r="FQ295" s="132"/>
      <c r="FR295" s="132"/>
      <c r="FS295" s="1"/>
      <c r="FT295" s="1"/>
      <c r="FU295" s="334" t="s">
        <v>2753</v>
      </c>
      <c r="FV295" s="343" t="s">
        <v>772</v>
      </c>
      <c r="FW295" s="237" t="s">
        <v>1025</v>
      </c>
      <c r="FX295" s="208" t="s">
        <v>772</v>
      </c>
      <c r="FY295" s="243" t="s">
        <v>2449</v>
      </c>
      <c r="FZ295" s="1"/>
      <c r="GA295" s="1">
        <v>2</v>
      </c>
      <c r="GB295" s="9"/>
      <c r="GC295" s="9"/>
      <c r="GD295" s="1"/>
      <c r="GE295" s="20">
        <v>44299</v>
      </c>
      <c r="GF295" s="237" t="s">
        <v>2440</v>
      </c>
      <c r="GG295" s="1"/>
      <c r="GH295" s="244" t="s">
        <v>2754</v>
      </c>
      <c r="GI295" s="351">
        <v>0</v>
      </c>
      <c r="GJ295" s="244" t="s">
        <v>2440</v>
      </c>
      <c r="GK295" s="1"/>
      <c r="GL295" s="8">
        <v>0</v>
      </c>
      <c r="GM295" s="9"/>
      <c r="GN295" s="1"/>
      <c r="GO295" s="1"/>
      <c r="GP295" s="4"/>
      <c r="GQ295" s="1"/>
      <c r="GR295" s="138"/>
      <c r="GS295" s="1"/>
      <c r="GT295" s="1"/>
      <c r="GU295" s="1"/>
      <c r="GV295" s="1"/>
      <c r="GW295" s="1"/>
      <c r="GX295" s="1"/>
      <c r="GY295" s="9"/>
      <c r="GZ295" s="9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1"/>
      <c r="KQ295" s="9"/>
      <c r="KR295" s="9"/>
      <c r="KS295" s="23">
        <v>44713</v>
      </c>
      <c r="KT295" s="20">
        <v>1</v>
      </c>
      <c r="KU295" s="1">
        <v>0</v>
      </c>
      <c r="KV295" s="1">
        <v>1</v>
      </c>
      <c r="KW295" s="23">
        <v>44734</v>
      </c>
      <c r="KX295" s="1">
        <v>1</v>
      </c>
      <c r="KY295" s="1">
        <v>3</v>
      </c>
      <c r="KZ295" s="1">
        <v>3</v>
      </c>
      <c r="LA295" s="11" t="s">
        <v>2531</v>
      </c>
      <c r="LB295" s="11"/>
      <c r="LC295" s="11"/>
    </row>
    <row r="296" spans="1:315">
      <c r="A296" s="1">
        <v>283</v>
      </c>
      <c r="B296" s="1">
        <f>COUNTIFS($D$3:D296,D296,$F$3:F296,F296)</f>
        <v>1</v>
      </c>
      <c r="C296" s="34">
        <v>16199</v>
      </c>
      <c r="D296" s="21" t="s">
        <v>1751</v>
      </c>
      <c r="E296" s="2" t="s">
        <v>534</v>
      </c>
      <c r="F296" s="12">
        <v>6756301376</v>
      </c>
      <c r="G296" s="1">
        <v>54</v>
      </c>
      <c r="H296" s="441">
        <v>44476</v>
      </c>
      <c r="I296" s="29" t="s">
        <v>1827</v>
      </c>
      <c r="J296" s="24" t="s">
        <v>486</v>
      </c>
      <c r="K296" s="2" t="s">
        <v>429</v>
      </c>
      <c r="L296" s="2">
        <v>17</v>
      </c>
      <c r="M296" s="2">
        <v>2</v>
      </c>
      <c r="N296" s="2" t="s">
        <v>430</v>
      </c>
      <c r="O296" s="11"/>
      <c r="P296" s="2" t="s">
        <v>1808</v>
      </c>
      <c r="Q296" s="11"/>
      <c r="R296" s="11"/>
      <c r="S296" s="11"/>
      <c r="T296" s="41"/>
      <c r="U296" s="41"/>
      <c r="V296" s="61" t="s">
        <v>1358</v>
      </c>
      <c r="W296" s="41"/>
      <c r="X296" s="41"/>
      <c r="Y296" s="63"/>
      <c r="Z296" s="11"/>
      <c r="AA296" s="1" t="s">
        <v>1784</v>
      </c>
      <c r="AB296" s="1"/>
      <c r="AC296" s="112">
        <v>324</v>
      </c>
      <c r="AD296" s="112">
        <v>5500</v>
      </c>
      <c r="AE296" s="11"/>
      <c r="AF296" s="11"/>
      <c r="AG296" s="11" t="s">
        <v>482</v>
      </c>
      <c r="AH296" s="112">
        <v>350</v>
      </c>
      <c r="AI296" s="11"/>
      <c r="AJ296" s="11"/>
      <c r="AK296" s="112"/>
      <c r="AL296" s="1"/>
      <c r="AM296" s="11"/>
      <c r="AN296" s="1"/>
      <c r="AO296" s="113">
        <v>41.2</v>
      </c>
      <c r="AP296" s="114">
        <v>54.2</v>
      </c>
      <c r="AQ296" s="115">
        <v>4.28</v>
      </c>
      <c r="AR296" s="116">
        <f>AO296+AP296+AQ296</f>
        <v>99.68</v>
      </c>
      <c r="AS296" s="117">
        <f>AO296/AP296</f>
        <v>0.76014760147601479</v>
      </c>
      <c r="AT296" s="118">
        <f>AO296/AP296*AQ296</f>
        <v>3.2534317343173433</v>
      </c>
      <c r="AU296" s="119">
        <f>AO296/(AP296+AQ296)</f>
        <v>0.70451436388508892</v>
      </c>
      <c r="AV296" s="19">
        <f>AW296*AO296/100</f>
        <v>38.286000000000001</v>
      </c>
      <c r="AW296" s="19">
        <f>98-AY296-(CD296*100/AO296)</f>
        <v>92.927184466019412</v>
      </c>
      <c r="AX296" s="120">
        <v>1.67</v>
      </c>
      <c r="AY296" s="19">
        <f>AX296*100/AO296</f>
        <v>4.0533980582524265</v>
      </c>
      <c r="AZ296" s="1" t="s">
        <v>431</v>
      </c>
      <c r="BA296" s="55">
        <v>64.22</v>
      </c>
      <c r="BB296" s="1" t="s">
        <v>431</v>
      </c>
      <c r="BC296" s="6">
        <v>4.9000000000000002E-2</v>
      </c>
      <c r="BD296" s="6"/>
      <c r="BE296" s="19"/>
      <c r="BF296" s="19"/>
      <c r="BG296" s="64">
        <v>4705</v>
      </c>
      <c r="BH296" s="64">
        <v>275.88</v>
      </c>
      <c r="BI296" s="19">
        <v>0.44</v>
      </c>
      <c r="BJ296" s="19">
        <v>36.1</v>
      </c>
      <c r="BK296" s="19">
        <f>100-BJ296</f>
        <v>63.9</v>
      </c>
      <c r="BL296" s="121">
        <f>BJ296/BK296</f>
        <v>0.56494522691705795</v>
      </c>
      <c r="BM296" s="122">
        <v>0.2</v>
      </c>
      <c r="BN296" s="6">
        <f>BM296*100/AO296</f>
        <v>0.48543689320388345</v>
      </c>
      <c r="BO296" s="1" t="s">
        <v>431</v>
      </c>
      <c r="BP296" s="19">
        <v>13.84</v>
      </c>
      <c r="BQ296" s="19">
        <v>26</v>
      </c>
      <c r="BR296" s="42">
        <v>27104.760000000002</v>
      </c>
      <c r="BS296" s="6">
        <f>BX296+BZ296</f>
        <v>46.900000000000006</v>
      </c>
      <c r="BT296" s="4">
        <v>91.7</v>
      </c>
      <c r="BU296" s="42">
        <v>6333.24</v>
      </c>
      <c r="BV296" s="6">
        <f>100-BT296</f>
        <v>8.2999999999999972</v>
      </c>
      <c r="BW296" s="6">
        <f>BY296+CA296+CC296</f>
        <v>53.820599999999999</v>
      </c>
      <c r="BX296" s="22">
        <v>25.6</v>
      </c>
      <c r="BY296" s="22">
        <f>BX296*AP296/100</f>
        <v>13.875200000000001</v>
      </c>
      <c r="BZ296" s="6">
        <v>21.3</v>
      </c>
      <c r="CA296" s="22">
        <f>BZ296*AP296/100</f>
        <v>11.544600000000001</v>
      </c>
      <c r="CB296" s="6">
        <v>52.4</v>
      </c>
      <c r="CC296" s="22">
        <f>CB296*AP296/100</f>
        <v>28.4008</v>
      </c>
      <c r="CD296" s="22">
        <v>0.42</v>
      </c>
      <c r="CE296" s="123">
        <v>77.2</v>
      </c>
      <c r="CF296" s="124">
        <v>5344</v>
      </c>
      <c r="CG296" s="123">
        <v>65.7</v>
      </c>
      <c r="CH296" s="124">
        <v>4804</v>
      </c>
      <c r="CI296" s="123">
        <v>32.200000000000003</v>
      </c>
      <c r="CJ296" s="123">
        <v>51.1</v>
      </c>
      <c r="CK296" s="124">
        <v>4465</v>
      </c>
      <c r="CL296" s="19">
        <f>BX296/BZ296</f>
        <v>1.2018779342723005</v>
      </c>
      <c r="CM296" s="19"/>
      <c r="CN296" s="19"/>
      <c r="CO296" s="19"/>
      <c r="CP296" s="6"/>
      <c r="CQ296" s="19"/>
      <c r="CR296" s="19"/>
      <c r="CS296" s="20"/>
      <c r="CT296" s="25"/>
      <c r="CU296" s="125"/>
      <c r="CV296" s="125"/>
      <c r="CW296" s="1"/>
      <c r="CX296" s="1"/>
      <c r="CY296" s="1"/>
      <c r="CZ296" s="22"/>
      <c r="DA296" s="16"/>
      <c r="DB296" s="126" t="s">
        <v>256</v>
      </c>
      <c r="DC296" s="127"/>
      <c r="DD296" s="128" t="s">
        <v>1828</v>
      </c>
      <c r="DE296" s="1"/>
      <c r="DF296" s="1"/>
      <c r="DG296" s="1"/>
      <c r="DH296" s="1"/>
      <c r="DI296" s="1" t="s">
        <v>435</v>
      </c>
      <c r="DJ296" s="205" t="s">
        <v>482</v>
      </c>
      <c r="DK296" s="4">
        <v>2</v>
      </c>
      <c r="DL296" s="4"/>
      <c r="DM296" s="4"/>
      <c r="DN296" s="16">
        <v>0</v>
      </c>
      <c r="DO296" s="4"/>
      <c r="DP296" s="4"/>
      <c r="DQ296" s="4"/>
      <c r="DR296" s="22" t="s">
        <v>430</v>
      </c>
      <c r="DS296" s="22" t="s">
        <v>430</v>
      </c>
      <c r="DT296" s="22">
        <v>444</v>
      </c>
      <c r="DU296" s="22">
        <v>5.0999999999999996</v>
      </c>
      <c r="DV296" s="22">
        <v>94.9</v>
      </c>
      <c r="DW296" s="39" t="s">
        <v>430</v>
      </c>
      <c r="DX296" s="39" t="s">
        <v>430</v>
      </c>
      <c r="DY296" s="39" t="s">
        <v>430</v>
      </c>
      <c r="DZ296" s="39" t="s">
        <v>430</v>
      </c>
      <c r="EA296" s="2">
        <v>0</v>
      </c>
      <c r="EB296" s="2"/>
      <c r="EC296" s="36"/>
      <c r="ED296" s="36"/>
      <c r="EE296" s="4">
        <f>L296</f>
        <v>17</v>
      </c>
      <c r="EF296" s="4" t="s">
        <v>557</v>
      </c>
      <c r="EG296" s="4"/>
      <c r="EH296" s="4">
        <v>1</v>
      </c>
      <c r="EI296" s="4" t="s">
        <v>2545</v>
      </c>
      <c r="EJ296" s="4">
        <v>163</v>
      </c>
      <c r="EK296" s="4">
        <v>58</v>
      </c>
      <c r="EL296" s="6">
        <f t="shared" si="477"/>
        <v>21.829952199932254</v>
      </c>
      <c r="EM296" s="4"/>
      <c r="EN296" s="4">
        <v>1</v>
      </c>
      <c r="EO296" s="4">
        <v>2</v>
      </c>
      <c r="EP296" s="4">
        <v>1</v>
      </c>
      <c r="EQ296" s="31" t="s">
        <v>2455</v>
      </c>
      <c r="ER296" s="14">
        <v>44317</v>
      </c>
      <c r="ES296" s="129">
        <v>16199</v>
      </c>
      <c r="ET296" s="130">
        <v>75</v>
      </c>
      <c r="EU296" s="130">
        <v>11979</v>
      </c>
      <c r="EV296" s="130">
        <v>4000</v>
      </c>
      <c r="EW296" s="130">
        <v>37440</v>
      </c>
      <c r="EX296" s="130">
        <v>2812</v>
      </c>
      <c r="EY296" s="131">
        <f>EX296/EV296*EW296/ET296</f>
        <v>350.93759999999997</v>
      </c>
      <c r="EZ296" s="38">
        <f>L296*EY296</f>
        <v>5965.9391999999998</v>
      </c>
      <c r="FA296" s="9"/>
      <c r="FB296" s="9"/>
      <c r="FC296" s="9"/>
      <c r="FD296" s="9"/>
      <c r="FE296" s="132"/>
      <c r="FF296" s="132"/>
      <c r="FG296" s="132"/>
      <c r="FH296" s="133"/>
      <c r="FI296" s="134"/>
      <c r="FJ296" s="133"/>
      <c r="FK296" s="135"/>
      <c r="FL296" s="136"/>
      <c r="FM296" s="9"/>
      <c r="FN296" s="1"/>
      <c r="FO296" s="40">
        <f>AC296/1000</f>
        <v>0.32400000000000001</v>
      </c>
      <c r="FP296" s="9"/>
      <c r="FQ296" s="118">
        <f>EX296*100/EU296</f>
        <v>23.474413557058185</v>
      </c>
      <c r="FR296" s="137">
        <f>EY296/1000</f>
        <v>0.35093759999999996</v>
      </c>
      <c r="FS296" s="9"/>
      <c r="FT296" s="1"/>
      <c r="FU296" s="336">
        <v>44317</v>
      </c>
      <c r="FV296" s="343"/>
      <c r="FW296" s="237" t="s">
        <v>2755</v>
      </c>
      <c r="FX296" s="208"/>
      <c r="FY296" s="243" t="s">
        <v>2449</v>
      </c>
      <c r="FZ296" s="1"/>
      <c r="GA296" s="237" t="s">
        <v>557</v>
      </c>
      <c r="GB296" s="9"/>
      <c r="GC296" s="9"/>
      <c r="GD296" s="1"/>
      <c r="GE296" s="20">
        <v>44462</v>
      </c>
      <c r="GF296" s="237" t="s">
        <v>2440</v>
      </c>
      <c r="GG296" s="1"/>
      <c r="GH296" s="244" t="s">
        <v>2756</v>
      </c>
      <c r="GI296" s="351">
        <v>0</v>
      </c>
      <c r="GJ296" s="244" t="s">
        <v>1016</v>
      </c>
      <c r="GK296" s="1"/>
      <c r="GL296" s="8">
        <v>0</v>
      </c>
      <c r="GM296" s="9"/>
      <c r="GN296" s="1"/>
      <c r="GO296" s="10"/>
      <c r="GP296" s="10"/>
      <c r="GQ296" s="20"/>
      <c r="GR296" s="138"/>
      <c r="GS296" s="1"/>
      <c r="GT296" s="1"/>
      <c r="GU296" s="1"/>
      <c r="GV296" s="1"/>
      <c r="GW296" s="1"/>
      <c r="GX296" s="1"/>
      <c r="GY296" s="9"/>
      <c r="GZ296" s="9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22">
        <v>56.3</v>
      </c>
      <c r="KC296" s="22">
        <v>17.100000000000001</v>
      </c>
      <c r="KD296" s="22">
        <v>6.74</v>
      </c>
      <c r="KE296" s="20">
        <f>FR296*AO296/100*1000</f>
        <v>144.58629120000001</v>
      </c>
      <c r="KF296" s="20">
        <f>FR296*AP296/100*1000</f>
        <v>190.20817919999999</v>
      </c>
      <c r="KG296" s="20">
        <f>FR296*AQ296/100*1000</f>
        <v>15.020129279999999</v>
      </c>
      <c r="KH296" s="20">
        <f>FR296*AX296/100*1000</f>
        <v>5.8606579199999986</v>
      </c>
      <c r="KI296" s="20">
        <f>FR296*BM296/100*1000</f>
        <v>0.70187519999999992</v>
      </c>
      <c r="KJ296" s="20">
        <f>FR296*BY296/100*1000</f>
        <v>48.693293875199991</v>
      </c>
      <c r="KK296" s="20">
        <f>FR296*CA296/100*1000</f>
        <v>40.514342169599999</v>
      </c>
      <c r="KL296" s="20">
        <f>FR296*CC296/100*1000</f>
        <v>99.669085900799999</v>
      </c>
      <c r="KM296" s="9"/>
      <c r="KN296" s="9"/>
      <c r="KO296" s="9"/>
      <c r="KP296" s="1"/>
      <c r="KQ296" s="9"/>
      <c r="KR296" s="9"/>
      <c r="KS296" s="23">
        <v>44602</v>
      </c>
      <c r="KT296" s="20">
        <v>2</v>
      </c>
      <c r="KU296" s="1">
        <v>1</v>
      </c>
      <c r="KV296" s="1">
        <v>2</v>
      </c>
      <c r="KW296" s="23">
        <v>44784</v>
      </c>
      <c r="KX296" s="1">
        <v>2</v>
      </c>
      <c r="KY296" s="1">
        <v>0</v>
      </c>
      <c r="KZ296" s="1">
        <v>0</v>
      </c>
      <c r="LA296" s="11" t="s">
        <v>2463</v>
      </c>
      <c r="LB296" s="11"/>
      <c r="LC296" s="11">
        <v>0</v>
      </c>
    </row>
    <row r="297" spans="1:315">
      <c r="A297" s="1">
        <v>124</v>
      </c>
      <c r="B297" s="415">
        <f>COUNTIFS($D$3:D297,D297,$F$3:F297,F297)</f>
        <v>1</v>
      </c>
      <c r="C297" s="21">
        <v>12743</v>
      </c>
      <c r="D297" s="21" t="s">
        <v>2363</v>
      </c>
      <c r="E297" s="1" t="s">
        <v>2357</v>
      </c>
      <c r="F297" s="12">
        <v>9407095720</v>
      </c>
      <c r="G297" s="1">
        <v>26</v>
      </c>
      <c r="H297" s="441">
        <v>43965</v>
      </c>
      <c r="I297" s="162"/>
      <c r="J297" s="24"/>
      <c r="K297" s="9"/>
      <c r="L297" s="1"/>
      <c r="M297" s="1"/>
      <c r="N297" s="1"/>
      <c r="O297" s="1"/>
      <c r="P297" s="25"/>
      <c r="Q297" s="25"/>
      <c r="R297" s="25"/>
      <c r="S297" s="27"/>
      <c r="T297" s="27"/>
      <c r="U297" s="27"/>
      <c r="V297" s="27"/>
      <c r="W297" s="27"/>
      <c r="X297" s="27"/>
      <c r="Y297" s="26"/>
      <c r="Z297" s="8"/>
      <c r="AA297" s="1"/>
      <c r="AB297" s="1"/>
      <c r="AC297" s="1"/>
      <c r="AD297" s="1"/>
      <c r="AE297" s="1"/>
      <c r="AF297" s="1"/>
      <c r="AG297" s="136"/>
      <c r="AH297" s="9"/>
      <c r="AI297" s="1"/>
      <c r="AJ297" s="1"/>
      <c r="AK297" s="112"/>
      <c r="AL297" s="1"/>
      <c r="AM297" s="1"/>
      <c r="AN297" s="1"/>
      <c r="AO297" s="163"/>
      <c r="AP297" s="164"/>
      <c r="AQ297" s="165"/>
      <c r="AR297" s="166"/>
      <c r="AS297" s="135"/>
      <c r="AT297" s="21"/>
      <c r="AU297" s="167"/>
      <c r="AV297" s="1"/>
      <c r="AW297" s="1"/>
      <c r="AX297" s="168"/>
      <c r="AY297" s="1"/>
      <c r="AZ297" s="1"/>
      <c r="BA297" s="142"/>
      <c r="BB297" s="1"/>
      <c r="BC297" s="169"/>
      <c r="BD297" s="4"/>
      <c r="BE297" s="1"/>
      <c r="BF297" s="1"/>
      <c r="BG297" s="1"/>
      <c r="BH297" s="1"/>
      <c r="BI297" s="1"/>
      <c r="BJ297" s="1"/>
      <c r="BK297" s="1"/>
      <c r="BL297" s="170"/>
      <c r="BM297" s="123"/>
      <c r="BN297" s="4"/>
      <c r="BO297" s="1"/>
      <c r="BP297" s="1"/>
      <c r="BQ297" s="1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25"/>
      <c r="CP297" s="4"/>
      <c r="CQ297" s="1"/>
      <c r="CR297" s="1"/>
      <c r="CS297" s="1"/>
      <c r="CT297" s="25"/>
      <c r="CU297" s="125"/>
      <c r="CV297" s="125"/>
      <c r="CW297" s="1"/>
      <c r="CX297" s="1"/>
      <c r="CY297" s="1"/>
      <c r="CZ297" s="1"/>
      <c r="DA297" s="1"/>
      <c r="DB297" s="126"/>
      <c r="DC297" s="8"/>
      <c r="DD297" s="8"/>
      <c r="DE297" s="1"/>
      <c r="DF297" s="1"/>
      <c r="DG297" s="1"/>
      <c r="DH297" s="1"/>
      <c r="DI297" s="2"/>
      <c r="DJ297" s="205" t="s">
        <v>482</v>
      </c>
      <c r="DK297" s="4"/>
      <c r="DL297" s="4"/>
      <c r="DM297" s="4"/>
      <c r="DN297" s="4"/>
      <c r="DO297" s="4"/>
      <c r="DP297" s="4"/>
      <c r="DQ297" s="4"/>
      <c r="DR297" s="1"/>
      <c r="DS297" s="1"/>
      <c r="DT297" s="2"/>
      <c r="DU297" s="2"/>
      <c r="DV297" s="2"/>
      <c r="DW297" s="2"/>
      <c r="DX297" s="2"/>
      <c r="DY297" s="2"/>
      <c r="DZ297" s="2"/>
      <c r="EA297" s="2"/>
      <c r="EB297" s="1"/>
      <c r="EC297" s="9"/>
      <c r="ED297" s="9"/>
      <c r="EE297" s="9"/>
      <c r="EF297" s="1">
        <v>40</v>
      </c>
      <c r="EG297" s="1"/>
      <c r="EH297" s="1">
        <v>1</v>
      </c>
      <c r="EI297" s="237" t="s">
        <v>2757</v>
      </c>
      <c r="EJ297" s="1">
        <v>179</v>
      </c>
      <c r="EK297" s="1">
        <v>78</v>
      </c>
      <c r="EL297" s="6">
        <f t="shared" si="477"/>
        <v>24.343809494085701</v>
      </c>
      <c r="EM297" s="1"/>
      <c r="EN297" s="1">
        <v>1</v>
      </c>
      <c r="EO297" s="1">
        <v>1</v>
      </c>
      <c r="EP297" s="1">
        <v>1</v>
      </c>
      <c r="EQ297" s="244" t="s">
        <v>2455</v>
      </c>
      <c r="ER297" s="10">
        <v>43473</v>
      </c>
      <c r="ES297" s="129"/>
      <c r="ET297" s="9"/>
      <c r="EU297" s="9"/>
      <c r="EV297" s="9"/>
      <c r="EW297" s="9"/>
      <c r="EX297" s="9"/>
      <c r="EY297" s="132"/>
      <c r="EZ297" s="132"/>
      <c r="FA297" s="11"/>
      <c r="FB297" s="9"/>
      <c r="FC297" s="9"/>
      <c r="FD297" s="9"/>
      <c r="FE297" s="9"/>
      <c r="FF297" s="9"/>
      <c r="FG297" s="132"/>
      <c r="FH297" s="132"/>
      <c r="FI297" s="134"/>
      <c r="FJ297" s="133"/>
      <c r="FK297" s="171"/>
      <c r="FL297" s="21"/>
      <c r="FM297" s="136"/>
      <c r="FN297" s="9"/>
      <c r="FO297" s="36"/>
      <c r="FP297" s="9"/>
      <c r="FQ297" s="132"/>
      <c r="FR297" s="132"/>
      <c r="FS297" s="1"/>
      <c r="FT297" s="1"/>
      <c r="FU297" s="336">
        <v>43390</v>
      </c>
      <c r="FV297" s="343" t="s">
        <v>772</v>
      </c>
      <c r="FW297" s="237" t="s">
        <v>2758</v>
      </c>
      <c r="FX297" s="208" t="s">
        <v>772</v>
      </c>
      <c r="FY297" s="243" t="s">
        <v>2449</v>
      </c>
      <c r="FZ297" s="1"/>
      <c r="GA297" s="237">
        <v>0</v>
      </c>
      <c r="GB297" s="9"/>
      <c r="GC297" s="9"/>
      <c r="GD297" s="1"/>
      <c r="GE297" s="459" t="s">
        <v>513</v>
      </c>
      <c r="GF297" s="237" t="s">
        <v>513</v>
      </c>
      <c r="GG297" s="1"/>
      <c r="GH297" s="244" t="s">
        <v>513</v>
      </c>
      <c r="GI297" s="352" t="s">
        <v>513</v>
      </c>
      <c r="GJ297" s="244" t="s">
        <v>513</v>
      </c>
      <c r="GK297" s="1"/>
      <c r="GL297" s="8">
        <v>0</v>
      </c>
      <c r="GM297" s="9"/>
      <c r="GN297" s="1"/>
      <c r="GO297" s="1"/>
      <c r="GP297" s="4"/>
      <c r="GQ297" s="1"/>
      <c r="GR297" s="138"/>
      <c r="GS297" s="1"/>
      <c r="GT297" s="1"/>
      <c r="GU297" s="1"/>
      <c r="GV297" s="1"/>
      <c r="GW297" s="1"/>
      <c r="GX297" s="1"/>
      <c r="GY297" s="9"/>
      <c r="GZ297" s="9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1"/>
      <c r="KQ297" s="9"/>
      <c r="KR297" s="9"/>
      <c r="KS297" s="245" t="s">
        <v>513</v>
      </c>
      <c r="KT297" s="459" t="s">
        <v>513</v>
      </c>
      <c r="KU297" s="237" t="s">
        <v>513</v>
      </c>
      <c r="KV297" s="237" t="s">
        <v>513</v>
      </c>
      <c r="KW297" s="237" t="s">
        <v>513</v>
      </c>
      <c r="KX297" s="237" t="s">
        <v>513</v>
      </c>
      <c r="KY297" s="237" t="s">
        <v>513</v>
      </c>
      <c r="KZ297" s="237" t="s">
        <v>513</v>
      </c>
      <c r="LA297" s="11" t="s">
        <v>513</v>
      </c>
      <c r="LB297" s="11"/>
      <c r="LC297" s="11"/>
    </row>
    <row r="298" spans="1:315">
      <c r="A298" s="1">
        <v>393</v>
      </c>
      <c r="B298" s="1">
        <f>COUNTIFS($D$3:D298,D298,$F$3:F298,F298)</f>
        <v>1</v>
      </c>
      <c r="C298" s="34">
        <v>12075</v>
      </c>
      <c r="D298" s="21" t="s">
        <v>483</v>
      </c>
      <c r="E298" s="2" t="s">
        <v>629</v>
      </c>
      <c r="F298" s="12">
        <v>6852241528</v>
      </c>
      <c r="G298" s="1">
        <v>51</v>
      </c>
      <c r="H298" s="441">
        <v>43816</v>
      </c>
      <c r="I298" s="29" t="s">
        <v>456</v>
      </c>
      <c r="J298" s="24" t="s">
        <v>486</v>
      </c>
      <c r="K298" s="2" t="s">
        <v>429</v>
      </c>
      <c r="L298" s="1">
        <v>6</v>
      </c>
      <c r="M298" s="2">
        <v>1</v>
      </c>
      <c r="N298" s="2" t="s">
        <v>644</v>
      </c>
      <c r="O298" s="1"/>
      <c r="P298" s="1" t="s">
        <v>943</v>
      </c>
      <c r="Q298" s="25"/>
      <c r="R298" s="25"/>
      <c r="S298" s="2"/>
      <c r="T298" s="45" t="s">
        <v>782</v>
      </c>
      <c r="U298" s="45"/>
      <c r="V298" s="47" t="s">
        <v>858</v>
      </c>
      <c r="W298" s="27"/>
      <c r="X298" s="56"/>
      <c r="Y298" s="56"/>
      <c r="Z298" s="29"/>
      <c r="AA298" s="1" t="s">
        <v>793</v>
      </c>
      <c r="AB298" s="1"/>
      <c r="AC298" s="112">
        <v>146</v>
      </c>
      <c r="AD298" s="112">
        <v>800</v>
      </c>
      <c r="AE298" s="11"/>
      <c r="AF298" s="11"/>
      <c r="AG298" s="11" t="s">
        <v>490</v>
      </c>
      <c r="AH298" s="112">
        <v>50</v>
      </c>
      <c r="AI298" s="11"/>
      <c r="AJ298" s="11"/>
      <c r="AK298" s="112"/>
      <c r="AL298" s="1"/>
      <c r="AM298" s="1"/>
      <c r="AN298" s="1"/>
      <c r="AO298" s="113">
        <v>11.6</v>
      </c>
      <c r="AP298" s="114">
        <v>44.6</v>
      </c>
      <c r="AQ298" s="115">
        <v>42.9</v>
      </c>
      <c r="AR298" s="116">
        <f t="shared" ref="AR298:AR311" si="478">AO298+AP298+AQ298</f>
        <v>99.1</v>
      </c>
      <c r="AS298" s="117">
        <f t="shared" ref="AS298:AS311" si="479">AO298/AP298</f>
        <v>0.26008968609865468</v>
      </c>
      <c r="AT298" s="118">
        <f t="shared" ref="AT298:AT311" si="480">AO298/AP298*AQ298</f>
        <v>11.157847533632285</v>
      </c>
      <c r="AU298" s="119">
        <f t="shared" ref="AU298:AU311" si="481">AO298/(AP298+AQ298)</f>
        <v>0.13257142857142856</v>
      </c>
      <c r="AV298" s="19">
        <v>10.072279999999999</v>
      </c>
      <c r="AW298" s="19">
        <f>95-AY298</f>
        <v>86.83</v>
      </c>
      <c r="AX298" s="120">
        <v>0.9477199999999999</v>
      </c>
      <c r="AY298" s="19">
        <v>8.17</v>
      </c>
      <c r="AZ298" s="1" t="s">
        <v>431</v>
      </c>
      <c r="BA298" s="55">
        <v>6.032</v>
      </c>
      <c r="BB298" s="1" t="s">
        <v>431</v>
      </c>
      <c r="BC298" s="6">
        <v>0.25</v>
      </c>
      <c r="BD298" s="6">
        <v>84.8</v>
      </c>
      <c r="BE298" s="19">
        <v>35.6</v>
      </c>
      <c r="BF298" s="19">
        <v>18.899999999999999</v>
      </c>
      <c r="BG298" s="2">
        <v>3553</v>
      </c>
      <c r="BH298" s="20">
        <v>426.6</v>
      </c>
      <c r="BI298" s="19">
        <v>0.56999999999999995</v>
      </c>
      <c r="BJ298" s="19">
        <v>55.8</v>
      </c>
      <c r="BK298" s="1">
        <v>44.2</v>
      </c>
      <c r="BL298" s="121">
        <f t="shared" ref="BL298:BL311" si="482">BJ298/BK298</f>
        <v>1.2624434389140271</v>
      </c>
      <c r="BM298" s="122">
        <v>0.2</v>
      </c>
      <c r="BN298" s="6">
        <f t="shared" ref="BN298:BN311" si="483">BM298*100/AO298</f>
        <v>1.7241379310344829</v>
      </c>
      <c r="BO298" s="1" t="s">
        <v>431</v>
      </c>
      <c r="BP298" s="19">
        <v>0.94379999999999997</v>
      </c>
      <c r="BQ298" s="19">
        <v>9.3577999999999992</v>
      </c>
      <c r="BR298" s="42">
        <v>17392.7</v>
      </c>
      <c r="BS298" s="6">
        <f t="shared" ref="BS298:BS311" si="484">BX298+BZ298</f>
        <v>51.7</v>
      </c>
      <c r="BT298" s="4">
        <v>84</v>
      </c>
      <c r="BU298" s="42">
        <v>3245.4</v>
      </c>
      <c r="BV298" s="6">
        <f t="shared" ref="BV298:BV311" si="485">100-BT298</f>
        <v>16</v>
      </c>
      <c r="BW298" s="6">
        <f t="shared" ref="BW298:BW311" si="486">BY298+CA298+CC298</f>
        <v>44.3324</v>
      </c>
      <c r="BX298" s="4">
        <v>24.3</v>
      </c>
      <c r="BY298" s="22">
        <f t="shared" ref="BY298:BY311" si="487">BX298*AP298/100</f>
        <v>10.8378</v>
      </c>
      <c r="BZ298" s="4">
        <v>27.4</v>
      </c>
      <c r="CA298" s="22">
        <f t="shared" ref="CA298:CA311" si="488">BZ298*AP298/100</f>
        <v>12.2204</v>
      </c>
      <c r="CB298" s="4">
        <v>47.7</v>
      </c>
      <c r="CC298" s="22">
        <f t="shared" ref="CC298:CC311" si="489">CB298*AP298/100</f>
        <v>21.2742</v>
      </c>
      <c r="CD298" s="22">
        <v>0.32</v>
      </c>
      <c r="CE298" s="123">
        <v>94.4</v>
      </c>
      <c r="CF298" s="124">
        <v>3706.45</v>
      </c>
      <c r="CG298" s="123">
        <v>84.1</v>
      </c>
      <c r="CH298" s="123">
        <v>2196</v>
      </c>
      <c r="CI298" s="123">
        <v>45.8</v>
      </c>
      <c r="CJ298" s="123">
        <v>36.299999999999997</v>
      </c>
      <c r="CK298" s="124">
        <v>3915.6</v>
      </c>
      <c r="CL298" s="19">
        <f t="shared" ref="CL298:CL311" si="490">BX298/BZ298</f>
        <v>0.88686131386861322</v>
      </c>
      <c r="CM298" s="22"/>
      <c r="CN298" s="22"/>
      <c r="CO298" s="22"/>
      <c r="CP298" s="6"/>
      <c r="CQ298" s="19"/>
      <c r="CR298" s="19"/>
      <c r="CS298" s="19"/>
      <c r="CT298" s="22"/>
      <c r="CU298" s="139"/>
      <c r="CV298" s="139"/>
      <c r="CW298" s="22"/>
      <c r="CX298" s="22"/>
      <c r="CY298" s="1"/>
      <c r="CZ298" s="22"/>
      <c r="DA298" s="16">
        <v>3</v>
      </c>
      <c r="DB298" s="126" t="s">
        <v>463</v>
      </c>
      <c r="DC298" s="127"/>
      <c r="DD298" s="128" t="s">
        <v>971</v>
      </c>
      <c r="DE298" s="1"/>
      <c r="DF298" s="1"/>
      <c r="DG298" s="1"/>
      <c r="DH298" s="1"/>
      <c r="DI298" s="1" t="s">
        <v>435</v>
      </c>
      <c r="DJ298" s="206" t="s">
        <v>490</v>
      </c>
      <c r="DK298" s="4">
        <v>2</v>
      </c>
      <c r="DL298" s="4"/>
      <c r="DM298" s="4"/>
      <c r="DN298" s="16">
        <v>0</v>
      </c>
      <c r="DO298" s="4"/>
      <c r="DP298" s="4"/>
      <c r="DQ298" s="4"/>
      <c r="DR298" s="1" t="s">
        <v>430</v>
      </c>
      <c r="DS298" s="1" t="s">
        <v>430</v>
      </c>
      <c r="DT298" s="1">
        <v>533</v>
      </c>
      <c r="DU298" s="1">
        <v>61.2</v>
      </c>
      <c r="DV298" s="1">
        <v>38.799999999999997</v>
      </c>
      <c r="DW298" s="1" t="s">
        <v>430</v>
      </c>
      <c r="DX298" s="1" t="s">
        <v>430</v>
      </c>
      <c r="DY298" s="1" t="s">
        <v>430</v>
      </c>
      <c r="DZ298" s="1" t="s">
        <v>430</v>
      </c>
      <c r="EA298" s="1">
        <v>0</v>
      </c>
      <c r="EB298" s="1"/>
      <c r="EC298" s="36"/>
      <c r="ED298" s="36"/>
      <c r="EE298" s="4">
        <v>6</v>
      </c>
      <c r="EF298" s="4">
        <v>12</v>
      </c>
      <c r="EG298" s="4">
        <v>2</v>
      </c>
      <c r="EH298" s="4">
        <v>1</v>
      </c>
      <c r="EI298" s="4" t="s">
        <v>2759</v>
      </c>
      <c r="EJ298" s="4" t="s">
        <v>1346</v>
      </c>
      <c r="EK298" s="4" t="s">
        <v>1346</v>
      </c>
      <c r="EL298" s="6" t="e">
        <f t="shared" si="477"/>
        <v>#VALUE!</v>
      </c>
      <c r="EM298" s="4"/>
      <c r="EN298" s="4">
        <v>1</v>
      </c>
      <c r="EO298" s="4">
        <v>2</v>
      </c>
      <c r="EP298" s="4">
        <v>3</v>
      </c>
      <c r="EQ298" s="31" t="s">
        <v>513</v>
      </c>
      <c r="ER298" s="14">
        <v>44682</v>
      </c>
      <c r="ES298" s="129">
        <v>12075</v>
      </c>
      <c r="ET298" s="130">
        <v>75</v>
      </c>
      <c r="EU298" s="130">
        <v>8320</v>
      </c>
      <c r="EV298" s="130">
        <v>8000</v>
      </c>
      <c r="EW298" s="130">
        <v>40560</v>
      </c>
      <c r="EX298" s="130">
        <v>2098</v>
      </c>
      <c r="EY298" s="131">
        <f t="shared" ref="EY298:EY306" si="491">EX298/EV298*EW298/ET298</f>
        <v>141.82479999999998</v>
      </c>
      <c r="EZ298" s="38">
        <f t="shared" ref="EZ298:EZ306" si="492">L298*EY298</f>
        <v>850.94879999999989</v>
      </c>
      <c r="FA298" s="9"/>
      <c r="FB298" s="9"/>
      <c r="FC298" s="9"/>
      <c r="FD298" s="9"/>
      <c r="FE298" s="132"/>
      <c r="FF298" s="132"/>
      <c r="FG298" s="132"/>
      <c r="FH298" s="133"/>
      <c r="FI298" s="134"/>
      <c r="FJ298" s="133"/>
      <c r="FK298" s="135"/>
      <c r="FL298" s="136"/>
      <c r="FM298" s="9"/>
      <c r="FN298" s="1"/>
      <c r="FO298" s="40">
        <f>AC298/1000</f>
        <v>0.14599999999999999</v>
      </c>
      <c r="FP298" s="9"/>
      <c r="FQ298" s="118">
        <f t="shared" ref="FQ298:FQ306" si="493">EX298*100/EU298</f>
        <v>25.216346153846153</v>
      </c>
      <c r="FR298" s="137">
        <f t="shared" ref="FR298:FR306" si="494">EY298/1000</f>
        <v>0.14182479999999997</v>
      </c>
      <c r="FS298" s="9"/>
      <c r="FT298" s="1"/>
      <c r="FU298" s="335"/>
      <c r="FV298" s="344">
        <v>43617</v>
      </c>
      <c r="FW298" s="210"/>
      <c r="FX298" s="244" t="s">
        <v>513</v>
      </c>
      <c r="FY298" s="243" t="s">
        <v>2517</v>
      </c>
      <c r="FZ298" s="1"/>
      <c r="GA298" s="1">
        <v>2</v>
      </c>
      <c r="GB298" s="9"/>
      <c r="GC298" s="9"/>
      <c r="GD298" s="1"/>
      <c r="GE298" s="459" t="s">
        <v>513</v>
      </c>
      <c r="GF298" s="237" t="s">
        <v>513</v>
      </c>
      <c r="GG298" s="1"/>
      <c r="GH298" s="244" t="s">
        <v>2760</v>
      </c>
      <c r="GI298" s="351">
        <v>1</v>
      </c>
      <c r="GJ298" s="244" t="s">
        <v>2646</v>
      </c>
      <c r="GK298" s="1"/>
      <c r="GL298" s="8">
        <v>0</v>
      </c>
      <c r="GM298" s="9"/>
      <c r="GN298" s="1"/>
      <c r="GO298" s="10">
        <v>43816</v>
      </c>
      <c r="GP298" s="10"/>
      <c r="GQ298" s="20"/>
      <c r="GR298" s="138"/>
      <c r="GS298" s="1"/>
      <c r="GT298" s="1"/>
      <c r="GU298" s="1"/>
      <c r="GV298" s="1"/>
      <c r="GW298" s="1"/>
      <c r="GX298" s="1"/>
      <c r="GY298" s="9"/>
      <c r="GZ298" s="9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9"/>
      <c r="KC298" s="9"/>
      <c r="KD298" s="9"/>
      <c r="KE298" s="20">
        <f t="shared" ref="KE298:KE311" si="495">FR298*AO298/100*1000</f>
        <v>16.451676799999994</v>
      </c>
      <c r="KF298" s="20">
        <f t="shared" ref="KF298:KF311" si="496">FR298*AP298/100*1000</f>
        <v>63.253860799999991</v>
      </c>
      <c r="KG298" s="20">
        <f t="shared" ref="KG298:KG311" si="497">FR298*AQ298/100*1000</f>
        <v>60.842839199999993</v>
      </c>
      <c r="KH298" s="20">
        <f t="shared" ref="KH298:KH311" si="498">FR298*AX298/100*1000</f>
        <v>1.3441019945599997</v>
      </c>
      <c r="KI298" s="20">
        <f t="shared" ref="KI298:KI311" si="499">FR298*BM298/100*1000</f>
        <v>0.28364959999999995</v>
      </c>
      <c r="KJ298" s="20">
        <f t="shared" ref="KJ298:KJ311" si="500">FR298*BY298/100*1000</f>
        <v>15.370688174399994</v>
      </c>
      <c r="KK298" s="20">
        <f t="shared" ref="KK298:KK311" si="501">FR298*CA298/100*1000</f>
        <v>17.331557859199997</v>
      </c>
      <c r="KL298" s="20">
        <f t="shared" ref="KL298:KL311" si="502">FR298*CC298/100*1000</f>
        <v>30.172091601599995</v>
      </c>
      <c r="KM298" s="9"/>
      <c r="KN298" s="9"/>
      <c r="KO298" s="9"/>
      <c r="KP298" s="1"/>
      <c r="KQ298" s="9"/>
      <c r="KR298" s="9"/>
      <c r="KS298" s="23">
        <v>43838</v>
      </c>
      <c r="KT298" s="20">
        <v>2</v>
      </c>
      <c r="KU298" s="1">
        <v>2</v>
      </c>
      <c r="KV298" s="1">
        <v>2</v>
      </c>
      <c r="KW298" s="23">
        <v>44886</v>
      </c>
      <c r="KX298" s="1">
        <v>2</v>
      </c>
      <c r="KY298" s="1">
        <v>1</v>
      </c>
      <c r="KZ298" s="1">
        <v>2</v>
      </c>
      <c r="LA298" s="11" t="s">
        <v>2459</v>
      </c>
      <c r="LB298" s="11"/>
      <c r="LC298" s="11"/>
    </row>
    <row r="299" spans="1:315" ht="15.75" thickBot="1">
      <c r="A299" s="1">
        <v>201</v>
      </c>
      <c r="B299" s="255">
        <f>COUNTIFS($D$3:D299,D299,$F$3:F299,F299)</f>
        <v>1</v>
      </c>
      <c r="C299" s="380">
        <v>18003</v>
      </c>
      <c r="D299" s="427" t="s">
        <v>483</v>
      </c>
      <c r="E299" s="266" t="s">
        <v>551</v>
      </c>
      <c r="F299" s="426">
        <v>6356040867</v>
      </c>
      <c r="G299" s="255">
        <v>59</v>
      </c>
      <c r="H299" s="443">
        <v>44817</v>
      </c>
      <c r="I299" s="381" t="s">
        <v>1998</v>
      </c>
      <c r="J299" s="256" t="s">
        <v>486</v>
      </c>
      <c r="K299" s="266" t="s">
        <v>429</v>
      </c>
      <c r="L299" s="266">
        <v>5</v>
      </c>
      <c r="M299" s="266" t="s">
        <v>598</v>
      </c>
      <c r="N299" s="266" t="s">
        <v>644</v>
      </c>
      <c r="O299" s="271"/>
      <c r="P299" s="266" t="s">
        <v>2115</v>
      </c>
      <c r="Q299" s="271" t="s">
        <v>2097</v>
      </c>
      <c r="R299" s="271"/>
      <c r="S299" s="271"/>
      <c r="T299" s="422"/>
      <c r="U299" s="422"/>
      <c r="V299" s="423" t="s">
        <v>1980</v>
      </c>
      <c r="W299" s="422"/>
      <c r="X299" s="422"/>
      <c r="Y299" s="422"/>
      <c r="Z299" s="381"/>
      <c r="AA299" s="255" t="s">
        <v>1780</v>
      </c>
      <c r="AB299" s="255"/>
      <c r="AC299" s="261">
        <v>93</v>
      </c>
      <c r="AD299" s="261">
        <v>400</v>
      </c>
      <c r="AE299" s="255"/>
      <c r="AF299" s="255"/>
      <c r="AG299" s="271" t="s">
        <v>482</v>
      </c>
      <c r="AH299" s="261">
        <v>50</v>
      </c>
      <c r="AI299" s="255"/>
      <c r="AJ299" s="271"/>
      <c r="AK299" s="261"/>
      <c r="AL299" s="255"/>
      <c r="AM299" s="271"/>
      <c r="AN299" s="255"/>
      <c r="AO299" s="382"/>
      <c r="AP299" s="383"/>
      <c r="AQ299" s="384"/>
      <c r="AR299" s="385">
        <f t="shared" si="478"/>
        <v>0</v>
      </c>
      <c r="AS299" s="386" t="e">
        <f t="shared" si="479"/>
        <v>#DIV/0!</v>
      </c>
      <c r="AT299" s="387" t="e">
        <f t="shared" si="480"/>
        <v>#DIV/0!</v>
      </c>
      <c r="AU299" s="388" t="e">
        <f t="shared" si="481"/>
        <v>#DIV/0!</v>
      </c>
      <c r="AV299" s="389" t="e">
        <f>AW299*AO299/100</f>
        <v>#DIV/0!</v>
      </c>
      <c r="AW299" s="389" t="e">
        <f>98-AY299</f>
        <v>#DIV/0!</v>
      </c>
      <c r="AX299" s="390"/>
      <c r="AY299" s="389" t="e">
        <f>AX299*100/AO299</f>
        <v>#DIV/0!</v>
      </c>
      <c r="AZ299" s="255" t="s">
        <v>431</v>
      </c>
      <c r="BA299" s="391"/>
      <c r="BB299" s="255" t="s">
        <v>431</v>
      </c>
      <c r="BC299" s="267"/>
      <c r="BD299" s="267"/>
      <c r="BE299" s="389"/>
      <c r="BF299" s="389"/>
      <c r="BG299" s="392"/>
      <c r="BH299" s="392"/>
      <c r="BI299" s="389"/>
      <c r="BJ299" s="389"/>
      <c r="BK299" s="389">
        <f>100-BJ299</f>
        <v>100</v>
      </c>
      <c r="BL299" s="393">
        <f t="shared" si="482"/>
        <v>0</v>
      </c>
      <c r="BM299" s="394"/>
      <c r="BN299" s="267" t="e">
        <f t="shared" si="483"/>
        <v>#DIV/0!</v>
      </c>
      <c r="BO299" s="255" t="s">
        <v>431</v>
      </c>
      <c r="BP299" s="389"/>
      <c r="BQ299" s="389"/>
      <c r="BR299" s="431"/>
      <c r="BS299" s="267">
        <f t="shared" si="484"/>
        <v>0</v>
      </c>
      <c r="BT299" s="263"/>
      <c r="BU299" s="431"/>
      <c r="BV299" s="267">
        <f t="shared" si="485"/>
        <v>100</v>
      </c>
      <c r="BW299" s="267">
        <f t="shared" si="486"/>
        <v>0</v>
      </c>
      <c r="BX299" s="395"/>
      <c r="BY299" s="395">
        <f t="shared" si="487"/>
        <v>0</v>
      </c>
      <c r="BZ299" s="267"/>
      <c r="CA299" s="395">
        <f t="shared" si="488"/>
        <v>0</v>
      </c>
      <c r="CB299" s="267"/>
      <c r="CC299" s="395">
        <f t="shared" si="489"/>
        <v>0</v>
      </c>
      <c r="CD299" s="395" t="s">
        <v>431</v>
      </c>
      <c r="CE299" s="264"/>
      <c r="CF299" s="432"/>
      <c r="CG299" s="264"/>
      <c r="CH299" s="432"/>
      <c r="CI299" s="264"/>
      <c r="CJ299" s="264"/>
      <c r="CK299" s="432"/>
      <c r="CL299" s="389" t="e">
        <f t="shared" si="490"/>
        <v>#DIV/0!</v>
      </c>
      <c r="CM299" s="389"/>
      <c r="CN299" s="389"/>
      <c r="CO299" s="389"/>
      <c r="CP299" s="267"/>
      <c r="CQ299" s="389"/>
      <c r="CR299" s="389"/>
      <c r="CS299" s="396"/>
      <c r="CT299" s="258"/>
      <c r="CU299" s="419"/>
      <c r="CV299" s="419"/>
      <c r="CW299" s="255"/>
      <c r="CX299" s="255"/>
      <c r="CY299" s="255"/>
      <c r="CZ299" s="395"/>
      <c r="DA299" s="397"/>
      <c r="DB299" s="265"/>
      <c r="DC299" s="398"/>
      <c r="DD299" s="399"/>
      <c r="DE299" s="255"/>
      <c r="DF299" s="255"/>
      <c r="DG299" s="255"/>
      <c r="DH299" s="255"/>
      <c r="DI299" s="255"/>
      <c r="DJ299" s="400" t="s">
        <v>482</v>
      </c>
      <c r="DK299" s="263"/>
      <c r="DL299" s="263"/>
      <c r="DM299" s="263"/>
      <c r="DN299" s="397"/>
      <c r="DO299" s="263"/>
      <c r="DP299" s="263"/>
      <c r="DQ299" s="263"/>
      <c r="DR299" s="391"/>
      <c r="DS299" s="395"/>
      <c r="DT299" s="395"/>
      <c r="DU299" s="395"/>
      <c r="DV299" s="395"/>
      <c r="DW299" s="395"/>
      <c r="DX299" s="395"/>
      <c r="DY299" s="395"/>
      <c r="DZ299" s="395"/>
      <c r="EA299" s="266"/>
      <c r="EB299" s="266"/>
      <c r="EC299" s="273"/>
      <c r="ED299" s="273"/>
      <c r="EE299" s="263">
        <f>L299</f>
        <v>5</v>
      </c>
      <c r="EF299" s="263" t="s">
        <v>557</v>
      </c>
      <c r="EG299" s="263"/>
      <c r="EH299" s="263">
        <v>0</v>
      </c>
      <c r="EI299" s="263">
        <v>0</v>
      </c>
      <c r="EJ299" s="263">
        <v>168</v>
      </c>
      <c r="EK299" s="263">
        <v>68</v>
      </c>
      <c r="EL299" s="267">
        <f t="shared" si="477"/>
        <v>24.09297052154195</v>
      </c>
      <c r="EM299" s="263"/>
      <c r="EN299" s="263">
        <v>1</v>
      </c>
      <c r="EO299" s="263">
        <v>2</v>
      </c>
      <c r="EP299" s="263">
        <v>1</v>
      </c>
      <c r="EQ299" s="401">
        <v>5</v>
      </c>
      <c r="ER299" s="402">
        <v>44856</v>
      </c>
      <c r="ES299" s="269">
        <f>C299</f>
        <v>18003</v>
      </c>
      <c r="ET299" s="403">
        <v>75</v>
      </c>
      <c r="EU299" s="403"/>
      <c r="EV299" s="403">
        <v>4000</v>
      </c>
      <c r="EW299" s="403">
        <v>40560</v>
      </c>
      <c r="EX299" s="403"/>
      <c r="EY299" s="404">
        <f t="shared" si="491"/>
        <v>0</v>
      </c>
      <c r="EZ299" s="405">
        <f t="shared" si="492"/>
        <v>0</v>
      </c>
      <c r="FA299" s="257"/>
      <c r="FB299" s="257"/>
      <c r="FC299" s="257"/>
      <c r="FD299" s="257"/>
      <c r="FE299" s="270"/>
      <c r="FF299" s="270"/>
      <c r="FG299" s="270"/>
      <c r="FH299" s="272"/>
      <c r="FI299" s="420"/>
      <c r="FJ299" s="272"/>
      <c r="FK299" s="262"/>
      <c r="FL299" s="260"/>
      <c r="FM299" s="257"/>
      <c r="FN299" s="255"/>
      <c r="FO299" s="406" t="e">
        <f>#REF!/1000</f>
        <v>#REF!</v>
      </c>
      <c r="FP299" s="257"/>
      <c r="FQ299" s="387" t="e">
        <f t="shared" si="493"/>
        <v>#DIV/0!</v>
      </c>
      <c r="FR299" s="407">
        <f t="shared" si="494"/>
        <v>0</v>
      </c>
      <c r="FS299" s="257"/>
      <c r="FT299" s="255"/>
      <c r="FU299" s="439">
        <v>44805</v>
      </c>
      <c r="FV299" s="424"/>
      <c r="FW299" s="436" t="s">
        <v>513</v>
      </c>
      <c r="FX299" s="425"/>
      <c r="FY299" s="435" t="s">
        <v>2461</v>
      </c>
      <c r="FZ299" s="255"/>
      <c r="GA299" s="255">
        <v>2</v>
      </c>
      <c r="GB299" s="257"/>
      <c r="GC299" s="257"/>
      <c r="GD299" s="255"/>
      <c r="GE299" s="461" t="s">
        <v>513</v>
      </c>
      <c r="GF299" s="436" t="s">
        <v>513</v>
      </c>
      <c r="GG299" s="255"/>
      <c r="GH299" s="434" t="s">
        <v>2761</v>
      </c>
      <c r="GI299" s="355">
        <v>1</v>
      </c>
      <c r="GJ299" s="434" t="s">
        <v>2762</v>
      </c>
      <c r="GK299" s="255"/>
      <c r="GL299" s="259">
        <v>0</v>
      </c>
      <c r="GM299" s="257"/>
      <c r="GN299" s="255"/>
      <c r="GO299" s="268"/>
      <c r="GP299" s="268"/>
      <c r="GQ299" s="396"/>
      <c r="GR299" s="274"/>
      <c r="GS299" s="255"/>
      <c r="GT299" s="255"/>
      <c r="GU299" s="255"/>
      <c r="GV299" s="255"/>
      <c r="GW299" s="255"/>
      <c r="GX299" s="255"/>
      <c r="GY299" s="257"/>
      <c r="GZ299" s="257"/>
      <c r="HA299" s="255"/>
      <c r="HB299" s="255"/>
      <c r="HC299" s="255"/>
      <c r="HD299" s="255"/>
      <c r="HE299" s="255"/>
      <c r="HF299" s="255"/>
      <c r="HG299" s="255"/>
      <c r="HH299" s="255"/>
      <c r="HI299" s="255"/>
      <c r="HJ299" s="255"/>
      <c r="HK299" s="255"/>
      <c r="HL299" s="255"/>
      <c r="HM299" s="255"/>
      <c r="HN299" s="255"/>
      <c r="HO299" s="255"/>
      <c r="HP299" s="255"/>
      <c r="HQ299" s="255"/>
      <c r="HR299" s="255"/>
      <c r="HS299" s="255"/>
      <c r="HT299" s="255"/>
      <c r="HU299" s="255"/>
      <c r="HV299" s="255"/>
      <c r="HW299" s="255"/>
      <c r="HX299" s="255"/>
      <c r="HY299" s="255"/>
      <c r="HZ299" s="255"/>
      <c r="IA299" s="255"/>
      <c r="IB299" s="255"/>
      <c r="IC299" s="255"/>
      <c r="ID299" s="255"/>
      <c r="IE299" s="255"/>
      <c r="IF299" s="255"/>
      <c r="IG299" s="271"/>
      <c r="IH299" s="271"/>
      <c r="II299" s="271"/>
      <c r="IJ299" s="271"/>
      <c r="IK299" s="271"/>
      <c r="IL299" s="271"/>
      <c r="IM299" s="271"/>
      <c r="IN299" s="271"/>
      <c r="IO299" s="271"/>
      <c r="IP299" s="271"/>
      <c r="IQ299" s="271"/>
      <c r="IR299" s="271"/>
      <c r="IS299" s="271"/>
      <c r="IT299" s="271"/>
      <c r="IU299" s="271"/>
      <c r="IV299" s="271"/>
      <c r="IW299" s="271"/>
      <c r="IX299" s="271"/>
      <c r="IY299" s="271"/>
      <c r="IZ299" s="271"/>
      <c r="JA299" s="271"/>
      <c r="JB299" s="271"/>
      <c r="JC299" s="271"/>
      <c r="JD299" s="271"/>
      <c r="JE299" s="271"/>
      <c r="JF299" s="271"/>
      <c r="JG299" s="271"/>
      <c r="JH299" s="271"/>
      <c r="JI299" s="271"/>
      <c r="JJ299" s="271"/>
      <c r="JK299" s="271"/>
      <c r="JL299" s="271"/>
      <c r="JM299" s="271"/>
      <c r="JN299" s="271"/>
      <c r="JO299" s="271"/>
      <c r="JP299" s="271"/>
      <c r="JQ299" s="271"/>
      <c r="JR299" s="271"/>
      <c r="JS299" s="271"/>
      <c r="JT299" s="271"/>
      <c r="JU299" s="271"/>
      <c r="JV299" s="271"/>
      <c r="JW299" s="271"/>
      <c r="JX299" s="271"/>
      <c r="JY299" s="271"/>
      <c r="JZ299" s="271"/>
      <c r="KA299" s="271"/>
      <c r="KB299" s="395"/>
      <c r="KC299" s="395"/>
      <c r="KD299" s="395"/>
      <c r="KE299" s="396">
        <f t="shared" si="495"/>
        <v>0</v>
      </c>
      <c r="KF299" s="396">
        <f t="shared" si="496"/>
        <v>0</v>
      </c>
      <c r="KG299" s="396">
        <f t="shared" si="497"/>
        <v>0</v>
      </c>
      <c r="KH299" s="396">
        <f t="shared" si="498"/>
        <v>0</v>
      </c>
      <c r="KI299" s="396">
        <f t="shared" si="499"/>
        <v>0</v>
      </c>
      <c r="KJ299" s="396">
        <f t="shared" si="500"/>
        <v>0</v>
      </c>
      <c r="KK299" s="396">
        <f t="shared" si="501"/>
        <v>0</v>
      </c>
      <c r="KL299" s="396">
        <f t="shared" si="502"/>
        <v>0</v>
      </c>
      <c r="KM299" s="255"/>
      <c r="KN299" s="255"/>
      <c r="KO299" s="257"/>
      <c r="KP299" s="395"/>
      <c r="KQ299" s="395"/>
      <c r="KR299" s="395"/>
      <c r="KS299" s="275">
        <v>44866</v>
      </c>
      <c r="KT299" s="396">
        <v>1</v>
      </c>
      <c r="KU299" s="255">
        <v>1</v>
      </c>
      <c r="KV299" s="255">
        <v>1</v>
      </c>
      <c r="KW299" s="275">
        <v>44866</v>
      </c>
      <c r="KX299" s="255">
        <v>1</v>
      </c>
      <c r="KY299" s="266">
        <v>3</v>
      </c>
      <c r="KZ299" s="266">
        <v>3</v>
      </c>
      <c r="LA299" s="271" t="s">
        <v>2463</v>
      </c>
      <c r="LB299" s="11"/>
      <c r="LC299" s="11"/>
    </row>
    <row r="300" spans="1:315" ht="15.75" thickTop="1">
      <c r="A300" s="1">
        <v>296</v>
      </c>
      <c r="B300" s="276">
        <f>COUNTIFS($D$3:D300,D300,$F$3:F300,F300)</f>
        <v>1</v>
      </c>
      <c r="C300" s="277">
        <v>11771</v>
      </c>
      <c r="D300" s="278" t="s">
        <v>831</v>
      </c>
      <c r="E300" s="279" t="s">
        <v>484</v>
      </c>
      <c r="F300" s="361">
        <v>5902171220</v>
      </c>
      <c r="G300" s="280">
        <v>60</v>
      </c>
      <c r="H300" s="444">
        <v>43759</v>
      </c>
      <c r="I300" s="281" t="s">
        <v>526</v>
      </c>
      <c r="J300" s="282" t="s">
        <v>486</v>
      </c>
      <c r="K300" s="283" t="s">
        <v>429</v>
      </c>
      <c r="L300" s="276">
        <v>20</v>
      </c>
      <c r="M300" s="283">
        <v>2</v>
      </c>
      <c r="N300" s="283" t="s">
        <v>643</v>
      </c>
      <c r="O300" s="276"/>
      <c r="P300" s="276" t="s">
        <v>830</v>
      </c>
      <c r="Q300" s="303"/>
      <c r="R300" s="303"/>
      <c r="S300" s="283"/>
      <c r="T300" s="446" t="s">
        <v>832</v>
      </c>
      <c r="U300" s="446"/>
      <c r="V300" s="447" t="s">
        <v>833</v>
      </c>
      <c r="W300" s="428"/>
      <c r="X300" s="429"/>
      <c r="Y300" s="429"/>
      <c r="Z300" s="281"/>
      <c r="AA300" s="276" t="s">
        <v>797</v>
      </c>
      <c r="AB300" s="276"/>
      <c r="AC300" s="285">
        <v>126</v>
      </c>
      <c r="AD300" s="285">
        <v>2500</v>
      </c>
      <c r="AE300" s="284"/>
      <c r="AF300" s="284"/>
      <c r="AG300" s="284" t="s">
        <v>482</v>
      </c>
      <c r="AH300" s="285">
        <v>150</v>
      </c>
      <c r="AI300" s="448" t="s">
        <v>834</v>
      </c>
      <c r="AJ300" s="276"/>
      <c r="AK300" s="285"/>
      <c r="AL300" s="276"/>
      <c r="AM300" s="276"/>
      <c r="AN300" s="276"/>
      <c r="AO300" s="286">
        <v>25.4</v>
      </c>
      <c r="AP300" s="287">
        <v>24.3</v>
      </c>
      <c r="AQ300" s="288">
        <v>49.9</v>
      </c>
      <c r="AR300" s="289">
        <f t="shared" si="478"/>
        <v>99.6</v>
      </c>
      <c r="AS300" s="290">
        <f t="shared" si="479"/>
        <v>1.0452674897119341</v>
      </c>
      <c r="AT300" s="291">
        <f t="shared" si="480"/>
        <v>52.158847736625511</v>
      </c>
      <c r="AU300" s="292">
        <f t="shared" si="481"/>
        <v>0.34231805929919135</v>
      </c>
      <c r="AV300" s="293">
        <v>22.123399999999997</v>
      </c>
      <c r="AW300" s="293">
        <f>95-AY300</f>
        <v>87.1</v>
      </c>
      <c r="AX300" s="294">
        <v>2.0066000000000002</v>
      </c>
      <c r="AY300" s="293">
        <v>7.9</v>
      </c>
      <c r="AZ300" s="276" t="s">
        <v>431</v>
      </c>
      <c r="BA300" s="438">
        <v>2.08</v>
      </c>
      <c r="BB300" s="276" t="s">
        <v>431</v>
      </c>
      <c r="BC300" s="295" t="s">
        <v>431</v>
      </c>
      <c r="BD300" s="295"/>
      <c r="BE300" s="293"/>
      <c r="BF300" s="293"/>
      <c r="BG300" s="283"/>
      <c r="BH300" s="302"/>
      <c r="BI300" s="293">
        <v>3.75</v>
      </c>
      <c r="BJ300" s="293">
        <v>32.4</v>
      </c>
      <c r="BK300" s="276">
        <v>67.7</v>
      </c>
      <c r="BL300" s="430">
        <f t="shared" si="482"/>
        <v>0.4785819793205317</v>
      </c>
      <c r="BM300" s="296">
        <v>0.4</v>
      </c>
      <c r="BN300" s="295">
        <f t="shared" si="483"/>
        <v>1.5748031496062993</v>
      </c>
      <c r="BO300" s="276" t="s">
        <v>431</v>
      </c>
      <c r="BP300" s="276">
        <v>5.8</v>
      </c>
      <c r="BQ300" s="293">
        <v>8.3219999999999992</v>
      </c>
      <c r="BR300" s="297" t="s">
        <v>431</v>
      </c>
      <c r="BS300" s="295">
        <f t="shared" si="484"/>
        <v>24.700000000000003</v>
      </c>
      <c r="BT300" s="298">
        <v>87.8</v>
      </c>
      <c r="BU300" s="297"/>
      <c r="BV300" s="295">
        <f t="shared" si="485"/>
        <v>12.200000000000003</v>
      </c>
      <c r="BW300" s="295">
        <f t="shared" si="486"/>
        <v>24.105600000000003</v>
      </c>
      <c r="BX300" s="298">
        <v>6.4</v>
      </c>
      <c r="BY300" s="299">
        <f t="shared" si="487"/>
        <v>1.5552000000000001</v>
      </c>
      <c r="BZ300" s="298">
        <v>18.3</v>
      </c>
      <c r="CA300" s="299">
        <f t="shared" si="488"/>
        <v>4.4469000000000003</v>
      </c>
      <c r="CB300" s="298">
        <v>74.5</v>
      </c>
      <c r="CC300" s="299">
        <f t="shared" si="489"/>
        <v>18.1035</v>
      </c>
      <c r="CD300" s="295" t="s">
        <v>431</v>
      </c>
      <c r="CE300" s="300">
        <v>94.6</v>
      </c>
      <c r="CF300" s="301">
        <v>7223.15</v>
      </c>
      <c r="CG300" s="300">
        <v>15.9</v>
      </c>
      <c r="CH300" s="300">
        <v>3553</v>
      </c>
      <c r="CI300" s="300">
        <v>74.8</v>
      </c>
      <c r="CJ300" s="300">
        <v>28.7</v>
      </c>
      <c r="CK300" s="301">
        <v>5056.8</v>
      </c>
      <c r="CL300" s="433">
        <f t="shared" si="490"/>
        <v>0.34972677595628415</v>
      </c>
      <c r="CM300" s="299"/>
      <c r="CN300" s="299"/>
      <c r="CO300" s="299"/>
      <c r="CP300" s="295"/>
      <c r="CQ300" s="293"/>
      <c r="CR300" s="293"/>
      <c r="CS300" s="293"/>
      <c r="CT300" s="295"/>
      <c r="CU300" s="295"/>
      <c r="CV300" s="295"/>
      <c r="CW300" s="299"/>
      <c r="CX300" s="299"/>
      <c r="CY300" s="283"/>
      <c r="CZ300" s="299"/>
      <c r="DA300" s="304">
        <v>3</v>
      </c>
      <c r="DB300" s="305" t="s">
        <v>432</v>
      </c>
      <c r="DC300" s="306"/>
      <c r="DD300" s="307" t="s">
        <v>835</v>
      </c>
      <c r="DE300" s="276"/>
      <c r="DF300" s="276"/>
      <c r="DG300" s="276"/>
      <c r="DH300" s="276"/>
      <c r="DI300" s="276" t="s">
        <v>433</v>
      </c>
      <c r="DJ300" s="308" t="s">
        <v>482</v>
      </c>
      <c r="DK300" s="298">
        <v>2</v>
      </c>
      <c r="DL300" s="298"/>
      <c r="DM300" s="298"/>
      <c r="DN300" s="304">
        <v>0</v>
      </c>
      <c r="DO300" s="298"/>
      <c r="DP300" s="298"/>
      <c r="DQ300" s="298"/>
      <c r="DR300" s="276" t="s">
        <v>430</v>
      </c>
      <c r="DS300" s="276" t="s">
        <v>430</v>
      </c>
      <c r="DT300" s="276">
        <v>100</v>
      </c>
      <c r="DU300" s="276">
        <v>15</v>
      </c>
      <c r="DV300" s="276">
        <v>85</v>
      </c>
      <c r="DW300" s="276" t="s">
        <v>430</v>
      </c>
      <c r="DX300" s="276" t="s">
        <v>430</v>
      </c>
      <c r="DY300" s="276" t="s">
        <v>430</v>
      </c>
      <c r="DZ300" s="276" t="s">
        <v>430</v>
      </c>
      <c r="EA300" s="276">
        <v>0</v>
      </c>
      <c r="EB300" s="276"/>
      <c r="EC300" s="309"/>
      <c r="ED300" s="309"/>
      <c r="EE300" s="298">
        <v>20</v>
      </c>
      <c r="EF300" s="298">
        <v>30</v>
      </c>
      <c r="EG300" s="298"/>
      <c r="EH300" s="298">
        <v>1</v>
      </c>
      <c r="EI300" s="298" t="s">
        <v>2764</v>
      </c>
      <c r="EJ300" s="298">
        <v>182</v>
      </c>
      <c r="EK300" s="298">
        <v>111</v>
      </c>
      <c r="EL300" s="295">
        <f t="shared" si="477"/>
        <v>33.510445598357684</v>
      </c>
      <c r="EM300" s="298">
        <v>1</v>
      </c>
      <c r="EN300" s="276">
        <v>1</v>
      </c>
      <c r="EO300" s="298">
        <v>2</v>
      </c>
      <c r="EP300" s="298">
        <v>2</v>
      </c>
      <c r="EQ300" s="310">
        <v>1</v>
      </c>
      <c r="ER300" s="311">
        <v>41970</v>
      </c>
      <c r="ES300" s="312">
        <v>11771</v>
      </c>
      <c r="ET300" s="313">
        <v>75</v>
      </c>
      <c r="EU300" s="313">
        <v>4009</v>
      </c>
      <c r="EV300" s="313">
        <v>4000</v>
      </c>
      <c r="EW300" s="313">
        <v>42120</v>
      </c>
      <c r="EX300" s="313">
        <v>618</v>
      </c>
      <c r="EY300" s="314">
        <f t="shared" si="491"/>
        <v>86.767200000000003</v>
      </c>
      <c r="EZ300" s="315">
        <f t="shared" si="492"/>
        <v>1735.3440000000001</v>
      </c>
      <c r="FA300" s="316"/>
      <c r="FB300" s="316"/>
      <c r="FC300" s="316"/>
      <c r="FD300" s="316"/>
      <c r="FE300" s="317"/>
      <c r="FF300" s="317"/>
      <c r="FG300" s="317"/>
      <c r="FH300" s="318"/>
      <c r="FI300" s="319"/>
      <c r="FJ300" s="318"/>
      <c r="FK300" s="320"/>
      <c r="FL300" s="321"/>
      <c r="FM300" s="316"/>
      <c r="FN300" s="276"/>
      <c r="FO300" s="322">
        <f t="shared" ref="FO300:FO311" si="503">AC300/1000</f>
        <v>0.126</v>
      </c>
      <c r="FP300" s="316"/>
      <c r="FQ300" s="291">
        <f t="shared" si="493"/>
        <v>15.415315540034921</v>
      </c>
      <c r="FR300" s="323">
        <f t="shared" si="494"/>
        <v>8.6767200000000003E-2</v>
      </c>
      <c r="FS300" s="316"/>
      <c r="FT300" s="276"/>
      <c r="FU300" s="339">
        <v>43070</v>
      </c>
      <c r="FV300" s="347"/>
      <c r="FW300" s="324" t="s">
        <v>2765</v>
      </c>
      <c r="FX300" s="325"/>
      <c r="FY300" s="326" t="s">
        <v>2522</v>
      </c>
      <c r="FZ300" s="276"/>
      <c r="GA300" s="276">
        <v>1</v>
      </c>
      <c r="GB300" s="316"/>
      <c r="GC300" s="316"/>
      <c r="GD300" s="276"/>
      <c r="GE300" s="462" t="s">
        <v>513</v>
      </c>
      <c r="GF300" s="324" t="s">
        <v>513</v>
      </c>
      <c r="GG300" s="276"/>
      <c r="GH300" s="327" t="s">
        <v>2767</v>
      </c>
      <c r="GI300" s="356">
        <v>1</v>
      </c>
      <c r="GJ300" s="327" t="s">
        <v>2646</v>
      </c>
      <c r="GK300" s="276"/>
      <c r="GL300" s="437">
        <v>0</v>
      </c>
      <c r="GM300" s="316"/>
      <c r="GN300" s="276"/>
      <c r="GO300" s="328">
        <v>43759</v>
      </c>
      <c r="GP300" s="328"/>
      <c r="GQ300" s="302"/>
      <c r="GR300" s="329"/>
      <c r="GS300" s="276"/>
      <c r="GT300" s="293">
        <v>7.3621995530000026E-2</v>
      </c>
      <c r="GU300" s="276"/>
      <c r="GV300" s="449">
        <v>0.7314611512000001</v>
      </c>
      <c r="GW300" s="276"/>
      <c r="GX300" s="276"/>
      <c r="GY300" s="316"/>
      <c r="GZ300" s="316"/>
      <c r="HA300" s="450">
        <v>0</v>
      </c>
      <c r="HB300" s="450">
        <v>0</v>
      </c>
      <c r="HC300" s="451">
        <v>272.75</v>
      </c>
      <c r="HD300" s="450">
        <v>0</v>
      </c>
      <c r="HE300" s="450">
        <v>0</v>
      </c>
      <c r="HF300" s="450">
        <v>0</v>
      </c>
      <c r="HG300" s="451">
        <v>1740.07</v>
      </c>
      <c r="HH300" s="450">
        <v>13.1</v>
      </c>
      <c r="HI300" s="451">
        <v>118.17</v>
      </c>
      <c r="HJ300" s="450">
        <v>61.44</v>
      </c>
      <c r="HK300" s="450">
        <v>0</v>
      </c>
      <c r="HL300" s="450">
        <v>0</v>
      </c>
      <c r="HM300" s="450">
        <v>67.06</v>
      </c>
      <c r="HN300" s="450">
        <v>0</v>
      </c>
      <c r="HO300" s="450">
        <v>65.62</v>
      </c>
      <c r="HP300" s="451">
        <v>1326.13</v>
      </c>
      <c r="HQ300" s="450">
        <v>14.87</v>
      </c>
      <c r="HR300" s="450">
        <v>0</v>
      </c>
      <c r="HS300" s="450">
        <v>368.67</v>
      </c>
      <c r="HT300" s="450">
        <v>740.55</v>
      </c>
      <c r="HU300" s="450">
        <v>375.6</v>
      </c>
      <c r="HV300" s="450">
        <v>2.63</v>
      </c>
      <c r="HW300" s="450">
        <v>41.41</v>
      </c>
      <c r="HX300" s="450">
        <v>14.49</v>
      </c>
      <c r="HY300" s="450">
        <v>30.69</v>
      </c>
      <c r="HZ300" s="450">
        <v>496.3</v>
      </c>
      <c r="IA300" s="299">
        <f>HU300/HP300</f>
        <v>0.28323015089018422</v>
      </c>
      <c r="IB300" s="276"/>
      <c r="IC300" s="276"/>
      <c r="ID300" s="276"/>
      <c r="IE300" s="276"/>
      <c r="IF300" s="276"/>
      <c r="IG300" s="284"/>
      <c r="IH300" s="284"/>
      <c r="II300" s="284"/>
      <c r="IJ300" s="284"/>
      <c r="IK300" s="284"/>
      <c r="IL300" s="284"/>
      <c r="IM300" s="284"/>
      <c r="IN300" s="284"/>
      <c r="IO300" s="284"/>
      <c r="IP300" s="284"/>
      <c r="IQ300" s="284"/>
      <c r="IR300" s="284"/>
      <c r="IS300" s="284"/>
      <c r="IT300" s="284"/>
      <c r="IU300" s="284"/>
      <c r="IV300" s="284"/>
      <c r="IW300" s="284"/>
      <c r="IX300" s="284"/>
      <c r="IY300" s="284"/>
      <c r="IZ300" s="284"/>
      <c r="JA300" s="284"/>
      <c r="JB300" s="284"/>
      <c r="JC300" s="284"/>
      <c r="JD300" s="284"/>
      <c r="JE300" s="284"/>
      <c r="JF300" s="284"/>
      <c r="JG300" s="284"/>
      <c r="JH300" s="284"/>
      <c r="JI300" s="284"/>
      <c r="JJ300" s="284"/>
      <c r="JK300" s="284"/>
      <c r="JL300" s="284"/>
      <c r="JM300" s="284"/>
      <c r="JN300" s="284"/>
      <c r="JO300" s="284"/>
      <c r="JP300" s="284"/>
      <c r="JQ300" s="284"/>
      <c r="JR300" s="284"/>
      <c r="JS300" s="284"/>
      <c r="JT300" s="284"/>
      <c r="JU300" s="284"/>
      <c r="JV300" s="284"/>
      <c r="JW300" s="284"/>
      <c r="JX300" s="284"/>
      <c r="JY300" s="284"/>
      <c r="JZ300" s="284"/>
      <c r="KA300" s="284"/>
      <c r="KB300" s="316"/>
      <c r="KC300" s="316"/>
      <c r="KD300" s="316"/>
      <c r="KE300" s="302">
        <f t="shared" si="495"/>
        <v>22.038868799999996</v>
      </c>
      <c r="KF300" s="302">
        <f t="shared" si="496"/>
        <v>21.0844296</v>
      </c>
      <c r="KG300" s="302">
        <f t="shared" si="497"/>
        <v>43.296832800000004</v>
      </c>
      <c r="KH300" s="302">
        <f t="shared" si="498"/>
        <v>1.7410706352000003</v>
      </c>
      <c r="KI300" s="302">
        <f t="shared" si="499"/>
        <v>0.34706880000000001</v>
      </c>
      <c r="KJ300" s="302">
        <f t="shared" si="500"/>
        <v>1.3494034944000002</v>
      </c>
      <c r="KK300" s="302">
        <f t="shared" si="501"/>
        <v>3.8584506168000008</v>
      </c>
      <c r="KL300" s="302">
        <f t="shared" si="502"/>
        <v>15.707900052000001</v>
      </c>
      <c r="KM300" s="316"/>
      <c r="KN300" s="316"/>
      <c r="KO300" s="316"/>
      <c r="KP300" s="276"/>
      <c r="KQ300" s="316"/>
      <c r="KR300" s="316"/>
      <c r="KS300" s="421">
        <v>43773</v>
      </c>
      <c r="KT300" s="302">
        <v>2</v>
      </c>
      <c r="KU300" s="276">
        <v>1</v>
      </c>
      <c r="KV300" s="276">
        <v>2</v>
      </c>
      <c r="KW300" s="421">
        <v>43801</v>
      </c>
      <c r="KX300" s="276">
        <v>2</v>
      </c>
      <c r="KY300" s="276">
        <v>0</v>
      </c>
      <c r="KZ300" s="276">
        <v>0</v>
      </c>
      <c r="LA300" s="284" t="s">
        <v>2463</v>
      </c>
      <c r="LB300" s="11">
        <v>0</v>
      </c>
      <c r="LC300" s="11"/>
    </row>
    <row r="301" spans="1:315">
      <c r="A301" s="1">
        <v>314</v>
      </c>
      <c r="B301" s="1">
        <f>COUNTIFS($D$3:D301,D301,$F$3:F301,F301)</f>
        <v>2</v>
      </c>
      <c r="C301" s="34">
        <v>11820</v>
      </c>
      <c r="D301" s="72" t="s">
        <v>831</v>
      </c>
      <c r="E301" s="73" t="s">
        <v>484</v>
      </c>
      <c r="F301" s="75">
        <v>5902171220</v>
      </c>
      <c r="G301" s="74">
        <v>60</v>
      </c>
      <c r="H301" s="442">
        <v>43773</v>
      </c>
      <c r="I301" s="29" t="s">
        <v>526</v>
      </c>
      <c r="J301" s="24" t="s">
        <v>486</v>
      </c>
      <c r="K301" s="2" t="s">
        <v>429</v>
      </c>
      <c r="L301" s="1">
        <v>19</v>
      </c>
      <c r="M301" s="2" t="s">
        <v>540</v>
      </c>
      <c r="N301" s="2" t="s">
        <v>430</v>
      </c>
      <c r="O301" s="1"/>
      <c r="P301" s="1" t="s">
        <v>848</v>
      </c>
      <c r="Q301" s="25"/>
      <c r="R301" s="25"/>
      <c r="S301" s="2"/>
      <c r="T301" s="45" t="s">
        <v>782</v>
      </c>
      <c r="U301" s="45"/>
      <c r="V301" s="46" t="s">
        <v>801</v>
      </c>
      <c r="W301" s="27"/>
      <c r="X301" s="56"/>
      <c r="Y301" s="56"/>
      <c r="Z301" s="29"/>
      <c r="AA301" s="1" t="s">
        <v>756</v>
      </c>
      <c r="AB301" s="1"/>
      <c r="AC301" s="112">
        <v>276</v>
      </c>
      <c r="AD301" s="112">
        <v>5200</v>
      </c>
      <c r="AE301" s="11"/>
      <c r="AF301" s="11"/>
      <c r="AG301" s="11" t="s">
        <v>482</v>
      </c>
      <c r="AH301" s="112">
        <v>450</v>
      </c>
      <c r="AI301" s="8" t="s">
        <v>851</v>
      </c>
      <c r="AJ301" s="1"/>
      <c r="AK301" s="112"/>
      <c r="AL301" s="1"/>
      <c r="AM301" s="1"/>
      <c r="AN301" s="1"/>
      <c r="AO301" s="113">
        <v>42.8</v>
      </c>
      <c r="AP301" s="114">
        <v>32.9</v>
      </c>
      <c r="AQ301" s="115">
        <v>24</v>
      </c>
      <c r="AR301" s="116">
        <f t="shared" si="478"/>
        <v>99.699999999999989</v>
      </c>
      <c r="AS301" s="117">
        <f t="shared" si="479"/>
        <v>1.3009118541033435</v>
      </c>
      <c r="AT301" s="118">
        <f t="shared" si="480"/>
        <v>31.221884498480243</v>
      </c>
      <c r="AU301" s="119">
        <f t="shared" si="481"/>
        <v>0.75219683655536029</v>
      </c>
      <c r="AV301" s="19">
        <v>37.407199999999996</v>
      </c>
      <c r="AW301" s="19">
        <f>95-AY301</f>
        <v>87.4</v>
      </c>
      <c r="AX301" s="120">
        <v>3.2527999999999997</v>
      </c>
      <c r="AY301" s="19">
        <v>7.6</v>
      </c>
      <c r="AZ301" s="1" t="s">
        <v>431</v>
      </c>
      <c r="BA301" s="142">
        <v>17.68</v>
      </c>
      <c r="BB301" s="1" t="s">
        <v>431</v>
      </c>
      <c r="BC301" s="6">
        <v>0.3</v>
      </c>
      <c r="BD301" s="6"/>
      <c r="BE301" s="19">
        <v>20.2</v>
      </c>
      <c r="BF301" s="19">
        <v>13.1</v>
      </c>
      <c r="BG301" s="2">
        <v>6614</v>
      </c>
      <c r="BH301" s="20">
        <v>358.5</v>
      </c>
      <c r="BI301" s="22">
        <v>0.06</v>
      </c>
      <c r="BJ301" s="19">
        <v>42.7</v>
      </c>
      <c r="BK301" s="1">
        <v>57.3</v>
      </c>
      <c r="BL301" s="121">
        <f t="shared" si="482"/>
        <v>0.74520069808027933</v>
      </c>
      <c r="BM301" s="122">
        <v>0.8</v>
      </c>
      <c r="BN301" s="6">
        <f t="shared" si="483"/>
        <v>1.8691588785046731</v>
      </c>
      <c r="BO301" s="1" t="s">
        <v>431</v>
      </c>
      <c r="BP301" s="1">
        <v>49.5</v>
      </c>
      <c r="BQ301" s="19">
        <v>37.734000000000002</v>
      </c>
      <c r="BR301" s="42">
        <v>44789.28571428571</v>
      </c>
      <c r="BS301" s="6">
        <f t="shared" si="484"/>
        <v>41.2</v>
      </c>
      <c r="BT301" s="4">
        <v>91</v>
      </c>
      <c r="BU301" s="42">
        <v>6970.880000000001</v>
      </c>
      <c r="BV301" s="6">
        <f t="shared" si="485"/>
        <v>9</v>
      </c>
      <c r="BW301" s="6">
        <f t="shared" si="486"/>
        <v>32.669699999999999</v>
      </c>
      <c r="BX301" s="4">
        <v>13.5</v>
      </c>
      <c r="BY301" s="22">
        <f t="shared" si="487"/>
        <v>4.4414999999999996</v>
      </c>
      <c r="BZ301" s="4">
        <v>27.7</v>
      </c>
      <c r="CA301" s="22">
        <f t="shared" si="488"/>
        <v>9.1132999999999988</v>
      </c>
      <c r="CB301" s="4">
        <v>58.1</v>
      </c>
      <c r="CC301" s="22">
        <f t="shared" si="489"/>
        <v>19.114899999999999</v>
      </c>
      <c r="CD301" s="6">
        <v>0.5</v>
      </c>
      <c r="CE301" s="123">
        <v>93.5</v>
      </c>
      <c r="CF301" s="124">
        <v>5853.5</v>
      </c>
      <c r="CG301" s="123">
        <v>87</v>
      </c>
      <c r="CH301" s="123">
        <v>3641</v>
      </c>
      <c r="CI301" s="123">
        <v>29.8</v>
      </c>
      <c r="CJ301" s="123">
        <v>54.3</v>
      </c>
      <c r="CK301" s="124">
        <v>3951.6</v>
      </c>
      <c r="CL301" s="19">
        <f t="shared" si="490"/>
        <v>0.48736462093862815</v>
      </c>
      <c r="CM301" s="22"/>
      <c r="CN301" s="22"/>
      <c r="CO301" s="22"/>
      <c r="CP301" s="6"/>
      <c r="CQ301" s="19"/>
      <c r="CR301" s="19"/>
      <c r="CS301" s="19"/>
      <c r="CT301" s="6">
        <v>23</v>
      </c>
      <c r="CU301" s="6">
        <v>8.15</v>
      </c>
      <c r="CV301" s="6">
        <v>82.4</v>
      </c>
      <c r="CW301" s="22">
        <v>69.900000000000006</v>
      </c>
      <c r="CX301" s="22">
        <v>70.599999999999994</v>
      </c>
      <c r="CY301" s="2"/>
      <c r="CZ301" s="22">
        <v>0.32</v>
      </c>
      <c r="DA301" s="16">
        <v>3</v>
      </c>
      <c r="DB301" s="126" t="s">
        <v>440</v>
      </c>
      <c r="DC301" s="127"/>
      <c r="DD301" s="31" t="s">
        <v>852</v>
      </c>
      <c r="DE301" s="1"/>
      <c r="DF301" s="1"/>
      <c r="DG301" s="1"/>
      <c r="DH301" s="1"/>
      <c r="DI301" s="1" t="s">
        <v>433</v>
      </c>
      <c r="DJ301" s="205" t="s">
        <v>482</v>
      </c>
      <c r="DK301" s="4">
        <v>2</v>
      </c>
      <c r="DL301" s="4"/>
      <c r="DM301" s="4"/>
      <c r="DN301" s="16">
        <v>0</v>
      </c>
      <c r="DO301" s="4"/>
      <c r="DP301" s="4"/>
      <c r="DQ301" s="4"/>
      <c r="DR301" s="1">
        <v>2.2000000000000002</v>
      </c>
      <c r="DS301" s="1" t="s">
        <v>430</v>
      </c>
      <c r="DT301" s="1">
        <v>298</v>
      </c>
      <c r="DU301" s="1">
        <v>10.4</v>
      </c>
      <c r="DV301" s="1">
        <v>89.6</v>
      </c>
      <c r="DW301" s="1" t="s">
        <v>430</v>
      </c>
      <c r="DX301" s="1" t="s">
        <v>430</v>
      </c>
      <c r="DY301" s="1" t="s">
        <v>430</v>
      </c>
      <c r="DZ301" s="1" t="s">
        <v>430</v>
      </c>
      <c r="EA301" s="1">
        <v>0</v>
      </c>
      <c r="EB301" s="1"/>
      <c r="EC301" s="36"/>
      <c r="ED301" s="36"/>
      <c r="EE301" s="4">
        <v>19</v>
      </c>
      <c r="EF301" s="4">
        <v>30</v>
      </c>
      <c r="EG301" s="4"/>
      <c r="EH301" s="4">
        <v>1</v>
      </c>
      <c r="EI301" s="4" t="s">
        <v>2763</v>
      </c>
      <c r="EJ301" s="4">
        <v>182</v>
      </c>
      <c r="EK301" s="4">
        <v>111</v>
      </c>
      <c r="EL301" s="6">
        <f t="shared" si="477"/>
        <v>33.510445598357684</v>
      </c>
      <c r="EM301" s="4"/>
      <c r="EN301" s="4">
        <v>1</v>
      </c>
      <c r="EO301" s="4">
        <v>2</v>
      </c>
      <c r="EP301" s="4">
        <v>2</v>
      </c>
      <c r="EQ301" s="31">
        <v>1</v>
      </c>
      <c r="ER301" s="14">
        <v>41971</v>
      </c>
      <c r="ES301" s="129">
        <v>11820</v>
      </c>
      <c r="ET301" s="130">
        <v>75</v>
      </c>
      <c r="EU301" s="130">
        <v>22074</v>
      </c>
      <c r="EV301" s="130">
        <v>4116</v>
      </c>
      <c r="EW301" s="130">
        <v>42120</v>
      </c>
      <c r="EX301" s="130">
        <v>1383</v>
      </c>
      <c r="EY301" s="131">
        <f t="shared" si="491"/>
        <v>188.70087463556851</v>
      </c>
      <c r="EZ301" s="38">
        <f t="shared" si="492"/>
        <v>3585.3166180758017</v>
      </c>
      <c r="FA301" s="9"/>
      <c r="FB301" s="9"/>
      <c r="FC301" s="9"/>
      <c r="FD301" s="9"/>
      <c r="FE301" s="132"/>
      <c r="FF301" s="132"/>
      <c r="FG301" s="132"/>
      <c r="FH301" s="133"/>
      <c r="FI301" s="134"/>
      <c r="FJ301" s="133"/>
      <c r="FK301" s="135"/>
      <c r="FL301" s="136"/>
      <c r="FM301" s="9"/>
      <c r="FN301" s="1"/>
      <c r="FO301" s="40">
        <f t="shared" si="503"/>
        <v>0.27600000000000002</v>
      </c>
      <c r="FP301" s="9"/>
      <c r="FQ301" s="118">
        <f t="shared" si="493"/>
        <v>6.2652894808371844</v>
      </c>
      <c r="FR301" s="137">
        <f t="shared" si="494"/>
        <v>0.18870087463556851</v>
      </c>
      <c r="FS301" s="9"/>
      <c r="FT301" s="1"/>
      <c r="FU301" s="336">
        <v>43070</v>
      </c>
      <c r="FV301" s="343"/>
      <c r="FW301" s="237" t="s">
        <v>2765</v>
      </c>
      <c r="FX301" s="208"/>
      <c r="FY301" s="243" t="s">
        <v>2522</v>
      </c>
      <c r="FZ301" s="1"/>
      <c r="GA301" s="1">
        <v>1</v>
      </c>
      <c r="GB301" s="9"/>
      <c r="GC301" s="9"/>
      <c r="GD301" s="1"/>
      <c r="GE301" s="459" t="s">
        <v>513</v>
      </c>
      <c r="GF301" s="237" t="s">
        <v>513</v>
      </c>
      <c r="GG301" s="1"/>
      <c r="GH301" s="244" t="s">
        <v>2766</v>
      </c>
      <c r="GI301" s="351">
        <v>1</v>
      </c>
      <c r="GJ301" s="244" t="s">
        <v>2646</v>
      </c>
      <c r="GK301" s="1"/>
      <c r="GL301" s="8">
        <v>0</v>
      </c>
      <c r="GM301" s="9"/>
      <c r="GN301" s="1"/>
      <c r="GO301" s="10">
        <v>43773</v>
      </c>
      <c r="GP301" s="10"/>
      <c r="GQ301" s="20"/>
      <c r="GR301" s="138"/>
      <c r="GS301" s="1"/>
      <c r="GT301" s="1"/>
      <c r="GU301" s="1"/>
      <c r="GV301" s="1"/>
      <c r="GW301" s="1"/>
      <c r="GX301" s="1"/>
      <c r="GY301" s="9"/>
      <c r="GZ301" s="9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9"/>
      <c r="KC301" s="9"/>
      <c r="KD301" s="9"/>
      <c r="KE301" s="20">
        <f t="shared" si="495"/>
        <v>80.76397434402331</v>
      </c>
      <c r="KF301" s="20">
        <f t="shared" si="496"/>
        <v>62.082587755102033</v>
      </c>
      <c r="KG301" s="20">
        <f t="shared" si="497"/>
        <v>45.288209912536438</v>
      </c>
      <c r="KH301" s="20">
        <f t="shared" si="498"/>
        <v>6.1380620501457717</v>
      </c>
      <c r="KI301" s="20">
        <f t="shared" si="499"/>
        <v>1.5096069970845483</v>
      </c>
      <c r="KJ301" s="20">
        <f t="shared" si="500"/>
        <v>8.3811493469387734</v>
      </c>
      <c r="KK301" s="20">
        <f t="shared" si="501"/>
        <v>17.19687680816326</v>
      </c>
      <c r="KL301" s="20">
        <f t="shared" si="502"/>
        <v>36.069983485714282</v>
      </c>
      <c r="KM301" s="9"/>
      <c r="KN301" s="9"/>
      <c r="KO301" s="9"/>
      <c r="KP301" s="1"/>
      <c r="KQ301" s="9"/>
      <c r="KR301" s="9"/>
      <c r="KS301" s="23">
        <v>43801</v>
      </c>
      <c r="KT301" s="20">
        <v>2</v>
      </c>
      <c r="KU301" s="1">
        <v>1</v>
      </c>
      <c r="KV301" s="1">
        <v>2</v>
      </c>
      <c r="KW301" s="23">
        <v>43801</v>
      </c>
      <c r="KX301" s="1">
        <v>2</v>
      </c>
      <c r="KY301" s="1">
        <v>0</v>
      </c>
      <c r="KZ301" s="1">
        <v>0</v>
      </c>
      <c r="LA301" s="11" t="s">
        <v>2463</v>
      </c>
      <c r="LB301" s="11"/>
      <c r="LC301" s="11"/>
    </row>
    <row r="302" spans="1:315">
      <c r="A302" s="1">
        <v>19</v>
      </c>
      <c r="B302" s="1">
        <f>COUNTIFS($D$3:D302,D302,$F$3:F302,F302)</f>
        <v>1</v>
      </c>
      <c r="C302" s="34">
        <v>14470</v>
      </c>
      <c r="D302" s="21" t="s">
        <v>1429</v>
      </c>
      <c r="E302" s="2" t="s">
        <v>451</v>
      </c>
      <c r="F302" s="12">
        <v>460614401</v>
      </c>
      <c r="G302" s="1">
        <v>75</v>
      </c>
      <c r="H302" s="441">
        <v>44231</v>
      </c>
      <c r="I302" s="29" t="s">
        <v>441</v>
      </c>
      <c r="J302" s="24" t="s">
        <v>486</v>
      </c>
      <c r="K302" s="2" t="s">
        <v>429</v>
      </c>
      <c r="L302" s="2">
        <v>26</v>
      </c>
      <c r="M302" s="2" t="s">
        <v>597</v>
      </c>
      <c r="N302" s="2" t="s">
        <v>430</v>
      </c>
      <c r="O302" s="11"/>
      <c r="P302" s="2" t="s">
        <v>1384</v>
      </c>
      <c r="Q302" s="11"/>
      <c r="R302" s="11"/>
      <c r="S302" s="11"/>
      <c r="T302" s="41"/>
      <c r="U302" s="41"/>
      <c r="V302" s="61" t="s">
        <v>1358</v>
      </c>
      <c r="W302" s="59" t="s">
        <v>1305</v>
      </c>
      <c r="X302" s="60"/>
      <c r="Y302" s="60"/>
      <c r="Z302" s="11"/>
      <c r="AA302" s="1" t="s">
        <v>793</v>
      </c>
      <c r="AB302" s="1"/>
      <c r="AC302" s="112">
        <v>782</v>
      </c>
      <c r="AD302" s="112">
        <v>20300</v>
      </c>
      <c r="AE302" s="11"/>
      <c r="AF302" s="11"/>
      <c r="AG302" s="11" t="s">
        <v>482</v>
      </c>
      <c r="AH302" s="112">
        <v>1500</v>
      </c>
      <c r="AI302" s="11"/>
      <c r="AJ302" s="11"/>
      <c r="AK302" s="112"/>
      <c r="AL302" s="1"/>
      <c r="AM302" s="11"/>
      <c r="AN302" s="1"/>
      <c r="AO302" s="113">
        <v>69.099999999999994</v>
      </c>
      <c r="AP302" s="114">
        <v>20.8</v>
      </c>
      <c r="AQ302" s="115">
        <v>8.84</v>
      </c>
      <c r="AR302" s="116">
        <f t="shared" si="478"/>
        <v>98.74</v>
      </c>
      <c r="AS302" s="117">
        <f t="shared" si="479"/>
        <v>3.3221153846153841</v>
      </c>
      <c r="AT302" s="118">
        <f t="shared" si="480"/>
        <v>29.367499999999996</v>
      </c>
      <c r="AU302" s="119">
        <f t="shared" si="481"/>
        <v>2.3313090418353575</v>
      </c>
      <c r="AV302" s="19">
        <f t="shared" ref="AV302:AV311" si="504">AW302*AO302/100</f>
        <v>64.297999999999988</v>
      </c>
      <c r="AW302" s="19">
        <f t="shared" ref="AW302:AW311" si="505">98-AY302-(CD302*100/AO302)</f>
        <v>93.050651230101295</v>
      </c>
      <c r="AX302" s="120">
        <v>2.67</v>
      </c>
      <c r="AY302" s="19">
        <f t="shared" ref="AY302:AY311" si="506">AX302*100/AO302</f>
        <v>3.8639652677279308</v>
      </c>
      <c r="AZ302" s="1" t="s">
        <v>431</v>
      </c>
      <c r="BA302" s="55">
        <v>62.8</v>
      </c>
      <c r="BB302" s="1" t="s">
        <v>431</v>
      </c>
      <c r="BC302" s="6">
        <v>6.4000000000000001E-2</v>
      </c>
      <c r="BD302" s="6"/>
      <c r="BE302" s="19"/>
      <c r="BF302" s="19"/>
      <c r="BG302" s="2">
        <v>6514</v>
      </c>
      <c r="BH302" s="64">
        <v>542.37288135593224</v>
      </c>
      <c r="BI302" s="19">
        <v>1.72</v>
      </c>
      <c r="BJ302" s="19">
        <v>52.1</v>
      </c>
      <c r="BK302" s="1">
        <v>47.9</v>
      </c>
      <c r="BL302" s="121">
        <f t="shared" si="482"/>
        <v>1.0876826722338204</v>
      </c>
      <c r="BM302" s="122">
        <v>2.97</v>
      </c>
      <c r="BN302" s="6">
        <f t="shared" si="483"/>
        <v>4.2981186685962376</v>
      </c>
      <c r="BO302" s="1" t="s">
        <v>431</v>
      </c>
      <c r="BP302" s="19">
        <v>24.2</v>
      </c>
      <c r="BQ302" s="19">
        <v>51.3</v>
      </c>
      <c r="BR302" s="6">
        <v>75153.75</v>
      </c>
      <c r="BS302" s="6">
        <f t="shared" si="484"/>
        <v>60.099999999999994</v>
      </c>
      <c r="BT302" s="4">
        <v>81.900000000000006</v>
      </c>
      <c r="BU302" s="42">
        <v>8673.3333333333321</v>
      </c>
      <c r="BV302" s="6">
        <f t="shared" si="485"/>
        <v>18.099999999999994</v>
      </c>
      <c r="BW302" s="6">
        <f t="shared" si="486"/>
        <v>20.571199999999997</v>
      </c>
      <c r="BX302" s="22">
        <v>45.3</v>
      </c>
      <c r="BY302" s="22">
        <f t="shared" si="487"/>
        <v>9.4223999999999997</v>
      </c>
      <c r="BZ302" s="4">
        <v>14.8</v>
      </c>
      <c r="CA302" s="22">
        <f t="shared" si="488"/>
        <v>3.0784000000000002</v>
      </c>
      <c r="CB302" s="4">
        <v>38.799999999999997</v>
      </c>
      <c r="CC302" s="22">
        <f t="shared" si="489"/>
        <v>8.0703999999999994</v>
      </c>
      <c r="CD302" s="22">
        <v>0.75</v>
      </c>
      <c r="CE302" s="123">
        <v>99</v>
      </c>
      <c r="CF302" s="123">
        <v>11068</v>
      </c>
      <c r="CG302" s="123">
        <v>94.7</v>
      </c>
      <c r="CH302" s="123">
        <v>6534</v>
      </c>
      <c r="CI302" s="123">
        <v>74.599999999999994</v>
      </c>
      <c r="CJ302" s="123">
        <v>88.7</v>
      </c>
      <c r="CK302" s="123">
        <v>7773</v>
      </c>
      <c r="CL302" s="19">
        <f t="shared" si="490"/>
        <v>3.0608108108108105</v>
      </c>
      <c r="CM302" s="22">
        <v>2.5299999999999998</v>
      </c>
      <c r="CN302" s="22">
        <v>12.6</v>
      </c>
      <c r="CO302" s="22">
        <v>11.1</v>
      </c>
      <c r="CP302" s="6"/>
      <c r="CQ302" s="19"/>
      <c r="CR302" s="19"/>
      <c r="CS302" s="20"/>
      <c r="CT302" s="22"/>
      <c r="CU302" s="139"/>
      <c r="CV302" s="139"/>
      <c r="CW302" s="22"/>
      <c r="CX302" s="22"/>
      <c r="CY302" s="1"/>
      <c r="CZ302" s="22"/>
      <c r="DA302" s="16"/>
      <c r="DB302" s="126" t="s">
        <v>446</v>
      </c>
      <c r="DC302" s="127"/>
      <c r="DD302" s="128" t="s">
        <v>1212</v>
      </c>
      <c r="DE302" s="1"/>
      <c r="DF302" s="1"/>
      <c r="DG302" s="1"/>
      <c r="DH302" s="1"/>
      <c r="DI302" s="1" t="s">
        <v>433</v>
      </c>
      <c r="DJ302" s="205" t="s">
        <v>482</v>
      </c>
      <c r="DK302" s="4">
        <v>2</v>
      </c>
      <c r="DL302" s="4" t="s">
        <v>441</v>
      </c>
      <c r="DM302" s="4" t="s">
        <v>441</v>
      </c>
      <c r="DN302" s="16">
        <v>0</v>
      </c>
      <c r="DO302" s="4">
        <v>0</v>
      </c>
      <c r="DP302" s="4">
        <v>0</v>
      </c>
      <c r="DQ302" s="4" t="s">
        <v>430</v>
      </c>
      <c r="DR302" s="1" t="s">
        <v>430</v>
      </c>
      <c r="DS302" s="1" t="s">
        <v>430</v>
      </c>
      <c r="DT302" s="1">
        <v>768</v>
      </c>
      <c r="DU302" s="1">
        <v>9.4</v>
      </c>
      <c r="DV302" s="1">
        <v>90.6</v>
      </c>
      <c r="DW302" s="1" t="s">
        <v>430</v>
      </c>
      <c r="DX302" s="1" t="s">
        <v>430</v>
      </c>
      <c r="DY302" s="1" t="s">
        <v>430</v>
      </c>
      <c r="DZ302" s="1" t="s">
        <v>430</v>
      </c>
      <c r="EA302" s="1">
        <v>0</v>
      </c>
      <c r="EB302" s="1"/>
      <c r="EC302" s="36"/>
      <c r="ED302" s="36"/>
      <c r="EE302" s="4">
        <v>26</v>
      </c>
      <c r="EF302" s="4">
        <v>50</v>
      </c>
      <c r="EG302" s="5">
        <v>3</v>
      </c>
      <c r="EH302" s="4"/>
      <c r="EI302" s="4"/>
      <c r="EJ302" s="4">
        <v>176</v>
      </c>
      <c r="EK302" s="4">
        <v>84</v>
      </c>
      <c r="EL302" s="6">
        <f t="shared" si="477"/>
        <v>27.117768595041323</v>
      </c>
      <c r="EM302" s="4" t="s">
        <v>430</v>
      </c>
      <c r="EN302" s="1">
        <v>1</v>
      </c>
      <c r="EO302" s="4">
        <v>3</v>
      </c>
      <c r="EP302" s="4" t="s">
        <v>1430</v>
      </c>
      <c r="EQ302" s="31" t="s">
        <v>430</v>
      </c>
      <c r="ER302" s="14" t="s">
        <v>430</v>
      </c>
      <c r="ES302" s="129">
        <v>14470</v>
      </c>
      <c r="ET302" s="130">
        <v>75</v>
      </c>
      <c r="EU302" s="130">
        <v>17550</v>
      </c>
      <c r="EV302" s="130">
        <v>4000</v>
      </c>
      <c r="EW302" s="130">
        <v>39780</v>
      </c>
      <c r="EX302" s="130">
        <v>6563</v>
      </c>
      <c r="EY302" s="131">
        <f t="shared" si="491"/>
        <v>870.25379999999996</v>
      </c>
      <c r="EZ302" s="38">
        <f t="shared" si="492"/>
        <v>22626.5988</v>
      </c>
      <c r="FA302" s="9"/>
      <c r="FB302" s="9"/>
      <c r="FC302" s="9"/>
      <c r="FD302" s="9"/>
      <c r="FE302" s="132"/>
      <c r="FF302" s="132"/>
      <c r="FG302" s="132"/>
      <c r="FH302" s="133"/>
      <c r="FI302" s="134"/>
      <c r="FJ302" s="133"/>
      <c r="FK302" s="135"/>
      <c r="FL302" s="136"/>
      <c r="FM302" s="9"/>
      <c r="FN302" s="1"/>
      <c r="FO302" s="40">
        <f t="shared" si="503"/>
        <v>0.78200000000000003</v>
      </c>
      <c r="FP302" s="9"/>
      <c r="FQ302" s="118">
        <f t="shared" si="493"/>
        <v>37.396011396011396</v>
      </c>
      <c r="FR302" s="137">
        <f t="shared" si="494"/>
        <v>0.87025379999999997</v>
      </c>
      <c r="FS302" s="9"/>
      <c r="FT302" s="1">
        <v>120</v>
      </c>
      <c r="FU302" s="337" t="s">
        <v>1431</v>
      </c>
      <c r="FV302" s="335" t="s">
        <v>430</v>
      </c>
      <c r="FW302" s="1"/>
      <c r="FX302" s="210" t="s">
        <v>430</v>
      </c>
      <c r="FY302" s="240" t="s">
        <v>1432</v>
      </c>
      <c r="FZ302" s="1">
        <v>0</v>
      </c>
      <c r="GA302" s="1" t="s">
        <v>430</v>
      </c>
      <c r="GB302" s="9" t="s">
        <v>640</v>
      </c>
      <c r="GC302" s="9"/>
      <c r="GD302" s="1">
        <v>0</v>
      </c>
      <c r="GE302" s="20" t="s">
        <v>430</v>
      </c>
      <c r="GF302" s="1" t="s">
        <v>430</v>
      </c>
      <c r="GG302" s="1">
        <v>0</v>
      </c>
      <c r="GH302" s="8" t="s">
        <v>430</v>
      </c>
      <c r="GI302" s="351"/>
      <c r="GJ302" s="8" t="s">
        <v>430</v>
      </c>
      <c r="GK302" s="1">
        <v>0</v>
      </c>
      <c r="GL302" s="8">
        <v>0</v>
      </c>
      <c r="GM302" s="9" t="s">
        <v>635</v>
      </c>
      <c r="GN302" s="1"/>
      <c r="GO302" s="10">
        <v>44231</v>
      </c>
      <c r="GP302" s="10"/>
      <c r="GQ302" s="20"/>
      <c r="GR302" s="138"/>
      <c r="GS302" s="1"/>
      <c r="GT302" s="1"/>
      <c r="GU302" s="1"/>
      <c r="GV302" s="1"/>
      <c r="GW302" s="1"/>
      <c r="GX302" s="1"/>
      <c r="GY302" s="9"/>
      <c r="GZ302" s="9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9"/>
      <c r="KC302" s="9"/>
      <c r="KD302" s="9"/>
      <c r="KE302" s="20">
        <f t="shared" si="495"/>
        <v>601.34537579999994</v>
      </c>
      <c r="KF302" s="20">
        <f t="shared" si="496"/>
        <v>181.0127904</v>
      </c>
      <c r="KG302" s="20">
        <f t="shared" si="497"/>
        <v>76.930435919999994</v>
      </c>
      <c r="KH302" s="20">
        <f t="shared" si="498"/>
        <v>23.23577646</v>
      </c>
      <c r="KI302" s="20">
        <f t="shared" si="499"/>
        <v>25.846537860000002</v>
      </c>
      <c r="KJ302" s="20">
        <f t="shared" si="500"/>
        <v>81.998794051199994</v>
      </c>
      <c r="KK302" s="20">
        <f t="shared" si="501"/>
        <v>26.789892979200001</v>
      </c>
      <c r="KL302" s="20">
        <f t="shared" si="502"/>
        <v>70.232962675199985</v>
      </c>
      <c r="KM302" s="9"/>
      <c r="KN302" s="9"/>
      <c r="KO302" s="9"/>
      <c r="KP302" s="1"/>
      <c r="KQ302" s="9"/>
      <c r="KR302" s="9"/>
      <c r="KS302" s="23"/>
      <c r="KT302" s="20"/>
      <c r="KU302" s="1"/>
      <c r="KV302" s="1" t="s">
        <v>635</v>
      </c>
      <c r="KW302" s="1"/>
      <c r="KX302" s="1"/>
      <c r="KY302" s="1"/>
      <c r="KZ302" s="1"/>
      <c r="LA302" s="11" t="s">
        <v>3264</v>
      </c>
      <c r="LB302" s="11"/>
      <c r="LC302" s="11"/>
    </row>
    <row r="303" spans="1:315">
      <c r="A303" s="1">
        <v>22</v>
      </c>
      <c r="B303" s="415">
        <f>COUNTIFS($D$3:D303,D303,$F$3:F303,F303)</f>
        <v>1</v>
      </c>
      <c r="C303" s="34">
        <v>14493</v>
      </c>
      <c r="D303" s="21" t="s">
        <v>1433</v>
      </c>
      <c r="E303" s="2" t="s">
        <v>538</v>
      </c>
      <c r="F303" s="12">
        <v>5952131779</v>
      </c>
      <c r="G303" s="1">
        <v>62</v>
      </c>
      <c r="H303" s="441">
        <v>44236</v>
      </c>
      <c r="I303" s="29" t="s">
        <v>441</v>
      </c>
      <c r="J303" s="24" t="s">
        <v>486</v>
      </c>
      <c r="K303" s="2" t="s">
        <v>429</v>
      </c>
      <c r="L303" s="2">
        <v>13</v>
      </c>
      <c r="M303" s="2" t="s">
        <v>661</v>
      </c>
      <c r="N303" s="2" t="s">
        <v>430</v>
      </c>
      <c r="O303" s="11"/>
      <c r="P303" s="2" t="s">
        <v>1384</v>
      </c>
      <c r="Q303" s="11"/>
      <c r="R303" s="11"/>
      <c r="S303" s="11"/>
      <c r="T303" s="41"/>
      <c r="U303" s="41"/>
      <c r="V303" s="61" t="s">
        <v>1358</v>
      </c>
      <c r="W303" s="59" t="s">
        <v>1305</v>
      </c>
      <c r="X303" s="60"/>
      <c r="Y303" s="60"/>
      <c r="Z303" s="11"/>
      <c r="AA303" s="1" t="s">
        <v>793</v>
      </c>
      <c r="AB303" s="1"/>
      <c r="AC303" s="112">
        <v>256</v>
      </c>
      <c r="AD303" s="112">
        <v>3300</v>
      </c>
      <c r="AE303" s="11"/>
      <c r="AF303" s="11"/>
      <c r="AG303" s="11" t="s">
        <v>482</v>
      </c>
      <c r="AH303" s="112">
        <v>250</v>
      </c>
      <c r="AI303" s="11"/>
      <c r="AJ303" s="11"/>
      <c r="AK303" s="112"/>
      <c r="AL303" s="1"/>
      <c r="AM303" s="11"/>
      <c r="AN303" s="1"/>
      <c r="AO303" s="113">
        <v>32.5</v>
      </c>
      <c r="AP303" s="114">
        <v>55.3</v>
      </c>
      <c r="AQ303" s="115">
        <v>9.4700000000000006</v>
      </c>
      <c r="AR303" s="116">
        <f t="shared" si="478"/>
        <v>97.27</v>
      </c>
      <c r="AS303" s="117">
        <f t="shared" si="479"/>
        <v>0.58770343580470163</v>
      </c>
      <c r="AT303" s="118">
        <f t="shared" si="480"/>
        <v>5.5655515370705251</v>
      </c>
      <c r="AU303" s="119">
        <f t="shared" si="481"/>
        <v>0.5017755133549483</v>
      </c>
      <c r="AV303" s="19">
        <f t="shared" si="504"/>
        <v>27.369999999999994</v>
      </c>
      <c r="AW303" s="19">
        <f t="shared" si="505"/>
        <v>84.215384615384608</v>
      </c>
      <c r="AX303" s="120">
        <v>3.72</v>
      </c>
      <c r="AY303" s="19">
        <f t="shared" si="506"/>
        <v>11.446153846153846</v>
      </c>
      <c r="AZ303" s="1" t="s">
        <v>431</v>
      </c>
      <c r="BA303" s="55">
        <v>64.400000000000006</v>
      </c>
      <c r="BB303" s="1" t="s">
        <v>431</v>
      </c>
      <c r="BC303" s="6">
        <v>0.22</v>
      </c>
      <c r="BD303" s="6"/>
      <c r="BE303" s="19"/>
      <c r="BF303" s="19"/>
      <c r="BG303" s="2">
        <v>7750</v>
      </c>
      <c r="BH303" s="64">
        <v>363.5593220338983</v>
      </c>
      <c r="BI303" s="19">
        <v>0.39</v>
      </c>
      <c r="BJ303" s="19">
        <v>75.3</v>
      </c>
      <c r="BK303" s="1">
        <v>24.7</v>
      </c>
      <c r="BL303" s="121">
        <f t="shared" si="482"/>
        <v>3.048582995951417</v>
      </c>
      <c r="BM303" s="122">
        <v>1.66</v>
      </c>
      <c r="BN303" s="6">
        <f t="shared" si="483"/>
        <v>5.1076923076923073</v>
      </c>
      <c r="BO303" s="1" t="s">
        <v>431</v>
      </c>
      <c r="BP303" s="19">
        <v>63.5</v>
      </c>
      <c r="BQ303" s="19">
        <v>54</v>
      </c>
      <c r="BR303" s="6">
        <v>93202.2</v>
      </c>
      <c r="BS303" s="6">
        <f t="shared" si="484"/>
        <v>74.5</v>
      </c>
      <c r="BT303" s="4">
        <v>97</v>
      </c>
      <c r="BU303" s="42">
        <v>8647.6190476190477</v>
      </c>
      <c r="BV303" s="6">
        <f t="shared" si="485"/>
        <v>3</v>
      </c>
      <c r="BW303" s="6">
        <f t="shared" si="486"/>
        <v>54.636399999999995</v>
      </c>
      <c r="BX303" s="22">
        <v>36.799999999999997</v>
      </c>
      <c r="BY303" s="22">
        <f t="shared" si="487"/>
        <v>20.350399999999997</v>
      </c>
      <c r="BZ303" s="4">
        <v>37.700000000000003</v>
      </c>
      <c r="CA303" s="22">
        <f t="shared" si="488"/>
        <v>20.848099999999999</v>
      </c>
      <c r="CB303" s="4">
        <v>24.3</v>
      </c>
      <c r="CC303" s="22">
        <f t="shared" si="489"/>
        <v>13.437899999999999</v>
      </c>
      <c r="CD303" s="22">
        <v>0.76</v>
      </c>
      <c r="CE303" s="123">
        <v>86.7</v>
      </c>
      <c r="CF303" s="123">
        <v>8363</v>
      </c>
      <c r="CG303" s="123">
        <v>74.8</v>
      </c>
      <c r="CH303" s="123">
        <v>5946</v>
      </c>
      <c r="CI303" s="123">
        <v>26</v>
      </c>
      <c r="CJ303" s="123">
        <v>67</v>
      </c>
      <c r="CK303" s="123">
        <v>6574</v>
      </c>
      <c r="CL303" s="19">
        <f t="shared" si="490"/>
        <v>0.97612732095490706</v>
      </c>
      <c r="CM303" s="22">
        <v>13.1</v>
      </c>
      <c r="CN303" s="22">
        <v>13.9</v>
      </c>
      <c r="CO303" s="22">
        <v>43.5</v>
      </c>
      <c r="CP303" s="6"/>
      <c r="CQ303" s="19"/>
      <c r="CR303" s="19"/>
      <c r="CS303" s="20"/>
      <c r="CT303" s="22"/>
      <c r="CU303" s="139"/>
      <c r="CV303" s="139"/>
      <c r="CW303" s="22"/>
      <c r="CX303" s="22"/>
      <c r="CY303" s="1"/>
      <c r="CZ303" s="22"/>
      <c r="DA303" s="16"/>
      <c r="DB303" s="126" t="s">
        <v>256</v>
      </c>
      <c r="DC303" s="127"/>
      <c r="DD303" s="128" t="s">
        <v>1434</v>
      </c>
      <c r="DE303" s="1"/>
      <c r="DF303" s="1"/>
      <c r="DG303" s="1"/>
      <c r="DH303" s="1"/>
      <c r="DI303" s="1" t="s">
        <v>435</v>
      </c>
      <c r="DJ303" s="205" t="s">
        <v>482</v>
      </c>
      <c r="DK303" s="4">
        <v>2</v>
      </c>
      <c r="DL303" s="4" t="s">
        <v>441</v>
      </c>
      <c r="DM303" s="4" t="s">
        <v>441</v>
      </c>
      <c r="DN303" s="16">
        <v>0</v>
      </c>
      <c r="DO303" s="4">
        <v>0</v>
      </c>
      <c r="DP303" s="4">
        <v>0</v>
      </c>
      <c r="DQ303" s="4" t="s">
        <v>430</v>
      </c>
      <c r="DR303" s="1" t="s">
        <v>430</v>
      </c>
      <c r="DS303" s="1" t="s">
        <v>430</v>
      </c>
      <c r="DT303" s="1">
        <v>279</v>
      </c>
      <c r="DU303" s="1">
        <v>11.9</v>
      </c>
      <c r="DV303" s="1">
        <v>88.1</v>
      </c>
      <c r="DW303" s="1" t="s">
        <v>430</v>
      </c>
      <c r="DX303" s="1" t="s">
        <v>430</v>
      </c>
      <c r="DY303" s="1" t="s">
        <v>430</v>
      </c>
      <c r="DZ303" s="1" t="s">
        <v>430</v>
      </c>
      <c r="EA303" s="1">
        <v>0</v>
      </c>
      <c r="EB303" s="1"/>
      <c r="EC303" s="36"/>
      <c r="ED303" s="36"/>
      <c r="EE303" s="4">
        <v>13</v>
      </c>
      <c r="EF303" s="4">
        <v>30</v>
      </c>
      <c r="EG303" s="4">
        <v>3</v>
      </c>
      <c r="EH303" s="4"/>
      <c r="EI303" s="4"/>
      <c r="EJ303" s="4">
        <v>160</v>
      </c>
      <c r="EK303" s="4">
        <v>105</v>
      </c>
      <c r="EL303" s="6">
        <f>EK303/((EJ303/100)*(EJ303/100))</f>
        <v>41.015624999999993</v>
      </c>
      <c r="EM303" s="4" t="s">
        <v>430</v>
      </c>
      <c r="EN303" s="1">
        <v>1</v>
      </c>
      <c r="EO303" s="4">
        <v>3</v>
      </c>
      <c r="EP303" s="4" t="s">
        <v>1310</v>
      </c>
      <c r="EQ303" s="31" t="s">
        <v>430</v>
      </c>
      <c r="ER303" s="14" t="s">
        <v>430</v>
      </c>
      <c r="ES303" s="129">
        <v>14493</v>
      </c>
      <c r="ET303" s="130">
        <v>75</v>
      </c>
      <c r="EU303" s="130">
        <v>33540</v>
      </c>
      <c r="EV303" s="130">
        <v>4000</v>
      </c>
      <c r="EW303" s="130">
        <v>39780</v>
      </c>
      <c r="EX303" s="130">
        <v>1825</v>
      </c>
      <c r="EY303" s="131">
        <f t="shared" si="491"/>
        <v>241.995</v>
      </c>
      <c r="EZ303" s="38">
        <f t="shared" si="492"/>
        <v>3145.9349999999999</v>
      </c>
      <c r="FA303" s="9"/>
      <c r="FB303" s="9"/>
      <c r="FC303" s="9"/>
      <c r="FD303" s="9"/>
      <c r="FE303" s="132"/>
      <c r="FF303" s="132"/>
      <c r="FG303" s="132"/>
      <c r="FH303" s="133"/>
      <c r="FI303" s="134"/>
      <c r="FJ303" s="133"/>
      <c r="FK303" s="135"/>
      <c r="FL303" s="136"/>
      <c r="FM303" s="9"/>
      <c r="FN303" s="1"/>
      <c r="FO303" s="40">
        <f t="shared" si="503"/>
        <v>0.25600000000000001</v>
      </c>
      <c r="FP303" s="9"/>
      <c r="FQ303" s="118">
        <f t="shared" si="493"/>
        <v>5.4412641621943951</v>
      </c>
      <c r="FR303" s="137">
        <f t="shared" si="494"/>
        <v>0.24199500000000002</v>
      </c>
      <c r="FS303" s="9"/>
      <c r="FT303" s="1" t="s">
        <v>430</v>
      </c>
      <c r="FU303" s="337"/>
      <c r="FV303" s="335" t="s">
        <v>430</v>
      </c>
      <c r="FW303" s="1" t="s">
        <v>430</v>
      </c>
      <c r="FX303" s="210" t="s">
        <v>430</v>
      </c>
      <c r="FY303" s="240" t="s">
        <v>1435</v>
      </c>
      <c r="FZ303" s="1">
        <v>0</v>
      </c>
      <c r="GA303" s="1" t="s">
        <v>430</v>
      </c>
      <c r="GB303" s="9" t="s">
        <v>1436</v>
      </c>
      <c r="GC303" s="9"/>
      <c r="GD303" s="1">
        <v>0</v>
      </c>
      <c r="GE303" s="20" t="s">
        <v>430</v>
      </c>
      <c r="GF303" s="1" t="s">
        <v>430</v>
      </c>
      <c r="GG303" s="1">
        <v>0</v>
      </c>
      <c r="GH303" s="8" t="s">
        <v>430</v>
      </c>
      <c r="GI303" s="351"/>
      <c r="GJ303" s="8" t="s">
        <v>430</v>
      </c>
      <c r="GK303" s="1">
        <v>0</v>
      </c>
      <c r="GL303" s="8">
        <v>0</v>
      </c>
      <c r="GM303" s="9" t="s">
        <v>1401</v>
      </c>
      <c r="GN303" s="1"/>
      <c r="GO303" s="10">
        <v>44236</v>
      </c>
      <c r="GP303" s="10"/>
      <c r="GQ303" s="20"/>
      <c r="GR303" s="138"/>
      <c r="GS303" s="1"/>
      <c r="GT303" s="1"/>
      <c r="GU303" s="1"/>
      <c r="GV303" s="1"/>
      <c r="GW303" s="1"/>
      <c r="GX303" s="1"/>
      <c r="GY303" s="9"/>
      <c r="GZ303" s="9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9"/>
      <c r="KC303" s="9"/>
      <c r="KD303" s="9"/>
      <c r="KE303" s="20">
        <f t="shared" si="495"/>
        <v>78.648375000000001</v>
      </c>
      <c r="KF303" s="20">
        <f t="shared" si="496"/>
        <v>133.82323500000001</v>
      </c>
      <c r="KG303" s="20">
        <f t="shared" si="497"/>
        <v>22.916926500000002</v>
      </c>
      <c r="KH303" s="20">
        <f t="shared" si="498"/>
        <v>9.0022140000000022</v>
      </c>
      <c r="KI303" s="20">
        <f t="shared" si="499"/>
        <v>4.0171169999999998</v>
      </c>
      <c r="KJ303" s="20">
        <f t="shared" si="500"/>
        <v>49.246950479999995</v>
      </c>
      <c r="KK303" s="20">
        <f t="shared" si="501"/>
        <v>50.451359594999992</v>
      </c>
      <c r="KL303" s="20">
        <f t="shared" si="502"/>
        <v>32.519046105000001</v>
      </c>
      <c r="KM303" s="9"/>
      <c r="KN303" s="9"/>
      <c r="KO303" s="9"/>
      <c r="KP303" s="1"/>
      <c r="KQ303" s="9"/>
      <c r="KR303" s="9"/>
      <c r="KS303" s="23"/>
      <c r="KT303" s="20"/>
      <c r="KU303" s="1"/>
      <c r="KV303" s="1" t="s">
        <v>1401</v>
      </c>
      <c r="KW303" s="1"/>
      <c r="KX303" s="1"/>
      <c r="KY303" s="1"/>
      <c r="KZ303" s="1"/>
      <c r="LA303" s="11" t="s">
        <v>3264</v>
      </c>
      <c r="LB303" s="11"/>
      <c r="LC303" s="11"/>
    </row>
    <row r="304" spans="1:315">
      <c r="A304" s="1">
        <v>110</v>
      </c>
      <c r="B304" s="1">
        <f>COUNTIFS($D$3:D304,D304,$F$3:F304,F304)</f>
        <v>1</v>
      </c>
      <c r="C304" s="34">
        <v>12703</v>
      </c>
      <c r="D304" s="72" t="s">
        <v>663</v>
      </c>
      <c r="E304" s="73" t="s">
        <v>501</v>
      </c>
      <c r="F304" s="75">
        <v>400921478</v>
      </c>
      <c r="G304" s="74">
        <v>80</v>
      </c>
      <c r="H304" s="442">
        <v>43957</v>
      </c>
      <c r="I304" s="29" t="s">
        <v>441</v>
      </c>
      <c r="J304" s="24" t="s">
        <v>486</v>
      </c>
      <c r="K304" s="2" t="s">
        <v>429</v>
      </c>
      <c r="L304" s="1">
        <v>22</v>
      </c>
      <c r="M304" s="2" t="s">
        <v>661</v>
      </c>
      <c r="N304" s="2" t="s">
        <v>430</v>
      </c>
      <c r="O304" s="1"/>
      <c r="P304" s="1" t="s">
        <v>1075</v>
      </c>
      <c r="Q304" s="25"/>
      <c r="R304" s="25"/>
      <c r="S304" s="2"/>
      <c r="T304" s="49" t="s">
        <v>1013</v>
      </c>
      <c r="U304" s="49"/>
      <c r="V304" s="54" t="s">
        <v>1107</v>
      </c>
      <c r="W304" s="27"/>
      <c r="X304" s="56"/>
      <c r="Y304" s="56"/>
      <c r="Z304" s="29"/>
      <c r="AA304" s="1" t="s">
        <v>793</v>
      </c>
      <c r="AB304" s="1"/>
      <c r="AC304" s="112">
        <v>190</v>
      </c>
      <c r="AD304" s="112">
        <v>4000</v>
      </c>
      <c r="AE304" s="11"/>
      <c r="AF304" s="11"/>
      <c r="AG304" s="11" t="s">
        <v>490</v>
      </c>
      <c r="AH304" s="112">
        <v>350</v>
      </c>
      <c r="AI304" s="11"/>
      <c r="AJ304" s="11"/>
      <c r="AK304" s="112"/>
      <c r="AL304" s="1"/>
      <c r="AM304" s="11"/>
      <c r="AN304" s="1"/>
      <c r="AO304" s="113">
        <v>25.6</v>
      </c>
      <c r="AP304" s="114">
        <v>44.7</v>
      </c>
      <c r="AQ304" s="115">
        <v>29.2</v>
      </c>
      <c r="AR304" s="116">
        <f t="shared" si="478"/>
        <v>99.500000000000014</v>
      </c>
      <c r="AS304" s="117">
        <f t="shared" si="479"/>
        <v>0.57270693512304249</v>
      </c>
      <c r="AT304" s="118">
        <f t="shared" si="480"/>
        <v>16.72304250559284</v>
      </c>
      <c r="AU304" s="119">
        <f t="shared" si="481"/>
        <v>0.34641407307171851</v>
      </c>
      <c r="AV304" s="19">
        <f t="shared" si="504"/>
        <v>22.098000000000003</v>
      </c>
      <c r="AW304" s="19">
        <f t="shared" si="505"/>
        <v>86.3203125</v>
      </c>
      <c r="AX304" s="120">
        <v>1.33</v>
      </c>
      <c r="AY304" s="19">
        <f t="shared" si="506"/>
        <v>5.1953125</v>
      </c>
      <c r="AZ304" s="1" t="s">
        <v>431</v>
      </c>
      <c r="BA304" s="55">
        <v>25</v>
      </c>
      <c r="BB304" s="1" t="s">
        <v>431</v>
      </c>
      <c r="BC304" s="6">
        <v>0.55000000000000004</v>
      </c>
      <c r="BD304" s="6"/>
      <c r="BE304" s="19"/>
      <c r="BF304" s="19"/>
      <c r="BG304" s="2">
        <v>6614</v>
      </c>
      <c r="BH304" s="64">
        <v>316.35000000000002</v>
      </c>
      <c r="BI304" s="19">
        <v>0.32</v>
      </c>
      <c r="BJ304" s="19">
        <v>58.1</v>
      </c>
      <c r="BK304" s="1">
        <v>41.9</v>
      </c>
      <c r="BL304" s="121">
        <f t="shared" si="482"/>
        <v>1.3866348448687351</v>
      </c>
      <c r="BM304" s="122">
        <v>0.61</v>
      </c>
      <c r="BN304" s="6">
        <f t="shared" si="483"/>
        <v>2.3828125</v>
      </c>
      <c r="BO304" s="1" t="s">
        <v>431</v>
      </c>
      <c r="BP304" s="1">
        <v>34.9</v>
      </c>
      <c r="BQ304" s="19">
        <v>50.736999999999995</v>
      </c>
      <c r="BR304" s="4">
        <v>29236</v>
      </c>
      <c r="BS304" s="6">
        <f t="shared" si="484"/>
        <v>64.3</v>
      </c>
      <c r="BT304" s="4">
        <v>90.9</v>
      </c>
      <c r="BU304" s="42">
        <v>8279.99</v>
      </c>
      <c r="BV304" s="6">
        <f t="shared" si="485"/>
        <v>9.0999999999999943</v>
      </c>
      <c r="BW304" s="6">
        <f t="shared" si="486"/>
        <v>44.5212</v>
      </c>
      <c r="BX304" s="2">
        <v>29.4</v>
      </c>
      <c r="BY304" s="22">
        <f t="shared" si="487"/>
        <v>13.1418</v>
      </c>
      <c r="BZ304" s="4">
        <v>34.9</v>
      </c>
      <c r="CA304" s="22">
        <f t="shared" si="488"/>
        <v>15.600299999999999</v>
      </c>
      <c r="CB304" s="4">
        <v>35.299999999999997</v>
      </c>
      <c r="CC304" s="22">
        <f t="shared" si="489"/>
        <v>15.779100000000001</v>
      </c>
      <c r="CD304" s="22">
        <v>1.66</v>
      </c>
      <c r="CE304" s="123">
        <v>98.5</v>
      </c>
      <c r="CF304" s="124">
        <v>10108.199999999999</v>
      </c>
      <c r="CG304" s="123">
        <v>95.3</v>
      </c>
      <c r="CH304" s="124">
        <v>5737.6</v>
      </c>
      <c r="CI304" s="123">
        <v>83</v>
      </c>
      <c r="CJ304" s="123">
        <v>91.8</v>
      </c>
      <c r="CK304" s="124">
        <v>6021.4</v>
      </c>
      <c r="CL304" s="19">
        <f t="shared" si="490"/>
        <v>0.84240687679083093</v>
      </c>
      <c r="CM304" s="22"/>
      <c r="CN304" s="22"/>
      <c r="CO304" s="22"/>
      <c r="CP304" s="6">
        <v>1.08</v>
      </c>
      <c r="CQ304" s="19"/>
      <c r="CR304" s="19"/>
      <c r="CS304" s="19"/>
      <c r="CT304" s="22"/>
      <c r="CU304" s="139"/>
      <c r="CV304" s="139"/>
      <c r="CW304" s="22"/>
      <c r="CX304" s="22"/>
      <c r="CY304" s="1"/>
      <c r="CZ304" s="22"/>
      <c r="DA304" s="16">
        <v>3</v>
      </c>
      <c r="DB304" s="126" t="s">
        <v>440</v>
      </c>
      <c r="DC304" s="127"/>
      <c r="DD304" s="128" t="s">
        <v>1111</v>
      </c>
      <c r="DE304" s="1"/>
      <c r="DF304" s="1"/>
      <c r="DG304" s="1"/>
      <c r="DH304" s="1"/>
      <c r="DI304" s="1" t="s">
        <v>433</v>
      </c>
      <c r="DJ304" s="206" t="s">
        <v>490</v>
      </c>
      <c r="DK304" s="4">
        <v>2</v>
      </c>
      <c r="DL304" s="4" t="s">
        <v>441</v>
      </c>
      <c r="DM304" s="4" t="s">
        <v>441</v>
      </c>
      <c r="DN304" s="16">
        <v>0</v>
      </c>
      <c r="DO304" s="4"/>
      <c r="DP304" s="4"/>
      <c r="DQ304" s="4"/>
      <c r="DR304" s="1" t="s">
        <v>430</v>
      </c>
      <c r="DS304" s="1" t="s">
        <v>430</v>
      </c>
      <c r="DT304" s="22">
        <v>437</v>
      </c>
      <c r="DU304" s="22">
        <v>40.700000000000003</v>
      </c>
      <c r="DV304" s="22">
        <v>59.3</v>
      </c>
      <c r="DW304" s="1" t="s">
        <v>430</v>
      </c>
      <c r="DX304" s="1" t="s">
        <v>430</v>
      </c>
      <c r="DY304" s="1" t="s">
        <v>430</v>
      </c>
      <c r="DZ304" s="1" t="s">
        <v>430</v>
      </c>
      <c r="EA304" s="1">
        <v>0</v>
      </c>
      <c r="EB304" s="2"/>
      <c r="EC304" s="36"/>
      <c r="ED304" s="36"/>
      <c r="EE304" s="4">
        <v>22</v>
      </c>
      <c r="EF304" s="4">
        <v>70</v>
      </c>
      <c r="EG304" s="4">
        <v>3</v>
      </c>
      <c r="EH304" s="4"/>
      <c r="EI304" s="4"/>
      <c r="EJ304" s="4" t="s">
        <v>430</v>
      </c>
      <c r="EK304" s="4" t="s">
        <v>430</v>
      </c>
      <c r="EL304" s="4" t="s">
        <v>430</v>
      </c>
      <c r="EM304" s="4">
        <v>2</v>
      </c>
      <c r="EN304" s="1">
        <v>1</v>
      </c>
      <c r="EO304" s="4">
        <v>3</v>
      </c>
      <c r="EP304" s="4">
        <v>1</v>
      </c>
      <c r="EQ304" s="31"/>
      <c r="ER304" s="14"/>
      <c r="ES304" s="129">
        <v>12703</v>
      </c>
      <c r="ET304" s="130">
        <v>75</v>
      </c>
      <c r="EU304" s="130">
        <v>14443</v>
      </c>
      <c r="EV304" s="130">
        <v>8000</v>
      </c>
      <c r="EW304" s="130">
        <v>40560</v>
      </c>
      <c r="EX304" s="130">
        <v>2570</v>
      </c>
      <c r="EY304" s="131">
        <f t="shared" si="491"/>
        <v>173.732</v>
      </c>
      <c r="EZ304" s="38">
        <f t="shared" si="492"/>
        <v>3822.1039999999998</v>
      </c>
      <c r="FA304" s="9"/>
      <c r="FB304" s="9"/>
      <c r="FC304" s="9"/>
      <c r="FD304" s="9"/>
      <c r="FE304" s="132"/>
      <c r="FF304" s="132"/>
      <c r="FG304" s="132"/>
      <c r="FH304" s="133"/>
      <c r="FI304" s="11"/>
      <c r="FJ304" s="133"/>
      <c r="FK304" s="135"/>
      <c r="FL304" s="136"/>
      <c r="FM304" s="9"/>
      <c r="FN304" s="1"/>
      <c r="FO304" s="40">
        <f t="shared" si="503"/>
        <v>0.19</v>
      </c>
      <c r="FP304" s="9"/>
      <c r="FQ304" s="118">
        <f t="shared" si="493"/>
        <v>17.794087101017794</v>
      </c>
      <c r="FR304" s="137">
        <f t="shared" si="494"/>
        <v>0.173732</v>
      </c>
      <c r="FS304" s="140">
        <f>DT304/EY304</f>
        <v>2.5153684986070499</v>
      </c>
      <c r="FT304" s="42">
        <v>70</v>
      </c>
      <c r="FU304" s="338" t="s">
        <v>430</v>
      </c>
      <c r="FV304" s="345" t="s">
        <v>740</v>
      </c>
      <c r="FW304" s="211" t="s">
        <v>430</v>
      </c>
      <c r="FX304" s="29" t="s">
        <v>740</v>
      </c>
      <c r="FY304" s="241" t="s">
        <v>1112</v>
      </c>
      <c r="FZ304" s="1">
        <v>0</v>
      </c>
      <c r="GA304" s="2" t="s">
        <v>557</v>
      </c>
      <c r="GB304" s="11" t="s">
        <v>500</v>
      </c>
      <c r="GC304" s="11"/>
      <c r="GD304" s="1"/>
      <c r="GE304" s="20"/>
      <c r="GF304" s="1"/>
      <c r="GG304" s="1">
        <v>1</v>
      </c>
      <c r="GH304" s="28">
        <v>43987</v>
      </c>
      <c r="GI304" s="351"/>
      <c r="GJ304" s="29" t="s">
        <v>1030</v>
      </c>
      <c r="GK304" s="1">
        <v>0</v>
      </c>
      <c r="GL304" s="8">
        <v>0</v>
      </c>
      <c r="GM304" s="11" t="s">
        <v>1113</v>
      </c>
      <c r="GN304" s="1"/>
      <c r="GO304" s="10">
        <v>43957</v>
      </c>
      <c r="GP304" s="10"/>
      <c r="GQ304" s="20"/>
      <c r="GR304" s="138" t="s">
        <v>1018</v>
      </c>
      <c r="GS304" s="1"/>
      <c r="GT304" s="19"/>
      <c r="GU304" s="1"/>
      <c r="GV304" s="11"/>
      <c r="GW304" s="1"/>
      <c r="GX304" s="1"/>
      <c r="GY304" s="9"/>
      <c r="GZ304" s="11">
        <v>1</v>
      </c>
      <c r="HA304" s="51">
        <v>0</v>
      </c>
      <c r="HB304" s="51">
        <v>0</v>
      </c>
      <c r="HC304" s="52">
        <v>1728.9</v>
      </c>
      <c r="HD304" s="51">
        <v>0</v>
      </c>
      <c r="HE304" s="51">
        <v>0</v>
      </c>
      <c r="HF304" s="51">
        <v>0</v>
      </c>
      <c r="HG304" s="52">
        <v>6478</v>
      </c>
      <c r="HH304" s="51">
        <v>0</v>
      </c>
      <c r="HI304" s="52">
        <v>319.39999999999998</v>
      </c>
      <c r="HJ304" s="51">
        <v>0</v>
      </c>
      <c r="HK304" s="51">
        <v>0</v>
      </c>
      <c r="HL304" s="51">
        <v>0</v>
      </c>
      <c r="HM304" s="51">
        <v>171.55</v>
      </c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20"/>
      <c r="IC304" s="20"/>
      <c r="ID304" s="11"/>
      <c r="IE304" s="11"/>
      <c r="IF304" s="20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9"/>
      <c r="KC304" s="9"/>
      <c r="KD304" s="9"/>
      <c r="KE304" s="20">
        <f t="shared" si="495"/>
        <v>44.475391999999999</v>
      </c>
      <c r="KF304" s="20">
        <f t="shared" si="496"/>
        <v>77.658203999999998</v>
      </c>
      <c r="KG304" s="20">
        <f t="shared" si="497"/>
        <v>50.729743999999997</v>
      </c>
      <c r="KH304" s="20">
        <f t="shared" si="498"/>
        <v>2.3106355999999999</v>
      </c>
      <c r="KI304" s="20">
        <f t="shared" si="499"/>
        <v>1.0597652</v>
      </c>
      <c r="KJ304" s="20">
        <f t="shared" si="500"/>
        <v>22.831511976000002</v>
      </c>
      <c r="KK304" s="20">
        <f t="shared" si="501"/>
        <v>27.102713195999996</v>
      </c>
      <c r="KL304" s="20">
        <f t="shared" si="502"/>
        <v>27.413346012000002</v>
      </c>
      <c r="KM304" s="9"/>
      <c r="KN304" s="9"/>
      <c r="KO304" s="9"/>
      <c r="KP304" s="1"/>
      <c r="KQ304" s="9"/>
      <c r="KR304" s="9"/>
      <c r="KS304" s="23">
        <v>44146</v>
      </c>
      <c r="KT304" s="20">
        <v>2</v>
      </c>
      <c r="KU304" s="1"/>
      <c r="KV304" s="2" t="s">
        <v>1113</v>
      </c>
      <c r="KW304" s="1"/>
      <c r="KX304" s="1"/>
      <c r="KY304" s="1"/>
      <c r="KZ304" s="1"/>
      <c r="LA304" s="11" t="s">
        <v>3234</v>
      </c>
      <c r="LB304" s="11"/>
      <c r="LC304" s="11"/>
    </row>
    <row r="305" spans="1:315">
      <c r="A305" s="1">
        <v>248</v>
      </c>
      <c r="B305" s="1">
        <f>COUNTIFS($D$3:D305,D305,$F$3:F305,F305)</f>
        <v>2</v>
      </c>
      <c r="C305" s="34">
        <v>13763</v>
      </c>
      <c r="D305" s="72" t="s">
        <v>663</v>
      </c>
      <c r="E305" s="73" t="s">
        <v>501</v>
      </c>
      <c r="F305" s="75">
        <v>400921478</v>
      </c>
      <c r="G305" s="74">
        <v>80</v>
      </c>
      <c r="H305" s="442">
        <v>44146</v>
      </c>
      <c r="I305" s="29" t="s">
        <v>441</v>
      </c>
      <c r="J305" s="24" t="s">
        <v>486</v>
      </c>
      <c r="K305" s="2" t="s">
        <v>429</v>
      </c>
      <c r="L305" s="1">
        <v>16</v>
      </c>
      <c r="M305" s="2" t="s">
        <v>661</v>
      </c>
      <c r="N305" s="2" t="s">
        <v>430</v>
      </c>
      <c r="O305" s="1"/>
      <c r="P305" s="1" t="s">
        <v>1325</v>
      </c>
      <c r="Q305" s="25"/>
      <c r="R305" s="25"/>
      <c r="S305" s="2"/>
      <c r="T305" s="49" t="s">
        <v>1013</v>
      </c>
      <c r="U305" s="49"/>
      <c r="V305" s="57" t="s">
        <v>1270</v>
      </c>
      <c r="W305" s="59" t="s">
        <v>1305</v>
      </c>
      <c r="X305" s="60"/>
      <c r="Y305" s="60"/>
      <c r="Z305" s="29"/>
      <c r="AA305" s="1" t="s">
        <v>760</v>
      </c>
      <c r="AB305" s="1"/>
      <c r="AC305" s="112">
        <v>267</v>
      </c>
      <c r="AD305" s="112">
        <v>4300</v>
      </c>
      <c r="AE305" s="11"/>
      <c r="AF305" s="11"/>
      <c r="AG305" s="11" t="s">
        <v>490</v>
      </c>
      <c r="AH305" s="112">
        <v>350</v>
      </c>
      <c r="AI305" s="11"/>
      <c r="AJ305" s="11"/>
      <c r="AK305" s="112"/>
      <c r="AL305" s="1"/>
      <c r="AM305" s="11"/>
      <c r="AN305" s="1"/>
      <c r="AO305" s="113">
        <v>37.799999999999997</v>
      </c>
      <c r="AP305" s="114">
        <v>39.700000000000003</v>
      </c>
      <c r="AQ305" s="115">
        <v>21.5</v>
      </c>
      <c r="AR305" s="116">
        <f t="shared" si="478"/>
        <v>99</v>
      </c>
      <c r="AS305" s="117">
        <f t="shared" si="479"/>
        <v>0.95214105793450865</v>
      </c>
      <c r="AT305" s="118">
        <f t="shared" si="480"/>
        <v>20.471032745591938</v>
      </c>
      <c r="AU305" s="119">
        <f t="shared" si="481"/>
        <v>0.61764705882352933</v>
      </c>
      <c r="AV305" s="19">
        <f t="shared" si="504"/>
        <v>35.373999999999995</v>
      </c>
      <c r="AW305" s="19">
        <f t="shared" si="505"/>
        <v>93.582010582010582</v>
      </c>
      <c r="AX305" s="120">
        <v>1.02</v>
      </c>
      <c r="AY305" s="19">
        <f t="shared" si="506"/>
        <v>2.6984126984126986</v>
      </c>
      <c r="AZ305" s="1" t="s">
        <v>431</v>
      </c>
      <c r="BA305" s="55">
        <v>31.8</v>
      </c>
      <c r="BB305" s="1" t="s">
        <v>431</v>
      </c>
      <c r="BC305" s="6">
        <v>0.6</v>
      </c>
      <c r="BD305" s="6"/>
      <c r="BE305" s="19"/>
      <c r="BF305" s="19"/>
      <c r="BG305" s="64">
        <v>10717.142857142857</v>
      </c>
      <c r="BH305" s="64">
        <v>277.14285714285711</v>
      </c>
      <c r="BI305" s="19">
        <v>0</v>
      </c>
      <c r="BJ305" s="19">
        <v>43.9</v>
      </c>
      <c r="BK305" s="1">
        <v>56.1</v>
      </c>
      <c r="BL305" s="121">
        <f t="shared" si="482"/>
        <v>0.78253119429590012</v>
      </c>
      <c r="BM305" s="122">
        <v>1.44</v>
      </c>
      <c r="BN305" s="6">
        <f t="shared" si="483"/>
        <v>3.8095238095238098</v>
      </c>
      <c r="BO305" s="1" t="s">
        <v>431</v>
      </c>
      <c r="BP305" s="19">
        <v>70</v>
      </c>
      <c r="BQ305" s="19">
        <v>80.801000000000002</v>
      </c>
      <c r="BR305" s="42">
        <v>64309.3</v>
      </c>
      <c r="BS305" s="6">
        <f t="shared" si="484"/>
        <v>54.5</v>
      </c>
      <c r="BT305" s="4">
        <v>89.9</v>
      </c>
      <c r="BU305" s="42">
        <v>6255.0847457627124</v>
      </c>
      <c r="BV305" s="6">
        <f t="shared" si="485"/>
        <v>10.099999999999994</v>
      </c>
      <c r="BW305" s="6">
        <f t="shared" si="486"/>
        <v>39.700000000000003</v>
      </c>
      <c r="BX305" s="2">
        <v>12.5</v>
      </c>
      <c r="BY305" s="22">
        <f t="shared" si="487"/>
        <v>4.9625000000000004</v>
      </c>
      <c r="BZ305" s="4">
        <v>42</v>
      </c>
      <c r="CA305" s="22">
        <f t="shared" si="488"/>
        <v>16.673999999999999</v>
      </c>
      <c r="CB305" s="4">
        <v>45.5</v>
      </c>
      <c r="CC305" s="22">
        <f t="shared" si="489"/>
        <v>18.063500000000001</v>
      </c>
      <c r="CD305" s="22">
        <v>0.65</v>
      </c>
      <c r="CE305" s="123">
        <v>97.2</v>
      </c>
      <c r="CF305" s="123">
        <v>8517</v>
      </c>
      <c r="CG305" s="123">
        <v>94.3</v>
      </c>
      <c r="CH305" s="123">
        <v>5909</v>
      </c>
      <c r="CI305" s="123">
        <v>56.1</v>
      </c>
      <c r="CJ305" s="123">
        <v>76.900000000000006</v>
      </c>
      <c r="CK305" s="123">
        <v>5152</v>
      </c>
      <c r="CL305" s="19">
        <f t="shared" si="490"/>
        <v>0.29761904761904762</v>
      </c>
      <c r="CM305" s="22"/>
      <c r="CN305" s="22"/>
      <c r="CO305" s="22"/>
      <c r="CP305" s="6"/>
      <c r="CQ305" s="19"/>
      <c r="CR305" s="19"/>
      <c r="CS305" s="20"/>
      <c r="CT305" s="22"/>
      <c r="CU305" s="139"/>
      <c r="CV305" s="139"/>
      <c r="CW305" s="22"/>
      <c r="CX305" s="22"/>
      <c r="CY305" s="1"/>
      <c r="CZ305" s="22"/>
      <c r="DA305" s="16"/>
      <c r="DB305" s="126" t="s">
        <v>440</v>
      </c>
      <c r="DC305" s="127"/>
      <c r="DD305" s="128" t="s">
        <v>1326</v>
      </c>
      <c r="DE305" s="1"/>
      <c r="DF305" s="1"/>
      <c r="DG305" s="1"/>
      <c r="DH305" s="1"/>
      <c r="DI305" s="1" t="s">
        <v>433</v>
      </c>
      <c r="DJ305" s="206" t="s">
        <v>490</v>
      </c>
      <c r="DK305" s="4">
        <v>2</v>
      </c>
      <c r="DL305" s="4" t="s">
        <v>441</v>
      </c>
      <c r="DM305" s="4" t="s">
        <v>441</v>
      </c>
      <c r="DN305" s="16">
        <v>0</v>
      </c>
      <c r="DO305" s="4">
        <v>0</v>
      </c>
      <c r="DP305" s="4">
        <v>0</v>
      </c>
      <c r="DQ305" s="4" t="s">
        <v>430</v>
      </c>
      <c r="DR305" s="1" t="s">
        <v>430</v>
      </c>
      <c r="DS305" s="1" t="s">
        <v>430</v>
      </c>
      <c r="DT305" s="1">
        <v>548</v>
      </c>
      <c r="DU305" s="1">
        <v>43.6</v>
      </c>
      <c r="DV305" s="1">
        <v>56.4</v>
      </c>
      <c r="DW305" s="1" t="s">
        <v>430</v>
      </c>
      <c r="DX305" s="1" t="s">
        <v>430</v>
      </c>
      <c r="DY305" s="1" t="s">
        <v>430</v>
      </c>
      <c r="DZ305" s="1" t="s">
        <v>430</v>
      </c>
      <c r="EA305" s="1">
        <v>0</v>
      </c>
      <c r="EB305" s="1"/>
      <c r="EC305" s="36"/>
      <c r="ED305" s="36"/>
      <c r="EE305" s="4">
        <v>16</v>
      </c>
      <c r="EF305" s="4">
        <v>20</v>
      </c>
      <c r="EG305" s="4">
        <v>2</v>
      </c>
      <c r="EH305" s="4"/>
      <c r="EI305" s="4"/>
      <c r="EJ305" s="4" t="s">
        <v>430</v>
      </c>
      <c r="EK305" s="4" t="s">
        <v>430</v>
      </c>
      <c r="EL305" s="4" t="s">
        <v>430</v>
      </c>
      <c r="EM305" s="4" t="s">
        <v>430</v>
      </c>
      <c r="EN305" s="1">
        <v>1</v>
      </c>
      <c r="EO305" s="4">
        <v>3</v>
      </c>
      <c r="EP305" s="4" t="s">
        <v>1327</v>
      </c>
      <c r="EQ305" s="31" t="s">
        <v>430</v>
      </c>
      <c r="ER305" s="14" t="s">
        <v>430</v>
      </c>
      <c r="ES305" s="129">
        <v>13763</v>
      </c>
      <c r="ET305" s="130">
        <v>75</v>
      </c>
      <c r="EU305" s="130">
        <v>14594</v>
      </c>
      <c r="EV305" s="130">
        <v>4521</v>
      </c>
      <c r="EW305" s="130">
        <v>39780</v>
      </c>
      <c r="EX305" s="130">
        <v>1717</v>
      </c>
      <c r="EY305" s="131">
        <f t="shared" si="491"/>
        <v>201.43702720637029</v>
      </c>
      <c r="EZ305" s="38">
        <f t="shared" si="492"/>
        <v>3222.9924353019246</v>
      </c>
      <c r="FA305" s="9"/>
      <c r="FB305" s="9"/>
      <c r="FC305" s="9"/>
      <c r="FD305" s="9"/>
      <c r="FE305" s="132"/>
      <c r="FF305" s="132"/>
      <c r="FG305" s="132"/>
      <c r="FH305" s="133"/>
      <c r="FI305" s="134"/>
      <c r="FJ305" s="133"/>
      <c r="FK305" s="135"/>
      <c r="FL305" s="136"/>
      <c r="FM305" s="9"/>
      <c r="FN305" s="1"/>
      <c r="FO305" s="40">
        <f t="shared" si="503"/>
        <v>0.26700000000000002</v>
      </c>
      <c r="FP305" s="9"/>
      <c r="FQ305" s="118">
        <f t="shared" si="493"/>
        <v>11.765108948883103</v>
      </c>
      <c r="FR305" s="137">
        <f t="shared" si="494"/>
        <v>0.2014370272063703</v>
      </c>
      <c r="FS305" s="140"/>
      <c r="FT305" s="1">
        <v>48</v>
      </c>
      <c r="FU305" s="335" t="s">
        <v>430</v>
      </c>
      <c r="FV305" s="337" t="s">
        <v>1328</v>
      </c>
      <c r="FW305" s="210" t="s">
        <v>430</v>
      </c>
      <c r="FX305" s="1"/>
      <c r="FY305" s="240" t="s">
        <v>1329</v>
      </c>
      <c r="FZ305" s="1">
        <v>0</v>
      </c>
      <c r="GA305" s="1" t="s">
        <v>430</v>
      </c>
      <c r="GB305" s="9" t="s">
        <v>640</v>
      </c>
      <c r="GC305" s="9"/>
      <c r="GD305" s="1">
        <v>0</v>
      </c>
      <c r="GE305" s="20" t="s">
        <v>430</v>
      </c>
      <c r="GF305" s="1" t="s">
        <v>430</v>
      </c>
      <c r="GG305" s="1">
        <v>0</v>
      </c>
      <c r="GH305" s="8" t="s">
        <v>430</v>
      </c>
      <c r="GI305" s="351"/>
      <c r="GJ305" s="8" t="s">
        <v>430</v>
      </c>
      <c r="GK305" s="1">
        <v>0</v>
      </c>
      <c r="GL305" s="8">
        <v>0</v>
      </c>
      <c r="GM305" s="9" t="s">
        <v>1330</v>
      </c>
      <c r="GN305" s="1"/>
      <c r="GO305" s="10">
        <v>44146</v>
      </c>
      <c r="GP305" s="10"/>
      <c r="GQ305" s="20"/>
      <c r="GR305" s="138" t="s">
        <v>1018</v>
      </c>
      <c r="GS305" s="1"/>
      <c r="GT305" s="1"/>
      <c r="GU305" s="1"/>
      <c r="GV305" s="1"/>
      <c r="GW305" s="1"/>
      <c r="GX305" s="1"/>
      <c r="GY305" s="9"/>
      <c r="GZ305" s="1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9"/>
      <c r="KC305" s="9"/>
      <c r="KD305" s="9"/>
      <c r="KE305" s="20">
        <f t="shared" si="495"/>
        <v>76.143196284007971</v>
      </c>
      <c r="KF305" s="20">
        <f t="shared" si="496"/>
        <v>79.970499800929019</v>
      </c>
      <c r="KG305" s="20">
        <f t="shared" si="497"/>
        <v>43.308960849369619</v>
      </c>
      <c r="KH305" s="20">
        <f t="shared" si="498"/>
        <v>2.0546576775049772</v>
      </c>
      <c r="KI305" s="20">
        <f t="shared" si="499"/>
        <v>2.9006931917717318</v>
      </c>
      <c r="KJ305" s="20">
        <f t="shared" si="500"/>
        <v>9.9963124751161274</v>
      </c>
      <c r="KK305" s="20">
        <f t="shared" si="501"/>
        <v>33.587609916390186</v>
      </c>
      <c r="KL305" s="20">
        <f t="shared" si="502"/>
        <v>36.386577409422699</v>
      </c>
      <c r="KM305" s="9"/>
      <c r="KN305" s="9"/>
      <c r="KO305" s="9"/>
      <c r="KP305" s="1"/>
      <c r="KQ305" s="9"/>
      <c r="KR305" s="9"/>
      <c r="KS305" s="23"/>
      <c r="KT305" s="20"/>
      <c r="KU305" s="1"/>
      <c r="KV305" s="1" t="s">
        <v>1330</v>
      </c>
      <c r="KW305" s="1"/>
      <c r="KX305" s="1"/>
      <c r="KY305" s="1"/>
      <c r="KZ305" s="1"/>
      <c r="LA305" s="11" t="s">
        <v>3264</v>
      </c>
      <c r="LB305" s="11"/>
      <c r="LC305" s="11"/>
    </row>
    <row r="306" spans="1:315">
      <c r="A306" s="1">
        <v>36</v>
      </c>
      <c r="B306" s="1">
        <f>COUNTIFS($D$3:D306,D306,$F$3:F306,F306)</f>
        <v>1</v>
      </c>
      <c r="C306" s="34">
        <v>14579</v>
      </c>
      <c r="D306" s="21" t="s">
        <v>764</v>
      </c>
      <c r="E306" s="2" t="s">
        <v>542</v>
      </c>
      <c r="F306" s="12">
        <v>425916128</v>
      </c>
      <c r="G306" s="1">
        <v>79</v>
      </c>
      <c r="H306" s="441">
        <v>44245</v>
      </c>
      <c r="I306" s="29" t="s">
        <v>441</v>
      </c>
      <c r="J306" s="24" t="s">
        <v>486</v>
      </c>
      <c r="K306" s="2" t="s">
        <v>429</v>
      </c>
      <c r="L306" s="2">
        <v>6</v>
      </c>
      <c r="M306" s="2" t="s">
        <v>661</v>
      </c>
      <c r="N306" s="2" t="s">
        <v>644</v>
      </c>
      <c r="O306" s="11"/>
      <c r="P306" s="2" t="s">
        <v>1437</v>
      </c>
      <c r="Q306" s="11"/>
      <c r="R306" s="11"/>
      <c r="S306" s="11"/>
      <c r="T306" s="41"/>
      <c r="U306" s="41"/>
      <c r="V306" s="61" t="s">
        <v>1358</v>
      </c>
      <c r="W306" s="59" t="s">
        <v>1305</v>
      </c>
      <c r="X306" s="60"/>
      <c r="Y306" s="60"/>
      <c r="Z306" s="11"/>
      <c r="AA306" s="1" t="s">
        <v>793</v>
      </c>
      <c r="AB306" s="1"/>
      <c r="AC306" s="112">
        <v>1042</v>
      </c>
      <c r="AD306" s="112">
        <v>6000</v>
      </c>
      <c r="AE306" s="11"/>
      <c r="AF306" s="11"/>
      <c r="AG306" s="11" t="s">
        <v>482</v>
      </c>
      <c r="AH306" s="112">
        <v>450</v>
      </c>
      <c r="AI306" s="11"/>
      <c r="AJ306" s="11"/>
      <c r="AK306" s="112"/>
      <c r="AL306" s="1"/>
      <c r="AM306" s="11"/>
      <c r="AN306" s="1"/>
      <c r="AO306" s="113">
        <v>53.3</v>
      </c>
      <c r="AP306" s="114">
        <v>40.9</v>
      </c>
      <c r="AQ306" s="115">
        <v>3.62</v>
      </c>
      <c r="AR306" s="116">
        <f t="shared" si="478"/>
        <v>97.82</v>
      </c>
      <c r="AS306" s="117">
        <f t="shared" si="479"/>
        <v>1.3031784841075795</v>
      </c>
      <c r="AT306" s="118">
        <f t="shared" si="480"/>
        <v>4.7175061124694384</v>
      </c>
      <c r="AU306" s="119">
        <f t="shared" si="481"/>
        <v>1.1972147349505839</v>
      </c>
      <c r="AV306" s="19">
        <f t="shared" si="504"/>
        <v>43.223999999999997</v>
      </c>
      <c r="AW306" s="19">
        <f t="shared" si="505"/>
        <v>81.095684803001873</v>
      </c>
      <c r="AX306" s="120">
        <v>7.16</v>
      </c>
      <c r="AY306" s="19">
        <f t="shared" si="506"/>
        <v>13.433395872420263</v>
      </c>
      <c r="AZ306" s="1" t="s">
        <v>431</v>
      </c>
      <c r="BA306" s="55">
        <v>30.9</v>
      </c>
      <c r="BB306" s="1" t="s">
        <v>431</v>
      </c>
      <c r="BC306" s="6">
        <v>2.1999999999999999E-2</v>
      </c>
      <c r="BD306" s="6"/>
      <c r="BE306" s="19"/>
      <c r="BF306" s="19"/>
      <c r="BG306" s="2">
        <v>5577</v>
      </c>
      <c r="BH306" s="2">
        <v>278</v>
      </c>
      <c r="BI306" s="19">
        <v>5.21</v>
      </c>
      <c r="BJ306" s="19">
        <v>55.1</v>
      </c>
      <c r="BK306" s="1">
        <v>44.9</v>
      </c>
      <c r="BL306" s="121">
        <f t="shared" si="482"/>
        <v>1.2271714922048997</v>
      </c>
      <c r="BM306" s="122">
        <v>0.87</v>
      </c>
      <c r="BN306" s="6">
        <f t="shared" si="483"/>
        <v>1.6322701688555348</v>
      </c>
      <c r="BO306" s="1" t="s">
        <v>431</v>
      </c>
      <c r="BP306" s="19">
        <v>20</v>
      </c>
      <c r="BQ306" s="19">
        <v>22.3</v>
      </c>
      <c r="BR306" s="6">
        <v>36134.700000000004</v>
      </c>
      <c r="BS306" s="6">
        <f t="shared" si="484"/>
        <v>53.099999999999994</v>
      </c>
      <c r="BT306" s="4">
        <v>88.4</v>
      </c>
      <c r="BU306" s="42">
        <v>9023.8095238095229</v>
      </c>
      <c r="BV306" s="6">
        <f t="shared" si="485"/>
        <v>11.599999999999994</v>
      </c>
      <c r="BW306" s="6">
        <f t="shared" si="486"/>
        <v>40.245599999999996</v>
      </c>
      <c r="BX306" s="22">
        <v>21.9</v>
      </c>
      <c r="BY306" s="22">
        <f t="shared" si="487"/>
        <v>8.9570999999999987</v>
      </c>
      <c r="BZ306" s="4">
        <v>31.2</v>
      </c>
      <c r="CA306" s="22">
        <f t="shared" si="488"/>
        <v>12.7608</v>
      </c>
      <c r="CB306" s="4">
        <v>45.3</v>
      </c>
      <c r="CC306" s="22">
        <f t="shared" si="489"/>
        <v>18.527699999999996</v>
      </c>
      <c r="CD306" s="22">
        <v>1.85</v>
      </c>
      <c r="CE306" s="123">
        <v>95.7</v>
      </c>
      <c r="CF306" s="123">
        <v>8648</v>
      </c>
      <c r="CG306" s="123">
        <v>88.8</v>
      </c>
      <c r="CH306" s="123">
        <v>5594</v>
      </c>
      <c r="CI306" s="123">
        <v>60</v>
      </c>
      <c r="CJ306" s="123">
        <v>77.099999999999994</v>
      </c>
      <c r="CK306" s="123">
        <v>5646</v>
      </c>
      <c r="CL306" s="19">
        <f t="shared" si="490"/>
        <v>0.70192307692307687</v>
      </c>
      <c r="CM306" s="22">
        <v>2.06</v>
      </c>
      <c r="CN306" s="22">
        <v>2.6</v>
      </c>
      <c r="CO306" s="22">
        <v>12.1</v>
      </c>
      <c r="CP306" s="6"/>
      <c r="CQ306" s="19"/>
      <c r="CR306" s="19"/>
      <c r="CS306" s="20"/>
      <c r="CT306" s="22"/>
      <c r="CU306" s="139"/>
      <c r="CV306" s="139"/>
      <c r="CW306" s="22"/>
      <c r="CX306" s="22"/>
      <c r="CY306" s="1"/>
      <c r="CZ306" s="22"/>
      <c r="DA306" s="16"/>
      <c r="DB306" s="126" t="s">
        <v>257</v>
      </c>
      <c r="DC306" s="127"/>
      <c r="DD306" s="128" t="s">
        <v>1451</v>
      </c>
      <c r="DE306" s="1"/>
      <c r="DF306" s="1"/>
      <c r="DG306" s="1"/>
      <c r="DH306" s="1"/>
      <c r="DI306" s="1" t="s">
        <v>435</v>
      </c>
      <c r="DJ306" s="205" t="s">
        <v>482</v>
      </c>
      <c r="DK306" s="4">
        <v>2</v>
      </c>
      <c r="DL306" s="4" t="s">
        <v>441</v>
      </c>
      <c r="DM306" s="4" t="s">
        <v>441</v>
      </c>
      <c r="DN306" s="16">
        <v>0</v>
      </c>
      <c r="DO306" s="4">
        <v>0</v>
      </c>
      <c r="DP306" s="4">
        <v>0</v>
      </c>
      <c r="DQ306" s="4" t="s">
        <v>430</v>
      </c>
      <c r="DR306" s="1" t="s">
        <v>430</v>
      </c>
      <c r="DS306" s="1" t="s">
        <v>430</v>
      </c>
      <c r="DT306" s="1">
        <v>269</v>
      </c>
      <c r="DU306" s="1">
        <v>6.7</v>
      </c>
      <c r="DV306" s="1">
        <v>93.3</v>
      </c>
      <c r="DW306" s="1" t="s">
        <v>430</v>
      </c>
      <c r="DX306" s="1" t="s">
        <v>430</v>
      </c>
      <c r="DY306" s="1" t="s">
        <v>430</v>
      </c>
      <c r="DZ306" s="1" t="s">
        <v>430</v>
      </c>
      <c r="EA306" s="1">
        <v>0</v>
      </c>
      <c r="EB306" s="1"/>
      <c r="EC306" s="36"/>
      <c r="ED306" s="36"/>
      <c r="EE306" s="4">
        <v>6</v>
      </c>
      <c r="EF306" s="4">
        <v>25</v>
      </c>
      <c r="EG306" s="4">
        <v>2</v>
      </c>
      <c r="EH306" s="4"/>
      <c r="EI306" s="4"/>
      <c r="EJ306" s="4">
        <v>157</v>
      </c>
      <c r="EK306" s="4">
        <v>66</v>
      </c>
      <c r="EL306" s="6">
        <f t="shared" ref="EL306:EL311" si="507">EK306/(EJ306*EJ306*0.01*0.01)</f>
        <v>26.775934114974238</v>
      </c>
      <c r="EM306" s="4">
        <v>5</v>
      </c>
      <c r="EN306" s="1">
        <v>0</v>
      </c>
      <c r="EO306" s="4">
        <v>4</v>
      </c>
      <c r="EP306" s="4" t="s">
        <v>1321</v>
      </c>
      <c r="EQ306" s="31" t="s">
        <v>430</v>
      </c>
      <c r="ER306" s="14" t="s">
        <v>430</v>
      </c>
      <c r="ES306" s="129">
        <v>14579</v>
      </c>
      <c r="ET306" s="130">
        <v>75</v>
      </c>
      <c r="EU306" s="130">
        <v>63362</v>
      </c>
      <c r="EV306" s="130">
        <v>4000</v>
      </c>
      <c r="EW306" s="130">
        <v>39780</v>
      </c>
      <c r="EX306" s="130">
        <v>7469</v>
      </c>
      <c r="EY306" s="131">
        <f t="shared" si="491"/>
        <v>990.38940000000002</v>
      </c>
      <c r="EZ306" s="38">
        <f t="shared" si="492"/>
        <v>5942.3364000000001</v>
      </c>
      <c r="FA306" s="9"/>
      <c r="FB306" s="9"/>
      <c r="FC306" s="9"/>
      <c r="FD306" s="9"/>
      <c r="FE306" s="132"/>
      <c r="FF306" s="132"/>
      <c r="FG306" s="132"/>
      <c r="FH306" s="133"/>
      <c r="FI306" s="134"/>
      <c r="FJ306" s="133"/>
      <c r="FK306" s="135"/>
      <c r="FL306" s="136"/>
      <c r="FM306" s="9"/>
      <c r="FN306" s="1"/>
      <c r="FO306" s="40">
        <f t="shared" si="503"/>
        <v>1.042</v>
      </c>
      <c r="FP306" s="9"/>
      <c r="FQ306" s="118">
        <f t="shared" si="493"/>
        <v>11.787822354092357</v>
      </c>
      <c r="FR306" s="137">
        <f t="shared" si="494"/>
        <v>0.99038939999999998</v>
      </c>
      <c r="FS306" s="9"/>
      <c r="FT306" s="1" t="s">
        <v>442</v>
      </c>
      <c r="FU306" s="337" t="s">
        <v>442</v>
      </c>
      <c r="FV306" s="335" t="s">
        <v>430</v>
      </c>
      <c r="FW306" s="1"/>
      <c r="FX306" s="210" t="s">
        <v>430</v>
      </c>
      <c r="FY306" s="240" t="s">
        <v>1452</v>
      </c>
      <c r="FZ306" s="1">
        <v>0</v>
      </c>
      <c r="GA306" s="1">
        <v>5</v>
      </c>
      <c r="GB306" s="9" t="s">
        <v>827</v>
      </c>
      <c r="GC306" s="9"/>
      <c r="GD306" s="1">
        <v>1</v>
      </c>
      <c r="GE306" s="20" t="s">
        <v>430</v>
      </c>
      <c r="GF306" s="1" t="s">
        <v>555</v>
      </c>
      <c r="GG306" s="1">
        <v>1</v>
      </c>
      <c r="GH306" s="8" t="s">
        <v>1453</v>
      </c>
      <c r="GI306" s="351"/>
      <c r="GJ306" s="8" t="s">
        <v>555</v>
      </c>
      <c r="GK306" s="1">
        <v>0</v>
      </c>
      <c r="GL306" s="8">
        <v>0</v>
      </c>
      <c r="GM306" s="9" t="s">
        <v>1330</v>
      </c>
      <c r="GN306" s="1"/>
      <c r="GO306" s="10">
        <v>44245</v>
      </c>
      <c r="GP306" s="10"/>
      <c r="GQ306" s="20"/>
      <c r="GR306" s="138"/>
      <c r="GS306" s="1"/>
      <c r="GT306" s="1"/>
      <c r="GU306" s="1"/>
      <c r="GV306" s="1"/>
      <c r="GW306" s="1"/>
      <c r="GX306" s="1"/>
      <c r="GY306" s="9"/>
      <c r="GZ306" s="9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9"/>
      <c r="KC306" s="9"/>
      <c r="KD306" s="9"/>
      <c r="KE306" s="20">
        <f t="shared" si="495"/>
        <v>527.87755019999997</v>
      </c>
      <c r="KF306" s="20">
        <f t="shared" si="496"/>
        <v>405.0692646</v>
      </c>
      <c r="KG306" s="20">
        <f t="shared" si="497"/>
        <v>35.852096279999998</v>
      </c>
      <c r="KH306" s="20">
        <f t="shared" si="498"/>
        <v>70.911881039999997</v>
      </c>
      <c r="KI306" s="20">
        <f t="shared" si="499"/>
        <v>8.6163877800000002</v>
      </c>
      <c r="KJ306" s="20">
        <f t="shared" si="500"/>
        <v>88.710168947399978</v>
      </c>
      <c r="KK306" s="20">
        <f t="shared" si="501"/>
        <v>126.3816105552</v>
      </c>
      <c r="KL306" s="20">
        <f t="shared" si="502"/>
        <v>183.49637686379995</v>
      </c>
      <c r="KM306" s="9"/>
      <c r="KN306" s="9"/>
      <c r="KO306" s="9"/>
      <c r="KP306" s="1"/>
      <c r="KQ306" s="9"/>
      <c r="KR306" s="9"/>
      <c r="KS306" s="23"/>
      <c r="KT306" s="20"/>
      <c r="KU306" s="1"/>
      <c r="KV306" s="1" t="s">
        <v>1330</v>
      </c>
      <c r="KW306" s="1"/>
      <c r="KX306" s="1"/>
      <c r="KY306" s="1"/>
      <c r="KZ306" s="1"/>
      <c r="LA306" s="11" t="s">
        <v>3265</v>
      </c>
      <c r="LB306" s="11"/>
      <c r="LC306" s="11"/>
    </row>
    <row r="307" spans="1:315">
      <c r="A307" s="1">
        <v>78</v>
      </c>
      <c r="B307" s="1">
        <f>COUNTIFS($D$3:D307,D307,$F$3:F307,F307)</f>
        <v>3</v>
      </c>
      <c r="C307" s="34">
        <v>14859</v>
      </c>
      <c r="D307" s="72" t="s">
        <v>764</v>
      </c>
      <c r="E307" s="73" t="s">
        <v>495</v>
      </c>
      <c r="F307" s="75">
        <v>6403301223</v>
      </c>
      <c r="G307" s="74">
        <v>57</v>
      </c>
      <c r="H307" s="442">
        <v>44277</v>
      </c>
      <c r="I307" s="29" t="s">
        <v>441</v>
      </c>
      <c r="J307" s="24" t="s">
        <v>486</v>
      </c>
      <c r="K307" s="2" t="s">
        <v>429</v>
      </c>
      <c r="L307" s="2">
        <v>13</v>
      </c>
      <c r="M307" s="2">
        <v>1</v>
      </c>
      <c r="N307" s="2" t="s">
        <v>430</v>
      </c>
      <c r="O307" s="11"/>
      <c r="P307" s="2" t="s">
        <v>1480</v>
      </c>
      <c r="Q307" s="11"/>
      <c r="R307" s="11"/>
      <c r="S307" s="11"/>
      <c r="T307" s="41"/>
      <c r="U307" s="41"/>
      <c r="V307" s="61" t="s">
        <v>1358</v>
      </c>
      <c r="W307" s="59" t="s">
        <v>1305</v>
      </c>
      <c r="X307" s="60"/>
      <c r="Y307" s="60"/>
      <c r="Z307" s="11"/>
      <c r="AA307" s="1" t="s">
        <v>793</v>
      </c>
      <c r="AB307" s="1"/>
      <c r="AC307" s="112" t="s">
        <v>513</v>
      </c>
      <c r="AD307" s="112" t="s">
        <v>513</v>
      </c>
      <c r="AE307" s="11"/>
      <c r="AF307" s="11"/>
      <c r="AG307" s="11" t="s">
        <v>490</v>
      </c>
      <c r="AH307" s="112">
        <v>250</v>
      </c>
      <c r="AI307" s="11" t="s">
        <v>1523</v>
      </c>
      <c r="AJ307" s="1"/>
      <c r="AK307" s="112"/>
      <c r="AL307" s="1"/>
      <c r="AM307" s="11"/>
      <c r="AN307" s="1"/>
      <c r="AO307" s="113">
        <v>67.2</v>
      </c>
      <c r="AP307" s="114">
        <v>29.6</v>
      </c>
      <c r="AQ307" s="115">
        <v>2.92</v>
      </c>
      <c r="AR307" s="116">
        <f t="shared" si="478"/>
        <v>99.720000000000013</v>
      </c>
      <c r="AS307" s="117">
        <f t="shared" si="479"/>
        <v>2.2702702702702702</v>
      </c>
      <c r="AT307" s="118">
        <f t="shared" si="480"/>
        <v>6.629189189189189</v>
      </c>
      <c r="AU307" s="119">
        <f t="shared" si="481"/>
        <v>2.0664206642066421</v>
      </c>
      <c r="AV307" s="19">
        <f t="shared" si="504"/>
        <v>61.816000000000003</v>
      </c>
      <c r="AW307" s="19">
        <f t="shared" si="505"/>
        <v>91.988095238095241</v>
      </c>
      <c r="AX307" s="120">
        <v>3.69</v>
      </c>
      <c r="AY307" s="19">
        <f t="shared" si="506"/>
        <v>5.4910714285714279</v>
      </c>
      <c r="AZ307" s="1" t="s">
        <v>431</v>
      </c>
      <c r="BA307" s="55">
        <v>57.2</v>
      </c>
      <c r="BB307" s="1" t="s">
        <v>431</v>
      </c>
      <c r="BC307" s="6">
        <v>8.9999999999999993E-3</v>
      </c>
      <c r="BD307" s="6"/>
      <c r="BE307" s="19"/>
      <c r="BF307" s="19"/>
      <c r="BG307" s="2">
        <v>6338</v>
      </c>
      <c r="BH307" s="2">
        <v>160.90909090909091</v>
      </c>
      <c r="BI307" s="19">
        <v>1.41</v>
      </c>
      <c r="BJ307" s="19">
        <v>48.7</v>
      </c>
      <c r="BK307" s="1">
        <v>51.3</v>
      </c>
      <c r="BL307" s="121">
        <f t="shared" si="482"/>
        <v>0.94931773879142312</v>
      </c>
      <c r="BM307" s="122">
        <v>2.0099999999999998</v>
      </c>
      <c r="BN307" s="6">
        <f t="shared" si="483"/>
        <v>2.9910714285714279</v>
      </c>
      <c r="BO307" s="1" t="s">
        <v>431</v>
      </c>
      <c r="BP307" s="19">
        <v>30.8</v>
      </c>
      <c r="BQ307" s="19">
        <v>32.4</v>
      </c>
      <c r="BR307" s="4">
        <v>45432</v>
      </c>
      <c r="BS307" s="6">
        <f t="shared" si="484"/>
        <v>53.900000000000006</v>
      </c>
      <c r="BT307" s="4">
        <v>89.3</v>
      </c>
      <c r="BU307" s="4">
        <v>6000</v>
      </c>
      <c r="BV307" s="6">
        <f t="shared" si="485"/>
        <v>10.700000000000003</v>
      </c>
      <c r="BW307" s="6">
        <f t="shared" si="486"/>
        <v>29.2744</v>
      </c>
      <c r="BX307" s="22">
        <v>21.3</v>
      </c>
      <c r="BY307" s="22">
        <f t="shared" si="487"/>
        <v>6.3048000000000002</v>
      </c>
      <c r="BZ307" s="4">
        <v>32.6</v>
      </c>
      <c r="CA307" s="22">
        <f t="shared" si="488"/>
        <v>9.6495999999999995</v>
      </c>
      <c r="CB307" s="4">
        <v>45</v>
      </c>
      <c r="CC307" s="22">
        <f t="shared" si="489"/>
        <v>13.32</v>
      </c>
      <c r="CD307" s="22">
        <v>0.35</v>
      </c>
      <c r="CE307" s="123">
        <v>69.900000000000006</v>
      </c>
      <c r="CF307" s="123">
        <v>4878</v>
      </c>
      <c r="CG307" s="123">
        <v>47.3</v>
      </c>
      <c r="CH307" s="123">
        <v>4575</v>
      </c>
      <c r="CI307" s="123">
        <v>9.2899999999999991</v>
      </c>
      <c r="CJ307" s="123">
        <v>34.799999999999997</v>
      </c>
      <c r="CK307" s="123">
        <v>4548</v>
      </c>
      <c r="CL307" s="19">
        <f t="shared" si="490"/>
        <v>0.65337423312883436</v>
      </c>
      <c r="CM307" s="19">
        <v>17.3</v>
      </c>
      <c r="CN307" s="19">
        <v>23.9</v>
      </c>
      <c r="CO307" s="19">
        <v>16.7</v>
      </c>
      <c r="CP307" s="6"/>
      <c r="CQ307" s="19"/>
      <c r="CR307" s="19"/>
      <c r="CS307" s="20"/>
      <c r="CT307" s="25"/>
      <c r="CU307" s="125"/>
      <c r="CV307" s="125"/>
      <c r="CW307" s="1"/>
      <c r="CX307" s="1"/>
      <c r="CY307" s="1"/>
      <c r="CZ307" s="22"/>
      <c r="DA307" s="16"/>
      <c r="DB307" s="126" t="s">
        <v>446</v>
      </c>
      <c r="DC307" s="127"/>
      <c r="DD307" s="128" t="s">
        <v>1524</v>
      </c>
      <c r="DE307" s="1"/>
      <c r="DF307" s="1"/>
      <c r="DG307" s="1"/>
      <c r="DH307" s="1"/>
      <c r="DI307" s="1" t="s">
        <v>433</v>
      </c>
      <c r="DJ307" s="206" t="s">
        <v>490</v>
      </c>
      <c r="DK307" s="4">
        <v>2</v>
      </c>
      <c r="DL307" s="4" t="s">
        <v>441</v>
      </c>
      <c r="DM307" s="4" t="s">
        <v>441</v>
      </c>
      <c r="DN307" s="16">
        <v>0</v>
      </c>
      <c r="DO307" s="4">
        <v>0</v>
      </c>
      <c r="DP307" s="4">
        <v>0</v>
      </c>
      <c r="DQ307" s="4" t="s">
        <v>430</v>
      </c>
      <c r="DR307" s="22" t="s">
        <v>430</v>
      </c>
      <c r="DS307" s="22" t="s">
        <v>430</v>
      </c>
      <c r="DT307" s="64">
        <v>240</v>
      </c>
      <c r="DU307" s="22">
        <v>14.5</v>
      </c>
      <c r="DV307" s="22">
        <v>85.5</v>
      </c>
      <c r="DW307" s="22" t="s">
        <v>430</v>
      </c>
      <c r="DX307" s="22" t="s">
        <v>430</v>
      </c>
      <c r="DY307" s="22" t="s">
        <v>430</v>
      </c>
      <c r="DZ307" s="22" t="s">
        <v>430</v>
      </c>
      <c r="EA307" s="65" t="s">
        <v>1514</v>
      </c>
      <c r="EB307" s="65" t="s">
        <v>1525</v>
      </c>
      <c r="EC307" s="36"/>
      <c r="ED307" s="36"/>
      <c r="EE307" s="4">
        <f>L307</f>
        <v>13</v>
      </c>
      <c r="EF307" s="4">
        <v>30</v>
      </c>
      <c r="EG307" s="4">
        <v>3</v>
      </c>
      <c r="EH307" s="4"/>
      <c r="EI307" s="4"/>
      <c r="EJ307" s="4">
        <v>182</v>
      </c>
      <c r="EK307" s="4">
        <v>97</v>
      </c>
      <c r="EL307" s="6">
        <f t="shared" si="507"/>
        <v>29.283902910276534</v>
      </c>
      <c r="EM307" s="4">
        <v>1</v>
      </c>
      <c r="EN307" s="1">
        <v>1</v>
      </c>
      <c r="EO307" s="4">
        <v>3</v>
      </c>
      <c r="EP307" s="4">
        <v>1</v>
      </c>
      <c r="EQ307" s="31" t="s">
        <v>1526</v>
      </c>
      <c r="ER307" s="14">
        <v>44238</v>
      </c>
      <c r="ES307" s="129">
        <v>14859</v>
      </c>
      <c r="ET307" s="130">
        <v>75</v>
      </c>
      <c r="EU307" s="130"/>
      <c r="EV307" s="130">
        <v>4000</v>
      </c>
      <c r="EW307" s="130">
        <v>39780</v>
      </c>
      <c r="EX307" s="130"/>
      <c r="EY307" s="131"/>
      <c r="EZ307" s="38"/>
      <c r="FA307" s="9"/>
      <c r="FB307" s="9"/>
      <c r="FC307" s="9"/>
      <c r="FD307" s="9"/>
      <c r="FE307" s="132"/>
      <c r="FF307" s="132"/>
      <c r="FG307" s="132"/>
      <c r="FH307" s="133"/>
      <c r="FI307" s="134"/>
      <c r="FJ307" s="133"/>
      <c r="FK307" s="135"/>
      <c r="FL307" s="136"/>
      <c r="FM307" s="9"/>
      <c r="FN307" s="1"/>
      <c r="FO307" s="40" t="e">
        <f t="shared" si="503"/>
        <v>#VALUE!</v>
      </c>
      <c r="FP307" s="9"/>
      <c r="FQ307" s="118">
        <v>13.7</v>
      </c>
      <c r="FR307" s="137">
        <v>0.12</v>
      </c>
      <c r="FS307" s="9"/>
      <c r="FT307" s="1">
        <v>12</v>
      </c>
      <c r="FU307" s="335"/>
      <c r="FV307" s="345" t="s">
        <v>566</v>
      </c>
      <c r="FW307" s="210"/>
      <c r="FX307" s="8" t="s">
        <v>566</v>
      </c>
      <c r="FY307" s="240" t="s">
        <v>1527</v>
      </c>
      <c r="FZ307" s="1">
        <v>0</v>
      </c>
      <c r="GA307" s="1">
        <v>1</v>
      </c>
      <c r="GB307" s="9" t="s">
        <v>557</v>
      </c>
      <c r="GC307" s="9"/>
      <c r="GD307" s="1">
        <v>0</v>
      </c>
      <c r="GE307" s="20" t="s">
        <v>430</v>
      </c>
      <c r="GF307" s="1">
        <v>0</v>
      </c>
      <c r="GG307" s="1">
        <v>0</v>
      </c>
      <c r="GH307" s="8" t="s">
        <v>430</v>
      </c>
      <c r="GI307" s="351"/>
      <c r="GJ307" s="8" t="s">
        <v>430</v>
      </c>
      <c r="GK307" s="1">
        <v>0</v>
      </c>
      <c r="GL307" s="8">
        <v>0</v>
      </c>
      <c r="GM307" s="9" t="s">
        <v>527</v>
      </c>
      <c r="GN307" s="1"/>
      <c r="GO307" s="10">
        <v>44277</v>
      </c>
      <c r="GP307" s="14" t="s">
        <v>522</v>
      </c>
      <c r="GQ307" s="20">
        <f>DATEDIF(ER307,GO307,"m")</f>
        <v>1</v>
      </c>
      <c r="GR307" s="138"/>
      <c r="GS307" s="1"/>
      <c r="GT307" s="19">
        <v>0.86640413247999992</v>
      </c>
      <c r="GU307" s="1"/>
      <c r="GV307" s="145">
        <v>0.60542032479999996</v>
      </c>
      <c r="GW307" s="1"/>
      <c r="GX307" s="1"/>
      <c r="GY307" s="9"/>
      <c r="GZ307" s="9"/>
      <c r="HA307" s="32">
        <v>1.62</v>
      </c>
      <c r="HB307" s="32">
        <v>8.58</v>
      </c>
      <c r="HC307" s="33">
        <v>240.18</v>
      </c>
      <c r="HD307" s="32">
        <v>10.33</v>
      </c>
      <c r="HE307" s="32">
        <v>2.19</v>
      </c>
      <c r="HF307" s="32">
        <v>2.77</v>
      </c>
      <c r="HG307" s="33">
        <v>7998.48</v>
      </c>
      <c r="HH307" s="32">
        <v>19.29</v>
      </c>
      <c r="HI307" s="33">
        <v>97.16</v>
      </c>
      <c r="HJ307" s="32">
        <v>216.41</v>
      </c>
      <c r="HK307" s="32">
        <v>3.61</v>
      </c>
      <c r="HL307" s="32">
        <v>23.99</v>
      </c>
      <c r="HM307" s="32">
        <v>102.31</v>
      </c>
      <c r="HN307" s="66"/>
      <c r="HO307" s="66"/>
      <c r="HP307" s="66"/>
      <c r="HQ307" s="66"/>
      <c r="HR307" s="66"/>
      <c r="HS307" s="66"/>
      <c r="HT307" s="66"/>
      <c r="HU307" s="66"/>
      <c r="HV307" s="66"/>
      <c r="HW307" s="66"/>
      <c r="HX307" s="66"/>
      <c r="HY307" s="66"/>
      <c r="HZ307" s="66"/>
      <c r="IA307" s="67"/>
      <c r="IB307" s="1"/>
      <c r="IC307" s="1"/>
      <c r="ID307" s="1"/>
      <c r="IE307" s="1"/>
      <c r="IF307" s="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9"/>
      <c r="KC307" s="9"/>
      <c r="KD307" s="9"/>
      <c r="KE307" s="20">
        <f t="shared" si="495"/>
        <v>80.64</v>
      </c>
      <c r="KF307" s="20">
        <f t="shared" si="496"/>
        <v>35.520000000000003</v>
      </c>
      <c r="KG307" s="20">
        <f t="shared" si="497"/>
        <v>3.5039999999999996</v>
      </c>
      <c r="KH307" s="20">
        <f t="shared" si="498"/>
        <v>4.4279999999999999</v>
      </c>
      <c r="KI307" s="20">
        <f t="shared" si="499"/>
        <v>2.4119999999999995</v>
      </c>
      <c r="KJ307" s="20">
        <f t="shared" si="500"/>
        <v>7.56576</v>
      </c>
      <c r="KK307" s="20">
        <f t="shared" si="501"/>
        <v>11.579519999999999</v>
      </c>
      <c r="KL307" s="20">
        <f t="shared" si="502"/>
        <v>15.984000000000002</v>
      </c>
      <c r="KM307" s="9"/>
      <c r="KN307" s="9"/>
      <c r="KO307" s="9"/>
      <c r="KP307" s="1"/>
      <c r="KQ307" s="9"/>
      <c r="KR307" s="9"/>
      <c r="KS307" s="23">
        <v>44312</v>
      </c>
      <c r="KT307" s="20">
        <v>2</v>
      </c>
      <c r="KU307" s="1"/>
      <c r="KV307" s="1" t="s">
        <v>527</v>
      </c>
      <c r="KW307" s="1"/>
      <c r="KX307" s="1"/>
      <c r="KY307" s="1"/>
      <c r="KZ307" s="1"/>
      <c r="LA307" s="11" t="s">
        <v>3264</v>
      </c>
      <c r="LB307" s="11"/>
      <c r="LC307" s="11"/>
    </row>
    <row r="308" spans="1:315">
      <c r="A308" s="1">
        <v>136</v>
      </c>
      <c r="B308" s="1">
        <f>COUNTIFS($D$3:D308,D308,$F$3:F308,F308)</f>
        <v>2</v>
      </c>
      <c r="C308" s="34">
        <v>12790</v>
      </c>
      <c r="D308" s="72" t="s">
        <v>978</v>
      </c>
      <c r="E308" s="73" t="s">
        <v>495</v>
      </c>
      <c r="F308" s="75">
        <v>7811075448</v>
      </c>
      <c r="G308" s="74">
        <v>42</v>
      </c>
      <c r="H308" s="442">
        <v>43972</v>
      </c>
      <c r="I308" s="29" t="s">
        <v>536</v>
      </c>
      <c r="J308" s="24" t="s">
        <v>486</v>
      </c>
      <c r="K308" s="2" t="s">
        <v>429</v>
      </c>
      <c r="L308" s="1">
        <v>15</v>
      </c>
      <c r="M308" s="2" t="s">
        <v>628</v>
      </c>
      <c r="N308" s="2" t="s">
        <v>430</v>
      </c>
      <c r="O308" s="1"/>
      <c r="P308" s="1" t="s">
        <v>1117</v>
      </c>
      <c r="Q308" s="25"/>
      <c r="R308" s="25"/>
      <c r="S308" s="2"/>
      <c r="T308" s="49" t="s">
        <v>1013</v>
      </c>
      <c r="U308" s="49"/>
      <c r="V308" s="54" t="s">
        <v>1107</v>
      </c>
      <c r="W308" s="27"/>
      <c r="X308" s="56"/>
      <c r="Y308" s="56"/>
      <c r="Z308" s="29"/>
      <c r="AA308" s="1" t="s">
        <v>793</v>
      </c>
      <c r="AB308" s="1"/>
      <c r="AC308" s="112">
        <v>344</v>
      </c>
      <c r="AD308" s="112">
        <v>5000</v>
      </c>
      <c r="AE308" s="11"/>
      <c r="AF308" s="11"/>
      <c r="AG308" s="11" t="s">
        <v>482</v>
      </c>
      <c r="AH308" s="112">
        <v>350</v>
      </c>
      <c r="AI308" s="11"/>
      <c r="AJ308" s="11"/>
      <c r="AK308" s="112"/>
      <c r="AL308" s="1"/>
      <c r="AM308" s="11"/>
      <c r="AN308" s="1"/>
      <c r="AO308" s="113">
        <v>17.8</v>
      </c>
      <c r="AP308" s="114">
        <v>75.599999999999994</v>
      </c>
      <c r="AQ308" s="115">
        <v>5.5</v>
      </c>
      <c r="AR308" s="116">
        <f t="shared" si="478"/>
        <v>98.899999999999991</v>
      </c>
      <c r="AS308" s="117">
        <f t="shared" si="479"/>
        <v>0.23544973544973546</v>
      </c>
      <c r="AT308" s="118">
        <f t="shared" si="480"/>
        <v>1.2949735449735451</v>
      </c>
      <c r="AU308" s="119">
        <f t="shared" si="481"/>
        <v>0.21948212083847105</v>
      </c>
      <c r="AV308" s="19">
        <f t="shared" si="504"/>
        <v>13.784000000000001</v>
      </c>
      <c r="AW308" s="19">
        <f t="shared" si="505"/>
        <v>77.438202247191015</v>
      </c>
      <c r="AX308" s="120">
        <v>2.16</v>
      </c>
      <c r="AY308" s="19">
        <f t="shared" si="506"/>
        <v>12.134831460674157</v>
      </c>
      <c r="AZ308" s="1" t="s">
        <v>431</v>
      </c>
      <c r="BA308" s="55">
        <v>38.5</v>
      </c>
      <c r="BB308" s="1" t="s">
        <v>431</v>
      </c>
      <c r="BC308" s="6">
        <v>0.19</v>
      </c>
      <c r="BD308" s="6"/>
      <c r="BE308" s="19"/>
      <c r="BF308" s="19"/>
      <c r="BG308" s="64">
        <v>5196</v>
      </c>
      <c r="BH308" s="64">
        <v>273.59999999999997</v>
      </c>
      <c r="BI308" s="19">
        <v>1.03</v>
      </c>
      <c r="BJ308" s="19">
        <v>50.4</v>
      </c>
      <c r="BK308" s="19">
        <f>100-BJ308</f>
        <v>49.6</v>
      </c>
      <c r="BL308" s="121">
        <f t="shared" si="482"/>
        <v>1.0161290322580645</v>
      </c>
      <c r="BM308" s="122">
        <v>0.22</v>
      </c>
      <c r="BN308" s="6">
        <f t="shared" si="483"/>
        <v>1.2359550561797752</v>
      </c>
      <c r="BO308" s="1" t="s">
        <v>431</v>
      </c>
      <c r="BP308" s="19">
        <v>22.5</v>
      </c>
      <c r="BQ308" s="19">
        <v>22.884999999999998</v>
      </c>
      <c r="BR308" s="4">
        <v>41231</v>
      </c>
      <c r="BS308" s="6">
        <f t="shared" si="484"/>
        <v>35.35</v>
      </c>
      <c r="BT308" s="4">
        <v>84.8</v>
      </c>
      <c r="BU308" s="42">
        <v>5297.88</v>
      </c>
      <c r="BV308" s="6">
        <f t="shared" si="485"/>
        <v>15.200000000000003</v>
      </c>
      <c r="BW308" s="6">
        <f t="shared" si="486"/>
        <v>75.335399999999993</v>
      </c>
      <c r="BX308" s="2">
        <v>3.65</v>
      </c>
      <c r="BY308" s="22">
        <f t="shared" si="487"/>
        <v>2.7593999999999999</v>
      </c>
      <c r="BZ308" s="4">
        <v>31.7</v>
      </c>
      <c r="CA308" s="22">
        <f t="shared" si="488"/>
        <v>23.965199999999999</v>
      </c>
      <c r="CB308" s="4">
        <v>64.3</v>
      </c>
      <c r="CC308" s="22">
        <f t="shared" si="489"/>
        <v>48.61079999999999</v>
      </c>
      <c r="CD308" s="22">
        <v>1.5</v>
      </c>
      <c r="CE308" s="123">
        <v>93.9</v>
      </c>
      <c r="CF308" s="124">
        <v>6907.0999999999995</v>
      </c>
      <c r="CG308" s="123">
        <v>88.3</v>
      </c>
      <c r="CH308" s="124">
        <v>4881.6000000000004</v>
      </c>
      <c r="CI308" s="123">
        <v>63.5</v>
      </c>
      <c r="CJ308" s="123">
        <v>72.5</v>
      </c>
      <c r="CK308" s="124">
        <v>3767.2</v>
      </c>
      <c r="CL308" s="143">
        <f t="shared" si="490"/>
        <v>0.11514195583596215</v>
      </c>
      <c r="CM308" s="22"/>
      <c r="CN308" s="22"/>
      <c r="CO308" s="22"/>
      <c r="CP308" s="6">
        <v>6.2E-2</v>
      </c>
      <c r="CQ308" s="19"/>
      <c r="CR308" s="19"/>
      <c r="CS308" s="19"/>
      <c r="CT308" s="22"/>
      <c r="CU308" s="139"/>
      <c r="CV308" s="139"/>
      <c r="CW308" s="22"/>
      <c r="CX308" s="22"/>
      <c r="CY308" s="1"/>
      <c r="CZ308" s="22"/>
      <c r="DA308" s="16"/>
      <c r="DB308" s="126" t="s">
        <v>440</v>
      </c>
      <c r="DC308" s="127"/>
      <c r="DD308" s="128" t="s">
        <v>1153</v>
      </c>
      <c r="DE308" s="1"/>
      <c r="DF308" s="1"/>
      <c r="DG308" s="1"/>
      <c r="DH308" s="1"/>
      <c r="DI308" s="1" t="s">
        <v>433</v>
      </c>
      <c r="DJ308" s="205" t="s">
        <v>482</v>
      </c>
      <c r="DK308" s="4">
        <v>2</v>
      </c>
      <c r="DL308" s="4" t="s">
        <v>441</v>
      </c>
      <c r="DM308" s="4" t="s">
        <v>536</v>
      </c>
      <c r="DN308" s="16">
        <v>0</v>
      </c>
      <c r="DO308" s="4"/>
      <c r="DP308" s="4"/>
      <c r="DQ308" s="4"/>
      <c r="DR308" s="1" t="s">
        <v>430</v>
      </c>
      <c r="DS308" s="1" t="s">
        <v>430</v>
      </c>
      <c r="DT308" s="22">
        <v>497</v>
      </c>
      <c r="DU308" s="22">
        <v>10.3</v>
      </c>
      <c r="DV308" s="22">
        <v>89.7</v>
      </c>
      <c r="DW308" s="11" t="s">
        <v>1110</v>
      </c>
      <c r="DX308" s="11"/>
      <c r="DY308" s="11"/>
      <c r="DZ308" s="1" t="s">
        <v>430</v>
      </c>
      <c r="EA308" s="1">
        <v>0</v>
      </c>
      <c r="EB308" s="2"/>
      <c r="EC308" s="36"/>
      <c r="ED308" s="36"/>
      <c r="EE308" s="4">
        <v>15</v>
      </c>
      <c r="EF308" s="4">
        <v>50</v>
      </c>
      <c r="EG308" s="4">
        <v>3</v>
      </c>
      <c r="EH308" s="4"/>
      <c r="EI308" s="4"/>
      <c r="EJ308" s="4">
        <v>182</v>
      </c>
      <c r="EK308" s="4">
        <v>110</v>
      </c>
      <c r="EL308" s="6">
        <f t="shared" si="507"/>
        <v>33.208549692066171</v>
      </c>
      <c r="EM308" s="4">
        <v>2</v>
      </c>
      <c r="EN308" s="1">
        <v>1</v>
      </c>
      <c r="EO308" s="4">
        <v>2</v>
      </c>
      <c r="EP308" s="4">
        <v>1</v>
      </c>
      <c r="EQ308" s="31" t="s">
        <v>1154</v>
      </c>
      <c r="ER308" s="14">
        <v>43731</v>
      </c>
      <c r="ES308" s="129">
        <v>12790</v>
      </c>
      <c r="ET308" s="130">
        <v>75</v>
      </c>
      <c r="EU308" s="130">
        <v>6839</v>
      </c>
      <c r="EV308" s="130">
        <v>4000</v>
      </c>
      <c r="EW308" s="130">
        <v>40560</v>
      </c>
      <c r="EX308" s="130">
        <v>2510</v>
      </c>
      <c r="EY308" s="131">
        <f>EX308/EV308*EW308/ET308</f>
        <v>339.35199999999998</v>
      </c>
      <c r="EZ308" s="38">
        <f>L308*EY308</f>
        <v>5090.28</v>
      </c>
      <c r="FA308" s="9"/>
      <c r="FB308" s="9"/>
      <c r="FC308" s="9"/>
      <c r="FD308" s="9"/>
      <c r="FE308" s="132"/>
      <c r="FF308" s="132"/>
      <c r="FG308" s="132"/>
      <c r="FH308" s="133"/>
      <c r="FI308" s="11"/>
      <c r="FJ308" s="133"/>
      <c r="FK308" s="135"/>
      <c r="FL308" s="136"/>
      <c r="FM308" s="9"/>
      <c r="FN308" s="1"/>
      <c r="FO308" s="40">
        <f t="shared" si="503"/>
        <v>0.34399999999999997</v>
      </c>
      <c r="FP308" s="9"/>
      <c r="FQ308" s="118">
        <f>EX308*100/EU308</f>
        <v>36.701272115806404</v>
      </c>
      <c r="FR308" s="137">
        <f>EY308/1000</f>
        <v>0.33935199999999999</v>
      </c>
      <c r="FS308" s="140">
        <f>DT308/EY308</f>
        <v>1.4645559772743346</v>
      </c>
      <c r="FT308" s="42">
        <v>20</v>
      </c>
      <c r="FU308" s="337" t="s">
        <v>1029</v>
      </c>
      <c r="FV308" s="346" t="s">
        <v>430</v>
      </c>
      <c r="FW308" s="2"/>
      <c r="FX308" s="209" t="s">
        <v>430</v>
      </c>
      <c r="FY308" s="241" t="s">
        <v>1020</v>
      </c>
      <c r="FZ308" s="1">
        <v>1</v>
      </c>
      <c r="GA308" s="2" t="s">
        <v>557</v>
      </c>
      <c r="GB308" s="11" t="s">
        <v>500</v>
      </c>
      <c r="GC308" s="11"/>
      <c r="GD308" s="1"/>
      <c r="GE308" s="20"/>
      <c r="GF308" s="1"/>
      <c r="GG308" s="1"/>
      <c r="GH308" s="8">
        <v>0</v>
      </c>
      <c r="GI308" s="351"/>
      <c r="GJ308" s="8">
        <v>0</v>
      </c>
      <c r="GK308" s="1">
        <v>0</v>
      </c>
      <c r="GL308" s="8">
        <v>0</v>
      </c>
      <c r="GM308" s="11" t="s">
        <v>1155</v>
      </c>
      <c r="GN308" s="1"/>
      <c r="GO308" s="10">
        <v>43972</v>
      </c>
      <c r="GP308" s="23" t="s">
        <v>522</v>
      </c>
      <c r="GQ308" s="20">
        <f>DATEDIF(ER308,GO308,"m")</f>
        <v>7</v>
      </c>
      <c r="GR308" s="138" t="s">
        <v>1018</v>
      </c>
      <c r="GS308" s="1"/>
      <c r="GT308" s="19"/>
      <c r="GU308" s="1"/>
      <c r="GV308" s="11"/>
      <c r="GW308" s="1"/>
      <c r="GX308" s="1"/>
      <c r="GY308" s="9"/>
      <c r="GZ308" s="11">
        <v>1</v>
      </c>
      <c r="HA308" s="51">
        <v>0</v>
      </c>
      <c r="HB308" s="51">
        <v>0</v>
      </c>
      <c r="HC308" s="52">
        <v>1048.6199999999999</v>
      </c>
      <c r="HD308" s="51">
        <v>0</v>
      </c>
      <c r="HE308" s="51">
        <v>0</v>
      </c>
      <c r="HF308" s="51">
        <v>0</v>
      </c>
      <c r="HG308" s="52">
        <v>2811.8</v>
      </c>
      <c r="HH308" s="51">
        <v>0</v>
      </c>
      <c r="HI308" s="52">
        <v>0</v>
      </c>
      <c r="HJ308" s="51">
        <v>0</v>
      </c>
      <c r="HK308" s="51">
        <v>0</v>
      </c>
      <c r="HL308" s="51">
        <v>0</v>
      </c>
      <c r="HM308" s="51">
        <v>136.81</v>
      </c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20"/>
      <c r="IC308" s="20"/>
      <c r="ID308" s="11"/>
      <c r="IE308" s="11"/>
      <c r="IF308" s="20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9"/>
      <c r="KC308" s="9"/>
      <c r="KD308" s="9"/>
      <c r="KE308" s="20">
        <f t="shared" si="495"/>
        <v>60.404656000000003</v>
      </c>
      <c r="KF308" s="20">
        <f t="shared" si="496"/>
        <v>256.55011200000001</v>
      </c>
      <c r="KG308" s="20">
        <f t="shared" si="497"/>
        <v>18.664360000000002</v>
      </c>
      <c r="KH308" s="20">
        <f t="shared" si="498"/>
        <v>7.3300032000000011</v>
      </c>
      <c r="KI308" s="20">
        <f t="shared" si="499"/>
        <v>0.74657439999999986</v>
      </c>
      <c r="KJ308" s="20">
        <f t="shared" si="500"/>
        <v>9.3640790879999987</v>
      </c>
      <c r="KK308" s="20">
        <f t="shared" si="501"/>
        <v>81.326385504000001</v>
      </c>
      <c r="KL308" s="20">
        <f t="shared" si="502"/>
        <v>164.96172201599995</v>
      </c>
      <c r="KM308" s="9"/>
      <c r="KN308" s="9"/>
      <c r="KO308" s="9"/>
      <c r="KP308" s="1"/>
      <c r="KQ308" s="9"/>
      <c r="KR308" s="9"/>
      <c r="KS308" s="23">
        <v>44028</v>
      </c>
      <c r="KT308" s="20">
        <v>3</v>
      </c>
      <c r="KU308" s="1"/>
      <c r="KV308" s="2" t="s">
        <v>1155</v>
      </c>
      <c r="KW308" s="1"/>
      <c r="KX308" s="1"/>
      <c r="KY308" s="1"/>
      <c r="KZ308" s="1"/>
      <c r="LA308" s="11" t="s">
        <v>3266</v>
      </c>
      <c r="LB308" s="11"/>
      <c r="LC308" s="11"/>
    </row>
    <row r="309" spans="1:315">
      <c r="A309" s="1">
        <v>83</v>
      </c>
      <c r="B309" s="1">
        <f>COUNTIFS($D$3:D309,D309,$F$3:F309,F309)</f>
        <v>3</v>
      </c>
      <c r="C309" s="34">
        <v>14892</v>
      </c>
      <c r="D309" s="72" t="s">
        <v>978</v>
      </c>
      <c r="E309" s="73" t="s">
        <v>495</v>
      </c>
      <c r="F309" s="75">
        <v>7811075448</v>
      </c>
      <c r="G309" s="74">
        <v>43</v>
      </c>
      <c r="H309" s="442">
        <v>44280</v>
      </c>
      <c r="I309" s="29" t="s">
        <v>1529</v>
      </c>
      <c r="J309" s="24" t="s">
        <v>486</v>
      </c>
      <c r="K309" s="2" t="s">
        <v>429</v>
      </c>
      <c r="L309" s="2">
        <v>23</v>
      </c>
      <c r="M309" s="2" t="s">
        <v>597</v>
      </c>
      <c r="N309" s="2" t="s">
        <v>644</v>
      </c>
      <c r="O309" s="11"/>
      <c r="P309" s="2" t="s">
        <v>1528</v>
      </c>
      <c r="Q309" s="11"/>
      <c r="R309" s="11"/>
      <c r="S309" s="11"/>
      <c r="T309" s="41"/>
      <c r="U309" s="41"/>
      <c r="V309" s="61" t="s">
        <v>1358</v>
      </c>
      <c r="W309" s="59" t="s">
        <v>1305</v>
      </c>
      <c r="X309" s="60"/>
      <c r="Y309" s="60"/>
      <c r="Z309" s="11"/>
      <c r="AA309" s="1" t="s">
        <v>793</v>
      </c>
      <c r="AB309" s="1"/>
      <c r="AC309" s="112">
        <v>2911</v>
      </c>
      <c r="AD309" s="112">
        <v>67000</v>
      </c>
      <c r="AE309" s="11"/>
      <c r="AF309" s="11"/>
      <c r="AG309" s="11" t="s">
        <v>482</v>
      </c>
      <c r="AH309" s="112">
        <v>10000</v>
      </c>
      <c r="AI309" s="11"/>
      <c r="AJ309" s="11"/>
      <c r="AK309" s="112"/>
      <c r="AL309" s="1"/>
      <c r="AM309" s="11"/>
      <c r="AN309" s="1"/>
      <c r="AO309" s="113">
        <v>17.100000000000001</v>
      </c>
      <c r="AP309" s="114">
        <v>56.6</v>
      </c>
      <c r="AQ309" s="115">
        <v>25.9</v>
      </c>
      <c r="AR309" s="116">
        <f t="shared" si="478"/>
        <v>99.6</v>
      </c>
      <c r="AS309" s="117">
        <f t="shared" si="479"/>
        <v>0.30212014134275622</v>
      </c>
      <c r="AT309" s="118">
        <f t="shared" si="480"/>
        <v>7.8249116607773859</v>
      </c>
      <c r="AU309" s="119">
        <f t="shared" si="481"/>
        <v>0.2072727272727273</v>
      </c>
      <c r="AV309" s="19">
        <f t="shared" si="504"/>
        <v>15.331000000000001</v>
      </c>
      <c r="AW309" s="19">
        <f t="shared" si="505"/>
        <v>89.654970760233923</v>
      </c>
      <c r="AX309" s="120">
        <v>1.34</v>
      </c>
      <c r="AY309" s="19">
        <f t="shared" si="506"/>
        <v>7.8362573099415203</v>
      </c>
      <c r="AZ309" s="1" t="s">
        <v>431</v>
      </c>
      <c r="BA309" s="55">
        <v>19.2</v>
      </c>
      <c r="BB309" s="1" t="s">
        <v>431</v>
      </c>
      <c r="BC309" s="6">
        <v>1.92</v>
      </c>
      <c r="BD309" s="6"/>
      <c r="BE309" s="19"/>
      <c r="BF309" s="19"/>
      <c r="BG309" s="2">
        <v>8861</v>
      </c>
      <c r="BH309" s="2">
        <v>1283.6363636363635</v>
      </c>
      <c r="BI309" s="19">
        <v>18.399999999999999</v>
      </c>
      <c r="BJ309" s="19">
        <v>69.400000000000006</v>
      </c>
      <c r="BK309" s="1">
        <v>30.6</v>
      </c>
      <c r="BL309" s="121">
        <f t="shared" si="482"/>
        <v>2.2679738562091503</v>
      </c>
      <c r="BM309" s="122">
        <v>0.74</v>
      </c>
      <c r="BN309" s="6">
        <f t="shared" si="483"/>
        <v>4.3274853801169586</v>
      </c>
      <c r="BO309" s="1" t="s">
        <v>431</v>
      </c>
      <c r="BP309" s="19">
        <v>56.3</v>
      </c>
      <c r="BQ309" s="19">
        <v>33.799999999999997</v>
      </c>
      <c r="BR309" s="4">
        <v>49602</v>
      </c>
      <c r="BS309" s="6">
        <f t="shared" si="484"/>
        <v>93.1</v>
      </c>
      <c r="BT309" s="4">
        <v>96.9</v>
      </c>
      <c r="BU309" s="4">
        <v>18976</v>
      </c>
      <c r="BV309" s="6">
        <f t="shared" si="485"/>
        <v>3.0999999999999943</v>
      </c>
      <c r="BW309" s="6">
        <f t="shared" si="486"/>
        <v>54.573720000000002</v>
      </c>
      <c r="BX309" s="22">
        <v>82.3</v>
      </c>
      <c r="BY309" s="22">
        <f t="shared" si="487"/>
        <v>46.581800000000001</v>
      </c>
      <c r="BZ309" s="4">
        <v>10.8</v>
      </c>
      <c r="CA309" s="22">
        <f t="shared" si="488"/>
        <v>6.1128000000000009</v>
      </c>
      <c r="CB309" s="4">
        <v>3.32</v>
      </c>
      <c r="CC309" s="22">
        <f t="shared" si="489"/>
        <v>1.8791200000000001</v>
      </c>
      <c r="CD309" s="22">
        <v>8.6999999999999994E-2</v>
      </c>
      <c r="CE309" s="123">
        <v>100</v>
      </c>
      <c r="CF309" s="123">
        <v>35758</v>
      </c>
      <c r="CG309" s="123">
        <v>99.9</v>
      </c>
      <c r="CH309" s="123">
        <v>19209</v>
      </c>
      <c r="CI309" s="123">
        <v>98.3</v>
      </c>
      <c r="CJ309" s="123">
        <v>99.9</v>
      </c>
      <c r="CK309" s="123">
        <v>33035</v>
      </c>
      <c r="CL309" s="19">
        <f t="shared" si="490"/>
        <v>7.6203703703703694</v>
      </c>
      <c r="CM309" s="19">
        <v>24.2</v>
      </c>
      <c r="CN309" s="19">
        <v>2.23</v>
      </c>
      <c r="CO309" s="19">
        <v>15.6</v>
      </c>
      <c r="CP309" s="6"/>
      <c r="CQ309" s="19"/>
      <c r="CR309" s="19"/>
      <c r="CS309" s="20"/>
      <c r="CT309" s="25"/>
      <c r="CU309" s="125"/>
      <c r="CV309" s="125"/>
      <c r="CW309" s="1"/>
      <c r="CX309" s="1"/>
      <c r="CY309" s="1"/>
      <c r="CZ309" s="22"/>
      <c r="DA309" s="16"/>
      <c r="DB309" s="126" t="s">
        <v>440</v>
      </c>
      <c r="DC309" s="127"/>
      <c r="DD309" s="128" t="s">
        <v>1530</v>
      </c>
      <c r="DE309" s="1"/>
      <c r="DF309" s="1"/>
      <c r="DG309" s="1"/>
      <c r="DH309" s="1"/>
      <c r="DI309" s="105" t="s">
        <v>433</v>
      </c>
      <c r="DJ309" s="205" t="s">
        <v>482</v>
      </c>
      <c r="DK309" s="4">
        <v>2</v>
      </c>
      <c r="DL309" s="4" t="s">
        <v>1529</v>
      </c>
      <c r="DM309" s="4" t="s">
        <v>1529</v>
      </c>
      <c r="DN309" s="16" t="s">
        <v>442</v>
      </c>
      <c r="DO309" s="4">
        <v>0</v>
      </c>
      <c r="DP309" s="4">
        <v>0</v>
      </c>
      <c r="DQ309" s="4" t="s">
        <v>430</v>
      </c>
      <c r="DR309" s="22" t="s">
        <v>430</v>
      </c>
      <c r="DS309" s="22" t="s">
        <v>430</v>
      </c>
      <c r="DT309" s="64">
        <v>3805</v>
      </c>
      <c r="DU309" s="22">
        <v>29.8</v>
      </c>
      <c r="DV309" s="22">
        <v>70.2</v>
      </c>
      <c r="DW309" s="22" t="s">
        <v>430</v>
      </c>
      <c r="DX309" s="22" t="s">
        <v>430</v>
      </c>
      <c r="DY309" s="22" t="s">
        <v>430</v>
      </c>
      <c r="DZ309" s="22" t="s">
        <v>430</v>
      </c>
      <c r="EA309" s="2">
        <v>0</v>
      </c>
      <c r="EB309" s="65"/>
      <c r="EC309" s="36"/>
      <c r="ED309" s="36"/>
      <c r="EE309" s="4">
        <f>L309</f>
        <v>23</v>
      </c>
      <c r="EF309" s="4">
        <v>100</v>
      </c>
      <c r="EG309" s="4">
        <v>3</v>
      </c>
      <c r="EH309" s="4"/>
      <c r="EI309" s="4"/>
      <c r="EJ309" s="4">
        <v>182</v>
      </c>
      <c r="EK309" s="4">
        <v>100</v>
      </c>
      <c r="EL309" s="6">
        <f t="shared" si="507"/>
        <v>30.189590629151066</v>
      </c>
      <c r="EM309" s="4">
        <v>1</v>
      </c>
      <c r="EN309" s="1">
        <v>0</v>
      </c>
      <c r="EO309" s="4">
        <v>2</v>
      </c>
      <c r="EP309" s="4">
        <v>1</v>
      </c>
      <c r="EQ309" s="31" t="s">
        <v>1531</v>
      </c>
      <c r="ER309" s="14"/>
      <c r="ES309" s="129">
        <v>14892</v>
      </c>
      <c r="ET309" s="130">
        <v>75</v>
      </c>
      <c r="EU309" s="130">
        <v>25364</v>
      </c>
      <c r="EV309" s="130">
        <v>4000</v>
      </c>
      <c r="EW309" s="130">
        <v>39780</v>
      </c>
      <c r="EX309" s="130">
        <v>21881</v>
      </c>
      <c r="EY309" s="131">
        <f>EX309/EV309*EW309/ET309</f>
        <v>2901.4206000000004</v>
      </c>
      <c r="EZ309" s="38">
        <f>L309*EY309</f>
        <v>66732.673800000004</v>
      </c>
      <c r="FA309" s="9"/>
      <c r="FB309" s="9"/>
      <c r="FC309" s="9"/>
      <c r="FD309" s="9"/>
      <c r="FE309" s="132"/>
      <c r="FF309" s="132"/>
      <c r="FG309" s="132"/>
      <c r="FH309" s="133"/>
      <c r="FI309" s="134"/>
      <c r="FJ309" s="133"/>
      <c r="FK309" s="135"/>
      <c r="FL309" s="136"/>
      <c r="FM309" s="9"/>
      <c r="FN309" s="1"/>
      <c r="FO309" s="40">
        <f t="shared" si="503"/>
        <v>2.911</v>
      </c>
      <c r="FP309" s="9"/>
      <c r="FQ309" s="118">
        <f>EX309*100/EU309</f>
        <v>86.267938810913108</v>
      </c>
      <c r="FR309" s="137">
        <f>EY309/1000</f>
        <v>2.9014206000000002</v>
      </c>
      <c r="FS309" s="9"/>
      <c r="FT309" s="1">
        <v>24</v>
      </c>
      <c r="FU309" s="337" t="s">
        <v>1532</v>
      </c>
      <c r="FV309" s="343"/>
      <c r="FW309" s="1"/>
      <c r="FX309" s="208"/>
      <c r="FY309" s="240" t="s">
        <v>1533</v>
      </c>
      <c r="FZ309" s="1">
        <v>0</v>
      </c>
      <c r="GA309" s="1">
        <v>3</v>
      </c>
      <c r="GB309" s="9" t="s">
        <v>493</v>
      </c>
      <c r="GC309" s="9"/>
      <c r="GD309" s="1">
        <v>1</v>
      </c>
      <c r="GE309" s="20">
        <v>1</v>
      </c>
      <c r="GF309" s="1">
        <v>1</v>
      </c>
      <c r="GG309" s="1">
        <v>1</v>
      </c>
      <c r="GH309" s="8"/>
      <c r="GI309" s="351"/>
      <c r="GJ309" s="8" t="s">
        <v>1534</v>
      </c>
      <c r="GK309" s="1">
        <v>0</v>
      </c>
      <c r="GL309" s="8">
        <v>0</v>
      </c>
      <c r="GM309" s="9" t="s">
        <v>1535</v>
      </c>
      <c r="GN309" s="1"/>
      <c r="GO309" s="10">
        <v>44280</v>
      </c>
      <c r="GP309" s="10"/>
      <c r="GQ309" s="20"/>
      <c r="GR309" s="138"/>
      <c r="GS309" s="1"/>
      <c r="GT309" s="1"/>
      <c r="GU309" s="1"/>
      <c r="GV309" s="1"/>
      <c r="GW309" s="1"/>
      <c r="GX309" s="1"/>
      <c r="GY309" s="9"/>
      <c r="GZ309" s="9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9"/>
      <c r="KC309" s="9"/>
      <c r="KD309" s="9"/>
      <c r="KE309" s="20">
        <f t="shared" si="495"/>
        <v>496.14292260000002</v>
      </c>
      <c r="KF309" s="20">
        <f t="shared" si="496"/>
        <v>1642.2040596000002</v>
      </c>
      <c r="KG309" s="20">
        <f t="shared" si="497"/>
        <v>751.46793539999999</v>
      </c>
      <c r="KH309" s="20">
        <f t="shared" si="498"/>
        <v>38.879036040000003</v>
      </c>
      <c r="KI309" s="20">
        <f t="shared" si="499"/>
        <v>21.47051244</v>
      </c>
      <c r="KJ309" s="20">
        <f t="shared" si="500"/>
        <v>1351.5339410508002</v>
      </c>
      <c r="KK309" s="20">
        <f t="shared" si="501"/>
        <v>177.35803843680003</v>
      </c>
      <c r="KL309" s="20">
        <f t="shared" si="502"/>
        <v>54.52117477872001</v>
      </c>
      <c r="KM309" s="9"/>
      <c r="KN309" s="9"/>
      <c r="KO309" s="9"/>
      <c r="KP309" s="1"/>
      <c r="KQ309" s="9"/>
      <c r="KR309" s="9"/>
      <c r="KS309" s="23"/>
      <c r="KT309" s="20"/>
      <c r="KU309" s="1"/>
      <c r="KV309" s="1" t="s">
        <v>1535</v>
      </c>
      <c r="KW309" s="1"/>
      <c r="KX309" s="1"/>
      <c r="KY309" s="1"/>
      <c r="KZ309" s="1"/>
      <c r="LA309" s="11" t="s">
        <v>3235</v>
      </c>
      <c r="LB309" s="11"/>
      <c r="LC309" s="11"/>
    </row>
    <row r="310" spans="1:315">
      <c r="A310" s="1">
        <v>267</v>
      </c>
      <c r="B310" s="1">
        <f>COUNTIFS($D$3:D310,D310,$F$3:F310,F310)</f>
        <v>2</v>
      </c>
      <c r="C310" s="34">
        <v>16138</v>
      </c>
      <c r="D310" s="72" t="s">
        <v>504</v>
      </c>
      <c r="E310" s="73" t="s">
        <v>496</v>
      </c>
      <c r="F310" s="75">
        <v>5509092391</v>
      </c>
      <c r="G310" s="74">
        <v>66</v>
      </c>
      <c r="H310" s="442">
        <v>44466</v>
      </c>
      <c r="I310" s="29" t="s">
        <v>1794</v>
      </c>
      <c r="J310" s="24" t="s">
        <v>486</v>
      </c>
      <c r="K310" s="2" t="s">
        <v>429</v>
      </c>
      <c r="L310" s="2">
        <v>12</v>
      </c>
      <c r="M310" s="2">
        <v>2</v>
      </c>
      <c r="N310" s="2" t="s">
        <v>430</v>
      </c>
      <c r="O310" s="11"/>
      <c r="P310" s="2" t="s">
        <v>1762</v>
      </c>
      <c r="Q310" s="11"/>
      <c r="R310" s="11"/>
      <c r="S310" s="11"/>
      <c r="T310" s="41"/>
      <c r="U310" s="41"/>
      <c r="V310" s="61" t="s">
        <v>1358</v>
      </c>
      <c r="W310" s="41"/>
      <c r="X310" s="41"/>
      <c r="Y310" s="63"/>
      <c r="Z310" s="11"/>
      <c r="AA310" s="1" t="s">
        <v>1780</v>
      </c>
      <c r="AB310" s="1"/>
      <c r="AC310" s="112">
        <v>85</v>
      </c>
      <c r="AD310" s="112">
        <v>1600</v>
      </c>
      <c r="AE310" s="11"/>
      <c r="AF310" s="11"/>
      <c r="AG310" s="11" t="s">
        <v>482</v>
      </c>
      <c r="AH310" s="112">
        <v>50</v>
      </c>
      <c r="AI310" s="11"/>
      <c r="AJ310" s="11"/>
      <c r="AK310" s="112"/>
      <c r="AL310" s="1"/>
      <c r="AM310" s="11"/>
      <c r="AN310" s="1"/>
      <c r="AO310" s="113">
        <v>31.6</v>
      </c>
      <c r="AP310" s="114">
        <v>64.599999999999994</v>
      </c>
      <c r="AQ310" s="115">
        <v>2.78</v>
      </c>
      <c r="AR310" s="116">
        <f t="shared" si="478"/>
        <v>98.97999999999999</v>
      </c>
      <c r="AS310" s="117">
        <f t="shared" si="479"/>
        <v>0.48916408668730654</v>
      </c>
      <c r="AT310" s="118">
        <f t="shared" si="480"/>
        <v>1.3598761609907122</v>
      </c>
      <c r="AU310" s="119">
        <f t="shared" si="481"/>
        <v>0.46898189373701399</v>
      </c>
      <c r="AV310" s="19">
        <f t="shared" si="504"/>
        <v>27.338000000000001</v>
      </c>
      <c r="AW310" s="19">
        <f t="shared" si="505"/>
        <v>86.512658227848107</v>
      </c>
      <c r="AX310" s="120">
        <v>2.5499999999999998</v>
      </c>
      <c r="AY310" s="19">
        <f t="shared" si="506"/>
        <v>8.0696202531645564</v>
      </c>
      <c r="AZ310" s="1" t="s">
        <v>431</v>
      </c>
      <c r="BA310" s="55">
        <v>45.89</v>
      </c>
      <c r="BB310" s="1" t="s">
        <v>431</v>
      </c>
      <c r="BC310" s="6">
        <v>1.7000000000000001E-2</v>
      </c>
      <c r="BD310" s="6"/>
      <c r="BE310" s="19"/>
      <c r="BF310" s="19"/>
      <c r="BG310" s="64">
        <v>9953.3333333333339</v>
      </c>
      <c r="BH310" s="64">
        <v>406.56</v>
      </c>
      <c r="BI310" s="19">
        <v>0</v>
      </c>
      <c r="BJ310" s="19">
        <v>46.9</v>
      </c>
      <c r="BK310" s="19">
        <f>100-BJ310</f>
        <v>53.1</v>
      </c>
      <c r="BL310" s="121">
        <f t="shared" si="482"/>
        <v>0.8832391713747646</v>
      </c>
      <c r="BM310" s="122">
        <v>0.62</v>
      </c>
      <c r="BN310" s="6">
        <f t="shared" si="483"/>
        <v>1.9620253164556962</v>
      </c>
      <c r="BO310" s="1" t="s">
        <v>431</v>
      </c>
      <c r="BP310" s="19">
        <v>50.925000000000004</v>
      </c>
      <c r="BQ310" s="19">
        <v>68.699999999999989</v>
      </c>
      <c r="BR310" s="42">
        <v>64225.440000000002</v>
      </c>
      <c r="BS310" s="6">
        <f t="shared" si="484"/>
        <v>65.099999999999994</v>
      </c>
      <c r="BT310" s="4">
        <v>94.4</v>
      </c>
      <c r="BU310" s="42">
        <v>10855.35</v>
      </c>
      <c r="BV310" s="6">
        <f t="shared" si="485"/>
        <v>5.5999999999999943</v>
      </c>
      <c r="BW310" s="6">
        <f t="shared" si="486"/>
        <v>63.566399999999987</v>
      </c>
      <c r="BX310" s="22">
        <v>34.4</v>
      </c>
      <c r="BY310" s="22">
        <f t="shared" si="487"/>
        <v>22.222399999999997</v>
      </c>
      <c r="BZ310" s="6">
        <v>30.7</v>
      </c>
      <c r="CA310" s="22">
        <f t="shared" si="488"/>
        <v>19.832199999999997</v>
      </c>
      <c r="CB310" s="6">
        <v>33.299999999999997</v>
      </c>
      <c r="CC310" s="22">
        <f t="shared" si="489"/>
        <v>21.511799999999997</v>
      </c>
      <c r="CD310" s="22">
        <v>1.08</v>
      </c>
      <c r="CE310" s="123">
        <v>97.1</v>
      </c>
      <c r="CF310" s="124">
        <v>10288</v>
      </c>
      <c r="CG310" s="123">
        <v>90.3</v>
      </c>
      <c r="CH310" s="124">
        <v>7269</v>
      </c>
      <c r="CI310" s="123">
        <v>85.2</v>
      </c>
      <c r="CJ310" s="123">
        <v>90.9</v>
      </c>
      <c r="CK310" s="124">
        <v>7094</v>
      </c>
      <c r="CL310" s="19">
        <f t="shared" si="490"/>
        <v>1.1205211726384365</v>
      </c>
      <c r="CM310" s="19"/>
      <c r="CN310" s="19"/>
      <c r="CO310" s="19"/>
      <c r="CP310" s="6"/>
      <c r="CQ310" s="19"/>
      <c r="CR310" s="19"/>
      <c r="CS310" s="20"/>
      <c r="CT310" s="25"/>
      <c r="CU310" s="125"/>
      <c r="CV310" s="125"/>
      <c r="CW310" s="1"/>
      <c r="CX310" s="1"/>
      <c r="CY310" s="1"/>
      <c r="CZ310" s="22"/>
      <c r="DA310" s="16"/>
      <c r="DB310" s="126" t="s">
        <v>440</v>
      </c>
      <c r="DC310" s="127"/>
      <c r="DD310" s="128" t="s">
        <v>1795</v>
      </c>
      <c r="DE310" s="1"/>
      <c r="DF310" s="1"/>
      <c r="DG310" s="1"/>
      <c r="DH310" s="1"/>
      <c r="DI310" s="1" t="s">
        <v>433</v>
      </c>
      <c r="DJ310" s="205" t="s">
        <v>482</v>
      </c>
      <c r="DK310" s="4">
        <v>2</v>
      </c>
      <c r="DL310" s="4"/>
      <c r="DM310" s="4"/>
      <c r="DN310" s="16">
        <v>0</v>
      </c>
      <c r="DO310" s="4"/>
      <c r="DP310" s="4"/>
      <c r="DQ310" s="4"/>
      <c r="DR310" s="22" t="s">
        <v>430</v>
      </c>
      <c r="DS310" s="22" t="s">
        <v>430</v>
      </c>
      <c r="DT310" s="22">
        <v>54</v>
      </c>
      <c r="DU310" s="22">
        <v>12.9</v>
      </c>
      <c r="DV310" s="22">
        <v>87.1</v>
      </c>
      <c r="DW310" s="39" t="s">
        <v>430</v>
      </c>
      <c r="DX310" s="39" t="s">
        <v>430</v>
      </c>
      <c r="DY310" s="39" t="s">
        <v>430</v>
      </c>
      <c r="DZ310" s="39" t="s">
        <v>430</v>
      </c>
      <c r="EA310" s="2">
        <v>0</v>
      </c>
      <c r="EB310" s="2"/>
      <c r="EC310" s="36"/>
      <c r="ED310" s="36"/>
      <c r="EE310" s="4">
        <f>L310</f>
        <v>12</v>
      </c>
      <c r="EF310" s="4">
        <v>30</v>
      </c>
      <c r="EG310" s="4"/>
      <c r="EH310" s="4">
        <v>0</v>
      </c>
      <c r="EI310" s="4" t="s">
        <v>513</v>
      </c>
      <c r="EJ310" s="4">
        <v>172</v>
      </c>
      <c r="EK310" s="4">
        <v>87</v>
      </c>
      <c r="EL310" s="6">
        <f t="shared" si="507"/>
        <v>29.407787993509999</v>
      </c>
      <c r="EM310" s="4"/>
      <c r="EN310" s="4">
        <v>1</v>
      </c>
      <c r="EO310" s="4">
        <v>2</v>
      </c>
      <c r="EP310" s="4">
        <v>2</v>
      </c>
      <c r="EQ310" s="31" t="s">
        <v>513</v>
      </c>
      <c r="ER310" s="14" t="s">
        <v>513</v>
      </c>
      <c r="ES310" s="129">
        <f>C310</f>
        <v>16138</v>
      </c>
      <c r="ET310" s="130">
        <v>75</v>
      </c>
      <c r="EU310" s="130">
        <v>7917</v>
      </c>
      <c r="EV310" s="130">
        <v>12207</v>
      </c>
      <c r="EW310" s="130">
        <v>37440</v>
      </c>
      <c r="EX310" s="130">
        <v>2249</v>
      </c>
      <c r="EY310" s="131">
        <f>EX310/EV310*EW310/ET310</f>
        <v>91.97188498402555</v>
      </c>
      <c r="EZ310" s="38">
        <f>L310*EY310</f>
        <v>1103.6626198083065</v>
      </c>
      <c r="FA310" s="9"/>
      <c r="FB310" s="9"/>
      <c r="FC310" s="9"/>
      <c r="FD310" s="9"/>
      <c r="FE310" s="132"/>
      <c r="FF310" s="132"/>
      <c r="FG310" s="132"/>
      <c r="FH310" s="133"/>
      <c r="FI310" s="134"/>
      <c r="FJ310" s="133"/>
      <c r="FK310" s="135"/>
      <c r="FL310" s="136"/>
      <c r="FM310" s="9"/>
      <c r="FN310" s="1"/>
      <c r="FO310" s="40">
        <f t="shared" si="503"/>
        <v>8.5000000000000006E-2</v>
      </c>
      <c r="FP310" s="9"/>
      <c r="FQ310" s="118">
        <f>EX310*100/EU310</f>
        <v>28.407224958949097</v>
      </c>
      <c r="FR310" s="137">
        <f>EY310/1000</f>
        <v>9.1971884984025545E-2</v>
      </c>
      <c r="FS310" s="9"/>
      <c r="FT310" s="1"/>
      <c r="FU310" s="336">
        <v>44466</v>
      </c>
      <c r="FV310" s="343"/>
      <c r="FW310" s="237" t="s">
        <v>430</v>
      </c>
      <c r="FX310" s="208"/>
      <c r="FY310" s="243" t="s">
        <v>430</v>
      </c>
      <c r="FZ310" s="1"/>
      <c r="GA310" s="1">
        <v>3</v>
      </c>
      <c r="GB310" s="9"/>
      <c r="GC310" s="9"/>
      <c r="GD310" s="1"/>
      <c r="GE310" s="459">
        <v>0</v>
      </c>
      <c r="GF310" s="237" t="s">
        <v>513</v>
      </c>
      <c r="GG310" s="1"/>
      <c r="GH310" s="249">
        <v>44501</v>
      </c>
      <c r="GI310" s="351">
        <v>1</v>
      </c>
      <c r="GJ310" s="244" t="s">
        <v>2792</v>
      </c>
      <c r="GK310" s="1"/>
      <c r="GL310" s="244" t="s">
        <v>513</v>
      </c>
      <c r="GM310" s="9"/>
      <c r="GN310" s="1"/>
      <c r="GO310" s="10"/>
      <c r="GP310" s="10"/>
      <c r="GQ310" s="20"/>
      <c r="GR310" s="138"/>
      <c r="GS310" s="1"/>
      <c r="GT310" s="1"/>
      <c r="GU310" s="1"/>
      <c r="GV310" s="1"/>
      <c r="GW310" s="1"/>
      <c r="GX310" s="1"/>
      <c r="GY310" s="9"/>
      <c r="GZ310" s="9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22">
        <v>82.4</v>
      </c>
      <c r="KC310" s="22">
        <v>22.4</v>
      </c>
      <c r="KD310" s="22">
        <v>31.7</v>
      </c>
      <c r="KE310" s="20">
        <f t="shared" si="495"/>
        <v>29.063115654952071</v>
      </c>
      <c r="KF310" s="20">
        <f t="shared" si="496"/>
        <v>59.413837699680492</v>
      </c>
      <c r="KG310" s="20">
        <f t="shared" si="497"/>
        <v>2.5568184025559098</v>
      </c>
      <c r="KH310" s="20">
        <f t="shared" si="498"/>
        <v>2.3452830670926508</v>
      </c>
      <c r="KI310" s="20">
        <f t="shared" si="499"/>
        <v>0.57022568690095832</v>
      </c>
      <c r="KJ310" s="20">
        <f t="shared" si="500"/>
        <v>20.438360168690092</v>
      </c>
      <c r="KK310" s="20">
        <f t="shared" si="501"/>
        <v>18.240048173801913</v>
      </c>
      <c r="KL310" s="20">
        <f t="shared" si="502"/>
        <v>19.784807953993603</v>
      </c>
      <c r="KM310" s="9"/>
      <c r="KN310" s="9"/>
      <c r="KO310" s="9"/>
      <c r="KP310" s="1"/>
      <c r="KQ310" s="9"/>
      <c r="KR310" s="9"/>
      <c r="KS310" s="23">
        <v>44866</v>
      </c>
      <c r="KT310" s="20">
        <v>2</v>
      </c>
      <c r="KU310" s="1">
        <v>3</v>
      </c>
      <c r="KV310" s="1">
        <v>1</v>
      </c>
      <c r="KW310" s="23">
        <v>44830</v>
      </c>
      <c r="KX310" s="1">
        <v>1</v>
      </c>
      <c r="KY310" s="1">
        <v>0</v>
      </c>
      <c r="KZ310" s="1">
        <v>0</v>
      </c>
      <c r="LA310" s="11" t="s">
        <v>2428</v>
      </c>
      <c r="LB310" s="11"/>
      <c r="LC310" s="11"/>
    </row>
    <row r="311" spans="1:315">
      <c r="A311" s="1">
        <v>31</v>
      </c>
      <c r="B311" s="1">
        <f>COUNTIFS($D$3:D311,D311,$F$3:F311,F311)</f>
        <v>3</v>
      </c>
      <c r="C311" s="34">
        <v>16940</v>
      </c>
      <c r="D311" s="72" t="s">
        <v>504</v>
      </c>
      <c r="E311" s="73" t="s">
        <v>665</v>
      </c>
      <c r="F311" s="75">
        <v>5509092391</v>
      </c>
      <c r="G311" s="74">
        <v>67</v>
      </c>
      <c r="H311" s="442">
        <v>44606</v>
      </c>
      <c r="I311" s="29" t="s">
        <v>749</v>
      </c>
      <c r="J311" s="24" t="s">
        <v>486</v>
      </c>
      <c r="K311" s="2" t="s">
        <v>429</v>
      </c>
      <c r="L311" s="2">
        <v>4</v>
      </c>
      <c r="M311" s="2">
        <v>2</v>
      </c>
      <c r="N311" s="2" t="s">
        <v>430</v>
      </c>
      <c r="O311" s="11"/>
      <c r="P311" s="2" t="s">
        <v>1937</v>
      </c>
      <c r="Q311" s="11"/>
      <c r="R311" s="11"/>
      <c r="S311" s="11"/>
      <c r="T311" s="41"/>
      <c r="U311" s="41"/>
      <c r="V311" s="61" t="s">
        <v>1358</v>
      </c>
      <c r="W311" s="41"/>
      <c r="X311" s="41"/>
      <c r="Y311" s="63"/>
      <c r="Z311" s="11"/>
      <c r="AA311" s="1" t="s">
        <v>1780</v>
      </c>
      <c r="AB311" s="1"/>
      <c r="AC311" s="112">
        <v>81</v>
      </c>
      <c r="AD311" s="112">
        <v>300</v>
      </c>
      <c r="AE311" s="11"/>
      <c r="AF311" s="11"/>
      <c r="AG311" s="11" t="s">
        <v>482</v>
      </c>
      <c r="AH311" s="112">
        <v>50</v>
      </c>
      <c r="AI311" s="11"/>
      <c r="AJ311" s="11"/>
      <c r="AK311" s="112"/>
      <c r="AL311" s="1"/>
      <c r="AM311" s="11"/>
      <c r="AN311" s="1"/>
      <c r="AO311" s="113">
        <v>52</v>
      </c>
      <c r="AP311" s="114">
        <v>37.799999999999997</v>
      </c>
      <c r="AQ311" s="115">
        <v>7.99</v>
      </c>
      <c r="AR311" s="116">
        <f t="shared" si="478"/>
        <v>97.789999999999992</v>
      </c>
      <c r="AS311" s="117">
        <f t="shared" si="479"/>
        <v>1.3756613756613758</v>
      </c>
      <c r="AT311" s="118">
        <f t="shared" si="480"/>
        <v>10.991534391534392</v>
      </c>
      <c r="AU311" s="119">
        <f t="shared" si="481"/>
        <v>1.1356191308145884</v>
      </c>
      <c r="AV311" s="19">
        <f t="shared" si="504"/>
        <v>49.48</v>
      </c>
      <c r="AW311" s="19">
        <f t="shared" si="505"/>
        <v>95.153846153846146</v>
      </c>
      <c r="AX311" s="120">
        <v>1.01</v>
      </c>
      <c r="AY311" s="19">
        <f t="shared" si="506"/>
        <v>1.9423076923076923</v>
      </c>
      <c r="AZ311" s="1" t="s">
        <v>431</v>
      </c>
      <c r="BA311" s="55">
        <v>48.9</v>
      </c>
      <c r="BB311" s="1" t="s">
        <v>431</v>
      </c>
      <c r="BC311" s="6">
        <v>3.4000000000000002E-2</v>
      </c>
      <c r="BD311" s="6"/>
      <c r="BE311" s="19"/>
      <c r="BF311" s="19"/>
      <c r="BG311" s="64">
        <v>6301.739130434783</v>
      </c>
      <c r="BH311" s="64">
        <v>263</v>
      </c>
      <c r="BI311" s="19">
        <v>1.62</v>
      </c>
      <c r="BJ311" s="19">
        <v>42.8</v>
      </c>
      <c r="BK311" s="19">
        <f>100-BJ311</f>
        <v>57.2</v>
      </c>
      <c r="BL311" s="121">
        <f t="shared" si="482"/>
        <v>0.74825174825174812</v>
      </c>
      <c r="BM311" s="122">
        <v>0.56999999999999995</v>
      </c>
      <c r="BN311" s="6">
        <f t="shared" si="483"/>
        <v>1.096153846153846</v>
      </c>
      <c r="BO311" s="1" t="s">
        <v>431</v>
      </c>
      <c r="BP311" s="19">
        <v>22.382999999999999</v>
      </c>
      <c r="BQ311" s="19">
        <v>57.6</v>
      </c>
      <c r="BR311" s="42">
        <v>36762.6</v>
      </c>
      <c r="BS311" s="6">
        <f t="shared" si="484"/>
        <v>63.2</v>
      </c>
      <c r="BT311" s="4">
        <v>97.2</v>
      </c>
      <c r="BU311" s="42">
        <v>9191</v>
      </c>
      <c r="BV311" s="6">
        <f t="shared" si="485"/>
        <v>2.7999999999999972</v>
      </c>
      <c r="BW311" s="6">
        <f t="shared" si="486"/>
        <v>37.648799999999994</v>
      </c>
      <c r="BX311" s="22">
        <v>27.1</v>
      </c>
      <c r="BY311" s="22">
        <f t="shared" si="487"/>
        <v>10.243799999999998</v>
      </c>
      <c r="BZ311" s="6">
        <v>36.1</v>
      </c>
      <c r="CA311" s="22">
        <f t="shared" si="488"/>
        <v>13.645799999999999</v>
      </c>
      <c r="CB311" s="6">
        <v>36.4</v>
      </c>
      <c r="CC311" s="22">
        <f t="shared" si="489"/>
        <v>13.759199999999998</v>
      </c>
      <c r="CD311" s="22">
        <v>0.47</v>
      </c>
      <c r="CE311" s="123">
        <v>92.9</v>
      </c>
      <c r="CF311" s="124">
        <v>6000</v>
      </c>
      <c r="CG311" s="123">
        <v>73.3</v>
      </c>
      <c r="CH311" s="124">
        <v>4674</v>
      </c>
      <c r="CI311" s="123">
        <v>41.4</v>
      </c>
      <c r="CJ311" s="123">
        <v>66.900000000000006</v>
      </c>
      <c r="CK311" s="124">
        <v>4789</v>
      </c>
      <c r="CL311" s="19">
        <f t="shared" si="490"/>
        <v>0.75069252077562332</v>
      </c>
      <c r="CM311" s="19"/>
      <c r="CN311" s="19"/>
      <c r="CO311" s="19"/>
      <c r="CP311" s="6"/>
      <c r="CQ311" s="19"/>
      <c r="CR311" s="19"/>
      <c r="CS311" s="20"/>
      <c r="CT311" s="25"/>
      <c r="CU311" s="125"/>
      <c r="CV311" s="125"/>
      <c r="CW311" s="1"/>
      <c r="CX311" s="1"/>
      <c r="CY311" s="1"/>
      <c r="CZ311" s="22"/>
      <c r="DA311" s="16"/>
      <c r="DB311" s="126" t="s">
        <v>446</v>
      </c>
      <c r="DC311" s="127"/>
      <c r="DD311" s="128" t="s">
        <v>1938</v>
      </c>
      <c r="DE311" s="1"/>
      <c r="DF311" s="1"/>
      <c r="DG311" s="1"/>
      <c r="DH311" s="1"/>
      <c r="DI311" s="1" t="s">
        <v>433</v>
      </c>
      <c r="DJ311" s="205" t="s">
        <v>482</v>
      </c>
      <c r="DK311" s="4">
        <v>2</v>
      </c>
      <c r="DL311" s="4"/>
      <c r="DM311" s="4"/>
      <c r="DN311" s="16">
        <v>0</v>
      </c>
      <c r="DO311" s="4"/>
      <c r="DP311" s="4"/>
      <c r="DQ311" s="4"/>
      <c r="DR311" s="55">
        <v>4.3</v>
      </c>
      <c r="DS311" s="22" t="s">
        <v>430</v>
      </c>
      <c r="DT311" s="22">
        <v>105</v>
      </c>
      <c r="DU311" s="22">
        <v>10.4</v>
      </c>
      <c r="DV311" s="22">
        <v>89.6</v>
      </c>
      <c r="DW311" s="22" t="s">
        <v>430</v>
      </c>
      <c r="DX311" s="22" t="s">
        <v>430</v>
      </c>
      <c r="DY311" s="22" t="s">
        <v>430</v>
      </c>
      <c r="DZ311" s="22" t="s">
        <v>430</v>
      </c>
      <c r="EA311" s="2">
        <v>0</v>
      </c>
      <c r="EB311" s="2"/>
      <c r="EC311" s="36"/>
      <c r="ED311" s="36"/>
      <c r="EE311" s="4">
        <f>L311</f>
        <v>4</v>
      </c>
      <c r="EF311" s="4">
        <v>25</v>
      </c>
      <c r="EG311" s="4"/>
      <c r="EH311" s="4">
        <v>1</v>
      </c>
      <c r="EI311" s="4" t="s">
        <v>2437</v>
      </c>
      <c r="EJ311" s="4">
        <v>172</v>
      </c>
      <c r="EK311" s="4">
        <v>87</v>
      </c>
      <c r="EL311" s="6">
        <f t="shared" si="507"/>
        <v>29.407787993509999</v>
      </c>
      <c r="EM311" s="4"/>
      <c r="EN311" s="4">
        <v>1</v>
      </c>
      <c r="EO311" s="4">
        <v>2</v>
      </c>
      <c r="EP311" s="4">
        <v>2</v>
      </c>
      <c r="EQ311" s="31">
        <v>1</v>
      </c>
      <c r="ER311" s="14">
        <v>44531</v>
      </c>
      <c r="ES311" s="129">
        <f>C311</f>
        <v>16940</v>
      </c>
      <c r="ET311" s="130">
        <v>75</v>
      </c>
      <c r="EU311" s="130">
        <v>28141</v>
      </c>
      <c r="EV311" s="130">
        <v>13967</v>
      </c>
      <c r="EW311" s="130">
        <v>37440</v>
      </c>
      <c r="EX311" s="130">
        <v>2884</v>
      </c>
      <c r="EY311" s="131">
        <f>EX311/EV311*EW311/ET311</f>
        <v>103.07816997207703</v>
      </c>
      <c r="EZ311" s="38">
        <f>L311*EY311</f>
        <v>412.31267988830814</v>
      </c>
      <c r="FA311" s="9"/>
      <c r="FB311" s="9"/>
      <c r="FC311" s="9"/>
      <c r="FD311" s="9"/>
      <c r="FE311" s="132"/>
      <c r="FF311" s="132"/>
      <c r="FG311" s="132"/>
      <c r="FH311" s="133"/>
      <c r="FI311" s="134"/>
      <c r="FJ311" s="133"/>
      <c r="FK311" s="135"/>
      <c r="FL311" s="136"/>
      <c r="FM311" s="9"/>
      <c r="FN311" s="1"/>
      <c r="FO311" s="40">
        <f t="shared" si="503"/>
        <v>8.1000000000000003E-2</v>
      </c>
      <c r="FP311" s="9"/>
      <c r="FQ311" s="118">
        <f>EX311*100/EU311</f>
        <v>10.248392025869727</v>
      </c>
      <c r="FR311" s="137">
        <f>EY311/1000</f>
        <v>0.10307816997207704</v>
      </c>
      <c r="FS311" s="9"/>
      <c r="FT311" s="1"/>
      <c r="FU311" s="336">
        <v>44466</v>
      </c>
      <c r="FV311" s="343"/>
      <c r="FW311" s="237" t="s">
        <v>430</v>
      </c>
      <c r="FX311" s="208"/>
      <c r="FY311" s="243" t="s">
        <v>2429</v>
      </c>
      <c r="FZ311" s="1"/>
      <c r="GA311" s="1">
        <v>2</v>
      </c>
      <c r="GB311" s="9"/>
      <c r="GC311" s="9"/>
      <c r="GD311" s="1"/>
      <c r="GE311" s="459">
        <v>1</v>
      </c>
      <c r="GF311" s="237" t="s">
        <v>522</v>
      </c>
      <c r="GG311" s="1"/>
      <c r="GH311" s="249">
        <v>44830</v>
      </c>
      <c r="GI311" s="351">
        <v>2</v>
      </c>
      <c r="GJ311" s="244" t="s">
        <v>1371</v>
      </c>
      <c r="GK311" s="1"/>
      <c r="GL311" s="244" t="s">
        <v>513</v>
      </c>
      <c r="GM311" s="9"/>
      <c r="GN311" s="1"/>
      <c r="GO311" s="10"/>
      <c r="GP311" s="10"/>
      <c r="GQ311" s="20"/>
      <c r="GR311" s="138"/>
      <c r="GS311" s="1"/>
      <c r="GT311" s="1"/>
      <c r="GU311" s="1"/>
      <c r="GV311" s="1"/>
      <c r="GW311" s="1"/>
      <c r="GX311" s="1"/>
      <c r="GY311" s="9"/>
      <c r="GZ311" s="9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22">
        <v>69.400000000000006</v>
      </c>
      <c r="KC311" s="22">
        <v>13.2</v>
      </c>
      <c r="KD311" s="22">
        <v>13.9</v>
      </c>
      <c r="KE311" s="20">
        <f t="shared" si="495"/>
        <v>53.600648385480063</v>
      </c>
      <c r="KF311" s="20">
        <f t="shared" si="496"/>
        <v>38.963548249445118</v>
      </c>
      <c r="KG311" s="20">
        <f t="shared" si="497"/>
        <v>8.2359457807689562</v>
      </c>
      <c r="KH311" s="20">
        <f t="shared" si="498"/>
        <v>1.0410895167179781</v>
      </c>
      <c r="KI311" s="20">
        <f t="shared" si="499"/>
        <v>0.58754556884083908</v>
      </c>
      <c r="KJ311" s="20">
        <f t="shared" si="500"/>
        <v>10.559121575599626</v>
      </c>
      <c r="KK311" s="20">
        <f t="shared" si="501"/>
        <v>14.065840918049688</v>
      </c>
      <c r="KL311" s="20">
        <f t="shared" si="502"/>
        <v>14.182731562798024</v>
      </c>
      <c r="KM311" s="9"/>
      <c r="KN311" s="9"/>
      <c r="KO311" s="9"/>
      <c r="KP311" s="1"/>
      <c r="KQ311" s="9"/>
      <c r="KR311" s="9"/>
      <c r="KS311" s="23">
        <v>44830</v>
      </c>
      <c r="KT311" s="20">
        <v>1</v>
      </c>
      <c r="KU311" s="1">
        <v>2</v>
      </c>
      <c r="KV311" s="1">
        <v>1</v>
      </c>
      <c r="KW311" s="23">
        <v>44830</v>
      </c>
      <c r="KX311" s="1">
        <v>1</v>
      </c>
      <c r="KY311" s="1">
        <v>0</v>
      </c>
      <c r="KZ311" s="1">
        <v>0</v>
      </c>
      <c r="LA311" s="11" t="s">
        <v>2428</v>
      </c>
      <c r="LB311" s="11"/>
      <c r="LC311" s="11"/>
    </row>
    <row r="312" spans="1:315">
      <c r="A312" s="1">
        <v>25</v>
      </c>
      <c r="B312" s="415">
        <f>COUNTIFS($D$3:D312,D312,$F$3:F312,F312)</f>
        <v>1</v>
      </c>
      <c r="C312" s="21">
        <v>7921</v>
      </c>
      <c r="D312" s="21" t="s">
        <v>2272</v>
      </c>
      <c r="E312" s="1" t="s">
        <v>651</v>
      </c>
      <c r="F312" s="12">
        <v>9112125704</v>
      </c>
      <c r="G312" s="1">
        <v>27</v>
      </c>
      <c r="H312" s="441">
        <v>43138</v>
      </c>
      <c r="I312" s="162"/>
      <c r="J312" s="24"/>
      <c r="K312" s="9"/>
      <c r="L312" s="1"/>
      <c r="M312" s="1"/>
      <c r="N312" s="1"/>
      <c r="O312" s="1"/>
      <c r="P312" s="25"/>
      <c r="Q312" s="25"/>
      <c r="R312" s="25"/>
      <c r="S312" s="27"/>
      <c r="T312" s="27"/>
      <c r="U312" s="27"/>
      <c r="V312" s="27"/>
      <c r="W312" s="27"/>
      <c r="X312" s="27"/>
      <c r="Y312" s="26"/>
      <c r="Z312" s="8"/>
      <c r="AA312" s="1"/>
      <c r="AB312" s="1"/>
      <c r="AC312" s="1"/>
      <c r="AD312" s="1"/>
      <c r="AE312" s="1"/>
      <c r="AF312" s="1"/>
      <c r="AG312" s="136"/>
      <c r="AH312" s="9"/>
      <c r="AI312" s="1"/>
      <c r="AJ312" s="1"/>
      <c r="AK312" s="112"/>
      <c r="AL312" s="1"/>
      <c r="AM312" s="1"/>
      <c r="AN312" s="1"/>
      <c r="AO312" s="163"/>
      <c r="AP312" s="164"/>
      <c r="AQ312" s="165"/>
      <c r="AR312" s="166"/>
      <c r="AS312" s="135"/>
      <c r="AT312" s="21"/>
      <c r="AU312" s="167"/>
      <c r="AV312" s="1"/>
      <c r="AW312" s="1"/>
      <c r="AX312" s="168"/>
      <c r="AY312" s="1"/>
      <c r="AZ312" s="1"/>
      <c r="BA312" s="142"/>
      <c r="BB312" s="1"/>
      <c r="BC312" s="169"/>
      <c r="BD312" s="4"/>
      <c r="BE312" s="1"/>
      <c r="BF312" s="1"/>
      <c r="BG312" s="1"/>
      <c r="BH312" s="1"/>
      <c r="BI312" s="1"/>
      <c r="BJ312" s="1"/>
      <c r="BK312" s="1"/>
      <c r="BL312" s="170"/>
      <c r="BM312" s="123"/>
      <c r="BN312" s="4"/>
      <c r="BO312" s="1"/>
      <c r="BP312" s="1"/>
      <c r="BQ312" s="1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25"/>
      <c r="CP312" s="4"/>
      <c r="CQ312" s="1"/>
      <c r="CR312" s="1"/>
      <c r="CS312" s="1"/>
      <c r="CT312" s="25"/>
      <c r="CU312" s="125"/>
      <c r="CV312" s="125"/>
      <c r="CW312" s="1"/>
      <c r="CX312" s="1"/>
      <c r="CY312" s="1"/>
      <c r="CZ312" s="1"/>
      <c r="DA312" s="1"/>
      <c r="DB312" s="126"/>
      <c r="DC312" s="8"/>
      <c r="DD312" s="8"/>
      <c r="DE312" s="1"/>
      <c r="DF312" s="1"/>
      <c r="DG312" s="1"/>
      <c r="DH312" s="1"/>
      <c r="DI312" s="2"/>
      <c r="DJ312" s="206" t="s">
        <v>490</v>
      </c>
      <c r="DK312" s="4"/>
      <c r="DL312" s="4"/>
      <c r="DM312" s="4"/>
      <c r="DN312" s="4"/>
      <c r="DO312" s="4"/>
      <c r="DP312" s="4"/>
      <c r="DQ312" s="4"/>
      <c r="DR312" s="1"/>
      <c r="DS312" s="1"/>
      <c r="DT312" s="2"/>
      <c r="DU312" s="2"/>
      <c r="DV312" s="2"/>
      <c r="DW312" s="2"/>
      <c r="DX312" s="2"/>
      <c r="DY312" s="2"/>
      <c r="DZ312" s="2"/>
      <c r="EA312" s="2"/>
      <c r="EB312" s="1"/>
      <c r="EC312" s="9"/>
      <c r="ED312" s="9"/>
      <c r="EE312" s="9"/>
      <c r="EF312" s="1">
        <v>10</v>
      </c>
      <c r="EG312" s="1"/>
      <c r="EH312" s="1">
        <v>0</v>
      </c>
      <c r="EI312" s="237" t="s">
        <v>513</v>
      </c>
      <c r="EJ312" s="1">
        <v>181</v>
      </c>
      <c r="EK312" s="1">
        <v>78</v>
      </c>
      <c r="EL312" s="6">
        <f>EK312/((EJ312/100)*(EJ312/100))</f>
        <v>23.808797045267237</v>
      </c>
      <c r="EM312" s="1"/>
      <c r="EN312" s="1">
        <v>0</v>
      </c>
      <c r="EO312" s="1">
        <v>0</v>
      </c>
      <c r="EP312" s="1">
        <v>0</v>
      </c>
      <c r="EQ312" s="244" t="s">
        <v>2431</v>
      </c>
      <c r="ER312" s="10">
        <v>43090</v>
      </c>
      <c r="ES312" s="129"/>
      <c r="ET312" s="9"/>
      <c r="EU312" s="9"/>
      <c r="EV312" s="9"/>
      <c r="EW312" s="9"/>
      <c r="EX312" s="9"/>
      <c r="EY312" s="132"/>
      <c r="EZ312" s="132"/>
      <c r="FA312" s="11"/>
      <c r="FB312" s="9"/>
      <c r="FC312" s="9"/>
      <c r="FD312" s="9"/>
      <c r="FE312" s="9"/>
      <c r="FF312" s="9"/>
      <c r="FG312" s="132"/>
      <c r="FH312" s="132"/>
      <c r="FI312" s="134"/>
      <c r="FJ312" s="133"/>
      <c r="FK312" s="171"/>
      <c r="FL312" s="21"/>
      <c r="FM312" s="136"/>
      <c r="FN312" s="9"/>
      <c r="FO312" s="36"/>
      <c r="FP312" s="9"/>
      <c r="FQ312" s="132"/>
      <c r="FR312" s="132"/>
      <c r="FS312" s="1"/>
      <c r="FT312" s="1"/>
      <c r="FU312" s="335" t="s">
        <v>772</v>
      </c>
      <c r="FV312" s="348" t="s">
        <v>430</v>
      </c>
      <c r="FW312" s="210" t="s">
        <v>772</v>
      </c>
      <c r="FX312" s="244" t="s">
        <v>1349</v>
      </c>
      <c r="FY312" s="243" t="s">
        <v>2432</v>
      </c>
      <c r="FZ312" s="1"/>
      <c r="GA312" s="1">
        <v>2</v>
      </c>
      <c r="GB312" s="9"/>
      <c r="GC312" s="9"/>
      <c r="GD312" s="1"/>
      <c r="GE312" s="459">
        <v>1</v>
      </c>
      <c r="GF312" s="237" t="s">
        <v>2433</v>
      </c>
      <c r="GG312" s="1"/>
      <c r="GH312" s="249">
        <v>43740</v>
      </c>
      <c r="GI312" s="351">
        <v>0</v>
      </c>
      <c r="GJ312" s="244" t="s">
        <v>2433</v>
      </c>
      <c r="GK312" s="1"/>
      <c r="GL312" s="244" t="s">
        <v>513</v>
      </c>
      <c r="GM312" s="9"/>
      <c r="GN312" s="1"/>
      <c r="GO312" s="1"/>
      <c r="GP312" s="4"/>
      <c r="GQ312" s="1"/>
      <c r="GR312" s="138"/>
      <c r="GS312" s="1"/>
      <c r="GT312" s="1"/>
      <c r="GU312" s="1"/>
      <c r="GV312" s="1"/>
      <c r="GW312" s="1"/>
      <c r="GX312" s="1"/>
      <c r="GY312" s="9"/>
      <c r="GZ312" s="9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1"/>
      <c r="KQ312" s="9"/>
      <c r="KR312" s="9"/>
      <c r="KS312" s="23">
        <v>43740</v>
      </c>
      <c r="KT312" s="20">
        <v>1</v>
      </c>
      <c r="KU312" s="1">
        <v>0</v>
      </c>
      <c r="KV312" s="1">
        <v>1</v>
      </c>
      <c r="KW312" s="23">
        <v>43740</v>
      </c>
      <c r="KX312" s="1">
        <v>1</v>
      </c>
      <c r="KY312" s="1">
        <v>3</v>
      </c>
      <c r="KZ312" s="1">
        <v>3</v>
      </c>
      <c r="LA312" s="11" t="s">
        <v>2434</v>
      </c>
      <c r="LB312" s="11"/>
      <c r="LC312" s="11"/>
    </row>
    <row r="313" spans="1:315" s="377" customFormat="1">
      <c r="A313" s="1">
        <v>63</v>
      </c>
      <c r="B313" s="415">
        <f>COUNTIFS($D$3:D313,D313,$F$3:F313,F313)</f>
        <v>1</v>
      </c>
      <c r="C313" s="34">
        <v>14771</v>
      </c>
      <c r="D313" s="21" t="s">
        <v>1499</v>
      </c>
      <c r="E313" s="2" t="s">
        <v>489</v>
      </c>
      <c r="F313" s="12">
        <v>5455290027</v>
      </c>
      <c r="G313" s="1">
        <v>67</v>
      </c>
      <c r="H313" s="441">
        <v>44267</v>
      </c>
      <c r="I313" s="29" t="s">
        <v>441</v>
      </c>
      <c r="J313" s="24" t="s">
        <v>486</v>
      </c>
      <c r="K313" s="2" t="s">
        <v>429</v>
      </c>
      <c r="L313" s="2">
        <v>7</v>
      </c>
      <c r="M313" s="2">
        <v>1</v>
      </c>
      <c r="N313" s="2" t="s">
        <v>644</v>
      </c>
      <c r="O313" s="11"/>
      <c r="P313" s="2" t="s">
        <v>1480</v>
      </c>
      <c r="Q313" s="11"/>
      <c r="R313" s="11"/>
      <c r="S313" s="11"/>
      <c r="T313" s="41"/>
      <c r="U313" s="41"/>
      <c r="V313" s="61" t="s">
        <v>1358</v>
      </c>
      <c r="W313" s="41"/>
      <c r="X313" s="63"/>
      <c r="Y313" s="63"/>
      <c r="Z313" s="11"/>
      <c r="AA313" s="1" t="s">
        <v>793</v>
      </c>
      <c r="AB313" s="1"/>
      <c r="AC313" s="112">
        <v>352</v>
      </c>
      <c r="AD313" s="112">
        <v>25000</v>
      </c>
      <c r="AE313" s="11"/>
      <c r="AF313" s="11"/>
      <c r="AG313" s="11" t="s">
        <v>482</v>
      </c>
      <c r="AH313" s="112">
        <v>150</v>
      </c>
      <c r="AI313" s="11"/>
      <c r="AJ313" s="11"/>
      <c r="AK313" s="112"/>
      <c r="AL313" s="1"/>
      <c r="AM313" s="11"/>
      <c r="AN313" s="1"/>
      <c r="AO313" s="113">
        <v>40.5</v>
      </c>
      <c r="AP313" s="114">
        <v>57.5</v>
      </c>
      <c r="AQ313" s="115">
        <v>1.6</v>
      </c>
      <c r="AR313" s="116">
        <f>AO313+AP313+AQ313</f>
        <v>99.6</v>
      </c>
      <c r="AS313" s="117">
        <f>AO313/AP313</f>
        <v>0.70434782608695656</v>
      </c>
      <c r="AT313" s="118">
        <f>AO313/AP313*AQ313</f>
        <v>1.1269565217391306</v>
      </c>
      <c r="AU313" s="119">
        <f>AO313/(AP313+AQ313)</f>
        <v>0.68527918781725883</v>
      </c>
      <c r="AV313" s="19">
        <f>AW313*AO313/100</f>
        <v>30.689999999999994</v>
      </c>
      <c r="AW313" s="19">
        <f>98-AY313-(CD313*100/AO313)</f>
        <v>75.777777777777771</v>
      </c>
      <c r="AX313" s="120">
        <v>7.37</v>
      </c>
      <c r="AY313" s="19">
        <f>AX313*100/AO313</f>
        <v>18.197530864197532</v>
      </c>
      <c r="AZ313" s="1" t="s">
        <v>431</v>
      </c>
      <c r="BA313" s="55">
        <v>16.100000000000001</v>
      </c>
      <c r="BB313" s="1" t="s">
        <v>431</v>
      </c>
      <c r="BC313" s="6">
        <v>1.4E-2</v>
      </c>
      <c r="BD313" s="6"/>
      <c r="BE313" s="19"/>
      <c r="BF313" s="19"/>
      <c r="BG313" s="2">
        <v>4214</v>
      </c>
      <c r="BH313" s="2">
        <v>398.18181818181813</v>
      </c>
      <c r="BI313" s="19">
        <v>0.69</v>
      </c>
      <c r="BJ313" s="19">
        <v>33.6</v>
      </c>
      <c r="BK313" s="1">
        <v>66.400000000000006</v>
      </c>
      <c r="BL313" s="121">
        <f>BJ313/BK313</f>
        <v>0.50602409638554213</v>
      </c>
      <c r="BM313" s="122">
        <v>0.6</v>
      </c>
      <c r="BN313" s="6">
        <f>BM313*100/AO313</f>
        <v>1.4814814814814814</v>
      </c>
      <c r="BO313" s="1" t="s">
        <v>431</v>
      </c>
      <c r="BP313" s="19">
        <v>25.5</v>
      </c>
      <c r="BQ313" s="19">
        <v>30</v>
      </c>
      <c r="BR313" s="6">
        <v>30261</v>
      </c>
      <c r="BS313" s="6">
        <f>BX313+BZ313</f>
        <v>22.740000000000002</v>
      </c>
      <c r="BT313" s="4">
        <v>91.4</v>
      </c>
      <c r="BU313" s="4">
        <v>5663</v>
      </c>
      <c r="BV313" s="6">
        <f>100-BT313</f>
        <v>8.5999999999999943</v>
      </c>
      <c r="BW313" s="6">
        <f>BY313+CA313+CC313</f>
        <v>57.465499999999999</v>
      </c>
      <c r="BX313" s="22">
        <v>8.94</v>
      </c>
      <c r="BY313" s="22">
        <f>BX313*AP313/100</f>
        <v>5.1404999999999994</v>
      </c>
      <c r="BZ313" s="4">
        <v>13.8</v>
      </c>
      <c r="CA313" s="22">
        <f>BZ313*AP313/100</f>
        <v>7.9349999999999996</v>
      </c>
      <c r="CB313" s="4">
        <v>77.2</v>
      </c>
      <c r="CC313" s="22">
        <f>CB313*AP313/100</f>
        <v>44.39</v>
      </c>
      <c r="CD313" s="22">
        <v>1.63</v>
      </c>
      <c r="CE313" s="123">
        <v>91.6</v>
      </c>
      <c r="CF313" s="123">
        <v>5628</v>
      </c>
      <c r="CG313" s="123">
        <v>73.2</v>
      </c>
      <c r="CH313" s="123">
        <v>4775</v>
      </c>
      <c r="CI313" s="123">
        <v>12.6</v>
      </c>
      <c r="CJ313" s="123">
        <v>28.1</v>
      </c>
      <c r="CK313" s="123">
        <v>4358</v>
      </c>
      <c r="CL313" s="19">
        <f>BX313/BZ313</f>
        <v>0.64782608695652166</v>
      </c>
      <c r="CM313" s="19">
        <v>4</v>
      </c>
      <c r="CN313" s="19">
        <v>18.600000000000001</v>
      </c>
      <c r="CO313" s="19">
        <v>9.7899999999999991</v>
      </c>
      <c r="CP313" s="6"/>
      <c r="CQ313" s="19"/>
      <c r="CR313" s="19"/>
      <c r="CS313" s="20"/>
      <c r="CT313" s="25"/>
      <c r="CU313" s="125"/>
      <c r="CV313" s="125"/>
      <c r="CW313" s="1"/>
      <c r="CX313" s="1"/>
      <c r="CY313" s="1"/>
      <c r="CZ313" s="22"/>
      <c r="DA313" s="16"/>
      <c r="DB313" s="126" t="s">
        <v>256</v>
      </c>
      <c r="DC313" s="127"/>
      <c r="DD313" s="128" t="s">
        <v>1500</v>
      </c>
      <c r="DE313" s="1"/>
      <c r="DF313" s="1"/>
      <c r="DG313" s="1"/>
      <c r="DH313" s="1"/>
      <c r="DI313" s="1" t="s">
        <v>435</v>
      </c>
      <c r="DJ313" s="205" t="s">
        <v>482</v>
      </c>
      <c r="DK313" s="4">
        <v>2</v>
      </c>
      <c r="DL313" s="4"/>
      <c r="DM313" s="4"/>
      <c r="DN313" s="16">
        <v>0</v>
      </c>
      <c r="DO313" s="4"/>
      <c r="DP313" s="4"/>
      <c r="DQ313" s="4"/>
      <c r="DR313" s="1" t="s">
        <v>430</v>
      </c>
      <c r="DS313" s="1" t="s">
        <v>430</v>
      </c>
      <c r="DT313" s="1">
        <v>156</v>
      </c>
      <c r="DU313" s="1">
        <v>3.2</v>
      </c>
      <c r="DV313" s="1">
        <v>96.8</v>
      </c>
      <c r="DW313" s="1" t="s">
        <v>430</v>
      </c>
      <c r="DX313" s="1" t="s">
        <v>430</v>
      </c>
      <c r="DY313" s="1" t="s">
        <v>430</v>
      </c>
      <c r="DZ313" s="1" t="s">
        <v>430</v>
      </c>
      <c r="EA313" s="1">
        <v>0</v>
      </c>
      <c r="EB313" s="1"/>
      <c r="EC313" s="36"/>
      <c r="ED313" s="36"/>
      <c r="EE313" s="4">
        <f>L313</f>
        <v>7</v>
      </c>
      <c r="EF313" s="4">
        <v>15</v>
      </c>
      <c r="EG313" s="4"/>
      <c r="EH313" s="4">
        <v>1</v>
      </c>
      <c r="EI313" s="4" t="s">
        <v>513</v>
      </c>
      <c r="EJ313" s="4">
        <v>176</v>
      </c>
      <c r="EK313" s="4">
        <v>65</v>
      </c>
      <c r="EL313" s="6">
        <f>EK313/(EJ313*EJ313*0.01*0.01)</f>
        <v>20.983987603305785</v>
      </c>
      <c r="EM313" s="4"/>
      <c r="EN313" s="4">
        <v>0</v>
      </c>
      <c r="EO313" s="4">
        <v>2</v>
      </c>
      <c r="EP313" s="4">
        <v>1</v>
      </c>
      <c r="EQ313" s="31" t="s">
        <v>513</v>
      </c>
      <c r="ER313" s="14" t="s">
        <v>513</v>
      </c>
      <c r="ES313" s="129">
        <v>14771</v>
      </c>
      <c r="ET313" s="130">
        <v>75</v>
      </c>
      <c r="EU313" s="130">
        <v>9435</v>
      </c>
      <c r="EV313" s="130">
        <v>4000</v>
      </c>
      <c r="EW313" s="130">
        <v>39780</v>
      </c>
      <c r="EX313" s="130">
        <v>2355</v>
      </c>
      <c r="EY313" s="131">
        <f>EX313/EV313*EW313/ET313</f>
        <v>312.27299999999997</v>
      </c>
      <c r="EZ313" s="38">
        <f>L313*EY313</f>
        <v>2185.9109999999996</v>
      </c>
      <c r="FA313" s="9"/>
      <c r="FB313" s="9"/>
      <c r="FC313" s="9"/>
      <c r="FD313" s="9"/>
      <c r="FE313" s="132"/>
      <c r="FF313" s="132"/>
      <c r="FG313" s="132"/>
      <c r="FH313" s="133"/>
      <c r="FI313" s="134"/>
      <c r="FJ313" s="133"/>
      <c r="FK313" s="135"/>
      <c r="FL313" s="136"/>
      <c r="FM313" s="9"/>
      <c r="FN313" s="1"/>
      <c r="FO313" s="40">
        <f>AC313/1000</f>
        <v>0.35199999999999998</v>
      </c>
      <c r="FP313" s="9"/>
      <c r="FQ313" s="118">
        <f>EX313*100/EU313</f>
        <v>24.960254372019079</v>
      </c>
      <c r="FR313" s="137">
        <f>EY313/1000</f>
        <v>0.31227299999999997</v>
      </c>
      <c r="FS313" s="9"/>
      <c r="FT313" s="1"/>
      <c r="FU313" s="336">
        <v>44068</v>
      </c>
      <c r="FV313" s="343"/>
      <c r="FW313" s="237" t="s">
        <v>1349</v>
      </c>
      <c r="FX313" s="208"/>
      <c r="FY313" s="243" t="s">
        <v>2430</v>
      </c>
      <c r="FZ313" s="1"/>
      <c r="GA313" s="1">
        <v>3</v>
      </c>
      <c r="GB313" s="9"/>
      <c r="GC313" s="9"/>
      <c r="GD313" s="1"/>
      <c r="GE313" s="459" t="s">
        <v>430</v>
      </c>
      <c r="GF313" s="237" t="s">
        <v>430</v>
      </c>
      <c r="GG313" s="1"/>
      <c r="GH313" s="244" t="s">
        <v>430</v>
      </c>
      <c r="GI313" s="351">
        <v>1</v>
      </c>
      <c r="GJ313" s="244" t="s">
        <v>513</v>
      </c>
      <c r="GK313" s="1"/>
      <c r="GL313" s="244" t="s">
        <v>513</v>
      </c>
      <c r="GM313" s="9"/>
      <c r="GN313" s="1"/>
      <c r="GO313" s="10">
        <v>43784</v>
      </c>
      <c r="GP313" s="10"/>
      <c r="GQ313" s="20"/>
      <c r="GR313" s="138"/>
      <c r="GS313" s="1"/>
      <c r="GT313" s="1"/>
      <c r="GU313" s="1"/>
      <c r="GV313" s="1"/>
      <c r="GW313" s="1"/>
      <c r="GX313" s="1"/>
      <c r="GY313" s="9"/>
      <c r="GZ313" s="9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9"/>
      <c r="KC313" s="9"/>
      <c r="KD313" s="9"/>
      <c r="KE313" s="20">
        <f>FR313*AO313/100*1000</f>
        <v>126.47056499999998</v>
      </c>
      <c r="KF313" s="20">
        <f>FR313*AP313/100*1000</f>
        <v>179.55697499999999</v>
      </c>
      <c r="KG313" s="20">
        <f>FR313*AQ313/100*1000</f>
        <v>4.9963680000000004</v>
      </c>
      <c r="KH313" s="20">
        <f>FR313*AX313/100*1000</f>
        <v>23.014520099999999</v>
      </c>
      <c r="KI313" s="20">
        <f>FR313*BM313/100*1000</f>
        <v>1.8736379999999997</v>
      </c>
      <c r="KJ313" s="20">
        <f>FR313*BY313/100*1000</f>
        <v>16.052393564999996</v>
      </c>
      <c r="KK313" s="20">
        <f>FR313*CA313/100*1000</f>
        <v>24.778862549999996</v>
      </c>
      <c r="KL313" s="20">
        <f>FR313*CC313/100*1000</f>
        <v>138.61798469999997</v>
      </c>
      <c r="KM313" s="9"/>
      <c r="KN313" s="9"/>
      <c r="KO313" s="9"/>
      <c r="KP313" s="1"/>
      <c r="KQ313" s="9"/>
      <c r="KR313" s="9"/>
      <c r="KS313" s="245" t="s">
        <v>513</v>
      </c>
      <c r="KT313" s="459" t="s">
        <v>513</v>
      </c>
      <c r="KU313" s="237" t="s">
        <v>513</v>
      </c>
      <c r="KV313" s="237" t="s">
        <v>513</v>
      </c>
      <c r="KW313" s="237" t="s">
        <v>513</v>
      </c>
      <c r="KX313" s="237" t="s">
        <v>513</v>
      </c>
      <c r="KY313" s="237" t="s">
        <v>513</v>
      </c>
      <c r="KZ313" s="237" t="s">
        <v>513</v>
      </c>
      <c r="LA313" s="11" t="s">
        <v>513</v>
      </c>
      <c r="LB313" s="11"/>
      <c r="LC313" s="11"/>
    </row>
    <row r="314" spans="1:315">
      <c r="A314" s="1">
        <v>333</v>
      </c>
      <c r="B314" s="1">
        <f>COUNTIFS($D$3:D314,D314,$F$3:F314,F314)</f>
        <v>1</v>
      </c>
      <c r="C314" s="34">
        <v>11864</v>
      </c>
      <c r="D314" s="21" t="s">
        <v>881</v>
      </c>
      <c r="E314" s="2" t="s">
        <v>671</v>
      </c>
      <c r="F314" s="12">
        <v>455103768</v>
      </c>
      <c r="G314" s="1">
        <v>74</v>
      </c>
      <c r="H314" s="441">
        <v>43782</v>
      </c>
      <c r="I314" s="29" t="s">
        <v>631</v>
      </c>
      <c r="J314" s="24" t="s">
        <v>486</v>
      </c>
      <c r="K314" s="2" t="s">
        <v>429</v>
      </c>
      <c r="L314" s="1">
        <v>14</v>
      </c>
      <c r="M314" s="2" t="s">
        <v>540</v>
      </c>
      <c r="N314" s="2" t="s">
        <v>643</v>
      </c>
      <c r="O314" s="1"/>
      <c r="P314" s="1" t="s">
        <v>848</v>
      </c>
      <c r="Q314" s="25"/>
      <c r="R314" s="25"/>
      <c r="S314" s="2"/>
      <c r="T314" s="45" t="s">
        <v>782</v>
      </c>
      <c r="U314" s="45"/>
      <c r="V314" s="47" t="s">
        <v>858</v>
      </c>
      <c r="W314" s="27"/>
      <c r="X314" s="56"/>
      <c r="Y314" s="56"/>
      <c r="Z314" s="29"/>
      <c r="AA314" s="1" t="s">
        <v>756</v>
      </c>
      <c r="AB314" s="1"/>
      <c r="AC314" s="112">
        <v>248</v>
      </c>
      <c r="AD314" s="112">
        <v>3400</v>
      </c>
      <c r="AE314" s="11"/>
      <c r="AF314" s="11"/>
      <c r="AG314" s="11" t="s">
        <v>490</v>
      </c>
      <c r="AH314" s="112">
        <v>250</v>
      </c>
      <c r="AI314" s="11"/>
      <c r="AJ314" s="1"/>
      <c r="AK314" s="112"/>
      <c r="AL314" s="1"/>
      <c r="AM314" s="1"/>
      <c r="AN314" s="1"/>
      <c r="AO314" s="113">
        <v>40</v>
      </c>
      <c r="AP314" s="114">
        <v>42.2</v>
      </c>
      <c r="AQ314" s="115">
        <v>17.7</v>
      </c>
      <c r="AR314" s="116">
        <f>AO314+AP314+AQ314</f>
        <v>99.9</v>
      </c>
      <c r="AS314" s="117">
        <f>AO314/AP314</f>
        <v>0.94786729857819896</v>
      </c>
      <c r="AT314" s="118">
        <f>AO314/AP314*AQ314</f>
        <v>16.777251184834121</v>
      </c>
      <c r="AU314" s="119">
        <f>AO314/(AP314+AQ314)</f>
        <v>0.66777963272120189</v>
      </c>
      <c r="AV314" s="19">
        <v>33.200000000000003</v>
      </c>
      <c r="AW314" s="19">
        <f>95-AY314</f>
        <v>83</v>
      </c>
      <c r="AX314" s="120">
        <v>4.8</v>
      </c>
      <c r="AY314" s="19">
        <v>12</v>
      </c>
      <c r="AZ314" s="1" t="s">
        <v>431</v>
      </c>
      <c r="BA314" s="142">
        <v>16.38</v>
      </c>
      <c r="BB314" s="1" t="s">
        <v>431</v>
      </c>
      <c r="BC314" s="6">
        <v>1</v>
      </c>
      <c r="BD314" s="6">
        <v>75.599999999999994</v>
      </c>
      <c r="BE314" s="19">
        <v>31.2</v>
      </c>
      <c r="BF314" s="19">
        <v>29.4</v>
      </c>
      <c r="BG314" s="2">
        <v>8943</v>
      </c>
      <c r="BH314" s="20">
        <v>483.20000000000005</v>
      </c>
      <c r="BI314" s="19">
        <v>1</v>
      </c>
      <c r="BJ314" s="19">
        <v>39.5</v>
      </c>
      <c r="BK314" s="1">
        <v>60.5</v>
      </c>
      <c r="BL314" s="121">
        <f>BJ314/BK314</f>
        <v>0.65289256198347112</v>
      </c>
      <c r="BM314" s="122">
        <v>0.7</v>
      </c>
      <c r="BN314" s="6">
        <f>BM314*100/AO314</f>
        <v>1.75</v>
      </c>
      <c r="BO314" s="1" t="s">
        <v>431</v>
      </c>
      <c r="BP314" s="1">
        <v>39</v>
      </c>
      <c r="BQ314" s="19">
        <v>52.667999999999999</v>
      </c>
      <c r="BR314" s="42">
        <v>47824.107142857138</v>
      </c>
      <c r="BS314" s="6">
        <f>BX314+BZ314</f>
        <v>18.899999999999999</v>
      </c>
      <c r="BT314" s="4">
        <v>87.4</v>
      </c>
      <c r="BU314" s="42">
        <v>7077.2800000000007</v>
      </c>
      <c r="BV314" s="6">
        <f>100-BT314</f>
        <v>12.599999999999994</v>
      </c>
      <c r="BW314" s="6">
        <f>BY314+CA314+CC314</f>
        <v>41.777999999999999</v>
      </c>
      <c r="BX314" s="4">
        <v>2.4</v>
      </c>
      <c r="BY314" s="22">
        <f>BX314*AP314/100</f>
        <v>1.0127999999999999</v>
      </c>
      <c r="BZ314" s="4">
        <v>16.5</v>
      </c>
      <c r="CA314" s="22">
        <f>BZ314*AP314/100</f>
        <v>6.963000000000001</v>
      </c>
      <c r="CB314" s="4">
        <v>80.099999999999994</v>
      </c>
      <c r="CC314" s="22">
        <f>CB314*AP314/100</f>
        <v>33.802199999999999</v>
      </c>
      <c r="CD314" s="6">
        <v>1.1000000000000001</v>
      </c>
      <c r="CE314" s="123">
        <v>100</v>
      </c>
      <c r="CF314" s="124">
        <v>14464.699999999999</v>
      </c>
      <c r="CG314" s="123">
        <v>99.6</v>
      </c>
      <c r="CH314" s="123">
        <v>9709</v>
      </c>
      <c r="CI314" s="123">
        <v>91.3</v>
      </c>
      <c r="CJ314" s="123">
        <v>92.5</v>
      </c>
      <c r="CK314" s="124">
        <v>5677.2</v>
      </c>
      <c r="CL314" s="143">
        <f>BX314/BZ314</f>
        <v>0.14545454545454545</v>
      </c>
      <c r="CM314" s="22"/>
      <c r="CN314" s="22"/>
      <c r="CO314" s="22"/>
      <c r="CP314" s="6"/>
      <c r="CQ314" s="19"/>
      <c r="CR314" s="19"/>
      <c r="CS314" s="19"/>
      <c r="CT314" s="6">
        <v>24.7</v>
      </c>
      <c r="CU314" s="6">
        <v>30.3</v>
      </c>
      <c r="CV314" s="6">
        <v>83.7</v>
      </c>
      <c r="CW314" s="22">
        <v>74.5</v>
      </c>
      <c r="CX314" s="22">
        <v>67.400000000000006</v>
      </c>
      <c r="CY314" s="2">
        <v>69.099999999999994</v>
      </c>
      <c r="CZ314" s="22">
        <v>0.54</v>
      </c>
      <c r="DA314" s="16">
        <v>3</v>
      </c>
      <c r="DB314" s="126" t="s">
        <v>256</v>
      </c>
      <c r="DC314" s="127"/>
      <c r="DD314" s="128" t="s">
        <v>882</v>
      </c>
      <c r="DE314" s="1"/>
      <c r="DF314" s="1"/>
      <c r="DG314" s="1"/>
      <c r="DH314" s="1"/>
      <c r="DI314" s="1" t="s">
        <v>435</v>
      </c>
      <c r="DJ314" s="206" t="s">
        <v>490</v>
      </c>
      <c r="DK314" s="4">
        <v>2</v>
      </c>
      <c r="DL314" s="4"/>
      <c r="DM314" s="4"/>
      <c r="DN314" s="16">
        <v>0</v>
      </c>
      <c r="DO314" s="4"/>
      <c r="DP314" s="4"/>
      <c r="DQ314" s="4"/>
      <c r="DR314" s="1" t="s">
        <v>430</v>
      </c>
      <c r="DS314" s="1" t="s">
        <v>430</v>
      </c>
      <c r="DT314" s="1">
        <v>413</v>
      </c>
      <c r="DU314" s="1">
        <v>32</v>
      </c>
      <c r="DV314" s="1">
        <v>68</v>
      </c>
      <c r="DW314" s="1" t="s">
        <v>430</v>
      </c>
      <c r="DX314" s="1" t="s">
        <v>430</v>
      </c>
      <c r="DY314" s="1" t="s">
        <v>430</v>
      </c>
      <c r="DZ314" s="1" t="s">
        <v>430</v>
      </c>
      <c r="EA314" s="1">
        <v>0</v>
      </c>
      <c r="EB314" s="1"/>
      <c r="EC314" s="36"/>
      <c r="ED314" s="36"/>
      <c r="EE314" s="4">
        <v>14</v>
      </c>
      <c r="EF314" s="4">
        <v>30</v>
      </c>
      <c r="EG314" s="4"/>
      <c r="EH314" s="4">
        <v>1</v>
      </c>
      <c r="EI314" s="4" t="s">
        <v>2435</v>
      </c>
      <c r="EJ314" s="4">
        <v>163</v>
      </c>
      <c r="EK314" s="4">
        <v>90</v>
      </c>
      <c r="EL314" s="6">
        <f>EK314/(EJ314*EJ314*0.01*0.01)</f>
        <v>33.874063758515568</v>
      </c>
      <c r="EM314" s="4"/>
      <c r="EN314" s="4">
        <v>1</v>
      </c>
      <c r="EO314" s="4">
        <v>2</v>
      </c>
      <c r="EP314" s="4">
        <v>1</v>
      </c>
      <c r="EQ314" s="31" t="s">
        <v>513</v>
      </c>
      <c r="ER314" s="14" t="s">
        <v>513</v>
      </c>
      <c r="ES314" s="129">
        <v>11864</v>
      </c>
      <c r="ET314" s="130">
        <v>75</v>
      </c>
      <c r="EU314" s="130">
        <v>11123</v>
      </c>
      <c r="EV314" s="130">
        <v>4000</v>
      </c>
      <c r="EW314" s="130">
        <v>42120</v>
      </c>
      <c r="EX314" s="130">
        <v>1676</v>
      </c>
      <c r="EY314" s="131">
        <f>EX314/EV314*EW314/ET314</f>
        <v>235.31039999999999</v>
      </c>
      <c r="EZ314" s="38">
        <f>L314*EY314</f>
        <v>3294.3455999999996</v>
      </c>
      <c r="FA314" s="9"/>
      <c r="FB314" s="9"/>
      <c r="FC314" s="9"/>
      <c r="FD314" s="9"/>
      <c r="FE314" s="132"/>
      <c r="FF314" s="132"/>
      <c r="FG314" s="132"/>
      <c r="FH314" s="133"/>
      <c r="FI314" s="134"/>
      <c r="FJ314" s="133"/>
      <c r="FK314" s="135"/>
      <c r="FL314" s="136"/>
      <c r="FM314" s="9"/>
      <c r="FN314" s="1"/>
      <c r="FO314" s="40">
        <f>AC314/1000</f>
        <v>0.248</v>
      </c>
      <c r="FP314" s="9"/>
      <c r="FQ314" s="118">
        <f>EX314*100/EU314</f>
        <v>15.067877371212802</v>
      </c>
      <c r="FR314" s="137">
        <f>EY314/1000</f>
        <v>0.23531039999999998</v>
      </c>
      <c r="FS314" s="9"/>
      <c r="FT314" s="1"/>
      <c r="FU314" s="335"/>
      <c r="FV314" s="344">
        <v>43733</v>
      </c>
      <c r="FW314" s="210"/>
      <c r="FX314" s="244" t="s">
        <v>1322</v>
      </c>
      <c r="FY314" s="243" t="s">
        <v>430</v>
      </c>
      <c r="FZ314" s="1"/>
      <c r="GA314" s="1">
        <v>3</v>
      </c>
      <c r="GB314" s="9"/>
      <c r="GC314" s="9"/>
      <c r="GD314" s="1"/>
      <c r="GE314" s="459">
        <v>1</v>
      </c>
      <c r="GF314" s="237" t="s">
        <v>1371</v>
      </c>
      <c r="GG314" s="1"/>
      <c r="GH314" s="28">
        <v>43838</v>
      </c>
      <c r="GI314" s="351">
        <v>1</v>
      </c>
      <c r="GJ314" s="244" t="s">
        <v>2618</v>
      </c>
      <c r="GK314" s="1"/>
      <c r="GL314" s="244" t="s">
        <v>513</v>
      </c>
      <c r="GM314" s="9"/>
      <c r="GN314" s="1"/>
      <c r="GO314" s="10">
        <v>43782</v>
      </c>
      <c r="GP314" s="10"/>
      <c r="GQ314" s="20"/>
      <c r="GR314" s="138"/>
      <c r="GS314" s="1"/>
      <c r="GT314" s="1"/>
      <c r="GU314" s="1"/>
      <c r="GV314" s="1"/>
      <c r="GW314" s="1"/>
      <c r="GX314" s="1"/>
      <c r="GY314" s="9"/>
      <c r="GZ314" s="9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9"/>
      <c r="KC314" s="9"/>
      <c r="KD314" s="9"/>
      <c r="KE314" s="20">
        <f>FR314*AO314/100*1000</f>
        <v>94.124159999999989</v>
      </c>
      <c r="KF314" s="20">
        <f>FR314*AP314/100*1000</f>
        <v>99.300988799999985</v>
      </c>
      <c r="KG314" s="20">
        <f>FR314*AQ314/100*1000</f>
        <v>41.649940799999996</v>
      </c>
      <c r="KH314" s="20">
        <f>FR314*AX314/100*1000</f>
        <v>11.2948992</v>
      </c>
      <c r="KI314" s="20">
        <f>FR314*BM314/100*1000</f>
        <v>1.6471727999999997</v>
      </c>
      <c r="KJ314" s="20">
        <f>FR314*BY314/100*1000</f>
        <v>2.3832237311999998</v>
      </c>
      <c r="KK314" s="20">
        <f>FR314*CA314/100*1000</f>
        <v>16.384663152000002</v>
      </c>
      <c r="KL314" s="20">
        <f>FR314*CC314/100*1000</f>
        <v>79.540092028800004</v>
      </c>
      <c r="KM314" s="9"/>
      <c r="KN314" s="9"/>
      <c r="KO314" s="9"/>
      <c r="KP314" s="1"/>
      <c r="KQ314" s="9"/>
      <c r="KR314" s="9"/>
      <c r="KS314" s="23">
        <v>43838</v>
      </c>
      <c r="KT314" s="20">
        <v>1</v>
      </c>
      <c r="KU314" s="1">
        <v>2</v>
      </c>
      <c r="KV314" s="1">
        <v>1</v>
      </c>
      <c r="KW314" s="23">
        <v>44818</v>
      </c>
      <c r="KX314" s="1">
        <v>1</v>
      </c>
      <c r="KY314" s="1">
        <v>4</v>
      </c>
      <c r="KZ314" s="1">
        <v>4</v>
      </c>
      <c r="LA314" s="11" t="s">
        <v>2438</v>
      </c>
      <c r="LB314" s="11"/>
      <c r="LC314" s="11"/>
    </row>
    <row r="315" spans="1:315">
      <c r="A315" s="1">
        <v>110</v>
      </c>
      <c r="B315" s="415">
        <f>COUNTIFS($D$3:D315,D315,$F$3:F315,F315)</f>
        <v>1</v>
      </c>
      <c r="C315" s="21">
        <v>8656</v>
      </c>
      <c r="D315" s="21" t="s">
        <v>2284</v>
      </c>
      <c r="E315" s="1" t="s">
        <v>520</v>
      </c>
      <c r="F315" s="12">
        <v>7907125358</v>
      </c>
      <c r="G315" s="1">
        <v>39</v>
      </c>
      <c r="H315" s="441">
        <v>43255</v>
      </c>
      <c r="I315" s="162"/>
      <c r="J315" s="24"/>
      <c r="K315" s="9"/>
      <c r="L315" s="1"/>
      <c r="M315" s="1"/>
      <c r="N315" s="1"/>
      <c r="O315" s="1"/>
      <c r="P315" s="25"/>
      <c r="Q315" s="25"/>
      <c r="R315" s="25"/>
      <c r="S315" s="27"/>
      <c r="T315" s="27"/>
      <c r="U315" s="27"/>
      <c r="V315" s="27"/>
      <c r="W315" s="27"/>
      <c r="X315" s="27"/>
      <c r="Y315" s="26"/>
      <c r="Z315" s="8"/>
      <c r="AA315" s="1"/>
      <c r="AB315" s="1"/>
      <c r="AC315" s="1"/>
      <c r="AD315" s="1"/>
      <c r="AE315" s="1"/>
      <c r="AF315" s="1"/>
      <c r="AG315" s="136"/>
      <c r="AH315" s="9"/>
      <c r="AI315" s="1"/>
      <c r="AJ315" s="1"/>
      <c r="AK315" s="112"/>
      <c r="AL315" s="1"/>
      <c r="AM315" s="1"/>
      <c r="AN315" s="1"/>
      <c r="AO315" s="163"/>
      <c r="AP315" s="164"/>
      <c r="AQ315" s="165"/>
      <c r="AR315" s="166"/>
      <c r="AS315" s="135"/>
      <c r="AT315" s="21"/>
      <c r="AU315" s="167"/>
      <c r="AV315" s="1"/>
      <c r="AW315" s="1"/>
      <c r="AX315" s="168"/>
      <c r="AY315" s="1"/>
      <c r="AZ315" s="1"/>
      <c r="BA315" s="142"/>
      <c r="BB315" s="1"/>
      <c r="BC315" s="169"/>
      <c r="BD315" s="4"/>
      <c r="BE315" s="1"/>
      <c r="BF315" s="1"/>
      <c r="BG315" s="1"/>
      <c r="BH315" s="1"/>
      <c r="BI315" s="1"/>
      <c r="BJ315" s="1"/>
      <c r="BK315" s="1"/>
      <c r="BL315" s="170"/>
      <c r="BM315" s="123"/>
      <c r="BN315" s="4"/>
      <c r="BO315" s="1"/>
      <c r="BP315" s="1"/>
      <c r="BQ315" s="1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25"/>
      <c r="CP315" s="4"/>
      <c r="CQ315" s="1"/>
      <c r="CR315" s="1"/>
      <c r="CS315" s="1"/>
      <c r="CT315" s="25"/>
      <c r="CU315" s="125"/>
      <c r="CV315" s="125"/>
      <c r="CW315" s="1"/>
      <c r="CX315" s="1"/>
      <c r="CY315" s="1"/>
      <c r="CZ315" s="1"/>
      <c r="DA315" s="1"/>
      <c r="DB315" s="126"/>
      <c r="DC315" s="8"/>
      <c r="DD315" s="8"/>
      <c r="DE315" s="1"/>
      <c r="DF315" s="1"/>
      <c r="DG315" s="1"/>
      <c r="DH315" s="1"/>
      <c r="DI315" s="2"/>
      <c r="DJ315" s="205" t="s">
        <v>482</v>
      </c>
      <c r="DK315" s="4"/>
      <c r="DL315" s="4"/>
      <c r="DM315" s="4"/>
      <c r="DN315" s="4"/>
      <c r="DO315" s="4"/>
      <c r="DP315" s="4"/>
      <c r="DQ315" s="4"/>
      <c r="DR315" s="1"/>
      <c r="DS315" s="1"/>
      <c r="DT315" s="2"/>
      <c r="DU315" s="2"/>
      <c r="DV315" s="2"/>
      <c r="DW315" s="2"/>
      <c r="DX315" s="2"/>
      <c r="DY315" s="2"/>
      <c r="DZ315" s="2"/>
      <c r="EA315" s="2"/>
      <c r="EB315" s="1"/>
      <c r="EC315" s="9"/>
      <c r="ED315" s="9"/>
      <c r="EE315" s="9"/>
      <c r="EF315" s="1">
        <v>20</v>
      </c>
      <c r="EG315" s="1"/>
      <c r="EH315" s="1">
        <v>0</v>
      </c>
      <c r="EI315" s="237" t="s">
        <v>513</v>
      </c>
      <c r="EJ315" s="1">
        <v>180</v>
      </c>
      <c r="EK315" s="1">
        <v>110</v>
      </c>
      <c r="EL315" s="6">
        <f>EK315/((EJ315/100)*(EJ315/100))</f>
        <v>33.950617283950614</v>
      </c>
      <c r="EM315" s="1"/>
      <c r="EN315" s="1">
        <v>1</v>
      </c>
      <c r="EO315" s="1">
        <v>2</v>
      </c>
      <c r="EP315" s="1">
        <v>2</v>
      </c>
      <c r="EQ315" s="8">
        <v>3</v>
      </c>
      <c r="ER315" s="10">
        <v>43200</v>
      </c>
      <c r="ES315" s="129"/>
      <c r="ET315" s="9"/>
      <c r="EU315" s="9"/>
      <c r="EV315" s="9"/>
      <c r="EW315" s="9"/>
      <c r="EX315" s="9"/>
      <c r="EY315" s="132"/>
      <c r="EZ315" s="132"/>
      <c r="FA315" s="11"/>
      <c r="FB315" s="9"/>
      <c r="FC315" s="9"/>
      <c r="FD315" s="9"/>
      <c r="FE315" s="9"/>
      <c r="FF315" s="9"/>
      <c r="FG315" s="132"/>
      <c r="FH315" s="132"/>
      <c r="FI315" s="134"/>
      <c r="FJ315" s="133"/>
      <c r="FK315" s="171"/>
      <c r="FL315" s="21"/>
      <c r="FM315" s="136"/>
      <c r="FN315" s="9"/>
      <c r="FO315" s="36"/>
      <c r="FP315" s="9"/>
      <c r="FQ315" s="132"/>
      <c r="FR315" s="132"/>
      <c r="FS315" s="1"/>
      <c r="FT315" s="1"/>
      <c r="FU315" s="336">
        <v>42943</v>
      </c>
      <c r="FV315" s="343" t="s">
        <v>772</v>
      </c>
      <c r="FW315" s="2" t="s">
        <v>2471</v>
      </c>
      <c r="FX315" s="208" t="s">
        <v>772</v>
      </c>
      <c r="FY315" s="241" t="s">
        <v>2432</v>
      </c>
      <c r="FZ315" s="1"/>
      <c r="GA315" s="1">
        <v>2</v>
      </c>
      <c r="GB315" s="9"/>
      <c r="GC315" s="9"/>
      <c r="GD315" s="1"/>
      <c r="GE315" s="20">
        <v>1</v>
      </c>
      <c r="GF315" s="2" t="s">
        <v>522</v>
      </c>
      <c r="GG315" s="1"/>
      <c r="GH315" s="28">
        <v>43283</v>
      </c>
      <c r="GI315" s="351">
        <v>0</v>
      </c>
      <c r="GJ315" s="29" t="s">
        <v>784</v>
      </c>
      <c r="GK315" s="1"/>
      <c r="GL315" s="244" t="s">
        <v>513</v>
      </c>
      <c r="GM315" s="9"/>
      <c r="GN315" s="1"/>
      <c r="GO315" s="1"/>
      <c r="GP315" s="4"/>
      <c r="GQ315" s="1"/>
      <c r="GR315" s="138"/>
      <c r="GS315" s="1"/>
      <c r="GT315" s="1"/>
      <c r="GU315" s="1"/>
      <c r="GV315" s="1"/>
      <c r="GW315" s="1"/>
      <c r="GX315" s="1"/>
      <c r="GY315" s="9"/>
      <c r="GZ315" s="9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1"/>
      <c r="KQ315" s="9"/>
      <c r="KR315" s="9"/>
      <c r="KS315" s="23">
        <v>43283</v>
      </c>
      <c r="KT315" s="20">
        <v>1</v>
      </c>
      <c r="KU315" s="1">
        <v>1</v>
      </c>
      <c r="KV315" s="1">
        <v>1</v>
      </c>
      <c r="KW315" s="23">
        <v>43283</v>
      </c>
      <c r="KX315" s="1">
        <v>1</v>
      </c>
      <c r="KY315" s="1">
        <v>3</v>
      </c>
      <c r="KZ315" s="1">
        <v>3</v>
      </c>
      <c r="LA315" s="11" t="s">
        <v>2434</v>
      </c>
      <c r="LB315" s="11"/>
      <c r="LC315" s="11"/>
    </row>
    <row r="316" spans="1:315">
      <c r="A316" s="1">
        <v>99</v>
      </c>
      <c r="B316" s="415">
        <f>COUNTIFS($D$3:D316,D316,$F$3:F316,F316)</f>
        <v>1</v>
      </c>
      <c r="C316" s="21">
        <v>12526</v>
      </c>
      <c r="D316" s="21" t="s">
        <v>2361</v>
      </c>
      <c r="E316" s="1" t="s">
        <v>603</v>
      </c>
      <c r="F316" s="12">
        <v>9204025776</v>
      </c>
      <c r="G316" s="1">
        <v>28</v>
      </c>
      <c r="H316" s="441">
        <v>43899</v>
      </c>
      <c r="I316" s="162"/>
      <c r="J316" s="24"/>
      <c r="K316" s="9"/>
      <c r="L316" s="1"/>
      <c r="M316" s="1"/>
      <c r="N316" s="1"/>
      <c r="O316" s="1"/>
      <c r="P316" s="25"/>
      <c r="Q316" s="25"/>
      <c r="R316" s="25"/>
      <c r="S316" s="27"/>
      <c r="T316" s="27"/>
      <c r="U316" s="27"/>
      <c r="V316" s="27"/>
      <c r="W316" s="27"/>
      <c r="X316" s="27"/>
      <c r="Y316" s="26"/>
      <c r="Z316" s="8"/>
      <c r="AA316" s="1"/>
      <c r="AB316" s="1"/>
      <c r="AC316" s="1"/>
      <c r="AD316" s="1"/>
      <c r="AE316" s="1"/>
      <c r="AF316" s="1"/>
      <c r="AG316" s="136"/>
      <c r="AH316" s="9"/>
      <c r="AI316" s="1"/>
      <c r="AJ316" s="1"/>
      <c r="AK316" s="112"/>
      <c r="AL316" s="1"/>
      <c r="AM316" s="1"/>
      <c r="AN316" s="1"/>
      <c r="AO316" s="163"/>
      <c r="AP316" s="164"/>
      <c r="AQ316" s="165"/>
      <c r="AR316" s="166"/>
      <c r="AS316" s="135"/>
      <c r="AT316" s="21"/>
      <c r="AU316" s="167"/>
      <c r="AV316" s="1"/>
      <c r="AW316" s="1"/>
      <c r="AX316" s="168"/>
      <c r="AY316" s="1"/>
      <c r="AZ316" s="1"/>
      <c r="BA316" s="142"/>
      <c r="BB316" s="1"/>
      <c r="BC316" s="169"/>
      <c r="BD316" s="4"/>
      <c r="BE316" s="1"/>
      <c r="BF316" s="1"/>
      <c r="BG316" s="1"/>
      <c r="BH316" s="1"/>
      <c r="BI316" s="1"/>
      <c r="BJ316" s="1"/>
      <c r="BK316" s="1"/>
      <c r="BL316" s="170"/>
      <c r="BM316" s="123"/>
      <c r="BN316" s="4"/>
      <c r="BO316" s="1"/>
      <c r="BP316" s="1"/>
      <c r="BQ316" s="1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25"/>
      <c r="CP316" s="4"/>
      <c r="CQ316" s="1"/>
      <c r="CR316" s="1"/>
      <c r="CS316" s="1"/>
      <c r="CT316" s="25"/>
      <c r="CU316" s="125"/>
      <c r="CV316" s="125"/>
      <c r="CW316" s="1"/>
      <c r="CX316" s="1"/>
      <c r="CY316" s="1"/>
      <c r="CZ316" s="1"/>
      <c r="DA316" s="1"/>
      <c r="DB316" s="126"/>
      <c r="DC316" s="8"/>
      <c r="DD316" s="8"/>
      <c r="DE316" s="1"/>
      <c r="DF316" s="1"/>
      <c r="DG316" s="1"/>
      <c r="DH316" s="1"/>
      <c r="DI316" s="2"/>
      <c r="DJ316" s="206" t="s">
        <v>490</v>
      </c>
      <c r="DK316" s="4"/>
      <c r="DL316" s="4"/>
      <c r="DM316" s="4"/>
      <c r="DN316" s="4"/>
      <c r="DO316" s="4"/>
      <c r="DP316" s="4"/>
      <c r="DQ316" s="4"/>
      <c r="DR316" s="1"/>
      <c r="DS316" s="1"/>
      <c r="DT316" s="2"/>
      <c r="DU316" s="2"/>
      <c r="DV316" s="2"/>
      <c r="DW316" s="2"/>
      <c r="DX316" s="2"/>
      <c r="DY316" s="2"/>
      <c r="DZ316" s="2"/>
      <c r="EA316" s="2"/>
      <c r="EB316" s="1"/>
      <c r="EC316" s="9"/>
      <c r="ED316" s="9"/>
      <c r="EE316" s="9"/>
      <c r="EF316" s="1">
        <v>15</v>
      </c>
      <c r="EG316" s="1"/>
      <c r="EH316" s="1">
        <v>1</v>
      </c>
      <c r="EI316" s="2" t="s">
        <v>2472</v>
      </c>
      <c r="EJ316" s="1">
        <v>194</v>
      </c>
      <c r="EK316" s="1">
        <v>95</v>
      </c>
      <c r="EL316" s="6">
        <f>EK316/(EJ316*EJ316*0.01*0.01)</f>
        <v>25.241789775746625</v>
      </c>
      <c r="EM316" s="1"/>
      <c r="EN316" s="1">
        <v>1</v>
      </c>
      <c r="EO316" s="1">
        <v>0</v>
      </c>
      <c r="EP316" s="1">
        <v>0</v>
      </c>
      <c r="EQ316" s="244" t="s">
        <v>513</v>
      </c>
      <c r="ER316" s="10" t="s">
        <v>513</v>
      </c>
      <c r="ES316" s="129"/>
      <c r="ET316" s="9"/>
      <c r="EU316" s="9"/>
      <c r="EV316" s="9"/>
      <c r="EW316" s="9"/>
      <c r="EX316" s="9"/>
      <c r="EY316" s="132"/>
      <c r="EZ316" s="132"/>
      <c r="FA316" s="11"/>
      <c r="FB316" s="9"/>
      <c r="FC316" s="9"/>
      <c r="FD316" s="9"/>
      <c r="FE316" s="9"/>
      <c r="FF316" s="9"/>
      <c r="FG316" s="132"/>
      <c r="FH316" s="132"/>
      <c r="FI316" s="134"/>
      <c r="FJ316" s="133"/>
      <c r="FK316" s="171"/>
      <c r="FL316" s="21"/>
      <c r="FM316" s="136"/>
      <c r="FN316" s="9"/>
      <c r="FO316" s="36"/>
      <c r="FP316" s="9"/>
      <c r="FQ316" s="132"/>
      <c r="FR316" s="132"/>
      <c r="FS316" s="1"/>
      <c r="FT316" s="1"/>
      <c r="FU316" s="335" t="s">
        <v>772</v>
      </c>
      <c r="FV316" s="349" t="s">
        <v>430</v>
      </c>
      <c r="FW316" s="210" t="s">
        <v>772</v>
      </c>
      <c r="FX316" s="29" t="s">
        <v>1314</v>
      </c>
      <c r="FY316" s="241" t="s">
        <v>430</v>
      </c>
      <c r="FZ316" s="1"/>
      <c r="GA316" s="1">
        <v>1</v>
      </c>
      <c r="GB316" s="9"/>
      <c r="GC316" s="9"/>
      <c r="GD316" s="1"/>
      <c r="GE316" s="20">
        <v>1</v>
      </c>
      <c r="GF316" s="2" t="s">
        <v>2440</v>
      </c>
      <c r="GG316" s="1"/>
      <c r="GH316" s="29" t="s">
        <v>430</v>
      </c>
      <c r="GI316" s="351">
        <v>1</v>
      </c>
      <c r="GJ316" s="29" t="s">
        <v>784</v>
      </c>
      <c r="GK316" s="1"/>
      <c r="GL316" s="244" t="s">
        <v>513</v>
      </c>
      <c r="GM316" s="9"/>
      <c r="GN316" s="1"/>
      <c r="GO316" s="1"/>
      <c r="GP316" s="4"/>
      <c r="GQ316" s="1"/>
      <c r="GR316" s="138"/>
      <c r="GS316" s="1"/>
      <c r="GT316" s="1"/>
      <c r="GU316" s="1"/>
      <c r="GV316" s="1"/>
      <c r="GW316" s="1"/>
      <c r="GX316" s="1"/>
      <c r="GY316" s="9"/>
      <c r="GZ316" s="9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1"/>
      <c r="KQ316" s="9"/>
      <c r="KR316" s="9"/>
      <c r="KS316" s="245" t="s">
        <v>513</v>
      </c>
      <c r="KT316" s="459" t="s">
        <v>513</v>
      </c>
      <c r="KU316" s="237" t="s">
        <v>513</v>
      </c>
      <c r="KV316" s="237" t="s">
        <v>513</v>
      </c>
      <c r="KW316" s="237" t="s">
        <v>513</v>
      </c>
      <c r="KX316" s="237" t="s">
        <v>513</v>
      </c>
      <c r="KY316" s="237" t="s">
        <v>513</v>
      </c>
      <c r="KZ316" s="237" t="s">
        <v>513</v>
      </c>
      <c r="LA316" s="11" t="s">
        <v>513</v>
      </c>
      <c r="LB316" s="11"/>
      <c r="LC316" s="11"/>
    </row>
    <row r="317" spans="1:315">
      <c r="A317" s="1">
        <v>327</v>
      </c>
      <c r="B317" s="1">
        <f>COUNTIFS($D$3:D317,D317,$F$3:F317,F317)</f>
        <v>1</v>
      </c>
      <c r="C317" s="34">
        <v>16587</v>
      </c>
      <c r="D317" s="21" t="s">
        <v>1878</v>
      </c>
      <c r="E317" s="2" t="s">
        <v>523</v>
      </c>
      <c r="F317" s="12">
        <v>6460071904</v>
      </c>
      <c r="G317" s="1">
        <v>57</v>
      </c>
      <c r="H317" s="441">
        <v>44531</v>
      </c>
      <c r="I317" s="29" t="s">
        <v>456</v>
      </c>
      <c r="J317" s="24" t="s">
        <v>486</v>
      </c>
      <c r="K317" s="2" t="s">
        <v>429</v>
      </c>
      <c r="L317" s="2">
        <v>17</v>
      </c>
      <c r="M317" s="2" t="s">
        <v>661</v>
      </c>
      <c r="N317" s="2" t="s">
        <v>644</v>
      </c>
      <c r="O317" s="11"/>
      <c r="P317" s="2" t="s">
        <v>1879</v>
      </c>
      <c r="Q317" s="11"/>
      <c r="R317" s="11"/>
      <c r="S317" s="11"/>
      <c r="T317" s="41"/>
      <c r="U317" s="41"/>
      <c r="V317" s="61" t="s">
        <v>1358</v>
      </c>
      <c r="W317" s="41"/>
      <c r="X317" s="70" t="s">
        <v>1880</v>
      </c>
      <c r="Y317" s="63"/>
      <c r="Z317" s="11"/>
      <c r="AA317" s="1" t="s">
        <v>793</v>
      </c>
      <c r="AB317" s="1"/>
      <c r="AC317" s="112">
        <v>460</v>
      </c>
      <c r="AD317" s="112">
        <v>7800</v>
      </c>
      <c r="AE317" s="11"/>
      <c r="AF317" s="11"/>
      <c r="AG317" s="11" t="s">
        <v>490</v>
      </c>
      <c r="AH317" s="112">
        <v>550</v>
      </c>
      <c r="AI317" s="11"/>
      <c r="AJ317" s="11"/>
      <c r="AK317" s="112"/>
      <c r="AL317" s="1"/>
      <c r="AM317" s="11"/>
      <c r="AN317" s="1"/>
      <c r="AO317" s="113">
        <v>74</v>
      </c>
      <c r="AP317" s="114">
        <v>20.5</v>
      </c>
      <c r="AQ317" s="115">
        <v>4.63</v>
      </c>
      <c r="AR317" s="116">
        <f>AO317+AP317+AQ317</f>
        <v>99.13</v>
      </c>
      <c r="AS317" s="117">
        <f>AO317/AP317</f>
        <v>3.6097560975609757</v>
      </c>
      <c r="AT317" s="118">
        <f>AO317/AP317*AQ317</f>
        <v>16.713170731707319</v>
      </c>
      <c r="AU317" s="119">
        <f>AO317/(AP317+AQ317)</f>
        <v>2.9446876243533628</v>
      </c>
      <c r="AV317" s="19">
        <f>AW317*AO317/100</f>
        <v>70.930000000000007</v>
      </c>
      <c r="AW317" s="19">
        <f>98-AY317-(CD317*100/AO317)</f>
        <v>95.851351351351354</v>
      </c>
      <c r="AX317" s="120">
        <v>0.85</v>
      </c>
      <c r="AY317" s="19">
        <f>AX317*100/AO317</f>
        <v>1.1486486486486487</v>
      </c>
      <c r="AZ317" s="1" t="s">
        <v>431</v>
      </c>
      <c r="BA317" s="55">
        <v>25.22</v>
      </c>
      <c r="BB317" s="1" t="s">
        <v>431</v>
      </c>
      <c r="BC317" s="6">
        <v>1.9E-2</v>
      </c>
      <c r="BD317" s="6"/>
      <c r="BE317" s="19"/>
      <c r="BF317" s="19"/>
      <c r="BG317" s="64">
        <v>5250</v>
      </c>
      <c r="BH317" s="64">
        <v>358.15999999999997</v>
      </c>
      <c r="BI317" s="19">
        <v>0.27</v>
      </c>
      <c r="BJ317" s="19">
        <v>25</v>
      </c>
      <c r="BK317" s="19">
        <f>100-BJ317</f>
        <v>75</v>
      </c>
      <c r="BL317" s="121">
        <f>BJ317/BK317</f>
        <v>0.33333333333333331</v>
      </c>
      <c r="BM317" s="122">
        <v>1.52</v>
      </c>
      <c r="BN317" s="6">
        <f>BM317*100/AO317</f>
        <v>2.0540540540540539</v>
      </c>
      <c r="BO317" s="1" t="s">
        <v>431</v>
      </c>
      <c r="BP317" s="19">
        <v>17.739999999999998</v>
      </c>
      <c r="BQ317" s="19">
        <v>21.632000000000001</v>
      </c>
      <c r="BR317" s="42">
        <v>45192.21</v>
      </c>
      <c r="BS317" s="6">
        <f>BX317+BZ317</f>
        <v>40</v>
      </c>
      <c r="BT317" s="4">
        <v>82.2</v>
      </c>
      <c r="BU317" s="42">
        <v>8881.31</v>
      </c>
      <c r="BV317" s="6">
        <f>100-BT317</f>
        <v>17.799999999999997</v>
      </c>
      <c r="BW317" s="6">
        <f>BY317+CA317+CC317</f>
        <v>20.458999999999996</v>
      </c>
      <c r="BX317" s="22">
        <v>18.100000000000001</v>
      </c>
      <c r="BY317" s="22">
        <f>BX317*AP317/100</f>
        <v>3.7105000000000001</v>
      </c>
      <c r="BZ317" s="6">
        <v>21.9</v>
      </c>
      <c r="CA317" s="22">
        <f>BZ317*AP317/100</f>
        <v>4.4894999999999996</v>
      </c>
      <c r="CB317" s="6">
        <v>59.8</v>
      </c>
      <c r="CC317" s="22">
        <f>CB317*AP317/100</f>
        <v>12.258999999999999</v>
      </c>
      <c r="CD317" s="22">
        <v>0.74</v>
      </c>
      <c r="CE317" s="123">
        <v>97.5</v>
      </c>
      <c r="CF317" s="124">
        <v>9591</v>
      </c>
      <c r="CG317" s="123">
        <v>86.7</v>
      </c>
      <c r="CH317" s="124">
        <v>6475</v>
      </c>
      <c r="CI317" s="123">
        <v>66.900000000000006</v>
      </c>
      <c r="CJ317" s="123">
        <v>76.8</v>
      </c>
      <c r="CK317" s="124">
        <v>5443</v>
      </c>
      <c r="CL317" s="19">
        <f>BX317/BZ317</f>
        <v>0.8264840182648403</v>
      </c>
      <c r="CM317" s="19"/>
      <c r="CN317" s="19"/>
      <c r="CO317" s="19"/>
      <c r="CP317" s="6"/>
      <c r="CQ317" s="19"/>
      <c r="CR317" s="19"/>
      <c r="CS317" s="20"/>
      <c r="CT317" s="25"/>
      <c r="CU317" s="125"/>
      <c r="CV317" s="125"/>
      <c r="CW317" s="1"/>
      <c r="CX317" s="1"/>
      <c r="CY317" s="1"/>
      <c r="CZ317" s="22"/>
      <c r="DA317" s="16"/>
      <c r="DB317" s="126" t="s">
        <v>257</v>
      </c>
      <c r="DC317" s="127"/>
      <c r="DD317" s="128" t="s">
        <v>1518</v>
      </c>
      <c r="DE317" s="1"/>
      <c r="DF317" s="1"/>
      <c r="DG317" s="1"/>
      <c r="DH317" s="1"/>
      <c r="DI317" s="1" t="s">
        <v>435</v>
      </c>
      <c r="DJ317" s="206" t="s">
        <v>490</v>
      </c>
      <c r="DK317" s="4">
        <v>2</v>
      </c>
      <c r="DL317" s="4"/>
      <c r="DM317" s="4"/>
      <c r="DN317" s="16">
        <v>0</v>
      </c>
      <c r="DO317" s="4"/>
      <c r="DP317" s="4"/>
      <c r="DQ317" s="4"/>
      <c r="DR317" s="22" t="s">
        <v>430</v>
      </c>
      <c r="DS317" s="22" t="s">
        <v>430</v>
      </c>
      <c r="DT317" s="22">
        <v>490</v>
      </c>
      <c r="DU317" s="22">
        <v>29.8</v>
      </c>
      <c r="DV317" s="22">
        <v>70.2</v>
      </c>
      <c r="DW317" s="22" t="s">
        <v>430</v>
      </c>
      <c r="DX317" s="22" t="s">
        <v>430</v>
      </c>
      <c r="DY317" s="22" t="s">
        <v>430</v>
      </c>
      <c r="DZ317" s="39" t="s">
        <v>430</v>
      </c>
      <c r="EA317" s="2">
        <v>0</v>
      </c>
      <c r="EB317" s="2"/>
      <c r="EC317" s="36"/>
      <c r="ED317" s="36"/>
      <c r="EE317" s="4">
        <f>L317</f>
        <v>17</v>
      </c>
      <c r="EF317" s="4">
        <v>60</v>
      </c>
      <c r="EG317" s="4"/>
      <c r="EH317" s="4">
        <v>1</v>
      </c>
      <c r="EI317" s="4" t="s">
        <v>2456</v>
      </c>
      <c r="EJ317" s="4">
        <v>160</v>
      </c>
      <c r="EK317" s="4">
        <v>70</v>
      </c>
      <c r="EL317" s="6">
        <f>EK317/(EJ317*EJ317*0.01*0.01)</f>
        <v>27.34375</v>
      </c>
      <c r="EM317" s="4"/>
      <c r="EN317" s="4">
        <v>1</v>
      </c>
      <c r="EO317" s="4">
        <v>3</v>
      </c>
      <c r="EP317" s="4">
        <v>2</v>
      </c>
      <c r="EQ317" s="31">
        <v>1</v>
      </c>
      <c r="ER317" s="14">
        <v>42736</v>
      </c>
      <c r="ES317" s="129">
        <f>C317</f>
        <v>16587</v>
      </c>
      <c r="ET317" s="130">
        <v>75</v>
      </c>
      <c r="EU317" s="130">
        <v>9469</v>
      </c>
      <c r="EV317" s="130">
        <v>4000</v>
      </c>
      <c r="EW317" s="130">
        <v>38064</v>
      </c>
      <c r="EX317" s="130">
        <v>3642</v>
      </c>
      <c r="EY317" s="131">
        <f>EX317/EV317*EW317/ET317</f>
        <v>462.09695999999997</v>
      </c>
      <c r="EZ317" s="38">
        <f>L317*EY317</f>
        <v>7855.6483199999993</v>
      </c>
      <c r="FA317" s="9"/>
      <c r="FB317" s="9"/>
      <c r="FC317" s="9"/>
      <c r="FD317" s="9"/>
      <c r="FE317" s="132"/>
      <c r="FF317" s="132"/>
      <c r="FG317" s="132"/>
      <c r="FH317" s="133"/>
      <c r="FI317" s="134"/>
      <c r="FJ317" s="133"/>
      <c r="FK317" s="135"/>
      <c r="FL317" s="136"/>
      <c r="FM317" s="9"/>
      <c r="FN317" s="1"/>
      <c r="FO317" s="40">
        <f>AC317/1000</f>
        <v>0.46</v>
      </c>
      <c r="FP317" s="9"/>
      <c r="FQ317" s="118">
        <f>EX317*100/EU317</f>
        <v>38.462350829021013</v>
      </c>
      <c r="FR317" s="137">
        <f>EY317/1000</f>
        <v>0.46209695999999995</v>
      </c>
      <c r="FS317" s="9"/>
      <c r="FT317" s="1"/>
      <c r="FU317" s="335"/>
      <c r="FV317" s="344">
        <v>44216</v>
      </c>
      <c r="FW317" s="210"/>
      <c r="FX317" s="29" t="s">
        <v>1400</v>
      </c>
      <c r="FY317" s="241" t="s">
        <v>2473</v>
      </c>
      <c r="FZ317" s="1"/>
      <c r="GA317" s="1">
        <v>4</v>
      </c>
      <c r="GB317" s="9"/>
      <c r="GC317" s="9"/>
      <c r="GD317" s="1"/>
      <c r="GE317" s="64">
        <v>0</v>
      </c>
      <c r="GF317" s="237" t="s">
        <v>513</v>
      </c>
      <c r="GG317" s="1"/>
      <c r="GH317" s="28">
        <v>44713</v>
      </c>
      <c r="GI317" s="351">
        <v>1</v>
      </c>
      <c r="GJ317" s="29" t="s">
        <v>2474</v>
      </c>
      <c r="GK317" s="1"/>
      <c r="GL317" s="244" t="s">
        <v>513</v>
      </c>
      <c r="GM317" s="9"/>
      <c r="GN317" s="1"/>
      <c r="GO317" s="10"/>
      <c r="GP317" s="10"/>
      <c r="GQ317" s="20"/>
      <c r="GR317" s="138"/>
      <c r="GS317" s="1"/>
      <c r="GT317" s="1"/>
      <c r="GU317" s="1"/>
      <c r="GV317" s="1"/>
      <c r="GW317" s="1"/>
      <c r="GX317" s="1"/>
      <c r="GY317" s="9"/>
      <c r="GZ317" s="9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22">
        <v>68.099999999999994</v>
      </c>
      <c r="KC317" s="22">
        <v>11.6</v>
      </c>
      <c r="KD317" s="22">
        <v>18.600000000000001</v>
      </c>
      <c r="KE317" s="20">
        <f>FR317*AO317/100*1000</f>
        <v>341.95175039999998</v>
      </c>
      <c r="KF317" s="20">
        <f>FR317*AP317/100*1000</f>
        <v>94.729876799999985</v>
      </c>
      <c r="KG317" s="20">
        <f>FR317*AQ317/100*1000</f>
        <v>21.395089247999998</v>
      </c>
      <c r="KH317" s="20">
        <f>FR317*AX317/100*1000</f>
        <v>3.9278241599999992</v>
      </c>
      <c r="KI317" s="20">
        <f>FR317*BM317/100*1000</f>
        <v>7.023873791999999</v>
      </c>
      <c r="KJ317" s="20">
        <f>FR317*BY317/100*1000</f>
        <v>17.146107700799998</v>
      </c>
      <c r="KK317" s="20">
        <f>FR317*CA317/100*1000</f>
        <v>20.745843019199995</v>
      </c>
      <c r="KL317" s="20">
        <f>FR317*CC317/100*1000</f>
        <v>56.648466326399991</v>
      </c>
      <c r="KM317" s="9"/>
      <c r="KN317" s="9"/>
      <c r="KO317" s="9"/>
      <c r="KP317" s="1"/>
      <c r="KQ317" s="9"/>
      <c r="KR317" s="9"/>
      <c r="KS317" s="23">
        <v>44713</v>
      </c>
      <c r="KT317" s="20">
        <v>2</v>
      </c>
      <c r="KU317" s="1">
        <v>4</v>
      </c>
      <c r="KV317" s="1">
        <v>2</v>
      </c>
      <c r="KW317" s="23">
        <v>44869</v>
      </c>
      <c r="KX317" s="1">
        <v>1</v>
      </c>
      <c r="KY317" s="1">
        <v>4</v>
      </c>
      <c r="KZ317" s="1">
        <v>4</v>
      </c>
      <c r="LA317" s="11" t="s">
        <v>2438</v>
      </c>
      <c r="LB317" s="11"/>
      <c r="LC317" s="11"/>
    </row>
    <row r="318" spans="1:315">
      <c r="A318" s="1">
        <v>338</v>
      </c>
      <c r="B318" s="1">
        <f>COUNTIFS($D$3:D318,D318,$F$3:F318,F318)</f>
        <v>1</v>
      </c>
      <c r="C318" s="34">
        <v>11882</v>
      </c>
      <c r="D318" s="21" t="s">
        <v>887</v>
      </c>
      <c r="E318" s="2" t="s">
        <v>888</v>
      </c>
      <c r="F318" s="12">
        <v>6752151285</v>
      </c>
      <c r="G318" s="1">
        <v>52</v>
      </c>
      <c r="H318" s="441">
        <v>43784</v>
      </c>
      <c r="I318" s="29" t="s">
        <v>889</v>
      </c>
      <c r="J318" s="24" t="s">
        <v>486</v>
      </c>
      <c r="K318" s="2" t="s">
        <v>429</v>
      </c>
      <c r="L318" s="1">
        <v>7</v>
      </c>
      <c r="M318" s="2" t="s">
        <v>661</v>
      </c>
      <c r="N318" s="2" t="s">
        <v>430</v>
      </c>
      <c r="O318" s="1"/>
      <c r="P318" s="1" t="s">
        <v>848</v>
      </c>
      <c r="Q318" s="25"/>
      <c r="R318" s="25"/>
      <c r="S318" s="2"/>
      <c r="T318" s="45" t="s">
        <v>782</v>
      </c>
      <c r="U318" s="45"/>
      <c r="V318" s="47" t="s">
        <v>858</v>
      </c>
      <c r="W318" s="27"/>
      <c r="X318" s="56"/>
      <c r="Y318" s="56"/>
      <c r="Z318" s="29"/>
      <c r="AA318" s="1" t="s">
        <v>793</v>
      </c>
      <c r="AB318" s="1"/>
      <c r="AC318" s="112">
        <v>419</v>
      </c>
      <c r="AD318" s="112">
        <v>2900</v>
      </c>
      <c r="AE318" s="11"/>
      <c r="AF318" s="11"/>
      <c r="AG318" s="11" t="s">
        <v>490</v>
      </c>
      <c r="AH318" s="112">
        <v>250</v>
      </c>
      <c r="AI318" s="11"/>
      <c r="AJ318" s="1"/>
      <c r="AK318" s="112"/>
      <c r="AL318" s="1"/>
      <c r="AM318" s="1"/>
      <c r="AN318" s="1"/>
      <c r="AO318" s="113">
        <v>23.3</v>
      </c>
      <c r="AP318" s="114">
        <v>72.3</v>
      </c>
      <c r="AQ318" s="115">
        <v>4.2</v>
      </c>
      <c r="AR318" s="116">
        <f>AO318+AP318+AQ318</f>
        <v>99.8</v>
      </c>
      <c r="AS318" s="117">
        <f>AO318/AP318</f>
        <v>0.32226832641770403</v>
      </c>
      <c r="AT318" s="118">
        <f>AO318/AP318*AQ318</f>
        <v>1.3535269709543569</v>
      </c>
      <c r="AU318" s="119">
        <f>AO318/(AP318+AQ318)</f>
        <v>0.30457516339869284</v>
      </c>
      <c r="AV318" s="19">
        <v>20.014700000000001</v>
      </c>
      <c r="AW318" s="19">
        <f>95-AY318</f>
        <v>85.9</v>
      </c>
      <c r="AX318" s="120">
        <v>2.1202999999999999</v>
      </c>
      <c r="AY318" s="19">
        <v>9.1</v>
      </c>
      <c r="AZ318" s="1" t="s">
        <v>431</v>
      </c>
      <c r="BA318" s="142">
        <v>14.040000000000001</v>
      </c>
      <c r="BB318" s="1" t="s">
        <v>431</v>
      </c>
      <c r="BC318" s="6">
        <v>0.5</v>
      </c>
      <c r="BD318" s="6">
        <v>96</v>
      </c>
      <c r="BE318" s="19">
        <v>38.299999999999997</v>
      </c>
      <c r="BF318" s="19">
        <v>30.8</v>
      </c>
      <c r="BG318" s="2">
        <v>7292</v>
      </c>
      <c r="BH318" s="20">
        <v>537.6</v>
      </c>
      <c r="BI318" s="19">
        <v>2.1</v>
      </c>
      <c r="BJ318" s="19">
        <v>40.799999999999997</v>
      </c>
      <c r="BK318" s="1">
        <v>59.2</v>
      </c>
      <c r="BL318" s="121">
        <f>BJ318/BK318</f>
        <v>0.68918918918918914</v>
      </c>
      <c r="BM318" s="122">
        <v>0.2</v>
      </c>
      <c r="BN318" s="6">
        <f>BM318*100/AO318</f>
        <v>0.85836909871244638</v>
      </c>
      <c r="BO318" s="1" t="s">
        <v>431</v>
      </c>
      <c r="BP318" s="1">
        <v>45.9</v>
      </c>
      <c r="BQ318" s="19">
        <v>45.258000000000003</v>
      </c>
      <c r="BR318" s="4">
        <v>29873</v>
      </c>
      <c r="BS318" s="6">
        <f>BX318+BZ318</f>
        <v>29.8</v>
      </c>
      <c r="BT318" s="4">
        <v>86.7</v>
      </c>
      <c r="BU318" s="42">
        <v>10293.92</v>
      </c>
      <c r="BV318" s="6">
        <f>100-BT318</f>
        <v>13.299999999999997</v>
      </c>
      <c r="BW318" s="6">
        <f>BY318+CA318+CC318</f>
        <v>71.721599999999995</v>
      </c>
      <c r="BX318" s="4">
        <v>16</v>
      </c>
      <c r="BY318" s="22">
        <f>BX318*AP318/100</f>
        <v>11.568</v>
      </c>
      <c r="BZ318" s="4">
        <v>13.8</v>
      </c>
      <c r="CA318" s="22">
        <f>BZ318*AP318/100</f>
        <v>9.9773999999999994</v>
      </c>
      <c r="CB318" s="4">
        <v>69.400000000000006</v>
      </c>
      <c r="CC318" s="22">
        <f>CB318*AP318/100</f>
        <v>50.176200000000001</v>
      </c>
      <c r="CD318" s="6">
        <v>0.4</v>
      </c>
      <c r="CE318" s="123">
        <v>99.9</v>
      </c>
      <c r="CF318" s="124">
        <v>10315.5</v>
      </c>
      <c r="CG318" s="123">
        <v>99.4</v>
      </c>
      <c r="CH318" s="123">
        <v>7314</v>
      </c>
      <c r="CI318" s="123">
        <v>69.2</v>
      </c>
      <c r="CJ318" s="123">
        <v>78.400000000000006</v>
      </c>
      <c r="CK318" s="124">
        <v>5906.4</v>
      </c>
      <c r="CL318" s="19">
        <f>BX318/BZ318</f>
        <v>1.1594202898550725</v>
      </c>
      <c r="CM318" s="22"/>
      <c r="CN318" s="22"/>
      <c r="CO318" s="22"/>
      <c r="CP318" s="6"/>
      <c r="CQ318" s="19"/>
      <c r="CR318" s="19"/>
      <c r="CS318" s="19"/>
      <c r="CT318" s="6">
        <v>79.900000000000006</v>
      </c>
      <c r="CU318" s="6">
        <v>27.7</v>
      </c>
      <c r="CV318" s="6">
        <v>77.099999999999994</v>
      </c>
      <c r="CW318" s="22">
        <v>58.4</v>
      </c>
      <c r="CX318" s="22">
        <v>66.5</v>
      </c>
      <c r="CY318" s="2">
        <v>66.7</v>
      </c>
      <c r="CZ318" s="22">
        <v>0.36</v>
      </c>
      <c r="DA318" s="152" t="s">
        <v>469</v>
      </c>
      <c r="DB318" s="126" t="s">
        <v>256</v>
      </c>
      <c r="DC318" s="127"/>
      <c r="DD318" s="128" t="s">
        <v>737</v>
      </c>
      <c r="DE318" s="1"/>
      <c r="DF318" s="1"/>
      <c r="DG318" s="1"/>
      <c r="DH318" s="1"/>
      <c r="DI318" s="1" t="s">
        <v>435</v>
      </c>
      <c r="DJ318" s="206" t="s">
        <v>490</v>
      </c>
      <c r="DK318" s="4">
        <v>2</v>
      </c>
      <c r="DL318" s="4"/>
      <c r="DM318" s="4"/>
      <c r="DN318" s="16">
        <v>0</v>
      </c>
      <c r="DO318" s="4"/>
      <c r="DP318" s="4"/>
      <c r="DQ318" s="4"/>
      <c r="DR318" s="1" t="s">
        <v>430</v>
      </c>
      <c r="DS318" s="1" t="s">
        <v>430</v>
      </c>
      <c r="DT318" s="1">
        <v>497</v>
      </c>
      <c r="DU318" s="1">
        <v>9.1</v>
      </c>
      <c r="DV318" s="1">
        <v>90.9</v>
      </c>
      <c r="DW318" s="1" t="s">
        <v>430</v>
      </c>
      <c r="DX318" s="1" t="s">
        <v>430</v>
      </c>
      <c r="DY318" s="1" t="s">
        <v>430</v>
      </c>
      <c r="DZ318" s="1" t="s">
        <v>430</v>
      </c>
      <c r="EA318" s="1">
        <v>0</v>
      </c>
      <c r="EB318" s="1"/>
      <c r="EC318" s="36"/>
      <c r="ED318" s="36"/>
      <c r="EE318" s="4">
        <v>7</v>
      </c>
      <c r="EF318" s="4">
        <v>20</v>
      </c>
      <c r="EG318" s="4"/>
      <c r="EH318" s="4">
        <v>0</v>
      </c>
      <c r="EI318" s="4" t="s">
        <v>513</v>
      </c>
      <c r="EJ318" s="4" t="s">
        <v>430</v>
      </c>
      <c r="EK318" s="4" t="s">
        <v>430</v>
      </c>
      <c r="EL318" s="6" t="s">
        <v>430</v>
      </c>
      <c r="EM318" s="4"/>
      <c r="EN318" s="4">
        <v>1</v>
      </c>
      <c r="EO318" s="4">
        <v>2</v>
      </c>
      <c r="EP318" s="4">
        <v>1</v>
      </c>
      <c r="EQ318" s="31" t="s">
        <v>513</v>
      </c>
      <c r="ER318" s="14" t="s">
        <v>513</v>
      </c>
      <c r="ES318" s="129">
        <v>11882</v>
      </c>
      <c r="ET318" s="130">
        <v>75</v>
      </c>
      <c r="EU318" s="130">
        <v>5404</v>
      </c>
      <c r="EV318" s="130">
        <v>4000</v>
      </c>
      <c r="EW318" s="130">
        <v>42120</v>
      </c>
      <c r="EX318" s="130">
        <v>2675</v>
      </c>
      <c r="EY318" s="131">
        <f>EX318/EV318*EW318/ET318</f>
        <v>375.56999999999994</v>
      </c>
      <c r="EZ318" s="38">
        <f>L318*EY318</f>
        <v>2628.99</v>
      </c>
      <c r="FA318" s="9"/>
      <c r="FB318" s="9"/>
      <c r="FC318" s="9"/>
      <c r="FD318" s="9"/>
      <c r="FE318" s="132"/>
      <c r="FF318" s="132"/>
      <c r="FG318" s="132"/>
      <c r="FH318" s="133"/>
      <c r="FI318" s="134"/>
      <c r="FJ318" s="133"/>
      <c r="FK318" s="135"/>
      <c r="FL318" s="136"/>
      <c r="FM318" s="9"/>
      <c r="FN318" s="1"/>
      <c r="FO318" s="40">
        <f>AC318/1000</f>
        <v>0.41899999999999998</v>
      </c>
      <c r="FP318" s="9"/>
      <c r="FQ318" s="118">
        <f>EX318*100/EU318</f>
        <v>49.500370096225019</v>
      </c>
      <c r="FR318" s="137">
        <f>EY318/1000</f>
        <v>0.37556999999999996</v>
      </c>
      <c r="FS318" s="9"/>
      <c r="FT318" s="1"/>
      <c r="FU318" s="335"/>
      <c r="FV318" s="344">
        <v>43784</v>
      </c>
      <c r="FW318" s="210"/>
      <c r="FX318" s="244" t="s">
        <v>1314</v>
      </c>
      <c r="FY318" s="243" t="s">
        <v>430</v>
      </c>
      <c r="FZ318" s="1"/>
      <c r="GA318" s="1">
        <v>2</v>
      </c>
      <c r="GB318" s="9"/>
      <c r="GC318" s="9"/>
      <c r="GD318" s="1"/>
      <c r="GE318" s="459" t="s">
        <v>430</v>
      </c>
      <c r="GF318" s="237" t="s">
        <v>430</v>
      </c>
      <c r="GG318" s="1"/>
      <c r="GH318" s="244" t="s">
        <v>430</v>
      </c>
      <c r="GI318" s="351">
        <v>0</v>
      </c>
      <c r="GJ318" s="244" t="s">
        <v>513</v>
      </c>
      <c r="GK318" s="1"/>
      <c r="GL318" s="244" t="s">
        <v>513</v>
      </c>
      <c r="GM318" s="9"/>
      <c r="GN318" s="1"/>
      <c r="GO318" s="10">
        <v>43784</v>
      </c>
      <c r="GP318" s="10"/>
      <c r="GQ318" s="20"/>
      <c r="GR318" s="138"/>
      <c r="GS318" s="1"/>
      <c r="GT318" s="1"/>
      <c r="GU318" s="1"/>
      <c r="GV318" s="1"/>
      <c r="GW318" s="1"/>
      <c r="GX318" s="1"/>
      <c r="GY318" s="9"/>
      <c r="GZ318" s="9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9"/>
      <c r="KC318" s="9"/>
      <c r="KD318" s="9"/>
      <c r="KE318" s="20">
        <f>FR318*AO318/100*1000</f>
        <v>87.507810000000006</v>
      </c>
      <c r="KF318" s="20">
        <f>FR318*AP318/100*1000</f>
        <v>271.53710999999998</v>
      </c>
      <c r="KG318" s="20">
        <f>FR318*AQ318/100*1000</f>
        <v>15.77394</v>
      </c>
      <c r="KH318" s="20">
        <f>FR318*AX318/100*1000</f>
        <v>7.9632107099999985</v>
      </c>
      <c r="KI318" s="20">
        <f>FR318*BM318/100*1000</f>
        <v>0.75113999999999992</v>
      </c>
      <c r="KJ318" s="20">
        <f>FR318*BY318/100*1000</f>
        <v>43.445937600000001</v>
      </c>
      <c r="KK318" s="20">
        <f>FR318*CA318/100*1000</f>
        <v>37.472121179999988</v>
      </c>
      <c r="KL318" s="20">
        <f>FR318*CC318/100*1000</f>
        <v>188.44675433999998</v>
      </c>
      <c r="KM318" s="9"/>
      <c r="KN318" s="9"/>
      <c r="KO318" s="9"/>
      <c r="KP318" s="1"/>
      <c r="KQ318" s="9"/>
      <c r="KR318" s="9"/>
      <c r="KS318" s="245" t="s">
        <v>513</v>
      </c>
      <c r="KT318" s="459" t="s">
        <v>513</v>
      </c>
      <c r="KU318" s="237" t="s">
        <v>513</v>
      </c>
      <c r="KV318" s="237" t="s">
        <v>513</v>
      </c>
      <c r="KW318" s="237" t="s">
        <v>513</v>
      </c>
      <c r="KX318" s="237" t="s">
        <v>513</v>
      </c>
      <c r="KY318" s="237" t="s">
        <v>513</v>
      </c>
      <c r="KZ318" s="237" t="s">
        <v>513</v>
      </c>
      <c r="LA318" s="11" t="s">
        <v>513</v>
      </c>
      <c r="LB318" s="11"/>
      <c r="LC318" s="11"/>
    </row>
    <row r="319" spans="1:315">
      <c r="A319" s="1">
        <v>269</v>
      </c>
      <c r="B319" s="1">
        <f>COUNTIFS($D$3:D319,D319,$F$3:F319,F319)</f>
        <v>1</v>
      </c>
      <c r="C319" s="34">
        <v>11631</v>
      </c>
      <c r="D319" s="21" t="s">
        <v>794</v>
      </c>
      <c r="E319" s="2" t="s">
        <v>579</v>
      </c>
      <c r="F319" s="12">
        <v>7061255344</v>
      </c>
      <c r="G319" s="1">
        <v>49</v>
      </c>
      <c r="H319" s="441">
        <v>43724</v>
      </c>
      <c r="I319" s="29" t="s">
        <v>795</v>
      </c>
      <c r="J319" s="24" t="s">
        <v>486</v>
      </c>
      <c r="K319" s="2" t="s">
        <v>429</v>
      </c>
      <c r="L319" s="1">
        <v>21</v>
      </c>
      <c r="M319" s="2">
        <v>21</v>
      </c>
      <c r="N319" s="2" t="s">
        <v>430</v>
      </c>
      <c r="O319" s="1"/>
      <c r="P319" s="1" t="s">
        <v>776</v>
      </c>
      <c r="Q319" s="25"/>
      <c r="R319" s="25"/>
      <c r="S319" s="2"/>
      <c r="T319" s="45" t="s">
        <v>782</v>
      </c>
      <c r="U319" s="45"/>
      <c r="V319" s="46" t="s">
        <v>783</v>
      </c>
      <c r="W319" s="27"/>
      <c r="X319" s="56"/>
      <c r="Y319" s="56"/>
      <c r="Z319" s="29"/>
      <c r="AA319" s="1" t="s">
        <v>793</v>
      </c>
      <c r="AB319" s="1"/>
      <c r="AC319" s="112">
        <v>317</v>
      </c>
      <c r="AD319" s="112">
        <v>6600</v>
      </c>
      <c r="AE319" s="11"/>
      <c r="AF319" s="11"/>
      <c r="AG319" s="11" t="s">
        <v>482</v>
      </c>
      <c r="AH319" s="112">
        <v>450</v>
      </c>
      <c r="AI319" s="11"/>
      <c r="AJ319" s="1"/>
      <c r="AK319" s="112"/>
      <c r="AL319" s="1"/>
      <c r="AM319" s="1"/>
      <c r="AN319" s="1"/>
      <c r="AO319" s="113">
        <v>46.8</v>
      </c>
      <c r="AP319" s="114">
        <v>25.1</v>
      </c>
      <c r="AQ319" s="115">
        <v>27.6</v>
      </c>
      <c r="AR319" s="116">
        <f>AO319+AP319+AQ319</f>
        <v>99.5</v>
      </c>
      <c r="AS319" s="117">
        <f>AO319/AP319</f>
        <v>1.8645418326693224</v>
      </c>
      <c r="AT319" s="118">
        <f>AO319/AP319*AQ319</f>
        <v>51.461354581673298</v>
      </c>
      <c r="AU319" s="119">
        <f>AO319/(AP319+AQ319)</f>
        <v>0.88804554079696385</v>
      </c>
      <c r="AV319" s="19">
        <v>41.745599999999996</v>
      </c>
      <c r="AW319" s="19">
        <f>95-AY319</f>
        <v>89.2</v>
      </c>
      <c r="AX319" s="120">
        <v>2.7143999999999999</v>
      </c>
      <c r="AY319" s="19">
        <v>5.8</v>
      </c>
      <c r="AZ319" s="1" t="s">
        <v>431</v>
      </c>
      <c r="BA319" s="142">
        <v>27</v>
      </c>
      <c r="BB319" s="1" t="s">
        <v>431</v>
      </c>
      <c r="BC319" s="6">
        <v>0.59</v>
      </c>
      <c r="BD319" s="6"/>
      <c r="BE319" s="19">
        <v>62.7</v>
      </c>
      <c r="BF319" s="19">
        <v>50.4</v>
      </c>
      <c r="BG319" s="22"/>
      <c r="BH319" s="19">
        <v>482</v>
      </c>
      <c r="BI319" s="19">
        <v>1.34</v>
      </c>
      <c r="BJ319" s="19">
        <v>51.8</v>
      </c>
      <c r="BK319" s="1">
        <v>48.4</v>
      </c>
      <c r="BL319" s="121">
        <f>BJ319/BK319</f>
        <v>1.0702479338842974</v>
      </c>
      <c r="BM319" s="122">
        <v>0.6</v>
      </c>
      <c r="BN319" s="6">
        <f>BM319*100/AO319</f>
        <v>1.2820512820512822</v>
      </c>
      <c r="BO319" s="1" t="s">
        <v>431</v>
      </c>
      <c r="BP319" s="1">
        <v>46.3</v>
      </c>
      <c r="BQ319" s="1">
        <v>66.8</v>
      </c>
      <c r="BR319" s="4">
        <v>63397</v>
      </c>
      <c r="BS319" s="6">
        <f>BX319+BZ319</f>
        <v>27.1</v>
      </c>
      <c r="BT319" s="4">
        <v>89.6</v>
      </c>
      <c r="BU319" s="42">
        <v>9113.44</v>
      </c>
      <c r="BV319" s="6">
        <f>100-BT319</f>
        <v>10.400000000000006</v>
      </c>
      <c r="BW319" s="6">
        <f>BY319+CA319+CC319</f>
        <v>24.7988</v>
      </c>
      <c r="BX319" s="4">
        <v>8.5</v>
      </c>
      <c r="BY319" s="22">
        <f>BX319*AP319/100</f>
        <v>2.1335000000000002</v>
      </c>
      <c r="BZ319" s="4">
        <v>18.600000000000001</v>
      </c>
      <c r="CA319" s="22">
        <f>BZ319*AP319/100</f>
        <v>4.6686000000000005</v>
      </c>
      <c r="CB319" s="4">
        <v>71.7</v>
      </c>
      <c r="CC319" s="22">
        <f>CB319*AP319/100</f>
        <v>17.996700000000001</v>
      </c>
      <c r="CD319" s="6">
        <v>0.7</v>
      </c>
      <c r="CE319" s="123">
        <v>99.8</v>
      </c>
      <c r="CF319" s="123">
        <v>12127</v>
      </c>
      <c r="CG319" s="123">
        <v>98.9</v>
      </c>
      <c r="CH319" s="123">
        <v>8465</v>
      </c>
      <c r="CI319" s="123">
        <v>85.1</v>
      </c>
      <c r="CJ319" s="123">
        <v>88.4</v>
      </c>
      <c r="CK319" s="123">
        <v>6534</v>
      </c>
      <c r="CL319" s="19">
        <f>BX319/BZ319</f>
        <v>0.45698924731182794</v>
      </c>
      <c r="CM319" s="22"/>
      <c r="CN319" s="22"/>
      <c r="CO319" s="22"/>
      <c r="CP319" s="6"/>
      <c r="CQ319" s="19"/>
      <c r="CR319" s="19"/>
      <c r="CS319" s="19"/>
      <c r="CT319" s="6"/>
      <c r="CU319" s="6"/>
      <c r="CV319" s="6"/>
      <c r="CW319" s="22"/>
      <c r="CX319" s="22"/>
      <c r="CY319" s="2"/>
      <c r="CZ319" s="22"/>
      <c r="DA319" s="16">
        <v>3</v>
      </c>
      <c r="DB319" s="126" t="s">
        <v>256</v>
      </c>
      <c r="DC319" s="127"/>
      <c r="DD319" s="128" t="s">
        <v>796</v>
      </c>
      <c r="DE319" s="1"/>
      <c r="DF319" s="1"/>
      <c r="DG319" s="1"/>
      <c r="DH319" s="1"/>
      <c r="DI319" s="1" t="s">
        <v>435</v>
      </c>
      <c r="DJ319" s="205" t="s">
        <v>482</v>
      </c>
      <c r="DK319" s="4">
        <v>2</v>
      </c>
      <c r="DL319" s="4"/>
      <c r="DM319" s="4"/>
      <c r="DN319" s="16">
        <v>0</v>
      </c>
      <c r="DO319" s="4"/>
      <c r="DP319" s="4"/>
      <c r="DQ319" s="4"/>
      <c r="DR319" s="1" t="s">
        <v>430</v>
      </c>
      <c r="DS319" s="1" t="s">
        <v>430</v>
      </c>
      <c r="DT319" s="1">
        <v>608</v>
      </c>
      <c r="DU319" s="1">
        <v>28.9</v>
      </c>
      <c r="DV319" s="1">
        <v>71.099999999999994</v>
      </c>
      <c r="DW319" s="1" t="s">
        <v>430</v>
      </c>
      <c r="DX319" s="1" t="s">
        <v>430</v>
      </c>
      <c r="DY319" s="1" t="s">
        <v>430</v>
      </c>
      <c r="DZ319" s="1" t="s">
        <v>430</v>
      </c>
      <c r="EA319" s="1" t="s">
        <v>570</v>
      </c>
      <c r="EB319" s="1"/>
      <c r="EC319" s="4">
        <v>1</v>
      </c>
      <c r="ED319" s="4"/>
      <c r="EE319" s="4">
        <v>21</v>
      </c>
      <c r="EF319" s="4">
        <v>30</v>
      </c>
      <c r="EG319" s="4"/>
      <c r="EH319" s="4">
        <v>1</v>
      </c>
      <c r="EI319" s="4" t="s">
        <v>2475</v>
      </c>
      <c r="EJ319" s="4">
        <v>170</v>
      </c>
      <c r="EK319" s="4">
        <v>80</v>
      </c>
      <c r="EL319" s="6">
        <f>EK319/(EJ319*EJ319*0.01*0.01)</f>
        <v>27.681660899653977</v>
      </c>
      <c r="EM319" s="4">
        <v>2</v>
      </c>
      <c r="EN319" s="4">
        <v>1</v>
      </c>
      <c r="EO319" s="4">
        <v>3</v>
      </c>
      <c r="EP319" s="4">
        <v>2</v>
      </c>
      <c r="EQ319" s="31" t="s">
        <v>2455</v>
      </c>
      <c r="ER319" s="14">
        <v>43683</v>
      </c>
      <c r="ES319" s="129">
        <v>11631</v>
      </c>
      <c r="ET319" s="130">
        <v>75</v>
      </c>
      <c r="EU319" s="130">
        <v>7231</v>
      </c>
      <c r="EV319" s="130">
        <v>4000</v>
      </c>
      <c r="EW319" s="130">
        <v>42120</v>
      </c>
      <c r="EX319" s="130">
        <v>2640</v>
      </c>
      <c r="EY319" s="131">
        <f>EX319/EV319*EW319/ET319</f>
        <v>370.65600000000001</v>
      </c>
      <c r="EZ319" s="38">
        <f>L319*EY319</f>
        <v>7783.7759999999998</v>
      </c>
      <c r="FA319" s="9"/>
      <c r="FB319" s="9"/>
      <c r="FC319" s="9"/>
      <c r="FD319" s="9"/>
      <c r="FE319" s="132"/>
      <c r="FF319" s="132"/>
      <c r="FG319" s="132"/>
      <c r="FH319" s="133"/>
      <c r="FI319" s="134"/>
      <c r="FJ319" s="133"/>
      <c r="FK319" s="135"/>
      <c r="FL319" s="136"/>
      <c r="FM319" s="9"/>
      <c r="FN319" s="1"/>
      <c r="FO319" s="40">
        <f>AC319/1000</f>
        <v>0.317</v>
      </c>
      <c r="FP319" s="9"/>
      <c r="FQ319" s="118">
        <f>EX319*100/EU319</f>
        <v>36.509473101922282</v>
      </c>
      <c r="FR319" s="137">
        <f>EY319/1000</f>
        <v>0.37065599999999999</v>
      </c>
      <c r="FS319" s="9"/>
      <c r="FT319" s="1"/>
      <c r="FU319" s="336">
        <v>39643</v>
      </c>
      <c r="FV319" s="343"/>
      <c r="FW319" s="237" t="s">
        <v>1400</v>
      </c>
      <c r="FX319" s="208"/>
      <c r="FY319" s="243" t="s">
        <v>2476</v>
      </c>
      <c r="FZ319" s="1"/>
      <c r="GA319" s="1">
        <v>3</v>
      </c>
      <c r="GB319" s="9"/>
      <c r="GC319" s="9"/>
      <c r="GD319" s="1"/>
      <c r="GE319" s="20">
        <v>1</v>
      </c>
      <c r="GF319" s="237" t="s">
        <v>522</v>
      </c>
      <c r="GG319" s="1"/>
      <c r="GH319" s="28">
        <v>44039</v>
      </c>
      <c r="GI319" s="351">
        <v>1</v>
      </c>
      <c r="GJ319" s="244" t="s">
        <v>784</v>
      </c>
      <c r="GK319" s="1"/>
      <c r="GL319" s="244" t="s">
        <v>513</v>
      </c>
      <c r="GM319" s="9"/>
      <c r="GN319" s="1"/>
      <c r="GO319" s="10">
        <v>43724</v>
      </c>
      <c r="GP319" s="10"/>
      <c r="GQ319" s="20"/>
      <c r="GR319" s="138"/>
      <c r="GS319" s="1"/>
      <c r="GT319" s="22">
        <v>1.1592754778000001</v>
      </c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"/>
      <c r="KC319" s="1"/>
      <c r="KD319" s="1"/>
      <c r="KE319" s="20">
        <f>FR319*AO319/100*1000</f>
        <v>173.46700799999996</v>
      </c>
      <c r="KF319" s="20">
        <f>FR319*AP319/100*1000</f>
        <v>93.034656000000012</v>
      </c>
      <c r="KG319" s="20">
        <f>FR319*AQ319/100*1000</f>
        <v>102.301056</v>
      </c>
      <c r="KH319" s="20">
        <f>FR319*AX319/100*1000</f>
        <v>10.061086464000001</v>
      </c>
      <c r="KI319" s="20">
        <f>FR319*BM319/100*1000</f>
        <v>2.2239360000000001</v>
      </c>
      <c r="KJ319" s="20">
        <f>FR319*BY319/100*1000</f>
        <v>7.9079457599999996</v>
      </c>
      <c r="KK319" s="20">
        <f>FR319*CA319/100*1000</f>
        <v>17.304446016</v>
      </c>
      <c r="KL319" s="20">
        <f>FR319*CC319/100*1000</f>
        <v>66.705848352000004</v>
      </c>
      <c r="KM319" s="1"/>
      <c r="KN319" s="1"/>
      <c r="KO319" s="1"/>
      <c r="KP319" s="1"/>
      <c r="KQ319" s="9"/>
      <c r="KR319" s="9"/>
      <c r="KS319" s="23">
        <v>44039</v>
      </c>
      <c r="KT319" s="20">
        <v>1</v>
      </c>
      <c r="KU319" s="1">
        <v>2</v>
      </c>
      <c r="KV319" s="1">
        <v>1</v>
      </c>
      <c r="KW319" s="23">
        <v>44879</v>
      </c>
      <c r="KX319" s="1">
        <v>3</v>
      </c>
      <c r="KY319" s="1">
        <v>1</v>
      </c>
      <c r="KZ319" s="1">
        <v>2</v>
      </c>
      <c r="LA319" s="11" t="s">
        <v>2477</v>
      </c>
      <c r="LB319" s="11"/>
      <c r="LC319" s="11"/>
    </row>
    <row r="320" spans="1:315">
      <c r="A320" s="1">
        <v>169</v>
      </c>
      <c r="B320" s="415">
        <f>COUNTIFS($D$3:D320,D320,$F$3:F320,F320)</f>
        <v>1</v>
      </c>
      <c r="C320" s="21">
        <v>15496</v>
      </c>
      <c r="D320" s="21" t="s">
        <v>2377</v>
      </c>
      <c r="E320" s="1" t="s">
        <v>511</v>
      </c>
      <c r="F320" s="12" t="s">
        <v>2378</v>
      </c>
      <c r="G320" s="1">
        <v>53</v>
      </c>
      <c r="H320" s="441">
        <v>44362</v>
      </c>
      <c r="I320" s="162"/>
      <c r="J320" s="24"/>
      <c r="K320" s="9"/>
      <c r="L320" s="1"/>
      <c r="M320" s="1"/>
      <c r="N320" s="1"/>
      <c r="O320" s="1"/>
      <c r="P320" s="25"/>
      <c r="Q320" s="25"/>
      <c r="R320" s="25"/>
      <c r="S320" s="27"/>
      <c r="T320" s="27"/>
      <c r="U320" s="27"/>
      <c r="V320" s="27"/>
      <c r="W320" s="27"/>
      <c r="X320" s="27"/>
      <c r="Y320" s="26"/>
      <c r="Z320" s="8"/>
      <c r="AA320" s="1"/>
      <c r="AB320" s="1"/>
      <c r="AC320" s="1"/>
      <c r="AD320" s="1"/>
      <c r="AE320" s="1"/>
      <c r="AF320" s="1"/>
      <c r="AG320" s="136"/>
      <c r="AH320" s="9"/>
      <c r="AI320" s="1"/>
      <c r="AJ320" s="1"/>
      <c r="AK320" s="112"/>
      <c r="AL320" s="1"/>
      <c r="AM320" s="1"/>
      <c r="AN320" s="1"/>
      <c r="AO320" s="163"/>
      <c r="AP320" s="164"/>
      <c r="AQ320" s="165"/>
      <c r="AR320" s="166"/>
      <c r="AS320" s="135"/>
      <c r="AT320" s="21"/>
      <c r="AU320" s="167"/>
      <c r="AV320" s="1"/>
      <c r="AW320" s="1"/>
      <c r="AX320" s="168"/>
      <c r="AY320" s="1"/>
      <c r="AZ320" s="1"/>
      <c r="BA320" s="142"/>
      <c r="BB320" s="1"/>
      <c r="BC320" s="169"/>
      <c r="BD320" s="4"/>
      <c r="BE320" s="1"/>
      <c r="BF320" s="1"/>
      <c r="BG320" s="1"/>
      <c r="BH320" s="1"/>
      <c r="BI320" s="1"/>
      <c r="BJ320" s="1"/>
      <c r="BK320" s="1"/>
      <c r="BL320" s="170"/>
      <c r="BM320" s="123"/>
      <c r="BN320" s="4"/>
      <c r="BO320" s="1"/>
      <c r="BP320" s="1"/>
      <c r="BQ320" s="1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5"/>
      <c r="CP320" s="4"/>
      <c r="CQ320" s="1"/>
      <c r="CR320" s="1"/>
      <c r="CS320" s="1"/>
      <c r="CT320" s="25"/>
      <c r="CU320" s="125"/>
      <c r="CV320" s="125"/>
      <c r="CW320" s="1"/>
      <c r="CX320" s="1"/>
      <c r="CY320" s="1"/>
      <c r="CZ320" s="1"/>
      <c r="DA320" s="1"/>
      <c r="DB320" s="126"/>
      <c r="DC320" s="8"/>
      <c r="DD320" s="8"/>
      <c r="DE320" s="1"/>
      <c r="DF320" s="1"/>
      <c r="DG320" s="1"/>
      <c r="DH320" s="1"/>
      <c r="DI320" s="2"/>
      <c r="DJ320" s="206" t="s">
        <v>490</v>
      </c>
      <c r="DK320" s="4"/>
      <c r="DL320" s="4"/>
      <c r="DM320" s="4"/>
      <c r="DN320" s="4"/>
      <c r="DO320" s="4"/>
      <c r="DP320" s="4"/>
      <c r="DQ320" s="4"/>
      <c r="DR320" s="1"/>
      <c r="DS320" s="1"/>
      <c r="DT320" s="2"/>
      <c r="DU320" s="2"/>
      <c r="DV320" s="2"/>
      <c r="DW320" s="2"/>
      <c r="DX320" s="2"/>
      <c r="DY320" s="2"/>
      <c r="DZ320" s="2"/>
      <c r="EA320" s="2"/>
      <c r="EB320" s="1"/>
      <c r="EC320" s="9"/>
      <c r="ED320" s="9"/>
      <c r="EE320" s="9"/>
      <c r="EF320" s="1">
        <v>40</v>
      </c>
      <c r="EG320" s="1"/>
      <c r="EH320" s="1">
        <v>0</v>
      </c>
      <c r="EI320" s="237" t="s">
        <v>513</v>
      </c>
      <c r="EJ320" s="1">
        <v>164</v>
      </c>
      <c r="EK320" s="1">
        <v>70</v>
      </c>
      <c r="EL320" s="6">
        <f>EK320/(EJ320*EJ320*0.01*0.01)</f>
        <v>26.026174895895302</v>
      </c>
      <c r="EM320" s="1"/>
      <c r="EN320" s="1">
        <v>1</v>
      </c>
      <c r="EO320" s="1">
        <v>1</v>
      </c>
      <c r="EP320" s="1">
        <v>1</v>
      </c>
      <c r="EQ320" s="244" t="s">
        <v>513</v>
      </c>
      <c r="ER320" s="10" t="s">
        <v>513</v>
      </c>
      <c r="ES320" s="129"/>
      <c r="ET320" s="9"/>
      <c r="EU320" s="9"/>
      <c r="EV320" s="9"/>
      <c r="EW320" s="9"/>
      <c r="EX320" s="9"/>
      <c r="EY320" s="132"/>
      <c r="EZ320" s="132"/>
      <c r="FA320" s="11"/>
      <c r="FB320" s="9"/>
      <c r="FC320" s="9"/>
      <c r="FD320" s="9"/>
      <c r="FE320" s="9"/>
      <c r="FF320" s="9"/>
      <c r="FG320" s="132"/>
      <c r="FH320" s="132"/>
      <c r="FI320" s="134"/>
      <c r="FJ320" s="133"/>
      <c r="FK320" s="171"/>
      <c r="FL320" s="21"/>
      <c r="FM320" s="136"/>
      <c r="FN320" s="9"/>
      <c r="FO320" s="36"/>
      <c r="FP320" s="9"/>
      <c r="FQ320" s="132"/>
      <c r="FR320" s="132"/>
      <c r="FS320" s="1"/>
      <c r="FT320" s="1"/>
      <c r="FU320" s="335" t="s">
        <v>772</v>
      </c>
      <c r="FV320" s="344">
        <v>44362</v>
      </c>
      <c r="FW320" s="210" t="s">
        <v>772</v>
      </c>
      <c r="FX320" s="244" t="s">
        <v>2471</v>
      </c>
      <c r="FY320" s="243" t="s">
        <v>430</v>
      </c>
      <c r="FZ320" s="1"/>
      <c r="GA320" s="1">
        <v>3</v>
      </c>
      <c r="GB320" s="9"/>
      <c r="GC320" s="9"/>
      <c r="GD320" s="1"/>
      <c r="GE320" s="20">
        <v>1</v>
      </c>
      <c r="GF320" s="237" t="s">
        <v>2478</v>
      </c>
      <c r="GG320" s="1"/>
      <c r="GH320" s="28">
        <v>44414</v>
      </c>
      <c r="GI320" s="351">
        <v>1</v>
      </c>
      <c r="GJ320" s="244" t="s">
        <v>2793</v>
      </c>
      <c r="GK320" s="1"/>
      <c r="GL320" s="244" t="s">
        <v>513</v>
      </c>
      <c r="GM320" s="9"/>
      <c r="GN320" s="1"/>
      <c r="GO320" s="1"/>
      <c r="GP320" s="4"/>
      <c r="GQ320" s="1"/>
      <c r="GR320" s="138"/>
      <c r="GS320" s="1"/>
      <c r="GT320" s="1"/>
      <c r="GU320" s="1"/>
      <c r="GV320" s="1"/>
      <c r="GW320" s="1"/>
      <c r="GX320" s="1"/>
      <c r="GY320" s="9"/>
      <c r="GZ320" s="9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1"/>
      <c r="KQ320" s="9"/>
      <c r="KR320" s="9"/>
      <c r="KS320" s="23">
        <v>44414</v>
      </c>
      <c r="KT320" s="20">
        <v>1</v>
      </c>
      <c r="KU320" s="1">
        <v>2</v>
      </c>
      <c r="KV320" s="1">
        <v>1</v>
      </c>
      <c r="KW320" s="23">
        <v>44481</v>
      </c>
      <c r="KX320" s="1">
        <v>1</v>
      </c>
      <c r="KY320" s="1">
        <v>0</v>
      </c>
      <c r="KZ320" s="1">
        <v>3</v>
      </c>
      <c r="LA320" s="11" t="s">
        <v>430</v>
      </c>
      <c r="LB320" s="11"/>
      <c r="LC320" s="11"/>
    </row>
    <row r="321" spans="1:315">
      <c r="A321" s="1">
        <v>123</v>
      </c>
      <c r="B321" s="415">
        <f>COUNTIFS($D$3:D321,D321,$F$3:F321,F321)</f>
        <v>1</v>
      </c>
      <c r="C321" s="34">
        <v>15164</v>
      </c>
      <c r="D321" s="21" t="s">
        <v>1592</v>
      </c>
      <c r="E321" s="2" t="s">
        <v>564</v>
      </c>
      <c r="F321" s="12">
        <v>6210200062</v>
      </c>
      <c r="G321" s="1">
        <v>59</v>
      </c>
      <c r="H321" s="441">
        <v>44316</v>
      </c>
      <c r="I321" s="29" t="s">
        <v>441</v>
      </c>
      <c r="J321" s="24" t="s">
        <v>486</v>
      </c>
      <c r="K321" s="2" t="s">
        <v>429</v>
      </c>
      <c r="L321" s="2">
        <v>19</v>
      </c>
      <c r="M321" s="2" t="s">
        <v>597</v>
      </c>
      <c r="N321" s="2" t="s">
        <v>430</v>
      </c>
      <c r="O321" s="11"/>
      <c r="P321" s="2" t="s">
        <v>1574</v>
      </c>
      <c r="Q321" s="11"/>
      <c r="R321" s="11"/>
      <c r="S321" s="11"/>
      <c r="T321" s="41"/>
      <c r="U321" s="41"/>
      <c r="V321" s="61" t="s">
        <v>1358</v>
      </c>
      <c r="W321" s="41"/>
      <c r="X321" s="41"/>
      <c r="Y321" s="63"/>
      <c r="Z321" s="11"/>
      <c r="AA321" s="1" t="s">
        <v>793</v>
      </c>
      <c r="AB321" s="1"/>
      <c r="AC321" s="112">
        <v>188</v>
      </c>
      <c r="AD321" s="112">
        <v>3500</v>
      </c>
      <c r="AE321" s="11"/>
      <c r="AF321" s="11"/>
      <c r="AG321" s="11" t="s">
        <v>482</v>
      </c>
      <c r="AH321" s="112">
        <v>250</v>
      </c>
      <c r="AI321" s="11"/>
      <c r="AJ321" s="11"/>
      <c r="AK321" s="112"/>
      <c r="AL321" s="1"/>
      <c r="AM321" s="11"/>
      <c r="AN321" s="1"/>
      <c r="AO321" s="113">
        <v>12</v>
      </c>
      <c r="AP321" s="114">
        <v>79</v>
      </c>
      <c r="AQ321" s="115">
        <v>8.25</v>
      </c>
      <c r="AR321" s="116">
        <f>AO321+AP321+AQ321</f>
        <v>99.25</v>
      </c>
      <c r="AS321" s="117">
        <f>AO321/AP321</f>
        <v>0.15189873417721519</v>
      </c>
      <c r="AT321" s="118">
        <f>AO321/AP321*AQ321</f>
        <v>1.2531645569620253</v>
      </c>
      <c r="AU321" s="119">
        <f>AO321/(AP321+AQ321)</f>
        <v>0.13753581661891118</v>
      </c>
      <c r="AV321" s="19">
        <f>AW321*AO321/100</f>
        <v>11.42</v>
      </c>
      <c r="AW321" s="19">
        <f>98-AY321-(CD321*100/AO321)</f>
        <v>95.166666666666671</v>
      </c>
      <c r="AX321" s="120">
        <v>0.34</v>
      </c>
      <c r="AY321" s="19">
        <f>AX321*100/AO321</f>
        <v>2.8333333333333335</v>
      </c>
      <c r="AZ321" s="1" t="s">
        <v>431</v>
      </c>
      <c r="BA321" s="55" t="s">
        <v>431</v>
      </c>
      <c r="BB321" s="1" t="s">
        <v>431</v>
      </c>
      <c r="BC321" s="6" t="s">
        <v>431</v>
      </c>
      <c r="BD321" s="6"/>
      <c r="BE321" s="19"/>
      <c r="BF321" s="19"/>
      <c r="BG321" s="64">
        <v>2777.5</v>
      </c>
      <c r="BH321" s="64" t="s">
        <v>431</v>
      </c>
      <c r="BI321" s="19" t="s">
        <v>431</v>
      </c>
      <c r="BJ321" s="19">
        <v>43.3</v>
      </c>
      <c r="BK321" s="19">
        <f>100-BJ321</f>
        <v>56.7</v>
      </c>
      <c r="BL321" s="121">
        <f>BJ321/BK321</f>
        <v>0.7636684303350969</v>
      </c>
      <c r="BM321" s="122">
        <v>0.34</v>
      </c>
      <c r="BN321" s="6">
        <f>BM321*100/AO321</f>
        <v>2.8333333333333335</v>
      </c>
      <c r="BO321" s="1" t="s">
        <v>431</v>
      </c>
      <c r="BP321" s="19" t="s">
        <v>431</v>
      </c>
      <c r="BQ321" s="19" t="s">
        <v>431</v>
      </c>
      <c r="BR321" s="42">
        <v>28342</v>
      </c>
      <c r="BS321" s="6">
        <f>BX321+BZ321</f>
        <v>25.79</v>
      </c>
      <c r="BT321" s="4">
        <v>79.099999999999994</v>
      </c>
      <c r="BU321" s="42">
        <v>5889.52</v>
      </c>
      <c r="BV321" s="6">
        <f>100-BT321</f>
        <v>20.900000000000006</v>
      </c>
      <c r="BW321" s="6">
        <f>BY321+CA321+CC321</f>
        <v>76.385099999999994</v>
      </c>
      <c r="BX321" s="22">
        <v>6.59</v>
      </c>
      <c r="BY321" s="22">
        <f>BX321*AP321/100</f>
        <v>5.2061000000000002</v>
      </c>
      <c r="BZ321" s="6">
        <v>19.2</v>
      </c>
      <c r="CA321" s="22">
        <f>BZ321*AP321/100</f>
        <v>15.167999999999999</v>
      </c>
      <c r="CB321" s="6">
        <v>70.900000000000006</v>
      </c>
      <c r="CC321" s="22">
        <f>CB321*AP321/100</f>
        <v>56.011000000000003</v>
      </c>
      <c r="CD321" s="22">
        <v>0</v>
      </c>
      <c r="CE321" s="123" t="s">
        <v>431</v>
      </c>
      <c r="CF321" s="124" t="s">
        <v>431</v>
      </c>
      <c r="CG321" s="123" t="s">
        <v>431</v>
      </c>
      <c r="CH321" s="124" t="s">
        <v>431</v>
      </c>
      <c r="CI321" s="123" t="s">
        <v>431</v>
      </c>
      <c r="CJ321" s="123" t="s">
        <v>431</v>
      </c>
      <c r="CK321" s="124" t="s">
        <v>431</v>
      </c>
      <c r="CL321" s="19">
        <f>BX321/BZ321</f>
        <v>0.3432291666666667</v>
      </c>
      <c r="CM321" s="19" t="s">
        <v>431</v>
      </c>
      <c r="CN321" s="19" t="s">
        <v>431</v>
      </c>
      <c r="CO321" s="19" t="s">
        <v>431</v>
      </c>
      <c r="CP321" s="6"/>
      <c r="CQ321" s="19"/>
      <c r="CR321" s="19"/>
      <c r="CS321" s="20"/>
      <c r="CT321" s="25"/>
      <c r="CU321" s="125"/>
      <c r="CV321" s="125"/>
      <c r="CW321" s="1"/>
      <c r="CX321" s="1"/>
      <c r="CY321" s="1"/>
      <c r="CZ321" s="22"/>
      <c r="DA321" s="16"/>
      <c r="DB321" s="126" t="s">
        <v>440</v>
      </c>
      <c r="DC321" s="127"/>
      <c r="DD321" s="128" t="s">
        <v>1593</v>
      </c>
      <c r="DE321" s="1"/>
      <c r="DF321" s="1"/>
      <c r="DG321" s="1"/>
      <c r="DH321" s="1"/>
      <c r="DI321" s="1" t="s">
        <v>433</v>
      </c>
      <c r="DJ321" s="205" t="s">
        <v>482</v>
      </c>
      <c r="DK321" s="4">
        <v>2</v>
      </c>
      <c r="DL321" s="4"/>
      <c r="DM321" s="4"/>
      <c r="DN321" s="16">
        <v>0</v>
      </c>
      <c r="DO321" s="4"/>
      <c r="DP321" s="4"/>
      <c r="DQ321" s="4"/>
      <c r="DR321" s="22" t="s">
        <v>430</v>
      </c>
      <c r="DS321" s="22" t="s">
        <v>430</v>
      </c>
      <c r="DT321" s="64">
        <v>67</v>
      </c>
      <c r="DU321" s="22">
        <v>55.3</v>
      </c>
      <c r="DV321" s="22">
        <v>44.7</v>
      </c>
      <c r="DW321" s="22" t="s">
        <v>430</v>
      </c>
      <c r="DX321" s="22" t="s">
        <v>430</v>
      </c>
      <c r="DY321" s="22" t="s">
        <v>430</v>
      </c>
      <c r="DZ321" s="22" t="s">
        <v>430</v>
      </c>
      <c r="EA321" s="2">
        <v>0</v>
      </c>
      <c r="EB321" s="65"/>
      <c r="EC321" s="36"/>
      <c r="ED321" s="36"/>
      <c r="EE321" s="4">
        <f>L321</f>
        <v>19</v>
      </c>
      <c r="EF321" s="4">
        <v>100</v>
      </c>
      <c r="EG321" s="4"/>
      <c r="EH321" s="4">
        <v>1</v>
      </c>
      <c r="EI321" s="4" t="s">
        <v>2479</v>
      </c>
      <c r="EJ321" s="4" t="s">
        <v>430</v>
      </c>
      <c r="EK321" s="4" t="s">
        <v>430</v>
      </c>
      <c r="EL321" s="6" t="s">
        <v>430</v>
      </c>
      <c r="EM321" s="4">
        <v>1</v>
      </c>
      <c r="EN321" s="1">
        <v>1</v>
      </c>
      <c r="EO321" s="4">
        <v>4</v>
      </c>
      <c r="EP321" s="4">
        <v>2</v>
      </c>
      <c r="EQ321" s="31">
        <v>5</v>
      </c>
      <c r="ER321" s="14">
        <v>38718</v>
      </c>
      <c r="ES321" s="129">
        <v>15164</v>
      </c>
      <c r="ET321" s="130">
        <v>75</v>
      </c>
      <c r="EU321" s="130">
        <v>19270</v>
      </c>
      <c r="EV321" s="130">
        <v>8000</v>
      </c>
      <c r="EW321" s="130">
        <v>39780</v>
      </c>
      <c r="EX321" s="130">
        <v>2263</v>
      </c>
      <c r="EY321" s="131">
        <f>EX321/EV321*EW321/ET321</f>
        <v>150.0369</v>
      </c>
      <c r="EZ321" s="38">
        <f>L321*EY321</f>
        <v>2850.7011000000002</v>
      </c>
      <c r="FA321" s="9"/>
      <c r="FB321" s="9"/>
      <c r="FC321" s="9"/>
      <c r="FD321" s="9"/>
      <c r="FE321" s="132"/>
      <c r="FF321" s="132"/>
      <c r="FG321" s="132"/>
      <c r="FH321" s="133"/>
      <c r="FI321" s="134"/>
      <c r="FJ321" s="133"/>
      <c r="FK321" s="135"/>
      <c r="FL321" s="136"/>
      <c r="FM321" s="9"/>
      <c r="FN321" s="1"/>
      <c r="FO321" s="40">
        <f>AC321/1000</f>
        <v>0.188</v>
      </c>
      <c r="FP321" s="9"/>
      <c r="FQ321" s="118">
        <f>EX321*100/EU321</f>
        <v>11.743642968344577</v>
      </c>
      <c r="FR321" s="137">
        <f>EY321/1000</f>
        <v>0.1500369</v>
      </c>
      <c r="FS321" s="9"/>
      <c r="FT321" s="1"/>
      <c r="FU321" s="336">
        <v>44001</v>
      </c>
      <c r="FV321" s="343"/>
      <c r="FW321" s="237" t="s">
        <v>2471</v>
      </c>
      <c r="FX321" s="208"/>
      <c r="FY321" s="243" t="s">
        <v>2429</v>
      </c>
      <c r="FZ321" s="1"/>
      <c r="GA321" s="1">
        <v>3</v>
      </c>
      <c r="GB321" s="9"/>
      <c r="GC321" s="9"/>
      <c r="GD321" s="1"/>
      <c r="GE321" s="20">
        <v>0</v>
      </c>
      <c r="GF321" s="237" t="s">
        <v>513</v>
      </c>
      <c r="GG321" s="1"/>
      <c r="GH321" s="244" t="s">
        <v>513</v>
      </c>
      <c r="GI321" s="352">
        <v>1</v>
      </c>
      <c r="GJ321" s="244" t="s">
        <v>513</v>
      </c>
      <c r="GK321" s="1"/>
      <c r="GL321" s="244" t="s">
        <v>513</v>
      </c>
      <c r="GM321" s="9"/>
      <c r="GN321" s="1"/>
      <c r="GO321" s="10"/>
      <c r="GP321" s="10"/>
      <c r="GQ321" s="20"/>
      <c r="GR321" s="138"/>
      <c r="GS321" s="1"/>
      <c r="GT321" s="19">
        <v>0.15415067200000002</v>
      </c>
      <c r="GU321" s="1"/>
      <c r="GV321" s="145">
        <v>0.15916089519999999</v>
      </c>
      <c r="GW321" s="1"/>
      <c r="GX321" s="1"/>
      <c r="GY321" s="9"/>
      <c r="GZ321" s="9"/>
      <c r="HA321" s="32">
        <v>4.6100000000000003</v>
      </c>
      <c r="HB321" s="32">
        <v>6.94</v>
      </c>
      <c r="HC321" s="33">
        <v>1202.75</v>
      </c>
      <c r="HD321" s="32">
        <v>8.1300000000000008</v>
      </c>
      <c r="HE321" s="32">
        <v>8.2899999999999991</v>
      </c>
      <c r="HF321" s="32">
        <v>7.48</v>
      </c>
      <c r="HG321" s="33">
        <v>14536.98</v>
      </c>
      <c r="HH321" s="32">
        <v>68.41</v>
      </c>
      <c r="HI321" s="33">
        <v>1423.47</v>
      </c>
      <c r="HJ321" s="32">
        <v>698.34</v>
      </c>
      <c r="HK321" s="32">
        <v>42.06</v>
      </c>
      <c r="HL321" s="32">
        <v>91.75</v>
      </c>
      <c r="HM321" s="32">
        <v>339.37</v>
      </c>
      <c r="HN321" s="32">
        <v>0</v>
      </c>
      <c r="HO321" s="32">
        <v>207.33</v>
      </c>
      <c r="HP321" s="33">
        <v>3421.04</v>
      </c>
      <c r="HQ321" s="32">
        <v>17.07</v>
      </c>
      <c r="HR321" s="32">
        <v>0</v>
      </c>
      <c r="HS321" s="32">
        <v>390.48</v>
      </c>
      <c r="HT321" s="32">
        <v>131.41</v>
      </c>
      <c r="HU321" s="32">
        <v>2153.42</v>
      </c>
      <c r="HV321" s="32">
        <v>8.33</v>
      </c>
      <c r="HW321" s="32">
        <v>110.01</v>
      </c>
      <c r="HX321" s="32">
        <v>3.85</v>
      </c>
      <c r="HY321" s="32">
        <v>0</v>
      </c>
      <c r="HZ321" s="32">
        <v>0</v>
      </c>
      <c r="IA321" s="22">
        <f>HU321/HP321</f>
        <v>0.62946355494235673</v>
      </c>
      <c r="IB321" s="1"/>
      <c r="IC321" s="1"/>
      <c r="ID321" s="1"/>
      <c r="IE321" s="1"/>
      <c r="IF321" s="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9"/>
      <c r="KC321" s="9"/>
      <c r="KD321" s="9"/>
      <c r="KE321" s="20">
        <f>FR321*AO321/100*1000</f>
        <v>18.004428000000001</v>
      </c>
      <c r="KF321" s="20">
        <f>FR321*AP321/100*1000</f>
        <v>118.529151</v>
      </c>
      <c r="KG321" s="20">
        <f>FR321*AQ321/100*1000</f>
        <v>12.378044249999999</v>
      </c>
      <c r="KH321" s="20">
        <f>FR321*AX321/100*1000</f>
        <v>0.51012546000000003</v>
      </c>
      <c r="KI321" s="20">
        <f>FR321*BM321/100*1000</f>
        <v>0.51012546000000003</v>
      </c>
      <c r="KJ321" s="20">
        <f>FR321*BY321/100*1000</f>
        <v>7.8110710509000008</v>
      </c>
      <c r="KK321" s="20">
        <f>FR321*CA321/100*1000</f>
        <v>22.757596992</v>
      </c>
      <c r="KL321" s="20">
        <f>FR321*CC321/100*1000</f>
        <v>84.03716805900001</v>
      </c>
      <c r="KM321" s="9"/>
      <c r="KN321" s="9"/>
      <c r="KO321" s="9"/>
      <c r="KP321" s="1"/>
      <c r="KQ321" s="9"/>
      <c r="KR321" s="9"/>
      <c r="KS321" s="23">
        <v>44351</v>
      </c>
      <c r="KT321" s="20">
        <v>2</v>
      </c>
      <c r="KU321" s="1">
        <v>2</v>
      </c>
      <c r="KV321" s="1">
        <v>2</v>
      </c>
      <c r="KW321" s="23">
        <v>44351</v>
      </c>
      <c r="KX321" s="1">
        <v>2</v>
      </c>
      <c r="KY321" s="1">
        <v>0</v>
      </c>
      <c r="KZ321" s="1">
        <v>2</v>
      </c>
      <c r="LA321" s="11" t="s">
        <v>2480</v>
      </c>
      <c r="LB321" s="11"/>
      <c r="LC321" s="11"/>
    </row>
    <row r="322" spans="1:315">
      <c r="A322" s="1">
        <v>129</v>
      </c>
      <c r="B322" s="415">
        <f>COUNTIFS($D$3:D322,D322,$F$3:F322,F322)</f>
        <v>1</v>
      </c>
      <c r="C322" s="21">
        <v>10563</v>
      </c>
      <c r="D322" s="21" t="s">
        <v>2328</v>
      </c>
      <c r="E322" s="1" t="s">
        <v>2329</v>
      </c>
      <c r="F322" s="12">
        <v>5403192949</v>
      </c>
      <c r="G322" s="1">
        <v>65</v>
      </c>
      <c r="H322" s="441">
        <v>43556</v>
      </c>
      <c r="I322" s="162"/>
      <c r="J322" s="24"/>
      <c r="K322" s="9"/>
      <c r="L322" s="1"/>
      <c r="M322" s="1"/>
      <c r="N322" s="1"/>
      <c r="O322" s="1"/>
      <c r="P322" s="25"/>
      <c r="Q322" s="25"/>
      <c r="R322" s="25"/>
      <c r="S322" s="27"/>
      <c r="T322" s="27"/>
      <c r="U322" s="27"/>
      <c r="V322" s="27"/>
      <c r="W322" s="27"/>
      <c r="X322" s="27"/>
      <c r="Y322" s="26"/>
      <c r="Z322" s="8"/>
      <c r="AA322" s="1"/>
      <c r="AB322" s="1"/>
      <c r="AC322" s="1"/>
      <c r="AD322" s="1"/>
      <c r="AE322" s="1"/>
      <c r="AF322" s="1"/>
      <c r="AG322" s="136"/>
      <c r="AH322" s="9"/>
      <c r="AI322" s="1"/>
      <c r="AJ322" s="1"/>
      <c r="AK322" s="112"/>
      <c r="AL322" s="1"/>
      <c r="AM322" s="1"/>
      <c r="AN322" s="1"/>
      <c r="AO322" s="163"/>
      <c r="AP322" s="164"/>
      <c r="AQ322" s="165"/>
      <c r="AR322" s="166"/>
      <c r="AS322" s="135"/>
      <c r="AT322" s="21"/>
      <c r="AU322" s="167"/>
      <c r="AV322" s="1"/>
      <c r="AW322" s="1"/>
      <c r="AX322" s="168"/>
      <c r="AY322" s="1"/>
      <c r="AZ322" s="1"/>
      <c r="BA322" s="142"/>
      <c r="BB322" s="1"/>
      <c r="BC322" s="169"/>
      <c r="BD322" s="4"/>
      <c r="BE322" s="1"/>
      <c r="BF322" s="1"/>
      <c r="BG322" s="1"/>
      <c r="BH322" s="1"/>
      <c r="BI322" s="1"/>
      <c r="BJ322" s="1"/>
      <c r="BK322" s="1"/>
      <c r="BL322" s="170"/>
      <c r="BM322" s="123"/>
      <c r="BN322" s="4"/>
      <c r="BO322" s="1"/>
      <c r="BP322" s="1"/>
      <c r="BQ322" s="1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25"/>
      <c r="CP322" s="4"/>
      <c r="CQ322" s="1"/>
      <c r="CR322" s="1"/>
      <c r="CS322" s="1"/>
      <c r="CT322" s="25"/>
      <c r="CU322" s="125"/>
      <c r="CV322" s="125"/>
      <c r="CW322" s="1"/>
      <c r="CX322" s="1"/>
      <c r="CY322" s="1"/>
      <c r="CZ322" s="1"/>
      <c r="DA322" s="1"/>
      <c r="DB322" s="126"/>
      <c r="DC322" s="8"/>
      <c r="DD322" s="8"/>
      <c r="DE322" s="1"/>
      <c r="DF322" s="1"/>
      <c r="DG322" s="1"/>
      <c r="DH322" s="1"/>
      <c r="DI322" s="2"/>
      <c r="DJ322" s="206" t="s">
        <v>490</v>
      </c>
      <c r="DK322" s="4"/>
      <c r="DL322" s="4"/>
      <c r="DM322" s="4"/>
      <c r="DN322" s="4"/>
      <c r="DO322" s="4"/>
      <c r="DP322" s="4"/>
      <c r="DQ322" s="4"/>
      <c r="DR322" s="1"/>
      <c r="DS322" s="1"/>
      <c r="DT322" s="2"/>
      <c r="DU322" s="2"/>
      <c r="DV322" s="2"/>
      <c r="DW322" s="2"/>
      <c r="DX322" s="2"/>
      <c r="DY322" s="2"/>
      <c r="DZ322" s="2"/>
      <c r="EA322" s="2"/>
      <c r="EB322" s="1"/>
      <c r="EC322" s="9"/>
      <c r="ED322" s="9"/>
      <c r="EE322" s="9"/>
      <c r="EF322" s="1">
        <v>65</v>
      </c>
      <c r="EG322" s="1"/>
      <c r="EH322" s="1">
        <v>1</v>
      </c>
      <c r="EI322" s="237" t="s">
        <v>2481</v>
      </c>
      <c r="EJ322" s="1">
        <v>178</v>
      </c>
      <c r="EK322" s="1">
        <v>95</v>
      </c>
      <c r="EL322" s="6">
        <f>EK322/((EJ322/100)*(EJ322/100))</f>
        <v>29.983587930816814</v>
      </c>
      <c r="EM322" s="1"/>
      <c r="EN322" s="1">
        <v>1</v>
      </c>
      <c r="EO322" s="1">
        <v>3</v>
      </c>
      <c r="EP322" s="1">
        <v>2</v>
      </c>
      <c r="EQ322" s="8">
        <v>1</v>
      </c>
      <c r="ER322" s="10">
        <v>42996</v>
      </c>
      <c r="ES322" s="129"/>
      <c r="ET322" s="9"/>
      <c r="EU322" s="9"/>
      <c r="EV322" s="9"/>
      <c r="EW322" s="9"/>
      <c r="EX322" s="9"/>
      <c r="EY322" s="132"/>
      <c r="EZ322" s="132"/>
      <c r="FA322" s="11"/>
      <c r="FB322" s="9"/>
      <c r="FC322" s="9"/>
      <c r="FD322" s="9"/>
      <c r="FE322" s="9"/>
      <c r="FF322" s="9"/>
      <c r="FG322" s="132"/>
      <c r="FH322" s="132"/>
      <c r="FI322" s="134"/>
      <c r="FJ322" s="133"/>
      <c r="FK322" s="171"/>
      <c r="FL322" s="21"/>
      <c r="FM322" s="136"/>
      <c r="FN322" s="9"/>
      <c r="FO322" s="36"/>
      <c r="FP322" s="9"/>
      <c r="FQ322" s="132"/>
      <c r="FR322" s="132"/>
      <c r="FS322" s="1"/>
      <c r="FT322" s="1"/>
      <c r="FU322" s="335" t="s">
        <v>772</v>
      </c>
      <c r="FV322" s="344">
        <v>43556</v>
      </c>
      <c r="FW322" s="210" t="s">
        <v>772</v>
      </c>
      <c r="FX322" s="244" t="s">
        <v>1314</v>
      </c>
      <c r="FY322" s="410" t="s">
        <v>2432</v>
      </c>
      <c r="FZ322" s="1"/>
      <c r="GA322" s="1">
        <v>4</v>
      </c>
      <c r="GB322" s="9"/>
      <c r="GC322" s="9"/>
      <c r="GD322" s="1"/>
      <c r="GE322" s="20">
        <v>1</v>
      </c>
      <c r="GF322" s="237" t="s">
        <v>2482</v>
      </c>
      <c r="GG322" s="1"/>
      <c r="GH322" s="28">
        <v>43566</v>
      </c>
      <c r="GI322" s="351">
        <v>0</v>
      </c>
      <c r="GJ322" s="244" t="s">
        <v>2483</v>
      </c>
      <c r="GK322" s="1"/>
      <c r="GL322" s="244" t="s">
        <v>2484</v>
      </c>
      <c r="GM322" s="9"/>
      <c r="GN322" s="1"/>
      <c r="GO322" s="1"/>
      <c r="GP322" s="4"/>
      <c r="GQ322" s="1"/>
      <c r="GR322" s="138"/>
      <c r="GS322" s="1"/>
      <c r="GT322" s="1"/>
      <c r="GU322" s="1"/>
      <c r="GV322" s="1"/>
      <c r="GW322" s="1"/>
      <c r="GX322" s="1"/>
      <c r="GY322" s="9"/>
      <c r="GZ322" s="9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1"/>
      <c r="KQ322" s="9"/>
      <c r="KR322" s="9"/>
      <c r="KS322" s="23">
        <v>43564</v>
      </c>
      <c r="KT322" s="20">
        <v>3</v>
      </c>
      <c r="KU322" s="1">
        <v>4</v>
      </c>
      <c r="KV322" s="1">
        <v>1</v>
      </c>
      <c r="KW322" s="23">
        <v>44845</v>
      </c>
      <c r="KX322" s="1">
        <v>1</v>
      </c>
      <c r="KY322" s="1">
        <v>0</v>
      </c>
      <c r="KZ322" s="1">
        <v>2</v>
      </c>
      <c r="LA322" s="376" t="s">
        <v>2480</v>
      </c>
      <c r="LB322" s="376"/>
      <c r="LC322" s="376"/>
    </row>
    <row r="323" spans="1:315">
      <c r="A323" s="1">
        <v>38</v>
      </c>
      <c r="B323" s="1">
        <f>COUNTIFS($D$3:D323,D323,$F$3:F323,F323)</f>
        <v>1</v>
      </c>
      <c r="C323" s="34">
        <v>12285</v>
      </c>
      <c r="D323" s="72" t="s">
        <v>472</v>
      </c>
      <c r="E323" s="73" t="s">
        <v>551</v>
      </c>
      <c r="F323" s="75" t="s">
        <v>2486</v>
      </c>
      <c r="G323" s="74">
        <v>59</v>
      </c>
      <c r="H323" s="442">
        <v>43866</v>
      </c>
      <c r="I323" s="29" t="s">
        <v>654</v>
      </c>
      <c r="J323" s="24" t="s">
        <v>486</v>
      </c>
      <c r="K323" s="2" t="s">
        <v>429</v>
      </c>
      <c r="L323" s="1">
        <v>12</v>
      </c>
      <c r="M323" s="2">
        <v>2</v>
      </c>
      <c r="N323" s="2" t="s">
        <v>430</v>
      </c>
      <c r="O323" s="1"/>
      <c r="P323" s="1" t="s">
        <v>1002</v>
      </c>
      <c r="Q323" s="25"/>
      <c r="R323" s="25"/>
      <c r="S323" s="2"/>
      <c r="T323" s="49" t="s">
        <v>1013</v>
      </c>
      <c r="U323" s="49"/>
      <c r="V323" s="50" t="s">
        <v>1014</v>
      </c>
      <c r="W323" s="27"/>
      <c r="X323" s="56"/>
      <c r="Y323" s="56"/>
      <c r="Z323" s="29" t="s">
        <v>1001</v>
      </c>
      <c r="AA323" s="1" t="s">
        <v>797</v>
      </c>
      <c r="AB323" s="1"/>
      <c r="AC323" s="112">
        <v>473</v>
      </c>
      <c r="AD323" s="112">
        <v>5600</v>
      </c>
      <c r="AE323" s="11" t="s">
        <v>513</v>
      </c>
      <c r="AF323" s="11" t="s">
        <v>513</v>
      </c>
      <c r="AG323" s="11" t="s">
        <v>490</v>
      </c>
      <c r="AH323" s="112">
        <v>450</v>
      </c>
      <c r="AI323" s="11"/>
      <c r="AJ323" s="11"/>
      <c r="AK323" s="112"/>
      <c r="AL323" s="1"/>
      <c r="AM323" s="11"/>
      <c r="AN323" s="1"/>
      <c r="AO323" s="113">
        <v>66</v>
      </c>
      <c r="AP323" s="114">
        <v>25.8</v>
      </c>
      <c r="AQ323" s="115">
        <v>7.33</v>
      </c>
      <c r="AR323" s="116">
        <f t="shared" ref="AR323:AR328" si="508">AO323+AP323+AQ323</f>
        <v>99.13</v>
      </c>
      <c r="AS323" s="117">
        <f t="shared" ref="AS323:AS328" si="509">AO323/AP323</f>
        <v>2.558139534883721</v>
      </c>
      <c r="AT323" s="118">
        <f t="shared" ref="AT323:AT328" si="510">AO323/AP323*AQ323</f>
        <v>18.751162790697677</v>
      </c>
      <c r="AU323" s="119">
        <f t="shared" ref="AU323:AU328" si="511">AO323/(AP323+AQ323)</f>
        <v>1.992152127980682</v>
      </c>
      <c r="AV323" s="19">
        <v>60.3504</v>
      </c>
      <c r="AW323" s="19">
        <f>95-AY323</f>
        <v>91.44</v>
      </c>
      <c r="AX323" s="120">
        <v>2.3496000000000001</v>
      </c>
      <c r="AY323" s="19">
        <v>3.56</v>
      </c>
      <c r="AZ323" s="1" t="s">
        <v>431</v>
      </c>
      <c r="BA323" s="55">
        <v>30.5</v>
      </c>
      <c r="BB323" s="1" t="s">
        <v>431</v>
      </c>
      <c r="BC323" s="6">
        <v>6.9000000000000006E-2</v>
      </c>
      <c r="BD323" s="6"/>
      <c r="BE323" s="22"/>
      <c r="BF323" s="19"/>
      <c r="BG323" s="2">
        <v>5927</v>
      </c>
      <c r="BH323" s="64">
        <v>444</v>
      </c>
      <c r="BI323" s="19">
        <v>0.34</v>
      </c>
      <c r="BJ323" s="19">
        <v>41.2</v>
      </c>
      <c r="BK323" s="1">
        <v>58.7</v>
      </c>
      <c r="BL323" s="121">
        <f t="shared" ref="BL323:BL328" si="512">BJ323/BK323</f>
        <v>0.7018739352640545</v>
      </c>
      <c r="BM323" s="122">
        <v>0.69</v>
      </c>
      <c r="BN323" s="6">
        <f t="shared" ref="BN323:BN328" si="513">BM323*100/AO323</f>
        <v>1.0454545454545454</v>
      </c>
      <c r="BO323" s="1" t="s">
        <v>431</v>
      </c>
      <c r="BP323" s="19">
        <v>76.340000000000018</v>
      </c>
      <c r="BQ323" s="19">
        <v>94.2</v>
      </c>
      <c r="BR323" s="42">
        <v>95034</v>
      </c>
      <c r="BS323" s="6">
        <f t="shared" ref="BS323:BS328" si="514">BX323+BZ323</f>
        <v>40.9</v>
      </c>
      <c r="BT323" s="4">
        <v>83.4</v>
      </c>
      <c r="BU323" s="42">
        <v>7779.2400000000007</v>
      </c>
      <c r="BV323" s="6">
        <f t="shared" ref="BV323:BV328" si="515">100-BT323</f>
        <v>16.599999999999994</v>
      </c>
      <c r="BW323" s="6">
        <f t="shared" ref="BW323:BW328" si="516">BY323+CA323+CC323</f>
        <v>25.619399999999999</v>
      </c>
      <c r="BX323" s="4">
        <v>20.2</v>
      </c>
      <c r="BY323" s="22">
        <f t="shared" ref="BY323:BY328" si="517">BX323*AP323/100</f>
        <v>5.2115999999999998</v>
      </c>
      <c r="BZ323" s="4">
        <v>20.7</v>
      </c>
      <c r="CA323" s="22">
        <f t="shared" ref="CA323:CA328" si="518">BZ323*AP323/100</f>
        <v>5.3405999999999993</v>
      </c>
      <c r="CB323" s="4">
        <v>58.4</v>
      </c>
      <c r="CC323" s="22">
        <f t="shared" ref="CC323:CC328" si="519">CB323*AP323/100</f>
        <v>15.0672</v>
      </c>
      <c r="CD323" s="19">
        <v>2.0699999999999998</v>
      </c>
      <c r="CE323" s="123">
        <v>97.5</v>
      </c>
      <c r="CF323" s="124">
        <v>8098.9999999999991</v>
      </c>
      <c r="CG323" s="123">
        <v>85.3</v>
      </c>
      <c r="CH323" s="124">
        <v>5314.4000000000005</v>
      </c>
      <c r="CI323" s="123">
        <v>41.3</v>
      </c>
      <c r="CJ323" s="123">
        <v>62</v>
      </c>
      <c r="CK323" s="124">
        <v>4753</v>
      </c>
      <c r="CL323" s="19">
        <f t="shared" ref="CL323:CL328" si="520">BX323/BZ323</f>
        <v>0.97584541062801933</v>
      </c>
      <c r="CM323" s="22"/>
      <c r="CN323" s="22"/>
      <c r="CO323" s="22"/>
      <c r="CP323" s="6"/>
      <c r="CQ323" s="22">
        <v>15.5</v>
      </c>
      <c r="CR323" s="19"/>
      <c r="CS323" s="19"/>
      <c r="CT323" s="22"/>
      <c r="CU323" s="139"/>
      <c r="CV323" s="139"/>
      <c r="CW323" s="22"/>
      <c r="CX323" s="22"/>
      <c r="CY323" s="1"/>
      <c r="CZ323" s="22"/>
      <c r="DA323" s="1"/>
      <c r="DB323" s="126" t="s">
        <v>257</v>
      </c>
      <c r="DC323" s="127"/>
      <c r="DD323" s="128" t="s">
        <v>1019</v>
      </c>
      <c r="DE323" s="1"/>
      <c r="DF323" s="1"/>
      <c r="DG323" s="1"/>
      <c r="DH323" s="1"/>
      <c r="DI323" s="1" t="s">
        <v>435</v>
      </c>
      <c r="DJ323" s="206" t="s">
        <v>490</v>
      </c>
      <c r="DK323" s="4">
        <v>2</v>
      </c>
      <c r="DL323" s="4" t="s">
        <v>441</v>
      </c>
      <c r="DM323" s="4" t="s">
        <v>449</v>
      </c>
      <c r="DN323" s="16">
        <v>0</v>
      </c>
      <c r="DO323" s="4"/>
      <c r="DP323" s="4"/>
      <c r="DQ323" s="4"/>
      <c r="DR323" s="1" t="s">
        <v>430</v>
      </c>
      <c r="DS323" s="1" t="s">
        <v>430</v>
      </c>
      <c r="DT323" s="1">
        <v>522</v>
      </c>
      <c r="DU323" s="1">
        <v>6.9</v>
      </c>
      <c r="DV323" s="1">
        <v>93.1</v>
      </c>
      <c r="DW323" s="1" t="s">
        <v>430</v>
      </c>
      <c r="DX323" s="1" t="s">
        <v>430</v>
      </c>
      <c r="DY323" s="1" t="s">
        <v>430</v>
      </c>
      <c r="DZ323" s="1" t="s">
        <v>430</v>
      </c>
      <c r="EA323" s="1">
        <v>0</v>
      </c>
      <c r="EB323" s="1"/>
      <c r="EC323" s="36"/>
      <c r="ED323" s="36"/>
      <c r="EE323" s="4">
        <v>12</v>
      </c>
      <c r="EF323" s="4">
        <v>20</v>
      </c>
      <c r="EG323" s="4">
        <v>2</v>
      </c>
      <c r="EH323" s="4">
        <v>1</v>
      </c>
      <c r="EI323" s="4" t="s">
        <v>2485</v>
      </c>
      <c r="EJ323" s="4">
        <v>161</v>
      </c>
      <c r="EK323" s="4">
        <v>60</v>
      </c>
      <c r="EL323" s="6">
        <f>EK323/(EJ323*EJ323*0.01*0.01)</f>
        <v>23.147255121330197</v>
      </c>
      <c r="EM323" s="4">
        <v>2</v>
      </c>
      <c r="EN323" s="1">
        <v>1</v>
      </c>
      <c r="EO323" s="4">
        <v>1</v>
      </c>
      <c r="EP323" s="4">
        <v>0</v>
      </c>
      <c r="EQ323" s="31">
        <v>2</v>
      </c>
      <c r="ER323" s="14">
        <v>44008</v>
      </c>
      <c r="ES323" s="129">
        <v>12285</v>
      </c>
      <c r="ET323" s="130">
        <v>75</v>
      </c>
      <c r="EU323" s="130">
        <v>9426</v>
      </c>
      <c r="EV323" s="130">
        <v>4000</v>
      </c>
      <c r="EW323" s="130">
        <v>40560</v>
      </c>
      <c r="EX323" s="130">
        <v>3574</v>
      </c>
      <c r="EY323" s="131">
        <f>EX323/EV323*EW323/ET323</f>
        <v>483.20480000000003</v>
      </c>
      <c r="EZ323" s="38">
        <f>L323*EY323</f>
        <v>5798.4576000000006</v>
      </c>
      <c r="FA323" s="9"/>
      <c r="FB323" s="9"/>
      <c r="FC323" s="9"/>
      <c r="FD323" s="9"/>
      <c r="FE323" s="132"/>
      <c r="FF323" s="132"/>
      <c r="FG323" s="132"/>
      <c r="FH323" s="133"/>
      <c r="FI323" s="11"/>
      <c r="FJ323" s="133"/>
      <c r="FK323" s="135"/>
      <c r="FL323" s="136"/>
      <c r="FM323" s="9"/>
      <c r="FN323" s="1"/>
      <c r="FO323" s="40">
        <f>AC323/1000</f>
        <v>0.47299999999999998</v>
      </c>
      <c r="FP323" s="9"/>
      <c r="FQ323" s="118">
        <f>EX323*100/EU323</f>
        <v>37.916401442817737</v>
      </c>
      <c r="FR323" s="137">
        <f>EY323/1000</f>
        <v>0.48320480000000005</v>
      </c>
      <c r="FS323" s="140">
        <f>DT323/EY323</f>
        <v>1.080287281914418</v>
      </c>
      <c r="FT323" s="42">
        <v>10</v>
      </c>
      <c r="FU323" s="338" t="s">
        <v>430</v>
      </c>
      <c r="FV323" s="345">
        <v>43733</v>
      </c>
      <c r="FW323" s="211" t="s">
        <v>430</v>
      </c>
      <c r="FX323" s="29" t="s">
        <v>1322</v>
      </c>
      <c r="FY323" s="241" t="s">
        <v>2429</v>
      </c>
      <c r="FZ323" s="1">
        <v>0</v>
      </c>
      <c r="GA323" s="2">
        <v>2</v>
      </c>
      <c r="GB323" s="11" t="s">
        <v>1021</v>
      </c>
      <c r="GC323" s="11"/>
      <c r="GD323" s="1">
        <v>0</v>
      </c>
      <c r="GE323" s="20">
        <v>0</v>
      </c>
      <c r="GF323" s="237" t="s">
        <v>513</v>
      </c>
      <c r="GG323" s="1"/>
      <c r="GH323" s="219">
        <v>44007</v>
      </c>
      <c r="GI323" s="351">
        <v>1</v>
      </c>
      <c r="GJ323" s="29" t="s">
        <v>2487</v>
      </c>
      <c r="GK323" s="1">
        <v>0</v>
      </c>
      <c r="GL323" s="244" t="s">
        <v>513</v>
      </c>
      <c r="GM323" s="11" t="s">
        <v>1022</v>
      </c>
      <c r="GN323" s="1"/>
      <c r="GO323" s="10">
        <v>43866</v>
      </c>
      <c r="GP323" s="14" t="s">
        <v>522</v>
      </c>
      <c r="GQ323" s="20">
        <v>-4</v>
      </c>
      <c r="GR323" s="138" t="s">
        <v>1018</v>
      </c>
      <c r="GS323" s="1"/>
      <c r="GT323" s="19"/>
      <c r="GU323" s="1"/>
      <c r="GV323" s="11"/>
      <c r="GW323" s="1"/>
      <c r="GX323" s="1"/>
      <c r="GY323" s="9"/>
      <c r="GZ323" s="9">
        <v>1</v>
      </c>
      <c r="HA323" s="51">
        <v>0</v>
      </c>
      <c r="HB323" s="51">
        <v>0</v>
      </c>
      <c r="HC323" s="52">
        <v>1066.6300000000001</v>
      </c>
      <c r="HD323" s="51">
        <v>0</v>
      </c>
      <c r="HE323" s="51">
        <v>0</v>
      </c>
      <c r="HF323" s="51">
        <v>0</v>
      </c>
      <c r="HG323" s="52">
        <v>14082.1</v>
      </c>
      <c r="HH323" s="51">
        <v>0</v>
      </c>
      <c r="HI323" s="52">
        <v>597.9</v>
      </c>
      <c r="HJ323" s="51">
        <v>136.65</v>
      </c>
      <c r="HK323" s="51">
        <v>11.18</v>
      </c>
      <c r="HL323" s="51">
        <v>0</v>
      </c>
      <c r="HM323" s="51">
        <v>1004.56</v>
      </c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20"/>
      <c r="IC323" s="20"/>
      <c r="ID323" s="11"/>
      <c r="IE323" s="11"/>
      <c r="IF323" s="20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9"/>
      <c r="KC323" s="9"/>
      <c r="KD323" s="9"/>
      <c r="KE323" s="20">
        <f>FR323*AO323/100*1000</f>
        <v>318.91516800000005</v>
      </c>
      <c r="KF323" s="20">
        <f>FR323*AP323/100*1000</f>
        <v>124.66683840000002</v>
      </c>
      <c r="KG323" s="20">
        <f>FR323*AQ323/100*1000</f>
        <v>35.418911840000007</v>
      </c>
      <c r="KH323" s="20">
        <f>FR323*AX323/100*1000</f>
        <v>11.353379980800002</v>
      </c>
      <c r="KI323" s="20">
        <f>FR323*BM323/100*1000</f>
        <v>3.33411312</v>
      </c>
      <c r="KJ323" s="20">
        <f>FR323*BY323/100*1000</f>
        <v>25.182701356800006</v>
      </c>
      <c r="KK323" s="20">
        <f>FR323*CA323/100*1000</f>
        <v>25.806035548799997</v>
      </c>
      <c r="KL323" s="20">
        <f>FR323*CC323/100*1000</f>
        <v>72.805433625600003</v>
      </c>
      <c r="KM323" s="9"/>
      <c r="KN323" s="9"/>
      <c r="KO323" s="9"/>
      <c r="KP323" s="1"/>
      <c r="KQ323" s="9"/>
      <c r="KR323" s="9"/>
      <c r="KS323" s="23">
        <v>43992</v>
      </c>
      <c r="KT323" s="20">
        <v>1</v>
      </c>
      <c r="KU323" s="1">
        <v>2</v>
      </c>
      <c r="KV323" s="2">
        <v>1</v>
      </c>
      <c r="KW323" s="23">
        <v>44302</v>
      </c>
      <c r="KX323" s="1">
        <v>1</v>
      </c>
      <c r="KY323" s="1">
        <v>0</v>
      </c>
      <c r="KZ323" s="1">
        <v>3</v>
      </c>
      <c r="LA323" s="11" t="s">
        <v>430</v>
      </c>
      <c r="LB323" s="11"/>
      <c r="LC323" s="11"/>
    </row>
    <row r="324" spans="1:315">
      <c r="A324" s="1">
        <v>221</v>
      </c>
      <c r="B324" s="1">
        <f>COUNTIFS($D$3:D324,D324,$F$3:F324,F324)</f>
        <v>2</v>
      </c>
      <c r="C324" s="34">
        <v>13424</v>
      </c>
      <c r="D324" s="72" t="s">
        <v>472</v>
      </c>
      <c r="E324" s="73" t="s">
        <v>551</v>
      </c>
      <c r="F324" s="75">
        <v>6155011280</v>
      </c>
      <c r="G324" s="74">
        <v>59</v>
      </c>
      <c r="H324" s="442">
        <v>44090</v>
      </c>
      <c r="I324" s="29" t="s">
        <v>1283</v>
      </c>
      <c r="J324" s="24" t="s">
        <v>486</v>
      </c>
      <c r="K324" s="2" t="s">
        <v>429</v>
      </c>
      <c r="L324" s="1">
        <v>13</v>
      </c>
      <c r="M324" s="2" t="s">
        <v>661</v>
      </c>
      <c r="N324" s="2" t="s">
        <v>430</v>
      </c>
      <c r="O324" s="1"/>
      <c r="P324" s="1" t="s">
        <v>1246</v>
      </c>
      <c r="Q324" s="25"/>
      <c r="R324" s="25"/>
      <c r="S324" s="2"/>
      <c r="T324" s="41"/>
      <c r="U324" s="41"/>
      <c r="V324" s="57" t="s">
        <v>1270</v>
      </c>
      <c r="W324" s="27"/>
      <c r="X324" s="56"/>
      <c r="Y324" s="56"/>
      <c r="Z324" s="29"/>
      <c r="AA324" s="1" t="s">
        <v>793</v>
      </c>
      <c r="AB324" s="1"/>
      <c r="AC324" s="112">
        <v>298</v>
      </c>
      <c r="AD324" s="112">
        <v>3800</v>
      </c>
      <c r="AE324" s="11"/>
      <c r="AF324" s="11"/>
      <c r="AG324" s="11" t="s">
        <v>490</v>
      </c>
      <c r="AH324" s="112">
        <v>250</v>
      </c>
      <c r="AI324" s="11"/>
      <c r="AJ324" s="11"/>
      <c r="AK324" s="112"/>
      <c r="AL324" s="1"/>
      <c r="AM324" s="11"/>
      <c r="AN324" s="1"/>
      <c r="AO324" s="113">
        <v>56.9</v>
      </c>
      <c r="AP324" s="114">
        <v>33.700000000000003</v>
      </c>
      <c r="AQ324" s="115">
        <v>9.3000000000000007</v>
      </c>
      <c r="AR324" s="116">
        <f t="shared" si="508"/>
        <v>99.899999999999991</v>
      </c>
      <c r="AS324" s="117">
        <f t="shared" si="509"/>
        <v>1.6884272997032639</v>
      </c>
      <c r="AT324" s="118">
        <f t="shared" si="510"/>
        <v>15.702373887240356</v>
      </c>
      <c r="AU324" s="119">
        <f t="shared" si="511"/>
        <v>1.3232558139534882</v>
      </c>
      <c r="AV324" s="19">
        <f>AW324*AO324/100</f>
        <v>54.35199999999999</v>
      </c>
      <c r="AW324" s="19">
        <f>98-AY324-(CD324*100/AO324)</f>
        <v>95.52196836555359</v>
      </c>
      <c r="AX324" s="120">
        <v>0.38</v>
      </c>
      <c r="AY324" s="19">
        <f>AX324*100/AO324</f>
        <v>0.66783831282952555</v>
      </c>
      <c r="AZ324" s="1" t="s">
        <v>431</v>
      </c>
      <c r="BA324" s="55">
        <v>60.4</v>
      </c>
      <c r="BB324" s="1" t="s">
        <v>431</v>
      </c>
      <c r="BC324" s="6">
        <v>8.7999999999999995E-2</v>
      </c>
      <c r="BD324" s="6"/>
      <c r="BE324" s="19"/>
      <c r="BF324" s="19"/>
      <c r="BG324" s="64">
        <v>5678</v>
      </c>
      <c r="BH324" s="64">
        <v>393.8375350140056</v>
      </c>
      <c r="BI324" s="19">
        <v>1.44</v>
      </c>
      <c r="BJ324" s="19">
        <v>40.9</v>
      </c>
      <c r="BK324" s="1">
        <v>59.1</v>
      </c>
      <c r="BL324" s="121">
        <f t="shared" si="512"/>
        <v>0.69204737732656507</v>
      </c>
      <c r="BM324" s="122">
        <v>1.05</v>
      </c>
      <c r="BN324" s="6">
        <f t="shared" si="513"/>
        <v>1.8453427065026362</v>
      </c>
      <c r="BO324" s="1" t="s">
        <v>431</v>
      </c>
      <c r="BP324" s="19">
        <v>59.6</v>
      </c>
      <c r="BQ324" s="19">
        <v>65.806999999999988</v>
      </c>
      <c r="BR324" s="42">
        <v>49718.9</v>
      </c>
      <c r="BS324" s="6">
        <f t="shared" si="514"/>
        <v>28.9</v>
      </c>
      <c r="BT324" s="4">
        <v>84.3</v>
      </c>
      <c r="BU324" s="42">
        <v>7956.7796610169498</v>
      </c>
      <c r="BV324" s="6">
        <f t="shared" si="515"/>
        <v>15.700000000000003</v>
      </c>
      <c r="BW324" s="6">
        <f t="shared" si="516"/>
        <v>33.194500000000005</v>
      </c>
      <c r="BX324" s="2">
        <v>13.7</v>
      </c>
      <c r="BY324" s="22">
        <f t="shared" si="517"/>
        <v>4.6169000000000002</v>
      </c>
      <c r="BZ324" s="4">
        <v>15.2</v>
      </c>
      <c r="CA324" s="22">
        <f t="shared" si="518"/>
        <v>5.1223999999999998</v>
      </c>
      <c r="CB324" s="4">
        <v>69.599999999999994</v>
      </c>
      <c r="CC324" s="22">
        <f t="shared" si="519"/>
        <v>23.455200000000001</v>
      </c>
      <c r="CD324" s="22">
        <v>1.03</v>
      </c>
      <c r="CE324" s="123">
        <v>99.8</v>
      </c>
      <c r="CF324" s="123">
        <v>9621</v>
      </c>
      <c r="CG324" s="123">
        <v>99.6</v>
      </c>
      <c r="CH324" s="123">
        <v>7030</v>
      </c>
      <c r="CI324" s="123">
        <v>92.5</v>
      </c>
      <c r="CJ324" s="123">
        <v>94.5</v>
      </c>
      <c r="CK324" s="123">
        <v>4660</v>
      </c>
      <c r="CL324" s="19">
        <f t="shared" si="520"/>
        <v>0.90131578947368418</v>
      </c>
      <c r="CM324" s="22"/>
      <c r="CN324" s="22"/>
      <c r="CO324" s="22"/>
      <c r="CP324" s="6"/>
      <c r="CQ324" s="19"/>
      <c r="CR324" s="19">
        <v>62</v>
      </c>
      <c r="CS324" s="20">
        <v>2840</v>
      </c>
      <c r="CT324" s="22"/>
      <c r="CU324" s="139"/>
      <c r="CV324" s="139"/>
      <c r="CW324" s="22"/>
      <c r="CX324" s="22"/>
      <c r="CY324" s="1"/>
      <c r="CZ324" s="22"/>
      <c r="DA324" s="16"/>
      <c r="DB324" s="126" t="s">
        <v>257</v>
      </c>
      <c r="DC324" s="127"/>
      <c r="DD324" s="128" t="s">
        <v>1284</v>
      </c>
      <c r="DE324" s="1"/>
      <c r="DF324" s="1"/>
      <c r="DG324" s="1"/>
      <c r="DH324" s="1"/>
      <c r="DI324" s="1" t="s">
        <v>435</v>
      </c>
      <c r="DJ324" s="206" t="s">
        <v>490</v>
      </c>
      <c r="DK324" s="4">
        <v>2</v>
      </c>
      <c r="DL324" s="4"/>
      <c r="DM324" s="4"/>
      <c r="DN324" s="16">
        <v>0</v>
      </c>
      <c r="DO324" s="4"/>
      <c r="DP324" s="4"/>
      <c r="DQ324" s="4"/>
      <c r="DR324" s="1" t="s">
        <v>430</v>
      </c>
      <c r="DS324" s="1" t="s">
        <v>430</v>
      </c>
      <c r="DT324" s="1">
        <v>428</v>
      </c>
      <c r="DU324" s="1">
        <v>18.7</v>
      </c>
      <c r="DV324" s="1">
        <v>81.3</v>
      </c>
      <c r="DW324" s="1" t="s">
        <v>430</v>
      </c>
      <c r="DX324" s="1" t="s">
        <v>430</v>
      </c>
      <c r="DY324" s="1" t="s">
        <v>430</v>
      </c>
      <c r="DZ324" s="1" t="s">
        <v>430</v>
      </c>
      <c r="EA324" s="1">
        <v>0</v>
      </c>
      <c r="EB324" s="1"/>
      <c r="EC324" s="36"/>
      <c r="ED324" s="36"/>
      <c r="EE324" s="4">
        <v>13</v>
      </c>
      <c r="EF324" s="4">
        <v>25</v>
      </c>
      <c r="EG324" s="4"/>
      <c r="EH324" s="4">
        <v>1</v>
      </c>
      <c r="EI324" s="4" t="s">
        <v>2485</v>
      </c>
      <c r="EJ324" s="4">
        <v>161</v>
      </c>
      <c r="EK324" s="4">
        <v>60</v>
      </c>
      <c r="EL324" s="6">
        <f>EK324/(EJ324*EJ324*0.01*0.01)</f>
        <v>23.147255121330197</v>
      </c>
      <c r="EM324" s="4"/>
      <c r="EN324" s="4">
        <v>0</v>
      </c>
      <c r="EO324" s="4">
        <v>1</v>
      </c>
      <c r="EP324" s="4">
        <v>0</v>
      </c>
      <c r="EQ324" s="31">
        <v>2</v>
      </c>
      <c r="ER324" s="14">
        <v>44008</v>
      </c>
      <c r="ES324" s="129">
        <v>13424</v>
      </c>
      <c r="ET324" s="130">
        <v>75</v>
      </c>
      <c r="EU324" s="130">
        <v>5310</v>
      </c>
      <c r="EV324" s="130">
        <v>4000</v>
      </c>
      <c r="EW324" s="130">
        <v>39780</v>
      </c>
      <c r="EX324" s="130">
        <v>2695</v>
      </c>
      <c r="EY324" s="131">
        <f>EX324/EV324*EW324/ET324</f>
        <v>357.35699999999997</v>
      </c>
      <c r="EZ324" s="38">
        <f>L324*EY324</f>
        <v>4645.6409999999996</v>
      </c>
      <c r="FA324" s="9"/>
      <c r="FB324" s="9"/>
      <c r="FC324" s="9"/>
      <c r="FD324" s="9"/>
      <c r="FE324" s="132"/>
      <c r="FF324" s="132"/>
      <c r="FG324" s="132"/>
      <c r="FH324" s="133"/>
      <c r="FI324" s="134"/>
      <c r="FJ324" s="133"/>
      <c r="FK324" s="135"/>
      <c r="FL324" s="136"/>
      <c r="FM324" s="9"/>
      <c r="FN324" s="1"/>
      <c r="FO324" s="40">
        <f>AC324/1000</f>
        <v>0.29799999999999999</v>
      </c>
      <c r="FP324" s="9"/>
      <c r="FQ324" s="118">
        <f>EX324*100/EU324</f>
        <v>50.753295668549903</v>
      </c>
      <c r="FR324" s="137">
        <f>EY324/1000</f>
        <v>0.35735699999999998</v>
      </c>
      <c r="FS324" s="140"/>
      <c r="FT324" s="1"/>
      <c r="FU324" s="335"/>
      <c r="FV324" s="345">
        <v>43733</v>
      </c>
      <c r="FW324" s="210"/>
      <c r="FX324" s="244" t="s">
        <v>430</v>
      </c>
      <c r="FY324" s="243" t="s">
        <v>2491</v>
      </c>
      <c r="FZ324" s="1"/>
      <c r="GA324" s="1">
        <v>2</v>
      </c>
      <c r="GB324" s="9"/>
      <c r="GC324" s="9"/>
      <c r="GD324" s="1"/>
      <c r="GE324" s="20">
        <v>1</v>
      </c>
      <c r="GF324" s="237" t="s">
        <v>2489</v>
      </c>
      <c r="GG324" s="1"/>
      <c r="GH324" s="28">
        <v>44118</v>
      </c>
      <c r="GI324" s="351">
        <v>1</v>
      </c>
      <c r="GJ324" s="244" t="s">
        <v>2490</v>
      </c>
      <c r="GK324" s="1"/>
      <c r="GL324" s="244" t="s">
        <v>513</v>
      </c>
      <c r="GM324" s="9"/>
      <c r="GN324" s="1"/>
      <c r="GO324" s="10">
        <v>44090</v>
      </c>
      <c r="GP324" s="10"/>
      <c r="GQ324" s="20"/>
      <c r="GR324" s="138"/>
      <c r="GS324" s="1"/>
      <c r="GT324" s="1"/>
      <c r="GU324" s="1"/>
      <c r="GV324" s="1"/>
      <c r="GW324" s="1"/>
      <c r="GX324" s="1"/>
      <c r="GY324" s="9"/>
      <c r="GZ324" s="9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9"/>
      <c r="KC324" s="9"/>
      <c r="KD324" s="9"/>
      <c r="KE324" s="20">
        <f>FR324*AO324/100*1000</f>
        <v>203.33613299999999</v>
      </c>
      <c r="KF324" s="20">
        <f>FR324*AP324/100*1000</f>
        <v>120.429309</v>
      </c>
      <c r="KG324" s="20">
        <f>FR324*AQ324/100*1000</f>
        <v>33.234200999999999</v>
      </c>
      <c r="KH324" s="20">
        <f>FR324*AX324/100*1000</f>
        <v>1.3579565999999998</v>
      </c>
      <c r="KI324" s="20">
        <f>FR324*BM324/100*1000</f>
        <v>3.7522484999999999</v>
      </c>
      <c r="KJ324" s="20">
        <f>FR324*BY324/100*1000</f>
        <v>16.498815333000003</v>
      </c>
      <c r="KK324" s="20">
        <f>FR324*CA324/100*1000</f>
        <v>18.305254967999996</v>
      </c>
      <c r="KL324" s="20">
        <f>FR324*CC324/100*1000</f>
        <v>83.818799064000004</v>
      </c>
      <c r="KM324" s="9"/>
      <c r="KN324" s="9"/>
      <c r="KO324" s="9"/>
      <c r="KP324" s="1"/>
      <c r="KQ324" s="9"/>
      <c r="KR324" s="9"/>
      <c r="KS324" s="23">
        <v>44118</v>
      </c>
      <c r="KT324" s="20">
        <v>2</v>
      </c>
      <c r="KU324" s="1">
        <v>2</v>
      </c>
      <c r="KV324" s="1">
        <v>2</v>
      </c>
      <c r="KW324" s="23">
        <v>44302</v>
      </c>
      <c r="KX324" s="1">
        <v>1</v>
      </c>
      <c r="KY324" s="1">
        <v>0</v>
      </c>
      <c r="KZ324" s="1">
        <v>3</v>
      </c>
      <c r="LA324" s="11" t="s">
        <v>430</v>
      </c>
      <c r="LB324" s="11"/>
      <c r="LC324" s="11"/>
    </row>
    <row r="325" spans="1:315">
      <c r="A325" s="1">
        <v>103</v>
      </c>
      <c r="B325" s="1">
        <f>COUNTIFS($D$3:D325,D325,$F$3:F325,F325)</f>
        <v>3</v>
      </c>
      <c r="C325" s="34">
        <v>15062</v>
      </c>
      <c r="D325" s="72" t="s">
        <v>472</v>
      </c>
      <c r="E325" s="73" t="s">
        <v>551</v>
      </c>
      <c r="F325" s="75">
        <v>6155011280</v>
      </c>
      <c r="G325" s="74">
        <v>60</v>
      </c>
      <c r="H325" s="442">
        <v>44302</v>
      </c>
      <c r="I325" s="29" t="s">
        <v>1566</v>
      </c>
      <c r="J325" s="24" t="s">
        <v>486</v>
      </c>
      <c r="K325" s="2" t="s">
        <v>429</v>
      </c>
      <c r="L325" s="2">
        <v>24</v>
      </c>
      <c r="M325" s="2">
        <v>1</v>
      </c>
      <c r="N325" s="2" t="s">
        <v>430</v>
      </c>
      <c r="O325" s="11"/>
      <c r="P325" s="2" t="s">
        <v>1528</v>
      </c>
      <c r="Q325" s="11"/>
      <c r="R325" s="11"/>
      <c r="S325" s="11"/>
      <c r="T325" s="41"/>
      <c r="U325" s="41"/>
      <c r="V325" s="61" t="s">
        <v>1358</v>
      </c>
      <c r="W325" s="41"/>
      <c r="X325" s="43" t="s">
        <v>1544</v>
      </c>
      <c r="Y325" s="68"/>
      <c r="Z325" s="11"/>
      <c r="AA325" s="1" t="s">
        <v>760</v>
      </c>
      <c r="AB325" s="1"/>
      <c r="AC325" s="112">
        <v>419</v>
      </c>
      <c r="AD325" s="112">
        <v>10000</v>
      </c>
      <c r="AE325" s="11"/>
      <c r="AF325" s="11"/>
      <c r="AG325" s="11" t="s">
        <v>490</v>
      </c>
      <c r="AH325" s="112">
        <v>650</v>
      </c>
      <c r="AI325" s="11"/>
      <c r="AJ325" s="11"/>
      <c r="AK325" s="112"/>
      <c r="AL325" s="1"/>
      <c r="AM325" s="11"/>
      <c r="AN325" s="1"/>
      <c r="AO325" s="113">
        <v>31.8</v>
      </c>
      <c r="AP325" s="114">
        <v>64.099999999999994</v>
      </c>
      <c r="AQ325" s="115">
        <v>2.13</v>
      </c>
      <c r="AR325" s="116">
        <f t="shared" si="508"/>
        <v>98.029999999999987</v>
      </c>
      <c r="AS325" s="117">
        <f t="shared" si="509"/>
        <v>0.49609984399375978</v>
      </c>
      <c r="AT325" s="118">
        <f t="shared" si="510"/>
        <v>1.0566926677067083</v>
      </c>
      <c r="AU325" s="119">
        <f t="shared" si="511"/>
        <v>0.48014494941869251</v>
      </c>
      <c r="AV325" s="19">
        <f>AW325*AO325/100</f>
        <v>29.173999999999996</v>
      </c>
      <c r="AW325" s="19">
        <f>98-AY325-(CD325*100/AO325)</f>
        <v>91.742138364779862</v>
      </c>
      <c r="AX325" s="120">
        <v>1.29</v>
      </c>
      <c r="AY325" s="19">
        <f>AX325*100/AO325</f>
        <v>4.0566037735849054</v>
      </c>
      <c r="AZ325" s="1" t="s">
        <v>431</v>
      </c>
      <c r="BA325" s="55">
        <v>47.8</v>
      </c>
      <c r="BB325" s="1" t="s">
        <v>431</v>
      </c>
      <c r="BC325" s="6">
        <v>0.15</v>
      </c>
      <c r="BD325" s="6"/>
      <c r="BE325" s="19"/>
      <c r="BF325" s="19"/>
      <c r="BG325" s="64">
        <v>12107.777777777779</v>
      </c>
      <c r="BH325" s="64" t="s">
        <v>431</v>
      </c>
      <c r="BI325" s="19" t="s">
        <v>431</v>
      </c>
      <c r="BJ325" s="19">
        <v>40.1</v>
      </c>
      <c r="BK325" s="19">
        <f>100-BJ325</f>
        <v>59.9</v>
      </c>
      <c r="BL325" s="121">
        <f t="shared" si="512"/>
        <v>0.669449081803005</v>
      </c>
      <c r="BM325" s="122">
        <v>0.28000000000000003</v>
      </c>
      <c r="BN325" s="6">
        <f t="shared" si="513"/>
        <v>0.88050314465408819</v>
      </c>
      <c r="BO325" s="1" t="s">
        <v>431</v>
      </c>
      <c r="BP325" s="19">
        <v>45.368000000000002</v>
      </c>
      <c r="BQ325" s="19">
        <v>55.1</v>
      </c>
      <c r="BR325" s="42">
        <v>44333</v>
      </c>
      <c r="BS325" s="6">
        <f t="shared" si="514"/>
        <v>55.4</v>
      </c>
      <c r="BT325" s="4">
        <v>91.5</v>
      </c>
      <c r="BU325" s="42">
        <v>10064</v>
      </c>
      <c r="BV325" s="6">
        <f t="shared" si="515"/>
        <v>8.5</v>
      </c>
      <c r="BW325" s="6">
        <f t="shared" si="516"/>
        <v>63.20259999999999</v>
      </c>
      <c r="BX325" s="22">
        <v>11.4</v>
      </c>
      <c r="BY325" s="22">
        <f t="shared" si="517"/>
        <v>7.3074000000000003</v>
      </c>
      <c r="BZ325" s="6">
        <v>44</v>
      </c>
      <c r="CA325" s="22">
        <f t="shared" si="518"/>
        <v>28.203999999999997</v>
      </c>
      <c r="CB325" s="6">
        <v>43.2</v>
      </c>
      <c r="CC325" s="22">
        <f t="shared" si="519"/>
        <v>27.691199999999998</v>
      </c>
      <c r="CD325" s="22">
        <v>0.7</v>
      </c>
      <c r="CE325" s="123" t="s">
        <v>431</v>
      </c>
      <c r="CF325" s="124" t="s">
        <v>431</v>
      </c>
      <c r="CG325" s="124" t="s">
        <v>431</v>
      </c>
      <c r="CH325" s="124" t="s">
        <v>431</v>
      </c>
      <c r="CI325" s="124" t="s">
        <v>431</v>
      </c>
      <c r="CJ325" s="124" t="s">
        <v>431</v>
      </c>
      <c r="CK325" s="124" t="s">
        <v>431</v>
      </c>
      <c r="CL325" s="19">
        <f t="shared" si="520"/>
        <v>0.25909090909090909</v>
      </c>
      <c r="CM325" s="19">
        <v>10.9</v>
      </c>
      <c r="CN325" s="19">
        <v>13.9</v>
      </c>
      <c r="CO325" s="19">
        <v>11.1</v>
      </c>
      <c r="CP325" s="6"/>
      <c r="CQ325" s="19"/>
      <c r="CR325" s="19"/>
      <c r="CS325" s="20"/>
      <c r="CT325" s="25"/>
      <c r="CU325" s="125"/>
      <c r="CV325" s="125"/>
      <c r="CW325" s="1"/>
      <c r="CX325" s="1"/>
      <c r="CY325" s="1"/>
      <c r="CZ325" s="22"/>
      <c r="DA325" s="16"/>
      <c r="DB325" s="126" t="s">
        <v>256</v>
      </c>
      <c r="DC325" s="127"/>
      <c r="DD325" s="128" t="s">
        <v>1567</v>
      </c>
      <c r="DE325" s="1"/>
      <c r="DF325" s="1"/>
      <c r="DG325" s="1"/>
      <c r="DH325" s="1"/>
      <c r="DI325" s="1" t="s">
        <v>435</v>
      </c>
      <c r="DJ325" s="206" t="s">
        <v>490</v>
      </c>
      <c r="DK325" s="4">
        <v>2</v>
      </c>
      <c r="DL325" s="4"/>
      <c r="DM325" s="4"/>
      <c r="DN325" s="16">
        <v>0</v>
      </c>
      <c r="DO325" s="4"/>
      <c r="DP325" s="4"/>
      <c r="DQ325" s="4"/>
      <c r="DR325" s="22" t="s">
        <v>430</v>
      </c>
      <c r="DS325" s="22" t="s">
        <v>430</v>
      </c>
      <c r="DT325" s="64">
        <v>384</v>
      </c>
      <c r="DU325" s="22">
        <v>20</v>
      </c>
      <c r="DV325" s="22">
        <v>80</v>
      </c>
      <c r="DW325" s="22" t="s">
        <v>430</v>
      </c>
      <c r="DX325" s="22" t="s">
        <v>430</v>
      </c>
      <c r="DY325" s="22" t="s">
        <v>430</v>
      </c>
      <c r="DZ325" s="22" t="s">
        <v>430</v>
      </c>
      <c r="EA325" s="2">
        <v>0</v>
      </c>
      <c r="EB325" s="65"/>
      <c r="EC325" s="36"/>
      <c r="ED325" s="36"/>
      <c r="EE325" s="4">
        <f>L325</f>
        <v>24</v>
      </c>
      <c r="EF325" s="4">
        <v>35</v>
      </c>
      <c r="EG325" s="4">
        <v>3</v>
      </c>
      <c r="EH325" s="4">
        <v>1</v>
      </c>
      <c r="EI325" s="4" t="s">
        <v>2485</v>
      </c>
      <c r="EJ325" s="4">
        <v>161</v>
      </c>
      <c r="EK325" s="4">
        <v>60</v>
      </c>
      <c r="EL325" s="6">
        <f>EK325/(EJ325*EJ325*0.01*0.01)</f>
        <v>23.147255121330197</v>
      </c>
      <c r="EM325" s="4"/>
      <c r="EN325" s="4">
        <v>0</v>
      </c>
      <c r="EO325" s="4">
        <v>1</v>
      </c>
      <c r="EP325" s="4">
        <v>0</v>
      </c>
      <c r="EQ325" s="31">
        <v>2</v>
      </c>
      <c r="ER325" s="14">
        <v>44008</v>
      </c>
      <c r="ES325" s="129">
        <v>15062</v>
      </c>
      <c r="ET325" s="130">
        <v>75</v>
      </c>
      <c r="EU325" s="130">
        <v>9381</v>
      </c>
      <c r="EV325" s="130">
        <v>4000</v>
      </c>
      <c r="EW325" s="130">
        <v>39780</v>
      </c>
      <c r="EX325" s="130">
        <v>3340</v>
      </c>
      <c r="EY325" s="131">
        <f>EX325/EV325*EW325/ET325</f>
        <v>442.88399999999996</v>
      </c>
      <c r="EZ325" s="38">
        <f>L325*EY325</f>
        <v>10629.215999999999</v>
      </c>
      <c r="FA325" s="9"/>
      <c r="FB325" s="9"/>
      <c r="FC325" s="9"/>
      <c r="FD325" s="9"/>
      <c r="FE325" s="132"/>
      <c r="FF325" s="132"/>
      <c r="FG325" s="132"/>
      <c r="FH325" s="133"/>
      <c r="FI325" s="134"/>
      <c r="FJ325" s="133"/>
      <c r="FK325" s="135"/>
      <c r="FL325" s="136"/>
      <c r="FM325" s="9"/>
      <c r="FN325" s="1"/>
      <c r="FO325" s="40">
        <f>AC325/1000</f>
        <v>0.41899999999999998</v>
      </c>
      <c r="FP325" s="9"/>
      <c r="FQ325" s="118">
        <f>EX325*100/EU325</f>
        <v>35.603880183349325</v>
      </c>
      <c r="FR325" s="137">
        <f>EY325/1000</f>
        <v>0.44288399999999994</v>
      </c>
      <c r="FS325" s="9"/>
      <c r="FT325" s="1"/>
      <c r="FU325" s="335"/>
      <c r="FV325" s="345">
        <v>43733</v>
      </c>
      <c r="FW325" s="210"/>
      <c r="FX325" s="244" t="s">
        <v>1314</v>
      </c>
      <c r="FY325" s="243" t="s">
        <v>2492</v>
      </c>
      <c r="FZ325" s="1"/>
      <c r="GA325" s="1">
        <v>2</v>
      </c>
      <c r="GB325" s="9"/>
      <c r="GC325" s="9"/>
      <c r="GD325" s="1"/>
      <c r="GE325" s="459">
        <v>0</v>
      </c>
      <c r="GF325" s="237" t="s">
        <v>513</v>
      </c>
      <c r="GG325" s="1"/>
      <c r="GH325" s="244" t="s">
        <v>513</v>
      </c>
      <c r="GI325" s="351">
        <v>1</v>
      </c>
      <c r="GJ325" s="244" t="s">
        <v>513</v>
      </c>
      <c r="GK325" s="1"/>
      <c r="GL325" s="244" t="s">
        <v>513</v>
      </c>
      <c r="GM325" s="9"/>
      <c r="GN325" s="1"/>
      <c r="GO325" s="10">
        <v>44302</v>
      </c>
      <c r="GP325" s="10"/>
      <c r="GQ325" s="20"/>
      <c r="GR325" s="138"/>
      <c r="GS325" s="1"/>
      <c r="GT325" s="1"/>
      <c r="GU325" s="1"/>
      <c r="GV325" s="1"/>
      <c r="GW325" s="1"/>
      <c r="GX325" s="1"/>
      <c r="GY325" s="9"/>
      <c r="GZ325" s="9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9"/>
      <c r="KC325" s="9"/>
      <c r="KD325" s="9"/>
      <c r="KE325" s="20">
        <f>FR325*AO325/100*1000</f>
        <v>140.83711199999999</v>
      </c>
      <c r="KF325" s="20">
        <f>FR325*AP325/100*1000</f>
        <v>283.88864399999994</v>
      </c>
      <c r="KG325" s="20">
        <f>FR325*AQ325/100*1000</f>
        <v>9.4334291999999991</v>
      </c>
      <c r="KH325" s="20">
        <f>FR325*AX325/100*1000</f>
        <v>5.713203599999999</v>
      </c>
      <c r="KI325" s="20">
        <f>FR325*BM325/100*1000</f>
        <v>1.2400752000000002</v>
      </c>
      <c r="KJ325" s="20">
        <f>FR325*BY325/100*1000</f>
        <v>32.363305415999996</v>
      </c>
      <c r="KK325" s="20">
        <f>FR325*CA325/100*1000</f>
        <v>124.91100335999997</v>
      </c>
      <c r="KL325" s="20">
        <f>FR325*CC325/100*1000</f>
        <v>122.63989420799997</v>
      </c>
      <c r="KM325" s="9"/>
      <c r="KN325" s="9"/>
      <c r="KO325" s="9"/>
      <c r="KP325" s="1"/>
      <c r="KQ325" s="9"/>
      <c r="KR325" s="9"/>
      <c r="KS325" s="245" t="s">
        <v>513</v>
      </c>
      <c r="KT325" s="459" t="s">
        <v>513</v>
      </c>
      <c r="KU325" s="237" t="s">
        <v>513</v>
      </c>
      <c r="KV325" s="237" t="s">
        <v>513</v>
      </c>
      <c r="KW325" s="237" t="s">
        <v>513</v>
      </c>
      <c r="KX325" s="237" t="s">
        <v>513</v>
      </c>
      <c r="KY325" s="237" t="s">
        <v>513</v>
      </c>
      <c r="KZ325" s="237" t="s">
        <v>513</v>
      </c>
      <c r="LA325" s="246" t="s">
        <v>513</v>
      </c>
      <c r="LB325" s="11"/>
      <c r="LC325" s="11"/>
    </row>
    <row r="326" spans="1:315">
      <c r="A326" s="1">
        <v>153</v>
      </c>
      <c r="B326" s="1">
        <f>COUNTIFS($D$3:D326,D326,$F$3:F326,F326)</f>
        <v>1</v>
      </c>
      <c r="C326" s="34">
        <v>12879</v>
      </c>
      <c r="D326" s="21" t="s">
        <v>565</v>
      </c>
      <c r="E326" s="2" t="s">
        <v>521</v>
      </c>
      <c r="F326" s="12">
        <v>6003070854</v>
      </c>
      <c r="G326" s="1">
        <v>60</v>
      </c>
      <c r="H326" s="441">
        <v>43985</v>
      </c>
      <c r="I326" s="29" t="s">
        <v>1124</v>
      </c>
      <c r="J326" s="24" t="s">
        <v>486</v>
      </c>
      <c r="K326" s="2" t="s">
        <v>429</v>
      </c>
      <c r="L326" s="1">
        <v>5</v>
      </c>
      <c r="M326" s="2" t="s">
        <v>562</v>
      </c>
      <c r="N326" s="2" t="s">
        <v>644</v>
      </c>
      <c r="O326" s="1"/>
      <c r="P326" s="1" t="s">
        <v>1160</v>
      </c>
      <c r="Q326" s="25"/>
      <c r="R326" s="25"/>
      <c r="S326" s="2"/>
      <c r="T326" s="41"/>
      <c r="U326" s="41"/>
      <c r="V326" s="54" t="s">
        <v>1107</v>
      </c>
      <c r="W326" s="27"/>
      <c r="X326" s="56"/>
      <c r="Y326" s="56"/>
      <c r="Z326" s="29"/>
      <c r="AA326" s="1" t="s">
        <v>793</v>
      </c>
      <c r="AB326" s="1"/>
      <c r="AC326" s="112">
        <v>74</v>
      </c>
      <c r="AD326" s="112">
        <v>370</v>
      </c>
      <c r="AE326" s="11"/>
      <c r="AF326" s="11"/>
      <c r="AG326" s="11" t="s">
        <v>482</v>
      </c>
      <c r="AH326" s="112">
        <v>50</v>
      </c>
      <c r="AI326" s="11"/>
      <c r="AJ326" s="11"/>
      <c r="AK326" s="112"/>
      <c r="AL326" s="1"/>
      <c r="AM326" s="11"/>
      <c r="AN326" s="1"/>
      <c r="AO326" s="113">
        <v>60.1</v>
      </c>
      <c r="AP326" s="114">
        <v>32.799999999999997</v>
      </c>
      <c r="AQ326" s="115">
        <v>6.32</v>
      </c>
      <c r="AR326" s="116">
        <f t="shared" si="508"/>
        <v>99.22</v>
      </c>
      <c r="AS326" s="117">
        <f t="shared" si="509"/>
        <v>1.8323170731707319</v>
      </c>
      <c r="AT326" s="118">
        <f t="shared" si="510"/>
        <v>11.580243902439026</v>
      </c>
      <c r="AU326" s="119">
        <f t="shared" si="511"/>
        <v>1.5362985685071575</v>
      </c>
      <c r="AV326" s="19">
        <f>AW326*AO326/100</f>
        <v>53.928000000000004</v>
      </c>
      <c r="AW326" s="19">
        <f>98-AY326-(CD326*100/AO326)</f>
        <v>89.730449251247919</v>
      </c>
      <c r="AX326" s="120">
        <v>4.5199999999999996</v>
      </c>
      <c r="AY326" s="19">
        <f>AX326*100/AO326</f>
        <v>7.52079866888519</v>
      </c>
      <c r="AZ326" s="1" t="s">
        <v>431</v>
      </c>
      <c r="BA326" s="55">
        <v>34.700000000000003</v>
      </c>
      <c r="BB326" s="1" t="s">
        <v>431</v>
      </c>
      <c r="BC326" s="6">
        <v>9.6000000000000002E-2</v>
      </c>
      <c r="BD326" s="6"/>
      <c r="BE326" s="19"/>
      <c r="BF326" s="19"/>
      <c r="BG326" s="64">
        <v>7113.0769230769229</v>
      </c>
      <c r="BH326" s="64">
        <v>471.2</v>
      </c>
      <c r="BI326" s="19">
        <v>3.4</v>
      </c>
      <c r="BJ326" s="19">
        <v>29.7</v>
      </c>
      <c r="BK326" s="19">
        <f>100-BJ326</f>
        <v>70.3</v>
      </c>
      <c r="BL326" s="144">
        <f t="shared" si="512"/>
        <v>0.42247510668563298</v>
      </c>
      <c r="BM326" s="122">
        <v>0.62</v>
      </c>
      <c r="BN326" s="6">
        <f t="shared" si="513"/>
        <v>1.0316139767054908</v>
      </c>
      <c r="BO326" s="1" t="s">
        <v>431</v>
      </c>
      <c r="BP326" s="19">
        <v>75.599999999999994</v>
      </c>
      <c r="BQ326" s="19">
        <v>78.889999999999986</v>
      </c>
      <c r="BR326" s="4">
        <v>43064</v>
      </c>
      <c r="BS326" s="6">
        <f t="shared" si="514"/>
        <v>62.7</v>
      </c>
      <c r="BT326" s="4">
        <v>91.2</v>
      </c>
      <c r="BU326" s="42">
        <v>7893.1034482758623</v>
      </c>
      <c r="BV326" s="6">
        <f t="shared" si="515"/>
        <v>8.7999999999999972</v>
      </c>
      <c r="BW326" s="6">
        <f t="shared" si="516"/>
        <v>32.668799999999997</v>
      </c>
      <c r="BX326" s="2">
        <v>24.3</v>
      </c>
      <c r="BY326" s="22">
        <f t="shared" si="517"/>
        <v>7.9703999999999997</v>
      </c>
      <c r="BZ326" s="4">
        <v>38.4</v>
      </c>
      <c r="CA326" s="22">
        <f t="shared" si="518"/>
        <v>12.595199999999998</v>
      </c>
      <c r="CB326" s="4">
        <v>36.9</v>
      </c>
      <c r="CC326" s="22">
        <f t="shared" si="519"/>
        <v>12.103199999999999</v>
      </c>
      <c r="CD326" s="22">
        <v>0.45</v>
      </c>
      <c r="CE326" s="123">
        <v>99.5</v>
      </c>
      <c r="CF326" s="123">
        <v>11613</v>
      </c>
      <c r="CG326" s="123">
        <v>99.1</v>
      </c>
      <c r="CH326" s="123">
        <v>7221</v>
      </c>
      <c r="CI326" s="123">
        <v>90.4</v>
      </c>
      <c r="CJ326" s="123">
        <v>95.9</v>
      </c>
      <c r="CK326" s="123">
        <v>6531</v>
      </c>
      <c r="CL326" s="19">
        <f t="shared" si="520"/>
        <v>0.6328125</v>
      </c>
      <c r="CM326" s="22"/>
      <c r="CN326" s="22"/>
      <c r="CO326" s="22"/>
      <c r="CP326" s="6">
        <v>1</v>
      </c>
      <c r="CQ326" s="19"/>
      <c r="CR326" s="19"/>
      <c r="CS326" s="19"/>
      <c r="CT326" s="22"/>
      <c r="CU326" s="139"/>
      <c r="CV326" s="139"/>
      <c r="CW326" s="22"/>
      <c r="CX326" s="22"/>
      <c r="CY326" s="1"/>
      <c r="CZ326" s="22"/>
      <c r="DA326" s="16"/>
      <c r="DB326" s="126" t="s">
        <v>446</v>
      </c>
      <c r="DC326" s="127"/>
      <c r="DD326" s="128" t="s">
        <v>1175</v>
      </c>
      <c r="DE326" s="1"/>
      <c r="DF326" s="1"/>
      <c r="DG326" s="1"/>
      <c r="DH326" s="1"/>
      <c r="DI326" s="1" t="s">
        <v>433</v>
      </c>
      <c r="DJ326" s="331" t="s">
        <v>2572</v>
      </c>
      <c r="DK326" s="4">
        <v>2</v>
      </c>
      <c r="DL326" s="4"/>
      <c r="DM326" s="4"/>
      <c r="DN326" s="16">
        <v>0</v>
      </c>
      <c r="DO326" s="4"/>
      <c r="DP326" s="4"/>
      <c r="DQ326" s="4"/>
      <c r="DR326" s="22" t="s">
        <v>430</v>
      </c>
      <c r="DS326" s="22" t="s">
        <v>430</v>
      </c>
      <c r="DT326" s="22">
        <v>269</v>
      </c>
      <c r="DU326" s="22">
        <v>12.6</v>
      </c>
      <c r="DV326" s="22">
        <v>87.4</v>
      </c>
      <c r="DW326" s="22" t="s">
        <v>430</v>
      </c>
      <c r="DX326" s="22" t="s">
        <v>430</v>
      </c>
      <c r="DY326" s="22" t="s">
        <v>430</v>
      </c>
      <c r="DZ326" s="22" t="s">
        <v>430</v>
      </c>
      <c r="EA326" s="2">
        <v>0</v>
      </c>
      <c r="EB326" s="2"/>
      <c r="EC326" s="36"/>
      <c r="ED326" s="36"/>
      <c r="EE326" s="4">
        <v>5</v>
      </c>
      <c r="EF326" s="4" t="s">
        <v>430</v>
      </c>
      <c r="EG326" s="4" t="s">
        <v>430</v>
      </c>
      <c r="EH326" s="4" t="s">
        <v>430</v>
      </c>
      <c r="EI326" s="4" t="s">
        <v>430</v>
      </c>
      <c r="EJ326" s="4" t="s">
        <v>430</v>
      </c>
      <c r="EK326" s="4" t="s">
        <v>430</v>
      </c>
      <c r="EL326" s="4" t="s">
        <v>430</v>
      </c>
      <c r="EM326" s="4" t="s">
        <v>430</v>
      </c>
      <c r="EN326" s="4" t="s">
        <v>430</v>
      </c>
      <c r="EO326" s="4" t="s">
        <v>430</v>
      </c>
      <c r="EP326" s="4" t="s">
        <v>430</v>
      </c>
      <c r="EQ326" s="4" t="s">
        <v>430</v>
      </c>
      <c r="ER326" s="4" t="s">
        <v>430</v>
      </c>
      <c r="ES326" s="4" t="s">
        <v>430</v>
      </c>
      <c r="ET326" s="4" t="s">
        <v>430</v>
      </c>
      <c r="EU326" s="4" t="s">
        <v>430</v>
      </c>
      <c r="EV326" s="4" t="s">
        <v>430</v>
      </c>
      <c r="EW326" s="4" t="s">
        <v>430</v>
      </c>
      <c r="EX326" s="4" t="s">
        <v>430</v>
      </c>
      <c r="EY326" s="4" t="s">
        <v>430</v>
      </c>
      <c r="EZ326" s="4" t="s">
        <v>430</v>
      </c>
      <c r="FA326" s="4" t="s">
        <v>430</v>
      </c>
      <c r="FB326" s="4" t="s">
        <v>430</v>
      </c>
      <c r="FC326" s="4" t="s">
        <v>430</v>
      </c>
      <c r="FD326" s="4" t="s">
        <v>430</v>
      </c>
      <c r="FE326" s="4" t="s">
        <v>430</v>
      </c>
      <c r="FF326" s="4" t="s">
        <v>430</v>
      </c>
      <c r="FG326" s="4" t="s">
        <v>430</v>
      </c>
      <c r="FH326" s="4" t="s">
        <v>430</v>
      </c>
      <c r="FI326" s="4" t="s">
        <v>430</v>
      </c>
      <c r="FJ326" s="4" t="s">
        <v>430</v>
      </c>
      <c r="FK326" s="4" t="s">
        <v>430</v>
      </c>
      <c r="FL326" s="4" t="s">
        <v>430</v>
      </c>
      <c r="FM326" s="4" t="s">
        <v>430</v>
      </c>
      <c r="FN326" s="4" t="s">
        <v>430</v>
      </c>
      <c r="FO326" s="4" t="s">
        <v>430</v>
      </c>
      <c r="FP326" s="4" t="s">
        <v>430</v>
      </c>
      <c r="FQ326" s="4" t="s">
        <v>430</v>
      </c>
      <c r="FR326" s="4" t="s">
        <v>430</v>
      </c>
      <c r="FS326" s="4" t="s">
        <v>430</v>
      </c>
      <c r="FT326" s="4" t="s">
        <v>430</v>
      </c>
      <c r="FU326" s="340" t="s">
        <v>430</v>
      </c>
      <c r="FV326" s="340" t="s">
        <v>430</v>
      </c>
      <c r="FW326" s="4" t="s">
        <v>430</v>
      </c>
      <c r="FX326" s="4" t="s">
        <v>430</v>
      </c>
      <c r="FY326" s="4" t="s">
        <v>430</v>
      </c>
      <c r="FZ326" s="4" t="s">
        <v>430</v>
      </c>
      <c r="GA326" s="4" t="s">
        <v>430</v>
      </c>
      <c r="GB326" s="4" t="s">
        <v>430</v>
      </c>
      <c r="GC326" s="4" t="s">
        <v>430</v>
      </c>
      <c r="GD326" s="4" t="s">
        <v>430</v>
      </c>
      <c r="GE326" s="42" t="s">
        <v>430</v>
      </c>
      <c r="GF326" s="4" t="s">
        <v>430</v>
      </c>
      <c r="GG326" s="4" t="s">
        <v>430</v>
      </c>
      <c r="GH326" s="4" t="s">
        <v>430</v>
      </c>
      <c r="GI326" s="358" t="s">
        <v>430</v>
      </c>
      <c r="GJ326" s="4" t="s">
        <v>430</v>
      </c>
      <c r="GK326" s="4" t="s">
        <v>430</v>
      </c>
      <c r="GL326" s="4" t="s">
        <v>430</v>
      </c>
      <c r="GM326" s="4" t="s">
        <v>430</v>
      </c>
      <c r="GN326" s="4" t="s">
        <v>430</v>
      </c>
      <c r="GO326" s="4" t="s">
        <v>430</v>
      </c>
      <c r="GP326" s="4" t="s">
        <v>430</v>
      </c>
      <c r="GQ326" s="4" t="s">
        <v>430</v>
      </c>
      <c r="GR326" s="4" t="s">
        <v>430</v>
      </c>
      <c r="GS326" s="4" t="s">
        <v>430</v>
      </c>
      <c r="GT326" s="4" t="s">
        <v>430</v>
      </c>
      <c r="GU326" s="4" t="s">
        <v>430</v>
      </c>
      <c r="GV326" s="4" t="s">
        <v>430</v>
      </c>
      <c r="GW326" s="4" t="s">
        <v>430</v>
      </c>
      <c r="GX326" s="4" t="s">
        <v>430</v>
      </c>
      <c r="GY326" s="4" t="s">
        <v>430</v>
      </c>
      <c r="GZ326" s="4" t="s">
        <v>430</v>
      </c>
      <c r="HA326" s="4" t="s">
        <v>430</v>
      </c>
      <c r="HB326" s="4" t="s">
        <v>430</v>
      </c>
      <c r="HC326" s="4" t="s">
        <v>430</v>
      </c>
      <c r="HD326" s="4" t="s">
        <v>430</v>
      </c>
      <c r="HE326" s="4" t="s">
        <v>430</v>
      </c>
      <c r="HF326" s="4" t="s">
        <v>430</v>
      </c>
      <c r="HG326" s="4" t="s">
        <v>430</v>
      </c>
      <c r="HH326" s="4" t="s">
        <v>430</v>
      </c>
      <c r="HI326" s="4" t="s">
        <v>430</v>
      </c>
      <c r="HJ326" s="4" t="s">
        <v>430</v>
      </c>
      <c r="HK326" s="4" t="s">
        <v>430</v>
      </c>
      <c r="HL326" s="4" t="s">
        <v>430</v>
      </c>
      <c r="HM326" s="4" t="s">
        <v>430</v>
      </c>
      <c r="HN326" s="4" t="s">
        <v>430</v>
      </c>
      <c r="HO326" s="4" t="s">
        <v>430</v>
      </c>
      <c r="HP326" s="4" t="s">
        <v>430</v>
      </c>
      <c r="HQ326" s="4" t="s">
        <v>430</v>
      </c>
      <c r="HR326" s="4" t="s">
        <v>430</v>
      </c>
      <c r="HS326" s="4" t="s">
        <v>430</v>
      </c>
      <c r="HT326" s="4" t="s">
        <v>430</v>
      </c>
      <c r="HU326" s="4" t="s">
        <v>430</v>
      </c>
      <c r="HV326" s="4" t="s">
        <v>430</v>
      </c>
      <c r="HW326" s="4" t="s">
        <v>430</v>
      </c>
      <c r="HX326" s="4" t="s">
        <v>430</v>
      </c>
      <c r="HY326" s="4" t="s">
        <v>430</v>
      </c>
      <c r="HZ326" s="4" t="s">
        <v>430</v>
      </c>
      <c r="IA326" s="4" t="s">
        <v>430</v>
      </c>
      <c r="IB326" s="4" t="s">
        <v>430</v>
      </c>
      <c r="IC326" s="4" t="s">
        <v>430</v>
      </c>
      <c r="ID326" s="4" t="s">
        <v>430</v>
      </c>
      <c r="IE326" s="4" t="s">
        <v>430</v>
      </c>
      <c r="IF326" s="4" t="s">
        <v>430</v>
      </c>
      <c r="IG326" s="4" t="s">
        <v>430</v>
      </c>
      <c r="IH326" s="4" t="s">
        <v>430</v>
      </c>
      <c r="II326" s="4" t="s">
        <v>430</v>
      </c>
      <c r="IJ326" s="4" t="s">
        <v>430</v>
      </c>
      <c r="IK326" s="4" t="s">
        <v>430</v>
      </c>
      <c r="IL326" s="4" t="s">
        <v>430</v>
      </c>
      <c r="IM326" s="4" t="s">
        <v>430</v>
      </c>
      <c r="IN326" s="4" t="s">
        <v>430</v>
      </c>
      <c r="IO326" s="4" t="s">
        <v>430</v>
      </c>
      <c r="IP326" s="4" t="s">
        <v>430</v>
      </c>
      <c r="IQ326" s="4" t="s">
        <v>430</v>
      </c>
      <c r="IR326" s="4" t="s">
        <v>430</v>
      </c>
      <c r="IS326" s="4" t="s">
        <v>430</v>
      </c>
      <c r="IT326" s="4" t="s">
        <v>430</v>
      </c>
      <c r="IU326" s="4" t="s">
        <v>430</v>
      </c>
      <c r="IV326" s="4" t="s">
        <v>430</v>
      </c>
      <c r="IW326" s="4" t="s">
        <v>430</v>
      </c>
      <c r="IX326" s="4" t="s">
        <v>430</v>
      </c>
      <c r="IY326" s="4" t="s">
        <v>430</v>
      </c>
      <c r="IZ326" s="4" t="s">
        <v>430</v>
      </c>
      <c r="JA326" s="4" t="s">
        <v>430</v>
      </c>
      <c r="JB326" s="4" t="s">
        <v>430</v>
      </c>
      <c r="JC326" s="4" t="s">
        <v>430</v>
      </c>
      <c r="JD326" s="4" t="s">
        <v>430</v>
      </c>
      <c r="JE326" s="4" t="s">
        <v>430</v>
      </c>
      <c r="JF326" s="4" t="s">
        <v>430</v>
      </c>
      <c r="JG326" s="4" t="s">
        <v>430</v>
      </c>
      <c r="JH326" s="4" t="s">
        <v>430</v>
      </c>
      <c r="JI326" s="4" t="s">
        <v>430</v>
      </c>
      <c r="JJ326" s="4" t="s">
        <v>430</v>
      </c>
      <c r="JK326" s="4" t="s">
        <v>430</v>
      </c>
      <c r="JL326" s="4" t="s">
        <v>430</v>
      </c>
      <c r="JM326" s="4" t="s">
        <v>430</v>
      </c>
      <c r="JN326" s="4" t="s">
        <v>430</v>
      </c>
      <c r="JO326" s="4" t="s">
        <v>430</v>
      </c>
      <c r="JP326" s="4" t="s">
        <v>430</v>
      </c>
      <c r="JQ326" s="4" t="s">
        <v>430</v>
      </c>
      <c r="JR326" s="4" t="s">
        <v>430</v>
      </c>
      <c r="JS326" s="4" t="s">
        <v>430</v>
      </c>
      <c r="JT326" s="4" t="s">
        <v>430</v>
      </c>
      <c r="JU326" s="4" t="s">
        <v>430</v>
      </c>
      <c r="JV326" s="4" t="s">
        <v>430</v>
      </c>
      <c r="JW326" s="4" t="s">
        <v>430</v>
      </c>
      <c r="JX326" s="4" t="s">
        <v>430</v>
      </c>
      <c r="JY326" s="4" t="s">
        <v>430</v>
      </c>
      <c r="JZ326" s="4" t="s">
        <v>430</v>
      </c>
      <c r="KA326" s="4" t="s">
        <v>430</v>
      </c>
      <c r="KB326" s="4" t="s">
        <v>430</v>
      </c>
      <c r="KC326" s="4" t="s">
        <v>430</v>
      </c>
      <c r="KD326" s="4" t="s">
        <v>430</v>
      </c>
      <c r="KE326" s="4" t="s">
        <v>430</v>
      </c>
      <c r="KF326" s="4" t="s">
        <v>430</v>
      </c>
      <c r="KG326" s="4" t="s">
        <v>430</v>
      </c>
      <c r="KH326" s="4" t="s">
        <v>430</v>
      </c>
      <c r="KI326" s="4" t="s">
        <v>430</v>
      </c>
      <c r="KJ326" s="4" t="s">
        <v>430</v>
      </c>
      <c r="KK326" s="4" t="s">
        <v>430</v>
      </c>
      <c r="KL326" s="4" t="s">
        <v>430</v>
      </c>
      <c r="KM326" s="4" t="s">
        <v>430</v>
      </c>
      <c r="KN326" s="4" t="s">
        <v>430</v>
      </c>
      <c r="KO326" s="4" t="s">
        <v>430</v>
      </c>
      <c r="KP326" s="4" t="s">
        <v>430</v>
      </c>
      <c r="KQ326" s="4" t="s">
        <v>430</v>
      </c>
      <c r="KR326" s="4" t="s">
        <v>430</v>
      </c>
      <c r="KS326" s="14" t="s">
        <v>430</v>
      </c>
      <c r="KT326" s="42" t="s">
        <v>430</v>
      </c>
      <c r="KU326" s="4" t="s">
        <v>430</v>
      </c>
      <c r="KV326" s="4" t="s">
        <v>430</v>
      </c>
      <c r="KW326" s="4" t="s">
        <v>430</v>
      </c>
      <c r="KX326" s="4" t="s">
        <v>430</v>
      </c>
      <c r="KY326" s="4" t="s">
        <v>430</v>
      </c>
      <c r="KZ326" s="4" t="s">
        <v>430</v>
      </c>
      <c r="LA326" s="4" t="s">
        <v>430</v>
      </c>
      <c r="LB326" s="11"/>
      <c r="LC326" s="11"/>
    </row>
    <row r="327" spans="1:315">
      <c r="A327" s="1">
        <v>362</v>
      </c>
      <c r="B327" s="1">
        <f>COUNTIFS($D$3:D327,D327,$F$3:F327,F327)</f>
        <v>1</v>
      </c>
      <c r="C327" s="34">
        <v>11958</v>
      </c>
      <c r="D327" s="72" t="s">
        <v>918</v>
      </c>
      <c r="E327" s="73" t="s">
        <v>503</v>
      </c>
      <c r="F327" s="75">
        <v>530507203</v>
      </c>
      <c r="G327" s="74">
        <v>66</v>
      </c>
      <c r="H327" s="442">
        <v>43797</v>
      </c>
      <c r="I327" s="29" t="s">
        <v>919</v>
      </c>
      <c r="J327" s="24" t="s">
        <v>486</v>
      </c>
      <c r="K327" s="2" t="s">
        <v>429</v>
      </c>
      <c r="L327" s="1">
        <v>38</v>
      </c>
      <c r="M327" s="2" t="s">
        <v>661</v>
      </c>
      <c r="N327" s="2" t="s">
        <v>430</v>
      </c>
      <c r="O327" s="1"/>
      <c r="P327" s="1" t="s">
        <v>894</v>
      </c>
      <c r="Q327" s="25"/>
      <c r="R327" s="25"/>
      <c r="S327" s="2"/>
      <c r="T327" s="45" t="s">
        <v>782</v>
      </c>
      <c r="U327" s="45"/>
      <c r="V327" s="47" t="s">
        <v>858</v>
      </c>
      <c r="W327" s="27"/>
      <c r="X327" s="56"/>
      <c r="Y327" s="56"/>
      <c r="Z327" s="29"/>
      <c r="AA327" s="1" t="s">
        <v>797</v>
      </c>
      <c r="AB327" s="1"/>
      <c r="AC327" s="112">
        <v>155</v>
      </c>
      <c r="AD327" s="112">
        <v>5900</v>
      </c>
      <c r="AE327" s="11"/>
      <c r="AF327" s="11"/>
      <c r="AG327" s="11" t="s">
        <v>490</v>
      </c>
      <c r="AH327" s="112">
        <v>450</v>
      </c>
      <c r="AI327" s="11"/>
      <c r="AJ327" s="1"/>
      <c r="AK327" s="112"/>
      <c r="AL327" s="1"/>
      <c r="AM327" s="1"/>
      <c r="AN327" s="1"/>
      <c r="AO327" s="113">
        <v>44.4</v>
      </c>
      <c r="AP327" s="114">
        <v>42</v>
      </c>
      <c r="AQ327" s="115">
        <v>11.6</v>
      </c>
      <c r="AR327" s="116">
        <f t="shared" si="508"/>
        <v>98</v>
      </c>
      <c r="AS327" s="117">
        <f t="shared" si="509"/>
        <v>1.0571428571428572</v>
      </c>
      <c r="AT327" s="118">
        <f t="shared" si="510"/>
        <v>12.262857142857143</v>
      </c>
      <c r="AU327" s="119">
        <f t="shared" si="511"/>
        <v>0.82835820895522383</v>
      </c>
      <c r="AV327" s="19">
        <v>37.384799999999998</v>
      </c>
      <c r="AW327" s="19">
        <f>95-AY327</f>
        <v>84.2</v>
      </c>
      <c r="AX327" s="120">
        <v>4.7952000000000004</v>
      </c>
      <c r="AY327" s="19">
        <v>10.8</v>
      </c>
      <c r="AZ327" s="1" t="s">
        <v>431</v>
      </c>
      <c r="BA327" s="55">
        <v>39.26</v>
      </c>
      <c r="BB327" s="1" t="s">
        <v>431</v>
      </c>
      <c r="BC327" s="6">
        <v>0.01</v>
      </c>
      <c r="BD327" s="6">
        <v>89.4</v>
      </c>
      <c r="BE327" s="19">
        <v>47.6</v>
      </c>
      <c r="BF327" s="19">
        <v>31.5</v>
      </c>
      <c r="BG327" s="2">
        <v>4589</v>
      </c>
      <c r="BH327" s="20">
        <v>499.46</v>
      </c>
      <c r="BI327" s="19">
        <v>0.2</v>
      </c>
      <c r="BJ327" s="19">
        <v>48.3</v>
      </c>
      <c r="BK327" s="1">
        <v>51.7</v>
      </c>
      <c r="BL327" s="121">
        <f t="shared" si="512"/>
        <v>0.93423597678916814</v>
      </c>
      <c r="BM327" s="122">
        <v>1.9</v>
      </c>
      <c r="BN327" s="6">
        <f t="shared" si="513"/>
        <v>4.2792792792792795</v>
      </c>
      <c r="BO327" s="1" t="s">
        <v>431</v>
      </c>
      <c r="BP327" s="1">
        <v>22.8</v>
      </c>
      <c r="BQ327" s="19">
        <v>39.101999999999997</v>
      </c>
      <c r="BR327" s="42">
        <v>37002.399999999994</v>
      </c>
      <c r="BS327" s="6">
        <f t="shared" si="514"/>
        <v>64.099999999999994</v>
      </c>
      <c r="BT327" s="4">
        <v>85</v>
      </c>
      <c r="BU327" s="42">
        <v>9141.44</v>
      </c>
      <c r="BV327" s="6">
        <f t="shared" si="515"/>
        <v>15</v>
      </c>
      <c r="BW327" s="6">
        <f t="shared" si="516"/>
        <v>41.537999999999997</v>
      </c>
      <c r="BX327" s="4">
        <v>40.9</v>
      </c>
      <c r="BY327" s="22">
        <f t="shared" si="517"/>
        <v>17.178000000000001</v>
      </c>
      <c r="BZ327" s="4">
        <v>23.2</v>
      </c>
      <c r="CA327" s="22">
        <f t="shared" si="518"/>
        <v>9.7439999999999998</v>
      </c>
      <c r="CB327" s="4">
        <v>34.799999999999997</v>
      </c>
      <c r="CC327" s="22">
        <f t="shared" si="519"/>
        <v>14.616</v>
      </c>
      <c r="CD327" s="22">
        <v>0.85</v>
      </c>
      <c r="CE327" s="123">
        <v>94.8</v>
      </c>
      <c r="CF327" s="124">
        <v>7048.3499999999995</v>
      </c>
      <c r="CG327" s="123">
        <v>87.3</v>
      </c>
      <c r="CH327" s="123">
        <v>4253</v>
      </c>
      <c r="CI327" s="123">
        <v>49.6</v>
      </c>
      <c r="CJ327" s="123">
        <v>77.099999999999994</v>
      </c>
      <c r="CK327" s="124">
        <v>5575.2</v>
      </c>
      <c r="CL327" s="19">
        <f t="shared" si="520"/>
        <v>1.7629310344827587</v>
      </c>
      <c r="CM327" s="22"/>
      <c r="CN327" s="22"/>
      <c r="CO327" s="22"/>
      <c r="CP327" s="6"/>
      <c r="CQ327" s="19"/>
      <c r="CR327" s="19"/>
      <c r="CS327" s="19"/>
      <c r="CT327" s="22"/>
      <c r="CU327" s="139"/>
      <c r="CV327" s="139"/>
      <c r="CW327" s="22"/>
      <c r="CX327" s="22"/>
      <c r="CY327" s="1"/>
      <c r="CZ327" s="22"/>
      <c r="DA327" s="1"/>
      <c r="DB327" s="126" t="s">
        <v>440</v>
      </c>
      <c r="DC327" s="127"/>
      <c r="DD327" s="128" t="s">
        <v>920</v>
      </c>
      <c r="DE327" s="1"/>
      <c r="DF327" s="1"/>
      <c r="DG327" s="1"/>
      <c r="DH327" s="1"/>
      <c r="DI327" s="1" t="s">
        <v>433</v>
      </c>
      <c r="DJ327" s="206" t="s">
        <v>490</v>
      </c>
      <c r="DK327" s="4">
        <v>2</v>
      </c>
      <c r="DL327" s="4"/>
      <c r="DM327" s="4"/>
      <c r="DN327" s="16">
        <v>0</v>
      </c>
      <c r="DO327" s="4"/>
      <c r="DP327" s="4"/>
      <c r="DQ327" s="4"/>
      <c r="DR327" s="1" t="s">
        <v>430</v>
      </c>
      <c r="DS327" s="1" t="s">
        <v>430</v>
      </c>
      <c r="DT327" s="1">
        <v>301</v>
      </c>
      <c r="DU327" s="1">
        <v>44.5</v>
      </c>
      <c r="DV327" s="1">
        <v>55.5</v>
      </c>
      <c r="DW327" s="1" t="s">
        <v>430</v>
      </c>
      <c r="DX327" s="1" t="s">
        <v>430</v>
      </c>
      <c r="DY327" s="1" t="s">
        <v>430</v>
      </c>
      <c r="DZ327" s="1" t="s">
        <v>430</v>
      </c>
      <c r="EA327" s="1">
        <v>0</v>
      </c>
      <c r="EB327" s="1"/>
      <c r="EC327" s="36"/>
      <c r="ED327" s="36"/>
      <c r="EE327" s="4">
        <v>38</v>
      </c>
      <c r="EF327" s="4">
        <v>50</v>
      </c>
      <c r="EG327" s="5">
        <v>3</v>
      </c>
      <c r="EH327" s="4">
        <v>1</v>
      </c>
      <c r="EI327" s="4" t="s">
        <v>2493</v>
      </c>
      <c r="EJ327" s="4">
        <v>186</v>
      </c>
      <c r="EK327" s="4">
        <v>101</v>
      </c>
      <c r="EL327" s="6">
        <f>EK327/(EJ327*EJ327*0.01*0.01)</f>
        <v>29.194126488611399</v>
      </c>
      <c r="EM327" s="4"/>
      <c r="EN327" s="4">
        <v>1</v>
      </c>
      <c r="EO327" s="4">
        <v>3</v>
      </c>
      <c r="EP327" s="4">
        <v>2</v>
      </c>
      <c r="EQ327" s="31" t="s">
        <v>513</v>
      </c>
      <c r="ER327" s="14" t="s">
        <v>513</v>
      </c>
      <c r="ES327" s="129">
        <v>11958</v>
      </c>
      <c r="ET327" s="130">
        <v>75</v>
      </c>
      <c r="EU327" s="130">
        <v>8306</v>
      </c>
      <c r="EV327" s="130">
        <v>8000</v>
      </c>
      <c r="EW327" s="130">
        <v>40560</v>
      </c>
      <c r="EX327" s="130">
        <v>2136</v>
      </c>
      <c r="EY327" s="131">
        <f>EX327/EV327*EW327/ET327</f>
        <v>144.39359999999999</v>
      </c>
      <c r="EZ327" s="38">
        <f>L327*EY327</f>
        <v>5486.9567999999999</v>
      </c>
      <c r="FA327" s="9"/>
      <c r="FB327" s="9"/>
      <c r="FC327" s="9"/>
      <c r="FD327" s="9"/>
      <c r="FE327" s="132"/>
      <c r="FF327" s="132"/>
      <c r="FG327" s="132"/>
      <c r="FH327" s="133"/>
      <c r="FI327" s="134"/>
      <c r="FJ327" s="133"/>
      <c r="FK327" s="135"/>
      <c r="FL327" s="136"/>
      <c r="FM327" s="9"/>
      <c r="FN327" s="1"/>
      <c r="FO327" s="40">
        <f>AC327/1000</f>
        <v>0.155</v>
      </c>
      <c r="FP327" s="9"/>
      <c r="FQ327" s="118">
        <f>EX327*100/EU327</f>
        <v>25.716349626775823</v>
      </c>
      <c r="FR327" s="137">
        <f>EY327/1000</f>
        <v>0.14439359999999998</v>
      </c>
      <c r="FS327" s="9"/>
      <c r="FT327" s="1"/>
      <c r="FU327" s="335"/>
      <c r="FV327" s="344">
        <v>43797</v>
      </c>
      <c r="FW327" s="210"/>
      <c r="FX327" s="244" t="s">
        <v>430</v>
      </c>
      <c r="FY327" s="243" t="s">
        <v>2429</v>
      </c>
      <c r="FZ327" s="1"/>
      <c r="GA327" s="237" t="s">
        <v>430</v>
      </c>
      <c r="GB327" s="9"/>
      <c r="GC327" s="9"/>
      <c r="GD327" s="1"/>
      <c r="GE327" s="459" t="s">
        <v>430</v>
      </c>
      <c r="GF327" s="237" t="s">
        <v>513</v>
      </c>
      <c r="GG327" s="1"/>
      <c r="GH327" s="28">
        <v>43888</v>
      </c>
      <c r="GI327" s="351">
        <v>2</v>
      </c>
      <c r="GJ327" s="244" t="s">
        <v>2494</v>
      </c>
      <c r="GK327" s="1"/>
      <c r="GL327" s="244" t="s">
        <v>513</v>
      </c>
      <c r="GM327" s="9"/>
      <c r="GN327" s="1"/>
      <c r="GO327" s="10">
        <v>43797</v>
      </c>
      <c r="GP327" s="10"/>
      <c r="GQ327" s="20"/>
      <c r="GR327" s="138"/>
      <c r="GS327" s="1"/>
      <c r="GT327" s="1"/>
      <c r="GU327" s="1"/>
      <c r="GV327" s="1"/>
      <c r="GW327" s="1"/>
      <c r="GX327" s="1"/>
      <c r="GY327" s="9"/>
      <c r="GZ327" s="9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9"/>
      <c r="KC327" s="9"/>
      <c r="KD327" s="9"/>
      <c r="KE327" s="20">
        <f>FR327*AO327/100*1000</f>
        <v>64.11075839999998</v>
      </c>
      <c r="KF327" s="20">
        <f>FR327*AP327/100*1000</f>
        <v>60.64531199999999</v>
      </c>
      <c r="KG327" s="20">
        <f>FR327*AQ327/100*1000</f>
        <v>16.749657599999999</v>
      </c>
      <c r="KH327" s="20">
        <f>FR327*AX327/100*1000</f>
        <v>6.9239619071999989</v>
      </c>
      <c r="KI327" s="20">
        <f>FR327*BM327/100*1000</f>
        <v>2.7434783999999994</v>
      </c>
      <c r="KJ327" s="20">
        <f>FR327*BY327/100*1000</f>
        <v>24.803932607999997</v>
      </c>
      <c r="KK327" s="20">
        <f>FR327*CA327/100*1000</f>
        <v>14.069712383999997</v>
      </c>
      <c r="KL327" s="20">
        <f>FR327*CC327/100*1000</f>
        <v>21.104568575999995</v>
      </c>
      <c r="KM327" s="9"/>
      <c r="KN327" s="9"/>
      <c r="KO327" s="9"/>
      <c r="KP327" s="1"/>
      <c r="KQ327" s="9"/>
      <c r="KR327" s="9"/>
      <c r="KS327" s="23">
        <v>43888</v>
      </c>
      <c r="KT327" s="20">
        <v>1</v>
      </c>
      <c r="KU327" s="237" t="s">
        <v>430</v>
      </c>
      <c r="KV327" s="1">
        <v>1</v>
      </c>
      <c r="KW327" s="245">
        <v>43850</v>
      </c>
      <c r="KX327" s="1">
        <v>1</v>
      </c>
      <c r="KY327" s="1">
        <v>0</v>
      </c>
      <c r="KZ327" s="1">
        <v>2</v>
      </c>
      <c r="LA327" s="11" t="s">
        <v>2480</v>
      </c>
      <c r="LB327" s="11"/>
      <c r="LC327" s="11"/>
    </row>
    <row r="328" spans="1:315">
      <c r="A328" s="1">
        <v>75</v>
      </c>
      <c r="B328" s="1">
        <f>COUNTIFS($D$3:D328,D328,$F$3:F328,F328)</f>
        <v>2</v>
      </c>
      <c r="C328" s="34">
        <v>12457</v>
      </c>
      <c r="D328" s="72" t="s">
        <v>918</v>
      </c>
      <c r="E328" s="73" t="s">
        <v>503</v>
      </c>
      <c r="F328" s="75">
        <v>530507203</v>
      </c>
      <c r="G328" s="74">
        <v>67</v>
      </c>
      <c r="H328" s="442">
        <v>43888</v>
      </c>
      <c r="I328" s="29" t="s">
        <v>919</v>
      </c>
      <c r="J328" s="24" t="s">
        <v>486</v>
      </c>
      <c r="K328" s="2" t="s">
        <v>429</v>
      </c>
      <c r="L328" s="1">
        <v>39</v>
      </c>
      <c r="M328" s="2" t="s">
        <v>661</v>
      </c>
      <c r="N328" s="2" t="s">
        <v>430</v>
      </c>
      <c r="O328" s="1"/>
      <c r="P328" s="1" t="s">
        <v>1036</v>
      </c>
      <c r="Q328" s="25"/>
      <c r="R328" s="25"/>
      <c r="S328" s="2"/>
      <c r="T328" s="49" t="s">
        <v>1013</v>
      </c>
      <c r="U328" s="49"/>
      <c r="V328" s="50" t="s">
        <v>1014</v>
      </c>
      <c r="W328" s="27"/>
      <c r="X328" s="56"/>
      <c r="Y328" s="56"/>
      <c r="Z328" s="29"/>
      <c r="AA328" s="1" t="s">
        <v>793</v>
      </c>
      <c r="AB328" s="1"/>
      <c r="AC328" s="112">
        <v>222</v>
      </c>
      <c r="AD328" s="112">
        <v>8600</v>
      </c>
      <c r="AE328" s="11"/>
      <c r="AF328" s="11"/>
      <c r="AG328" s="11" t="s">
        <v>490</v>
      </c>
      <c r="AH328" s="112">
        <v>550</v>
      </c>
      <c r="AI328" s="11"/>
      <c r="AJ328" s="11"/>
      <c r="AK328" s="112"/>
      <c r="AL328" s="1"/>
      <c r="AM328" s="11"/>
      <c r="AN328" s="1"/>
      <c r="AO328" s="113">
        <v>40</v>
      </c>
      <c r="AP328" s="114">
        <v>53.8</v>
      </c>
      <c r="AQ328" s="115">
        <v>5.01</v>
      </c>
      <c r="AR328" s="116">
        <f t="shared" si="508"/>
        <v>98.81</v>
      </c>
      <c r="AS328" s="117">
        <f t="shared" si="509"/>
        <v>0.74349442379182162</v>
      </c>
      <c r="AT328" s="118">
        <f t="shared" si="510"/>
        <v>3.7249070631970262</v>
      </c>
      <c r="AU328" s="119">
        <f t="shared" si="511"/>
        <v>0.68015643598027553</v>
      </c>
      <c r="AV328" s="19">
        <f>AW328*AO328/100</f>
        <v>34.200000000000003</v>
      </c>
      <c r="AW328" s="19">
        <f>97-AY328-(CD328*100/AO328)</f>
        <v>85.5</v>
      </c>
      <c r="AX328" s="120">
        <v>4.04</v>
      </c>
      <c r="AY328" s="19">
        <v>10.1</v>
      </c>
      <c r="AZ328" s="1" t="s">
        <v>431</v>
      </c>
      <c r="BA328" s="55">
        <v>37.700000000000003</v>
      </c>
      <c r="BB328" s="1" t="s">
        <v>431</v>
      </c>
      <c r="BC328" s="6">
        <v>5.0999999999999997E-2</v>
      </c>
      <c r="BD328" s="6"/>
      <c r="BE328" s="22"/>
      <c r="BF328" s="19"/>
      <c r="BG328" s="2">
        <v>4163</v>
      </c>
      <c r="BH328" s="64">
        <v>295.8</v>
      </c>
      <c r="BI328" s="19">
        <v>0</v>
      </c>
      <c r="BJ328" s="19">
        <v>50</v>
      </c>
      <c r="BK328" s="1">
        <v>50</v>
      </c>
      <c r="BL328" s="121">
        <f t="shared" si="512"/>
        <v>1</v>
      </c>
      <c r="BM328" s="122">
        <v>1.1399999999999999</v>
      </c>
      <c r="BN328" s="6">
        <f t="shared" si="513"/>
        <v>2.8499999999999996</v>
      </c>
      <c r="BO328" s="1" t="s">
        <v>431</v>
      </c>
      <c r="BP328" s="19">
        <v>28.677</v>
      </c>
      <c r="BQ328" s="19">
        <v>43.956999999999994</v>
      </c>
      <c r="BR328" s="42">
        <v>34974</v>
      </c>
      <c r="BS328" s="6">
        <f t="shared" si="514"/>
        <v>62.4</v>
      </c>
      <c r="BT328" s="4">
        <v>85.1</v>
      </c>
      <c r="BU328" s="42">
        <v>7420.3249999999998</v>
      </c>
      <c r="BV328" s="6">
        <f t="shared" si="515"/>
        <v>14.900000000000006</v>
      </c>
      <c r="BW328" s="6">
        <f t="shared" si="516"/>
        <v>53.1006</v>
      </c>
      <c r="BX328" s="4">
        <v>29.9</v>
      </c>
      <c r="BY328" s="22">
        <f t="shared" si="517"/>
        <v>16.086199999999998</v>
      </c>
      <c r="BZ328" s="4">
        <v>32.5</v>
      </c>
      <c r="CA328" s="22">
        <f t="shared" si="518"/>
        <v>17.484999999999999</v>
      </c>
      <c r="CB328" s="4">
        <v>36.299999999999997</v>
      </c>
      <c r="CC328" s="22">
        <f t="shared" si="519"/>
        <v>19.529399999999999</v>
      </c>
      <c r="CD328" s="22">
        <v>0.56000000000000005</v>
      </c>
      <c r="CE328" s="123">
        <v>85.5</v>
      </c>
      <c r="CF328" s="124">
        <v>4781</v>
      </c>
      <c r="CG328" s="123">
        <v>65</v>
      </c>
      <c r="CH328" s="124">
        <v>3460.8</v>
      </c>
      <c r="CI328" s="123">
        <v>20.3</v>
      </c>
      <c r="CJ328" s="123">
        <v>53.5</v>
      </c>
      <c r="CK328" s="124">
        <v>4064.7</v>
      </c>
      <c r="CL328" s="19">
        <f t="shared" si="520"/>
        <v>0.91999999999999993</v>
      </c>
      <c r="CM328" s="22"/>
      <c r="CN328" s="22"/>
      <c r="CO328" s="22"/>
      <c r="CP328" s="6"/>
      <c r="CQ328" s="22">
        <v>17.5</v>
      </c>
      <c r="CR328" s="19"/>
      <c r="CS328" s="19"/>
      <c r="CT328" s="22"/>
      <c r="CU328" s="139"/>
      <c r="CV328" s="139"/>
      <c r="CW328" s="22"/>
      <c r="CX328" s="22"/>
      <c r="CY328" s="1"/>
      <c r="CZ328" s="22"/>
      <c r="DA328" s="1"/>
      <c r="DB328" s="126" t="s">
        <v>440</v>
      </c>
      <c r="DC328" s="127"/>
      <c r="DD328" s="128" t="s">
        <v>1061</v>
      </c>
      <c r="DE328" s="1"/>
      <c r="DF328" s="1"/>
      <c r="DG328" s="1"/>
      <c r="DH328" s="1"/>
      <c r="DI328" s="1" t="s">
        <v>433</v>
      </c>
      <c r="DJ328" s="206" t="s">
        <v>490</v>
      </c>
      <c r="DK328" s="4">
        <v>2</v>
      </c>
      <c r="DL328" s="4" t="s">
        <v>456</v>
      </c>
      <c r="DM328" s="4" t="s">
        <v>441</v>
      </c>
      <c r="DN328" s="16">
        <v>0</v>
      </c>
      <c r="DO328" s="4"/>
      <c r="DP328" s="4"/>
      <c r="DQ328" s="4"/>
      <c r="DR328" s="1" t="s">
        <v>430</v>
      </c>
      <c r="DS328" s="1" t="s">
        <v>430</v>
      </c>
      <c r="DT328" s="1">
        <v>225</v>
      </c>
      <c r="DU328" s="1">
        <v>28.4</v>
      </c>
      <c r="DV328" s="1">
        <v>71.599999999999994</v>
      </c>
      <c r="DW328" s="1" t="s">
        <v>430</v>
      </c>
      <c r="DX328" s="1" t="s">
        <v>430</v>
      </c>
      <c r="DY328" s="1" t="s">
        <v>430</v>
      </c>
      <c r="DZ328" s="1" t="s">
        <v>430</v>
      </c>
      <c r="EA328" s="1">
        <v>0</v>
      </c>
      <c r="EB328" s="1"/>
      <c r="EC328" s="36"/>
      <c r="ED328" s="36"/>
      <c r="EE328" s="4">
        <v>39</v>
      </c>
      <c r="EF328" s="4">
        <v>40</v>
      </c>
      <c r="EG328" s="5">
        <v>3</v>
      </c>
      <c r="EH328" s="4">
        <v>1</v>
      </c>
      <c r="EI328" s="4" t="s">
        <v>2493</v>
      </c>
      <c r="EJ328" s="4">
        <v>186</v>
      </c>
      <c r="EK328" s="4">
        <v>101</v>
      </c>
      <c r="EL328" s="6">
        <f>EK328/(EJ328*EJ328*0.01*0.01)</f>
        <v>29.194126488611399</v>
      </c>
      <c r="EM328" s="4">
        <v>2</v>
      </c>
      <c r="EN328" s="1">
        <v>1</v>
      </c>
      <c r="EO328" s="4">
        <v>3</v>
      </c>
      <c r="EP328" s="4">
        <v>2</v>
      </c>
      <c r="EQ328" s="31" t="s">
        <v>513</v>
      </c>
      <c r="ER328" s="14" t="s">
        <v>513</v>
      </c>
      <c r="ES328" s="129">
        <v>12457</v>
      </c>
      <c r="ET328" s="130">
        <v>75</v>
      </c>
      <c r="EU328" s="130">
        <v>6970</v>
      </c>
      <c r="EV328" s="130">
        <v>4000</v>
      </c>
      <c r="EW328" s="130">
        <v>40560</v>
      </c>
      <c r="EX328" s="130">
        <v>1637</v>
      </c>
      <c r="EY328" s="131">
        <f>EX328/EV328*EW328/ET328</f>
        <v>221.32240000000002</v>
      </c>
      <c r="EZ328" s="38">
        <f>L328*EY328</f>
        <v>8631.5735999999997</v>
      </c>
      <c r="FA328" s="9"/>
      <c r="FB328" s="9"/>
      <c r="FC328" s="9"/>
      <c r="FD328" s="9"/>
      <c r="FE328" s="132"/>
      <c r="FF328" s="132"/>
      <c r="FG328" s="132"/>
      <c r="FH328" s="133"/>
      <c r="FI328" s="11"/>
      <c r="FJ328" s="133"/>
      <c r="FK328" s="135"/>
      <c r="FL328" s="136"/>
      <c r="FM328" s="9"/>
      <c r="FN328" s="1"/>
      <c r="FO328" s="40">
        <f>AC328/1000</f>
        <v>0.222</v>
      </c>
      <c r="FP328" s="9"/>
      <c r="FQ328" s="118">
        <f>EX328*100/EU328</f>
        <v>23.486370157819227</v>
      </c>
      <c r="FR328" s="137">
        <f>EY328/1000</f>
        <v>0.2213224</v>
      </c>
      <c r="FS328" s="140">
        <f>DT328/EY328</f>
        <v>1.0166164834648457</v>
      </c>
      <c r="FT328" s="42">
        <v>20</v>
      </c>
      <c r="FU328" s="338" t="s">
        <v>664</v>
      </c>
      <c r="FV328" s="345">
        <v>43797</v>
      </c>
      <c r="FW328" s="211" t="s">
        <v>664</v>
      </c>
      <c r="FX328" s="29" t="s">
        <v>430</v>
      </c>
      <c r="FY328" s="241" t="s">
        <v>2430</v>
      </c>
      <c r="FZ328" s="1">
        <v>0</v>
      </c>
      <c r="GA328" s="2" t="s">
        <v>430</v>
      </c>
      <c r="GB328" s="11" t="s">
        <v>500</v>
      </c>
      <c r="GC328" s="11"/>
      <c r="GD328" s="1"/>
      <c r="GE328" s="459" t="s">
        <v>430</v>
      </c>
      <c r="GF328" s="237" t="s">
        <v>513</v>
      </c>
      <c r="GG328" s="1">
        <v>1</v>
      </c>
      <c r="GH328" s="219">
        <v>43902</v>
      </c>
      <c r="GI328" s="351">
        <v>1</v>
      </c>
      <c r="GJ328" s="29" t="s">
        <v>2495</v>
      </c>
      <c r="GK328" s="1">
        <v>0</v>
      </c>
      <c r="GL328" s="244" t="s">
        <v>513</v>
      </c>
      <c r="GM328" s="11" t="s">
        <v>1017</v>
      </c>
      <c r="GN328" s="1"/>
      <c r="GO328" s="10">
        <v>43888</v>
      </c>
      <c r="GP328" s="10"/>
      <c r="GQ328" s="20"/>
      <c r="GR328" s="138" t="s">
        <v>1018</v>
      </c>
      <c r="GS328" s="1"/>
      <c r="GT328" s="19"/>
      <c r="GU328" s="1"/>
      <c r="GV328" s="11"/>
      <c r="GW328" s="1"/>
      <c r="GX328" s="1"/>
      <c r="GY328" s="9"/>
      <c r="GZ328" s="11">
        <v>1</v>
      </c>
      <c r="HA328" s="51">
        <v>0</v>
      </c>
      <c r="HB328" s="51">
        <v>0</v>
      </c>
      <c r="HC328" s="52">
        <v>704.23</v>
      </c>
      <c r="HD328" s="51">
        <v>0</v>
      </c>
      <c r="HE328" s="51">
        <v>0</v>
      </c>
      <c r="HF328" s="51">
        <v>0</v>
      </c>
      <c r="HG328" s="52">
        <v>0</v>
      </c>
      <c r="HH328" s="51">
        <v>0</v>
      </c>
      <c r="HI328" s="52">
        <v>0</v>
      </c>
      <c r="HJ328" s="51">
        <v>145.55000000000001</v>
      </c>
      <c r="HK328" s="51">
        <v>0</v>
      </c>
      <c r="HL328" s="51">
        <v>0</v>
      </c>
      <c r="HM328" s="51">
        <v>187.43</v>
      </c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20"/>
      <c r="IC328" s="20"/>
      <c r="ID328" s="11"/>
      <c r="IE328" s="11"/>
      <c r="IF328" s="20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9"/>
      <c r="KC328" s="9"/>
      <c r="KD328" s="9"/>
      <c r="KE328" s="20">
        <f>FR328*AO328/100*1000</f>
        <v>88.528959999999984</v>
      </c>
      <c r="KF328" s="20">
        <f>FR328*AP328/100*1000</f>
        <v>119.0714512</v>
      </c>
      <c r="KG328" s="20">
        <f>FR328*AQ328/100*1000</f>
        <v>11.088252240000001</v>
      </c>
      <c r="KH328" s="20">
        <f>FR328*AX328/100*1000</f>
        <v>8.9414249600000009</v>
      </c>
      <c r="KI328" s="20">
        <f>FR328*BM328/100*1000</f>
        <v>2.52307536</v>
      </c>
      <c r="KJ328" s="20">
        <f>FR328*BY328/100*1000</f>
        <v>35.602363908800001</v>
      </c>
      <c r="KK328" s="20">
        <f>FR328*CA328/100*1000</f>
        <v>38.69822164</v>
      </c>
      <c r="KL328" s="20">
        <f>FR328*CC328/100*1000</f>
        <v>43.222936785599991</v>
      </c>
      <c r="KM328" s="9"/>
      <c r="KN328" s="9"/>
      <c r="KO328" s="9"/>
      <c r="KP328" s="1"/>
      <c r="KQ328" s="9"/>
      <c r="KR328" s="9"/>
      <c r="KS328" s="23">
        <v>43902</v>
      </c>
      <c r="KT328" s="20">
        <v>1</v>
      </c>
      <c r="KU328" s="237" t="s">
        <v>430</v>
      </c>
      <c r="KV328" s="2">
        <v>1</v>
      </c>
      <c r="KW328" s="245">
        <v>43850</v>
      </c>
      <c r="KX328" s="1">
        <v>1</v>
      </c>
      <c r="KY328" s="1">
        <v>0</v>
      </c>
      <c r="KZ328" s="1">
        <v>2</v>
      </c>
      <c r="LA328" s="11" t="s">
        <v>2480</v>
      </c>
      <c r="LB328" s="11"/>
      <c r="LC328" s="11"/>
    </row>
    <row r="329" spans="1:315">
      <c r="A329" s="1">
        <v>208</v>
      </c>
      <c r="B329" s="415">
        <f>COUNTIFS($D$3:D329,D329,$F$3:F329,F329)</f>
        <v>1</v>
      </c>
      <c r="C329" s="21">
        <v>11076</v>
      </c>
      <c r="D329" s="21" t="s">
        <v>2339</v>
      </c>
      <c r="E329" s="1" t="s">
        <v>766</v>
      </c>
      <c r="F329" s="12">
        <v>6559210977</v>
      </c>
      <c r="G329" s="1">
        <v>54</v>
      </c>
      <c r="H329" s="441">
        <v>43627</v>
      </c>
      <c r="I329" s="162"/>
      <c r="J329" s="24"/>
      <c r="K329" s="9"/>
      <c r="L329" s="1"/>
      <c r="M329" s="1"/>
      <c r="N329" s="1"/>
      <c r="O329" s="1"/>
      <c r="P329" s="25"/>
      <c r="Q329" s="25"/>
      <c r="R329" s="25"/>
      <c r="S329" s="27"/>
      <c r="T329" s="27"/>
      <c r="U329" s="27"/>
      <c r="V329" s="27"/>
      <c r="W329" s="27"/>
      <c r="X329" s="27"/>
      <c r="Y329" s="26"/>
      <c r="Z329" s="8"/>
      <c r="AA329" s="1"/>
      <c r="AB329" s="1"/>
      <c r="AC329" s="1"/>
      <c r="AD329" s="1"/>
      <c r="AE329" s="1"/>
      <c r="AF329" s="1"/>
      <c r="AG329" s="136"/>
      <c r="AH329" s="9"/>
      <c r="AI329" s="1"/>
      <c r="AJ329" s="1"/>
      <c r="AK329" s="112"/>
      <c r="AL329" s="1"/>
      <c r="AM329" s="1"/>
      <c r="AN329" s="1"/>
      <c r="AO329" s="163"/>
      <c r="AP329" s="164"/>
      <c r="AQ329" s="165"/>
      <c r="AR329" s="166"/>
      <c r="AS329" s="135"/>
      <c r="AT329" s="21"/>
      <c r="AU329" s="167"/>
      <c r="AV329" s="1"/>
      <c r="AW329" s="1"/>
      <c r="AX329" s="168"/>
      <c r="AY329" s="1"/>
      <c r="AZ329" s="1"/>
      <c r="BA329" s="142"/>
      <c r="BB329" s="1"/>
      <c r="BC329" s="169"/>
      <c r="BD329" s="4"/>
      <c r="BE329" s="1"/>
      <c r="BF329" s="1"/>
      <c r="BG329" s="1"/>
      <c r="BH329" s="1"/>
      <c r="BI329" s="1"/>
      <c r="BJ329" s="1"/>
      <c r="BK329" s="1"/>
      <c r="BL329" s="170"/>
      <c r="BM329" s="123"/>
      <c r="BN329" s="4"/>
      <c r="BO329" s="1"/>
      <c r="BP329" s="1"/>
      <c r="BQ329" s="1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25"/>
      <c r="CP329" s="4"/>
      <c r="CQ329" s="1"/>
      <c r="CR329" s="1"/>
      <c r="CS329" s="1"/>
      <c r="CT329" s="25"/>
      <c r="CU329" s="125"/>
      <c r="CV329" s="125"/>
      <c r="CW329" s="1"/>
      <c r="CX329" s="1"/>
      <c r="CY329" s="1"/>
      <c r="CZ329" s="1"/>
      <c r="DA329" s="1"/>
      <c r="DB329" s="126"/>
      <c r="DC329" s="8"/>
      <c r="DD329" s="8"/>
      <c r="DE329" s="1"/>
      <c r="DF329" s="1"/>
      <c r="DG329" s="1"/>
      <c r="DH329" s="1"/>
      <c r="DI329" s="2"/>
      <c r="DJ329" s="206" t="s">
        <v>490</v>
      </c>
      <c r="DK329" s="4"/>
      <c r="DL329" s="4"/>
      <c r="DM329" s="4"/>
      <c r="DN329" s="4"/>
      <c r="DO329" s="4"/>
      <c r="DP329" s="4"/>
      <c r="DQ329" s="4"/>
      <c r="DR329" s="1"/>
      <c r="DS329" s="1"/>
      <c r="DT329" s="2"/>
      <c r="DU329" s="2"/>
      <c r="DV329" s="2"/>
      <c r="DW329" s="2"/>
      <c r="DX329" s="2"/>
      <c r="DY329" s="2"/>
      <c r="DZ329" s="2"/>
      <c r="EA329" s="2"/>
      <c r="EB329" s="1"/>
      <c r="EC329" s="9"/>
      <c r="ED329" s="9"/>
      <c r="EE329" s="9"/>
      <c r="EF329" s="237" t="s">
        <v>430</v>
      </c>
      <c r="EG329" s="1"/>
      <c r="EH329" s="1">
        <v>0</v>
      </c>
      <c r="EI329" s="237" t="s">
        <v>513</v>
      </c>
      <c r="EJ329" s="1">
        <v>166</v>
      </c>
      <c r="EK329" s="1">
        <v>56</v>
      </c>
      <c r="EL329" s="6">
        <f>EK329/((EJ329/100)*(EJ329/100))</f>
        <v>20.322252866889244</v>
      </c>
      <c r="EM329" s="1"/>
      <c r="EN329" s="1">
        <v>1</v>
      </c>
      <c r="EO329" s="1">
        <v>3</v>
      </c>
      <c r="EP329" s="1">
        <v>2</v>
      </c>
      <c r="EQ329" s="244" t="s">
        <v>513</v>
      </c>
      <c r="ER329" s="10" t="s">
        <v>513</v>
      </c>
      <c r="ES329" s="129"/>
      <c r="ET329" s="9"/>
      <c r="EU329" s="9"/>
      <c r="EV329" s="9"/>
      <c r="EW329" s="9"/>
      <c r="EX329" s="9"/>
      <c r="EY329" s="132"/>
      <c r="EZ329" s="132"/>
      <c r="FA329" s="11"/>
      <c r="FB329" s="9"/>
      <c r="FC329" s="9"/>
      <c r="FD329" s="9"/>
      <c r="FE329" s="9"/>
      <c r="FF329" s="9"/>
      <c r="FG329" s="132"/>
      <c r="FH329" s="132"/>
      <c r="FI329" s="134"/>
      <c r="FJ329" s="133"/>
      <c r="FK329" s="171"/>
      <c r="FL329" s="21"/>
      <c r="FM329" s="136"/>
      <c r="FN329" s="9"/>
      <c r="FO329" s="36"/>
      <c r="FP329" s="9"/>
      <c r="FQ329" s="132"/>
      <c r="FR329" s="132"/>
      <c r="FS329" s="1"/>
      <c r="FT329" s="1"/>
      <c r="FU329" s="335" t="s">
        <v>772</v>
      </c>
      <c r="FV329" s="344">
        <v>36526</v>
      </c>
      <c r="FW329" s="210" t="s">
        <v>772</v>
      </c>
      <c r="FX329" s="244" t="s">
        <v>1322</v>
      </c>
      <c r="FY329" s="243" t="s">
        <v>2496</v>
      </c>
      <c r="FZ329" s="1"/>
      <c r="GA329" s="1">
        <v>6</v>
      </c>
      <c r="GB329" s="9"/>
      <c r="GC329" s="9"/>
      <c r="GD329" s="1"/>
      <c r="GE329" s="459">
        <v>0</v>
      </c>
      <c r="GF329" s="237" t="s">
        <v>513</v>
      </c>
      <c r="GG329" s="1"/>
      <c r="GH329" s="28">
        <v>43838</v>
      </c>
      <c r="GI329" s="351">
        <v>1</v>
      </c>
      <c r="GJ329" s="244" t="s">
        <v>445</v>
      </c>
      <c r="GK329" s="1"/>
      <c r="GL329" s="244" t="s">
        <v>513</v>
      </c>
      <c r="GM329" s="9"/>
      <c r="GN329" s="1"/>
      <c r="GO329" s="1"/>
      <c r="GP329" s="4"/>
      <c r="GQ329" s="1"/>
      <c r="GR329" s="138"/>
      <c r="GS329" s="1"/>
      <c r="GT329" s="1"/>
      <c r="GU329" s="1"/>
      <c r="GV329" s="1"/>
      <c r="GW329" s="1"/>
      <c r="GX329" s="1"/>
      <c r="GY329" s="9"/>
      <c r="GZ329" s="9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1"/>
      <c r="KQ329" s="9"/>
      <c r="KR329" s="9"/>
      <c r="KS329" s="23">
        <v>43837</v>
      </c>
      <c r="KT329" s="20">
        <v>2</v>
      </c>
      <c r="KU329" s="1">
        <v>6</v>
      </c>
      <c r="KV329" s="1">
        <v>2</v>
      </c>
      <c r="KW329" s="23">
        <v>44271</v>
      </c>
      <c r="KX329" s="1">
        <v>1</v>
      </c>
      <c r="KY329" s="1">
        <v>0</v>
      </c>
      <c r="KZ329" s="1">
        <v>4</v>
      </c>
      <c r="LA329" s="11" t="s">
        <v>2438</v>
      </c>
      <c r="LB329" s="11"/>
      <c r="LC329" s="11"/>
    </row>
    <row r="330" spans="1:315">
      <c r="A330" s="1">
        <v>317</v>
      </c>
      <c r="B330" s="415">
        <f>COUNTIFS($D$3:D330,D330,$F$3:F330,F330)</f>
        <v>1</v>
      </c>
      <c r="C330" s="21">
        <v>9899</v>
      </c>
      <c r="D330" s="21" t="s">
        <v>719</v>
      </c>
      <c r="E330" s="1" t="s">
        <v>497</v>
      </c>
      <c r="F330" s="12">
        <v>8404225313</v>
      </c>
      <c r="G330" s="1">
        <v>34</v>
      </c>
      <c r="H330" s="441">
        <v>43439</v>
      </c>
      <c r="I330" s="162"/>
      <c r="J330" s="24"/>
      <c r="K330" s="9"/>
      <c r="L330" s="1"/>
      <c r="M330" s="1"/>
      <c r="N330" s="1"/>
      <c r="O330" s="1"/>
      <c r="P330" s="25"/>
      <c r="Q330" s="25"/>
      <c r="R330" s="25"/>
      <c r="S330" s="27"/>
      <c r="T330" s="27"/>
      <c r="U330" s="27"/>
      <c r="V330" s="27"/>
      <c r="W330" s="27"/>
      <c r="X330" s="27"/>
      <c r="Y330" s="26"/>
      <c r="Z330" s="8"/>
      <c r="AA330" s="1"/>
      <c r="AB330" s="1"/>
      <c r="AC330" s="1"/>
      <c r="AD330" s="1"/>
      <c r="AE330" s="1"/>
      <c r="AF330" s="1"/>
      <c r="AG330" s="136"/>
      <c r="AH330" s="9"/>
      <c r="AI330" s="1"/>
      <c r="AJ330" s="1"/>
      <c r="AK330" s="112"/>
      <c r="AL330" s="1"/>
      <c r="AM330" s="1"/>
      <c r="AN330" s="1"/>
      <c r="AO330" s="163"/>
      <c r="AP330" s="164"/>
      <c r="AQ330" s="165"/>
      <c r="AR330" s="166"/>
      <c r="AS330" s="135"/>
      <c r="AT330" s="21"/>
      <c r="AU330" s="167"/>
      <c r="AV330" s="1"/>
      <c r="AW330" s="1"/>
      <c r="AX330" s="168"/>
      <c r="AY330" s="1"/>
      <c r="AZ330" s="1"/>
      <c r="BA330" s="142"/>
      <c r="BB330" s="1"/>
      <c r="BC330" s="169"/>
      <c r="BD330" s="4"/>
      <c r="BE330" s="1"/>
      <c r="BF330" s="1"/>
      <c r="BG330" s="1"/>
      <c r="BH330" s="1"/>
      <c r="BI330" s="1"/>
      <c r="BJ330" s="1"/>
      <c r="BK330" s="1"/>
      <c r="BL330" s="170"/>
      <c r="BM330" s="123"/>
      <c r="BN330" s="4"/>
      <c r="BO330" s="1"/>
      <c r="BP330" s="1"/>
      <c r="BQ330" s="1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25"/>
      <c r="CP330" s="4"/>
      <c r="CQ330" s="1"/>
      <c r="CR330" s="1"/>
      <c r="CS330" s="1"/>
      <c r="CT330" s="25"/>
      <c r="CU330" s="125"/>
      <c r="CV330" s="125"/>
      <c r="CW330" s="1"/>
      <c r="CX330" s="1"/>
      <c r="CY330" s="1"/>
      <c r="CZ330" s="1"/>
      <c r="DA330" s="1"/>
      <c r="DB330" s="126"/>
      <c r="DC330" s="8"/>
      <c r="DD330" s="8"/>
      <c r="DE330" s="1"/>
      <c r="DF330" s="1"/>
      <c r="DG330" s="1"/>
      <c r="DH330" s="1"/>
      <c r="DI330" s="2"/>
      <c r="DJ330" s="205" t="s">
        <v>482</v>
      </c>
      <c r="DK330" s="4"/>
      <c r="DL330" s="4"/>
      <c r="DM330" s="4"/>
      <c r="DN330" s="4"/>
      <c r="DO330" s="4"/>
      <c r="DP330" s="4"/>
      <c r="DQ330" s="4"/>
      <c r="DR330" s="1"/>
      <c r="DS330" s="1"/>
      <c r="DT330" s="2"/>
      <c r="DU330" s="2"/>
      <c r="DV330" s="2"/>
      <c r="DW330" s="2"/>
      <c r="DX330" s="2"/>
      <c r="DY330" s="2"/>
      <c r="DZ330" s="2"/>
      <c r="EA330" s="2"/>
      <c r="EB330" s="1"/>
      <c r="EC330" s="9"/>
      <c r="ED330" s="9"/>
      <c r="EE330" s="9"/>
      <c r="EF330" s="1">
        <v>80</v>
      </c>
      <c r="EG330" s="1"/>
      <c r="EH330" s="1">
        <v>1</v>
      </c>
      <c r="EI330" s="237" t="s">
        <v>2497</v>
      </c>
      <c r="EJ330" s="1">
        <v>176</v>
      </c>
      <c r="EK330" s="1">
        <v>94</v>
      </c>
      <c r="EL330" s="6">
        <f>EK330/((EJ330/100)*(EJ330/100))</f>
        <v>30.346074380165291</v>
      </c>
      <c r="EM330" s="1"/>
      <c r="EN330" s="1">
        <v>0</v>
      </c>
      <c r="EO330" s="1">
        <v>0</v>
      </c>
      <c r="EP330" s="1">
        <v>0</v>
      </c>
      <c r="EQ330" s="8">
        <v>5</v>
      </c>
      <c r="ER330" s="14">
        <v>43584</v>
      </c>
      <c r="ES330" s="129"/>
      <c r="ET330" s="9"/>
      <c r="EU330" s="9"/>
      <c r="EV330" s="9"/>
      <c r="EW330" s="9"/>
      <c r="EX330" s="9"/>
      <c r="EY330" s="132"/>
      <c r="EZ330" s="132"/>
      <c r="FA330" s="11"/>
      <c r="FB330" s="9"/>
      <c r="FC330" s="9"/>
      <c r="FD330" s="9"/>
      <c r="FE330" s="9"/>
      <c r="FF330" s="9"/>
      <c r="FG330" s="132"/>
      <c r="FH330" s="132"/>
      <c r="FI330" s="134"/>
      <c r="FJ330" s="133"/>
      <c r="FK330" s="171"/>
      <c r="FL330" s="21"/>
      <c r="FM330" s="136"/>
      <c r="FN330" s="9"/>
      <c r="FO330" s="36"/>
      <c r="FP330" s="9"/>
      <c r="FQ330" s="132"/>
      <c r="FR330" s="132"/>
      <c r="FS330" s="1"/>
      <c r="FT330" s="1"/>
      <c r="FU330" s="334" t="s">
        <v>513</v>
      </c>
      <c r="FV330" s="343" t="s">
        <v>772</v>
      </c>
      <c r="FW330" s="237" t="s">
        <v>1314</v>
      </c>
      <c r="FX330" s="208" t="s">
        <v>772</v>
      </c>
      <c r="FY330" s="243" t="s">
        <v>430</v>
      </c>
      <c r="FZ330" s="1"/>
      <c r="GA330" s="1">
        <v>2</v>
      </c>
      <c r="GB330" s="9"/>
      <c r="GC330" s="9"/>
      <c r="GD330" s="1"/>
      <c r="GE330" s="459">
        <v>0</v>
      </c>
      <c r="GF330" s="237" t="s">
        <v>513</v>
      </c>
      <c r="GG330" s="1"/>
      <c r="GH330" s="28">
        <v>43446</v>
      </c>
      <c r="GI330" s="351">
        <v>1</v>
      </c>
      <c r="GJ330" s="244" t="s">
        <v>2489</v>
      </c>
      <c r="GK330" s="1"/>
      <c r="GL330" s="244" t="s">
        <v>513</v>
      </c>
      <c r="GM330" s="9"/>
      <c r="GN330" s="1"/>
      <c r="GO330" s="1"/>
      <c r="GP330" s="4"/>
      <c r="GQ330" s="1"/>
      <c r="GR330" s="138"/>
      <c r="GS330" s="1"/>
      <c r="GT330" s="1"/>
      <c r="GU330" s="1"/>
      <c r="GV330" s="1"/>
      <c r="GW330" s="1"/>
      <c r="GX330" s="1"/>
      <c r="GY330" s="9"/>
      <c r="GZ330" s="9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1"/>
      <c r="KQ330" s="9"/>
      <c r="KR330" s="9"/>
      <c r="KS330" s="23">
        <v>43446</v>
      </c>
      <c r="KT330" s="20">
        <v>2</v>
      </c>
      <c r="KU330" s="1">
        <v>2</v>
      </c>
      <c r="KV330" s="1">
        <v>1</v>
      </c>
      <c r="KW330" s="23">
        <v>44161</v>
      </c>
      <c r="KX330" s="1">
        <v>1</v>
      </c>
      <c r="KY330" s="1">
        <v>0</v>
      </c>
      <c r="KZ330" s="1">
        <v>0</v>
      </c>
      <c r="LA330" s="11" t="s">
        <v>2498</v>
      </c>
      <c r="LB330" s="11"/>
      <c r="LC330" s="11"/>
    </row>
    <row r="331" spans="1:315">
      <c r="A331" s="1">
        <v>252</v>
      </c>
      <c r="B331" s="1">
        <f>COUNTIFS($D$3:D331,D331,$F$3:F331,F331)</f>
        <v>2</v>
      </c>
      <c r="C331" s="34">
        <v>13772</v>
      </c>
      <c r="D331" s="21" t="s">
        <v>719</v>
      </c>
      <c r="E331" s="2" t="s">
        <v>497</v>
      </c>
      <c r="F331" s="12">
        <v>8404225313</v>
      </c>
      <c r="G331" s="1">
        <v>36</v>
      </c>
      <c r="H331" s="441">
        <v>44146</v>
      </c>
      <c r="I331" s="29" t="s">
        <v>1335</v>
      </c>
      <c r="J331" s="24" t="s">
        <v>486</v>
      </c>
      <c r="K331" s="2" t="s">
        <v>429</v>
      </c>
      <c r="L331" s="1">
        <v>12</v>
      </c>
      <c r="M331" s="2">
        <v>3</v>
      </c>
      <c r="N331" s="2" t="s">
        <v>430</v>
      </c>
      <c r="O331" s="1"/>
      <c r="P331" s="1" t="s">
        <v>1325</v>
      </c>
      <c r="Q331" s="25"/>
      <c r="R331" s="25"/>
      <c r="S331" s="2"/>
      <c r="T331" s="49" t="s">
        <v>1013</v>
      </c>
      <c r="U331" s="49"/>
      <c r="V331" s="57" t="s">
        <v>1270</v>
      </c>
      <c r="W331" s="59" t="s">
        <v>1305</v>
      </c>
      <c r="X331" s="60"/>
      <c r="Y331" s="60"/>
      <c r="Z331" s="29"/>
      <c r="AA331" s="1" t="s">
        <v>760</v>
      </c>
      <c r="AB331" s="1"/>
      <c r="AC331" s="112">
        <v>2473</v>
      </c>
      <c r="AD331" s="112">
        <v>29600</v>
      </c>
      <c r="AE331" s="11"/>
      <c r="AF331" s="11"/>
      <c r="AG331" s="11" t="s">
        <v>490</v>
      </c>
      <c r="AH331" s="112">
        <v>4000</v>
      </c>
      <c r="AI331" s="11"/>
      <c r="AJ331" s="11"/>
      <c r="AK331" s="112"/>
      <c r="AL331" s="1"/>
      <c r="AM331" s="11"/>
      <c r="AN331" s="1"/>
      <c r="AO331" s="113">
        <v>11.3</v>
      </c>
      <c r="AP331" s="114">
        <v>47.5</v>
      </c>
      <c r="AQ331" s="115">
        <v>40.6</v>
      </c>
      <c r="AR331" s="116">
        <f>AO331+AP331+AQ331</f>
        <v>99.4</v>
      </c>
      <c r="AS331" s="117">
        <f>AO331/AP331</f>
        <v>0.23789473684210527</v>
      </c>
      <c r="AT331" s="118">
        <f>AO331/AP331*AQ331</f>
        <v>9.6585263157894747</v>
      </c>
      <c r="AU331" s="119">
        <f>AO331/(AP331+AQ331)</f>
        <v>0.12826333711691262</v>
      </c>
      <c r="AV331" s="19">
        <f>AW331*AO331/100</f>
        <v>9.5040000000000013</v>
      </c>
      <c r="AW331" s="19">
        <f>98-AY331-(CD331*100/AO331)</f>
        <v>84.106194690265497</v>
      </c>
      <c r="AX331" s="120">
        <v>1.31</v>
      </c>
      <c r="AY331" s="19">
        <f>AX331*100/AO331</f>
        <v>11.592920353982301</v>
      </c>
      <c r="AZ331" s="1" t="s">
        <v>431</v>
      </c>
      <c r="BA331" s="55">
        <v>23.3</v>
      </c>
      <c r="BB331" s="1" t="s">
        <v>431</v>
      </c>
      <c r="BC331" s="6">
        <v>1.26</v>
      </c>
      <c r="BD331" s="6"/>
      <c r="BE331" s="19"/>
      <c r="BF331" s="19"/>
      <c r="BG331" s="64">
        <v>11252.380952380952</v>
      </c>
      <c r="BH331" s="64">
        <v>1009.5238095238095</v>
      </c>
      <c r="BI331" s="19">
        <v>6.66</v>
      </c>
      <c r="BJ331" s="19">
        <v>33.700000000000003</v>
      </c>
      <c r="BK331" s="1">
        <v>66.3</v>
      </c>
      <c r="BL331" s="121">
        <f>BJ331/BK331</f>
        <v>0.50829562594268485</v>
      </c>
      <c r="BM331" s="122">
        <v>0.24</v>
      </c>
      <c r="BN331" s="6">
        <f>BM331*100/AO331</f>
        <v>2.1238938053097343</v>
      </c>
      <c r="BO331" s="1" t="s">
        <v>431</v>
      </c>
      <c r="BP331" s="19">
        <v>81.7</v>
      </c>
      <c r="BQ331" s="19">
        <v>98.9</v>
      </c>
      <c r="BR331" s="42">
        <v>95980.500000000015</v>
      </c>
      <c r="BS331" s="6">
        <f>BX331+BZ331</f>
        <v>84.9</v>
      </c>
      <c r="BT331" s="4">
        <v>94.3</v>
      </c>
      <c r="BU331" s="42">
        <v>23037.288135593222</v>
      </c>
      <c r="BV331" s="6">
        <f>100-BT331</f>
        <v>5.7000000000000028</v>
      </c>
      <c r="BW331" s="6">
        <f>BY331+CA331+CC331</f>
        <v>47.405000000000001</v>
      </c>
      <c r="BX331" s="2">
        <v>24.6</v>
      </c>
      <c r="BY331" s="22">
        <f>BX331*AP331/100</f>
        <v>11.685</v>
      </c>
      <c r="BZ331" s="4">
        <v>60.3</v>
      </c>
      <c r="CA331" s="22">
        <f>BZ331*AP331/100</f>
        <v>28.642499999999998</v>
      </c>
      <c r="CB331" s="4">
        <v>14.9</v>
      </c>
      <c r="CC331" s="22">
        <f>CB331*AP331/100</f>
        <v>7.0774999999999997</v>
      </c>
      <c r="CD331" s="22">
        <v>0.26</v>
      </c>
      <c r="CE331" s="123">
        <v>100</v>
      </c>
      <c r="CF331" s="123">
        <v>20107</v>
      </c>
      <c r="CG331" s="123">
        <v>100</v>
      </c>
      <c r="CH331" s="123">
        <v>15379</v>
      </c>
      <c r="CI331" s="123">
        <v>92.4</v>
      </c>
      <c r="CJ331" s="123">
        <v>98.8</v>
      </c>
      <c r="CK331" s="123">
        <v>14470</v>
      </c>
      <c r="CL331" s="19">
        <f>BX331/BZ331</f>
        <v>0.40796019900497515</v>
      </c>
      <c r="CM331" s="22"/>
      <c r="CN331" s="22"/>
      <c r="CO331" s="22"/>
      <c r="CP331" s="6"/>
      <c r="CQ331" s="19"/>
      <c r="CR331" s="19"/>
      <c r="CS331" s="20"/>
      <c r="CT331" s="22"/>
      <c r="CU331" s="139"/>
      <c r="CV331" s="139"/>
      <c r="CW331" s="22"/>
      <c r="CX331" s="22"/>
      <c r="CY331" s="1"/>
      <c r="CZ331" s="22"/>
      <c r="DA331" s="16"/>
      <c r="DB331" s="126" t="s">
        <v>546</v>
      </c>
      <c r="DC331" s="127"/>
      <c r="DD331" s="128" t="s">
        <v>1336</v>
      </c>
      <c r="DE331" s="1"/>
      <c r="DF331" s="1"/>
      <c r="DG331" s="1"/>
      <c r="DH331" s="1"/>
      <c r="DI331" s="105" t="s">
        <v>433</v>
      </c>
      <c r="DJ331" s="205" t="s">
        <v>482</v>
      </c>
      <c r="DK331" s="4">
        <v>2</v>
      </c>
      <c r="DL331" s="4" t="s">
        <v>436</v>
      </c>
      <c r="DM331" s="4" t="s">
        <v>436</v>
      </c>
      <c r="DN331" s="16" t="s">
        <v>442</v>
      </c>
      <c r="DO331" s="4">
        <v>0</v>
      </c>
      <c r="DP331" s="4">
        <v>0</v>
      </c>
      <c r="DQ331" s="4" t="s">
        <v>430</v>
      </c>
      <c r="DR331" s="1">
        <v>47.1</v>
      </c>
      <c r="DS331" s="1" t="s">
        <v>430</v>
      </c>
      <c r="DT331" s="1">
        <v>3426</v>
      </c>
      <c r="DU331" s="1">
        <v>61.7</v>
      </c>
      <c r="DV331" s="1">
        <v>38.299999999999997</v>
      </c>
      <c r="DW331" s="1" t="s">
        <v>430</v>
      </c>
      <c r="DX331" s="1" t="s">
        <v>430</v>
      </c>
      <c r="DY331" s="1" t="s">
        <v>430</v>
      </c>
      <c r="DZ331" s="1" t="s">
        <v>430</v>
      </c>
      <c r="EA331" s="1">
        <v>0</v>
      </c>
      <c r="EB331" s="1"/>
      <c r="EC331" s="36"/>
      <c r="ED331" s="36"/>
      <c r="EE331" s="4">
        <v>12</v>
      </c>
      <c r="EF331" s="4">
        <v>20</v>
      </c>
      <c r="EG331" s="4">
        <v>2</v>
      </c>
      <c r="EH331" s="4">
        <v>1</v>
      </c>
      <c r="EI331" s="237" t="s">
        <v>2497</v>
      </c>
      <c r="EJ331" s="4">
        <v>176</v>
      </c>
      <c r="EK331" s="4">
        <v>94</v>
      </c>
      <c r="EL331" s="6">
        <f>EK331/(EJ331*EJ331*0.01*0.01)</f>
        <v>30.346074380165291</v>
      </c>
      <c r="EM331" s="4">
        <v>1</v>
      </c>
      <c r="EN331" s="1">
        <v>0</v>
      </c>
      <c r="EO331" s="4">
        <v>1</v>
      </c>
      <c r="EP331" s="4">
        <v>1</v>
      </c>
      <c r="EQ331" s="31">
        <v>5</v>
      </c>
      <c r="ER331" s="14">
        <v>43584</v>
      </c>
      <c r="ES331" s="129">
        <v>13772</v>
      </c>
      <c r="ET331" s="130">
        <v>75</v>
      </c>
      <c r="EU331" s="130">
        <v>23198</v>
      </c>
      <c r="EV331" s="130">
        <v>4000</v>
      </c>
      <c r="EW331" s="130">
        <v>39780</v>
      </c>
      <c r="EX331" s="130">
        <v>20045</v>
      </c>
      <c r="EY331" s="131">
        <f>EX331/EV331*EW331/ET331</f>
        <v>2657.9670000000001</v>
      </c>
      <c r="EZ331" s="38">
        <f>L331*EY331</f>
        <v>31895.603999999999</v>
      </c>
      <c r="FA331" s="9"/>
      <c r="FB331" s="9"/>
      <c r="FC331" s="9"/>
      <c r="FD331" s="9"/>
      <c r="FE331" s="132"/>
      <c r="FF331" s="132"/>
      <c r="FG331" s="132"/>
      <c r="FH331" s="133"/>
      <c r="FI331" s="134"/>
      <c r="FJ331" s="133"/>
      <c r="FK331" s="135"/>
      <c r="FL331" s="136"/>
      <c r="FM331" s="9"/>
      <c r="FN331" s="1"/>
      <c r="FO331" s="40">
        <f>AC331/1000</f>
        <v>2.4729999999999999</v>
      </c>
      <c r="FP331" s="9"/>
      <c r="FQ331" s="118">
        <f>EX331*100/EU331</f>
        <v>86.408311061298392</v>
      </c>
      <c r="FR331" s="137">
        <f>EY331/1000</f>
        <v>2.6579670000000002</v>
      </c>
      <c r="FS331" s="140"/>
      <c r="FT331" s="1"/>
      <c r="FU331" s="336">
        <v>43584</v>
      </c>
      <c r="FV331" s="343" t="s">
        <v>672</v>
      </c>
      <c r="FW331" s="237" t="s">
        <v>1314</v>
      </c>
      <c r="FX331" s="208" t="s">
        <v>672</v>
      </c>
      <c r="FY331" s="243" t="s">
        <v>2449</v>
      </c>
      <c r="FZ331" s="1">
        <v>0</v>
      </c>
      <c r="GA331" s="1">
        <v>3</v>
      </c>
      <c r="GB331" s="9" t="s">
        <v>493</v>
      </c>
      <c r="GC331" s="9"/>
      <c r="GD331" s="1">
        <v>1</v>
      </c>
      <c r="GE331" s="20">
        <v>1</v>
      </c>
      <c r="GF331" s="237" t="s">
        <v>2440</v>
      </c>
      <c r="GG331" s="1">
        <v>1</v>
      </c>
      <c r="GH331" s="28">
        <v>44161</v>
      </c>
      <c r="GI331" s="351">
        <v>0</v>
      </c>
      <c r="GJ331" s="244" t="s">
        <v>2794</v>
      </c>
      <c r="GK331" s="1">
        <v>0</v>
      </c>
      <c r="GL331" s="244" t="s">
        <v>513</v>
      </c>
      <c r="GM331" s="9" t="s">
        <v>1306</v>
      </c>
      <c r="GN331" s="1"/>
      <c r="GO331" s="10">
        <v>44146</v>
      </c>
      <c r="GP331" s="23" t="s">
        <v>522</v>
      </c>
      <c r="GQ331" s="20">
        <f>DATEDIF(ER331,GO331,"m")</f>
        <v>18</v>
      </c>
      <c r="GR331" s="138" t="s">
        <v>1018</v>
      </c>
      <c r="GS331" s="1"/>
      <c r="GT331" s="1"/>
      <c r="GU331" s="1"/>
      <c r="GV331" s="1"/>
      <c r="GW331" s="1"/>
      <c r="GX331" s="1"/>
      <c r="GY331" s="9"/>
      <c r="GZ331" s="9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9"/>
      <c r="KC331" s="9"/>
      <c r="KD331" s="9"/>
      <c r="KE331" s="20">
        <f>FR331*AO331/100*1000</f>
        <v>300.35027100000008</v>
      </c>
      <c r="KF331" s="20">
        <f>FR331*AP331/100*1000</f>
        <v>1262.5343250000001</v>
      </c>
      <c r="KG331" s="20">
        <f>FR331*AQ331/100*1000</f>
        <v>1079.1346020000001</v>
      </c>
      <c r="KH331" s="20">
        <f>FR331*AX331/100*1000</f>
        <v>34.819367700000008</v>
      </c>
      <c r="KI331" s="20">
        <f>FR331*BM331/100*1000</f>
        <v>6.3791207999999999</v>
      </c>
      <c r="KJ331" s="20">
        <f>FR331*BY331/100*1000</f>
        <v>310.58344395000006</v>
      </c>
      <c r="KK331" s="20">
        <f>FR331*CA331/100*1000</f>
        <v>761.30819797499998</v>
      </c>
      <c r="KL331" s="20">
        <f>FR331*CC331/100*1000</f>
        <v>188.117614425</v>
      </c>
      <c r="KM331" s="9"/>
      <c r="KN331" s="9"/>
      <c r="KO331" s="9"/>
      <c r="KP331" s="1"/>
      <c r="KQ331" s="9"/>
      <c r="KR331" s="9"/>
      <c r="KS331" s="23">
        <v>44161</v>
      </c>
      <c r="KT331" s="20">
        <v>1</v>
      </c>
      <c r="KU331" s="1">
        <v>1</v>
      </c>
      <c r="KV331" s="1">
        <v>1</v>
      </c>
      <c r="KW331" s="23">
        <v>44161</v>
      </c>
      <c r="KX331" s="1">
        <v>1</v>
      </c>
      <c r="KY331" s="1">
        <v>0</v>
      </c>
      <c r="KZ331" s="1">
        <v>0</v>
      </c>
      <c r="LA331" s="11" t="s">
        <v>2498</v>
      </c>
      <c r="LB331" s="11"/>
      <c r="LC331" s="11"/>
    </row>
    <row r="332" spans="1:315">
      <c r="A332" s="1">
        <v>195</v>
      </c>
      <c r="B332" s="415">
        <f>COUNTIFS($D$3:D332,D332,$F$3:F332,F332)</f>
        <v>1</v>
      </c>
      <c r="C332" s="34">
        <v>15812</v>
      </c>
      <c r="D332" s="21" t="s">
        <v>444</v>
      </c>
      <c r="E332" s="2" t="s">
        <v>609</v>
      </c>
      <c r="F332" s="12">
        <v>6262050971</v>
      </c>
      <c r="G332" s="1">
        <v>59</v>
      </c>
      <c r="H332" s="441">
        <v>44397</v>
      </c>
      <c r="I332" s="29" t="s">
        <v>441</v>
      </c>
      <c r="J332" s="24" t="s">
        <v>486</v>
      </c>
      <c r="K332" s="2" t="s">
        <v>429</v>
      </c>
      <c r="L332" s="2">
        <v>5</v>
      </c>
      <c r="M332" s="2">
        <v>1</v>
      </c>
      <c r="N332" s="2" t="s">
        <v>430</v>
      </c>
      <c r="O332" s="11"/>
      <c r="P332" s="2" t="s">
        <v>1683</v>
      </c>
      <c r="Q332" s="11"/>
      <c r="R332" s="11"/>
      <c r="S332" s="11"/>
      <c r="T332" s="41"/>
      <c r="U332" s="41"/>
      <c r="V332" s="61" t="s">
        <v>1358</v>
      </c>
      <c r="W332" s="11"/>
      <c r="X332" s="11"/>
      <c r="Y332" s="63"/>
      <c r="Z332" s="11"/>
      <c r="AA332" s="1" t="s">
        <v>760</v>
      </c>
      <c r="AB332" s="1"/>
      <c r="AC332" s="112">
        <v>225</v>
      </c>
      <c r="AD332" s="112">
        <v>11000</v>
      </c>
      <c r="AE332" s="11"/>
      <c r="AF332" s="11"/>
      <c r="AG332" s="11" t="s">
        <v>482</v>
      </c>
      <c r="AH332" s="112">
        <v>150</v>
      </c>
      <c r="AI332" s="11"/>
      <c r="AJ332" s="11"/>
      <c r="AK332" s="112"/>
      <c r="AL332" s="1"/>
      <c r="AM332" s="11"/>
      <c r="AN332" s="1"/>
      <c r="AO332" s="113">
        <v>45.8</v>
      </c>
      <c r="AP332" s="114">
        <v>42.6</v>
      </c>
      <c r="AQ332" s="115">
        <v>11.4</v>
      </c>
      <c r="AR332" s="116">
        <f>AO332+AP332+AQ332</f>
        <v>99.800000000000011</v>
      </c>
      <c r="AS332" s="117">
        <f>AO332/AP332</f>
        <v>1.0751173708920188</v>
      </c>
      <c r="AT332" s="118">
        <f>AO332/AP332*AQ332</f>
        <v>12.256338028169013</v>
      </c>
      <c r="AU332" s="119">
        <f>AO332/(AP332+AQ332)</f>
        <v>0.8481481481481481</v>
      </c>
      <c r="AV332" s="19">
        <f>AW332*AO332/100</f>
        <v>38.653999999999996</v>
      </c>
      <c r="AW332" s="19">
        <f>98-AY332-(CD332*100/AO332)</f>
        <v>84.397379912663752</v>
      </c>
      <c r="AX332" s="120">
        <v>5.58</v>
      </c>
      <c r="AY332" s="19">
        <f>AX332*100/AO332</f>
        <v>12.183406113537119</v>
      </c>
      <c r="AZ332" s="1" t="s">
        <v>431</v>
      </c>
      <c r="BA332" s="55">
        <v>16.38</v>
      </c>
      <c r="BB332" s="1" t="s">
        <v>431</v>
      </c>
      <c r="BC332" s="6">
        <v>0.79</v>
      </c>
      <c r="BD332" s="6"/>
      <c r="BE332" s="19"/>
      <c r="BF332" s="19"/>
      <c r="BG332" s="64">
        <v>10005.309734513276</v>
      </c>
      <c r="BH332" s="64">
        <v>480.06</v>
      </c>
      <c r="BI332" s="19">
        <v>0.24</v>
      </c>
      <c r="BJ332" s="19">
        <v>51.7</v>
      </c>
      <c r="BK332" s="19">
        <f>100-BJ332</f>
        <v>48.3</v>
      </c>
      <c r="BL332" s="121">
        <f>BJ332/BK332</f>
        <v>1.0703933747412009</v>
      </c>
      <c r="BM332" s="122">
        <v>0.31</v>
      </c>
      <c r="BN332" s="6">
        <f>BM332*100/AO332</f>
        <v>0.67685589519650657</v>
      </c>
      <c r="BO332" s="1" t="s">
        <v>431</v>
      </c>
      <c r="BP332" s="19">
        <v>46.199999999999996</v>
      </c>
      <c r="BQ332" s="19">
        <v>20.16</v>
      </c>
      <c r="BR332" s="42">
        <v>55862.400000000001</v>
      </c>
      <c r="BS332" s="6">
        <f>BX332+BZ332</f>
        <v>47.2</v>
      </c>
      <c r="BT332" s="4">
        <v>84.8</v>
      </c>
      <c r="BU332" s="42">
        <v>10120.949999999999</v>
      </c>
      <c r="BV332" s="6">
        <f>100-BT332</f>
        <v>15.200000000000003</v>
      </c>
      <c r="BW332" s="6">
        <f>BY332+CA332+CC332</f>
        <v>42.173999999999992</v>
      </c>
      <c r="BX332" s="22">
        <v>26.9</v>
      </c>
      <c r="BY332" s="22">
        <f>BX332*AP332/100</f>
        <v>11.4594</v>
      </c>
      <c r="BZ332" s="6">
        <v>20.3</v>
      </c>
      <c r="CA332" s="22">
        <f>BZ332*AP332/100</f>
        <v>8.6478000000000002</v>
      </c>
      <c r="CB332" s="6">
        <v>51.8</v>
      </c>
      <c r="CC332" s="22">
        <f>CB332*AP332/100</f>
        <v>22.066799999999997</v>
      </c>
      <c r="CD332" s="22">
        <v>0.65</v>
      </c>
      <c r="CE332" s="123">
        <v>96.2</v>
      </c>
      <c r="CF332" s="124">
        <v>7073</v>
      </c>
      <c r="CG332" s="123">
        <v>85.5</v>
      </c>
      <c r="CH332" s="124">
        <v>5543</v>
      </c>
      <c r="CI332" s="123">
        <v>42.7</v>
      </c>
      <c r="CJ332" s="123">
        <v>66</v>
      </c>
      <c r="CK332" s="124">
        <v>5232</v>
      </c>
      <c r="CL332" s="19">
        <f>BX332/BZ332</f>
        <v>1.3251231527093594</v>
      </c>
      <c r="CM332" s="19"/>
      <c r="CN332" s="19"/>
      <c r="CO332" s="19"/>
      <c r="CP332" s="6">
        <v>0.73</v>
      </c>
      <c r="CQ332" s="19"/>
      <c r="CR332" s="19"/>
      <c r="CS332" s="20"/>
      <c r="CT332" s="25"/>
      <c r="CU332" s="125"/>
      <c r="CV332" s="125"/>
      <c r="CW332" s="1"/>
      <c r="CX332" s="1"/>
      <c r="CY332" s="1"/>
      <c r="CZ332" s="22"/>
      <c r="DA332" s="16"/>
      <c r="DB332" s="126" t="s">
        <v>256</v>
      </c>
      <c r="DC332" s="127"/>
      <c r="DD332" s="128" t="s">
        <v>1694</v>
      </c>
      <c r="DE332" s="1"/>
      <c r="DF332" s="1"/>
      <c r="DG332" s="1"/>
      <c r="DH332" s="1"/>
      <c r="DI332" s="1" t="s">
        <v>435</v>
      </c>
      <c r="DJ332" s="205" t="s">
        <v>482</v>
      </c>
      <c r="DK332" s="4">
        <v>2</v>
      </c>
      <c r="DL332" s="4"/>
      <c r="DM332" s="4"/>
      <c r="DN332" s="16">
        <v>0</v>
      </c>
      <c r="DO332" s="4"/>
      <c r="DP332" s="4"/>
      <c r="DQ332" s="4"/>
      <c r="DR332" s="22" t="s">
        <v>430</v>
      </c>
      <c r="DS332" s="22" t="s">
        <v>430</v>
      </c>
      <c r="DT332" s="64">
        <v>226</v>
      </c>
      <c r="DU332" s="22">
        <v>12</v>
      </c>
      <c r="DV332" s="22">
        <v>88</v>
      </c>
      <c r="DW332" s="22" t="s">
        <v>430</v>
      </c>
      <c r="DX332" s="22" t="s">
        <v>430</v>
      </c>
      <c r="DY332" s="22" t="s">
        <v>430</v>
      </c>
      <c r="DZ332" s="22" t="s">
        <v>430</v>
      </c>
      <c r="EA332" s="2">
        <v>0</v>
      </c>
      <c r="EB332" s="65"/>
      <c r="EC332" s="36"/>
      <c r="ED332" s="36"/>
      <c r="EE332" s="4">
        <f>L332</f>
        <v>5</v>
      </c>
      <c r="EF332" s="4">
        <v>11</v>
      </c>
      <c r="EG332" s="4"/>
      <c r="EH332" s="4">
        <v>0</v>
      </c>
      <c r="EI332" s="4" t="s">
        <v>513</v>
      </c>
      <c r="EJ332" s="4" t="s">
        <v>430</v>
      </c>
      <c r="EK332" s="4" t="s">
        <v>430</v>
      </c>
      <c r="EL332" s="6" t="s">
        <v>430</v>
      </c>
      <c r="EM332" s="4"/>
      <c r="EN332" s="4">
        <v>1</v>
      </c>
      <c r="EO332" s="4">
        <v>3</v>
      </c>
      <c r="EP332" s="4">
        <v>2</v>
      </c>
      <c r="EQ332" s="31" t="s">
        <v>513</v>
      </c>
      <c r="ER332" s="14" t="s">
        <v>513</v>
      </c>
      <c r="ES332" s="129">
        <f>C332</f>
        <v>15812</v>
      </c>
      <c r="ET332" s="130">
        <v>75</v>
      </c>
      <c r="EU332" s="130">
        <v>6304</v>
      </c>
      <c r="EV332" s="130">
        <v>5234</v>
      </c>
      <c r="EW332" s="130">
        <v>39780</v>
      </c>
      <c r="EX332" s="130">
        <v>2148</v>
      </c>
      <c r="EY332" s="131">
        <f>EX332/EV332*EW332/ET332</f>
        <v>217.67275506304929</v>
      </c>
      <c r="EZ332" s="38">
        <f>L332*EY332</f>
        <v>1088.3637753152466</v>
      </c>
      <c r="FA332" s="9"/>
      <c r="FB332" s="9"/>
      <c r="FC332" s="9"/>
      <c r="FD332" s="9"/>
      <c r="FE332" s="132"/>
      <c r="FF332" s="132"/>
      <c r="FG332" s="132"/>
      <c r="FH332" s="133"/>
      <c r="FI332" s="134"/>
      <c r="FJ332" s="133"/>
      <c r="FK332" s="135"/>
      <c r="FL332" s="136"/>
      <c r="FM332" s="9"/>
      <c r="FN332" s="1"/>
      <c r="FO332" s="40">
        <f>AC332/1000</f>
        <v>0.22500000000000001</v>
      </c>
      <c r="FP332" s="9"/>
      <c r="FQ332" s="118">
        <f>EX332*100/EU332</f>
        <v>34.073604060913702</v>
      </c>
      <c r="FR332" s="137">
        <f>EY332/1000</f>
        <v>0.21767275506304928</v>
      </c>
      <c r="FS332" s="9"/>
      <c r="FT332" s="1"/>
      <c r="FU332" s="336">
        <v>44397</v>
      </c>
      <c r="FV332" s="343"/>
      <c r="FW332" s="237" t="s">
        <v>1322</v>
      </c>
      <c r="FX332" s="208"/>
      <c r="FY332" s="243" t="s">
        <v>2491</v>
      </c>
      <c r="FZ332" s="1"/>
      <c r="GA332" s="1">
        <v>3</v>
      </c>
      <c r="GB332" s="9"/>
      <c r="GC332" s="9"/>
      <c r="GD332" s="1"/>
      <c r="GE332" s="20">
        <v>1</v>
      </c>
      <c r="GF332" s="237" t="s">
        <v>2499</v>
      </c>
      <c r="GG332" s="1"/>
      <c r="GH332" s="28">
        <v>44454</v>
      </c>
      <c r="GI332" s="351">
        <v>1</v>
      </c>
      <c r="GJ332" s="244" t="s">
        <v>2501</v>
      </c>
      <c r="GK332" s="1"/>
      <c r="GL332" s="244" t="s">
        <v>513</v>
      </c>
      <c r="GM332" s="9"/>
      <c r="GN332" s="1"/>
      <c r="GO332" s="10"/>
      <c r="GP332" s="10"/>
      <c r="GQ332" s="20"/>
      <c r="GR332" s="138"/>
      <c r="GS332" s="1"/>
      <c r="GT332" s="1"/>
      <c r="GU332" s="1"/>
      <c r="GV332" s="1"/>
      <c r="GW332" s="1"/>
      <c r="GX332" s="1"/>
      <c r="GY332" s="9"/>
      <c r="GZ332" s="9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9"/>
      <c r="KC332" s="9"/>
      <c r="KD332" s="9"/>
      <c r="KE332" s="20">
        <f>FR332*AO332/100*1000</f>
        <v>99.694121818876567</v>
      </c>
      <c r="KF332" s="20">
        <f>FR332*AP332/100*1000</f>
        <v>92.72859365685899</v>
      </c>
      <c r="KG332" s="20">
        <f>FR332*AQ332/100*1000</f>
        <v>24.814694077187617</v>
      </c>
      <c r="KH332" s="20">
        <f>FR332*AX332/100*1000</f>
        <v>12.146139732518151</v>
      </c>
      <c r="KI332" s="20">
        <f>FR332*BM332/100*1000</f>
        <v>0.67478554069545282</v>
      </c>
      <c r="KJ332" s="20">
        <f>FR332*BY332/100*1000</f>
        <v>24.943991693695068</v>
      </c>
      <c r="KK332" s="20">
        <f>FR332*CA332/100*1000</f>
        <v>18.823904512342377</v>
      </c>
      <c r="KL332" s="20">
        <f>FR332*CC332/100*1000</f>
        <v>48.033411514252954</v>
      </c>
      <c r="KM332" s="9"/>
      <c r="KN332" s="9"/>
      <c r="KO332" s="9"/>
      <c r="KP332" s="1"/>
      <c r="KQ332" s="9"/>
      <c r="KR332" s="9"/>
      <c r="KS332" s="23">
        <v>44454</v>
      </c>
      <c r="KT332" s="20">
        <v>1</v>
      </c>
      <c r="KU332" s="1">
        <v>1</v>
      </c>
      <c r="KV332" s="1">
        <v>1</v>
      </c>
      <c r="KW332" s="23">
        <v>44657</v>
      </c>
      <c r="KX332" s="1">
        <v>2</v>
      </c>
      <c r="KY332" s="1">
        <v>0</v>
      </c>
      <c r="KZ332" s="1">
        <v>0</v>
      </c>
      <c r="LA332" s="11" t="s">
        <v>2480</v>
      </c>
      <c r="LB332" s="11"/>
      <c r="LC332" s="11"/>
    </row>
    <row r="333" spans="1:315">
      <c r="A333" s="1">
        <v>376</v>
      </c>
      <c r="B333" s="1">
        <f>COUNTIFS($D$3:D333,D333,$F$3:F333,F333)</f>
        <v>1</v>
      </c>
      <c r="C333" s="34">
        <v>12003</v>
      </c>
      <c r="D333" s="72" t="s">
        <v>950</v>
      </c>
      <c r="E333" s="73" t="s">
        <v>451</v>
      </c>
      <c r="F333" s="75">
        <v>481104289</v>
      </c>
      <c r="G333" s="74">
        <v>71</v>
      </c>
      <c r="H333" s="442">
        <v>43803</v>
      </c>
      <c r="I333" s="29" t="s">
        <v>951</v>
      </c>
      <c r="J333" s="24" t="s">
        <v>486</v>
      </c>
      <c r="K333" s="2" t="s">
        <v>429</v>
      </c>
      <c r="L333" s="1">
        <v>7</v>
      </c>
      <c r="M333" s="2" t="s">
        <v>625</v>
      </c>
      <c r="N333" s="2" t="s">
        <v>430</v>
      </c>
      <c r="O333" s="1"/>
      <c r="P333" s="1" t="s">
        <v>943</v>
      </c>
      <c r="Q333" s="25"/>
      <c r="R333" s="25"/>
      <c r="S333" s="2"/>
      <c r="T333" s="45" t="s">
        <v>782</v>
      </c>
      <c r="U333" s="45"/>
      <c r="V333" s="47" t="s">
        <v>858</v>
      </c>
      <c r="W333" s="27"/>
      <c r="X333" s="56"/>
      <c r="Y333" s="56"/>
      <c r="Z333" s="29"/>
      <c r="AA333" s="1" t="s">
        <v>756</v>
      </c>
      <c r="AB333" s="1"/>
      <c r="AC333" s="112">
        <v>322</v>
      </c>
      <c r="AD333" s="112">
        <v>2200</v>
      </c>
      <c r="AE333" s="11"/>
      <c r="AF333" s="11"/>
      <c r="AG333" s="11" t="s">
        <v>490</v>
      </c>
      <c r="AH333" s="112">
        <v>150</v>
      </c>
      <c r="AI333" s="11"/>
      <c r="AJ333" s="1"/>
      <c r="AK333" s="112"/>
      <c r="AL333" s="1"/>
      <c r="AM333" s="1"/>
      <c r="AN333" s="1"/>
      <c r="AO333" s="113">
        <v>68.599999999999994</v>
      </c>
      <c r="AP333" s="114">
        <v>28.2</v>
      </c>
      <c r="AQ333" s="115">
        <v>2.2999999999999998</v>
      </c>
      <c r="AR333" s="116">
        <f>AO333+AP333+AQ333</f>
        <v>99.1</v>
      </c>
      <c r="AS333" s="117">
        <f>AO333/AP333</f>
        <v>2.4326241134751774</v>
      </c>
      <c r="AT333" s="118">
        <f>AO333/AP333*AQ333</f>
        <v>5.5950354609929072</v>
      </c>
      <c r="AU333" s="119">
        <f>AO333/(AP333+AQ333)</f>
        <v>2.2491803278688525</v>
      </c>
      <c r="AV333" s="19">
        <v>62.906199999999998</v>
      </c>
      <c r="AW333" s="19">
        <f>95-AY333</f>
        <v>91.7</v>
      </c>
      <c r="AX333" s="120">
        <v>2.2637999999999998</v>
      </c>
      <c r="AY333" s="19">
        <v>3.3</v>
      </c>
      <c r="AZ333" s="1" t="s">
        <v>431</v>
      </c>
      <c r="BA333" s="55">
        <v>40.82</v>
      </c>
      <c r="BB333" s="1" t="s">
        <v>431</v>
      </c>
      <c r="BC333" s="6">
        <v>0.04</v>
      </c>
      <c r="BD333" s="6">
        <v>96.6</v>
      </c>
      <c r="BE333" s="19">
        <v>69.3</v>
      </c>
      <c r="BF333" s="19">
        <v>50.3</v>
      </c>
      <c r="BG333" s="64">
        <v>6534</v>
      </c>
      <c r="BH333" s="20">
        <v>510</v>
      </c>
      <c r="BI333" s="19">
        <v>2.2000000000000002</v>
      </c>
      <c r="BJ333" s="19">
        <v>28.4</v>
      </c>
      <c r="BK333" s="1">
        <v>71.599999999999994</v>
      </c>
      <c r="BL333" s="144">
        <f>BJ333/BK333</f>
        <v>0.39664804469273746</v>
      </c>
      <c r="BM333" s="122">
        <v>0.5</v>
      </c>
      <c r="BN333" s="6">
        <f>BM333*100/AO333</f>
        <v>0.72886297376093301</v>
      </c>
      <c r="BO333" s="1" t="s">
        <v>431</v>
      </c>
      <c r="BP333" s="1">
        <v>33.200000000000003</v>
      </c>
      <c r="BQ333" s="19">
        <v>77.74799999999999</v>
      </c>
      <c r="BR333" s="42">
        <v>61746.95</v>
      </c>
      <c r="BS333" s="6">
        <f>BX333+BZ333</f>
        <v>40.6</v>
      </c>
      <c r="BT333" s="4">
        <v>84.7</v>
      </c>
      <c r="BU333" s="42">
        <v>9569.880000000001</v>
      </c>
      <c r="BV333" s="6">
        <f>100-BT333</f>
        <v>15.299999999999997</v>
      </c>
      <c r="BW333" s="6">
        <f>BY333+CA333+CC333</f>
        <v>27.720600000000001</v>
      </c>
      <c r="BX333" s="4">
        <v>15</v>
      </c>
      <c r="BY333" s="22">
        <f>BX333*AP333/100</f>
        <v>4.2300000000000004</v>
      </c>
      <c r="BZ333" s="4">
        <v>25.6</v>
      </c>
      <c r="CA333" s="22">
        <f>BZ333*AP333/100</f>
        <v>7.2192000000000007</v>
      </c>
      <c r="CB333" s="4">
        <v>57.7</v>
      </c>
      <c r="CC333" s="22">
        <f>CB333*AP333/100</f>
        <v>16.2714</v>
      </c>
      <c r="CD333" s="22">
        <v>1.48</v>
      </c>
      <c r="CE333" s="123">
        <v>98.5</v>
      </c>
      <c r="CF333" s="124">
        <v>9975.0999999999985</v>
      </c>
      <c r="CG333" s="123">
        <v>93</v>
      </c>
      <c r="CH333" s="123">
        <v>6148</v>
      </c>
      <c r="CI333" s="123">
        <v>73</v>
      </c>
      <c r="CJ333" s="123">
        <v>82.1</v>
      </c>
      <c r="CK333" s="124">
        <v>6550.8</v>
      </c>
      <c r="CL333" s="19">
        <f>BX333/BZ333</f>
        <v>0.5859375</v>
      </c>
      <c r="CM333" s="22"/>
      <c r="CN333" s="22"/>
      <c r="CO333" s="22"/>
      <c r="CP333" s="6"/>
      <c r="CQ333" s="19"/>
      <c r="CR333" s="19"/>
      <c r="CS333" s="19"/>
      <c r="CT333" s="22"/>
      <c r="CU333" s="139"/>
      <c r="CV333" s="139"/>
      <c r="CW333" s="22"/>
      <c r="CX333" s="22"/>
      <c r="CY333" s="1"/>
      <c r="CZ333" s="22"/>
      <c r="DA333" s="1"/>
      <c r="DB333" s="126" t="s">
        <v>446</v>
      </c>
      <c r="DC333" s="127"/>
      <c r="DD333" s="128" t="s">
        <v>952</v>
      </c>
      <c r="DE333" s="1"/>
      <c r="DF333" s="1"/>
      <c r="DG333" s="1"/>
      <c r="DH333" s="1"/>
      <c r="DI333" s="1" t="s">
        <v>433</v>
      </c>
      <c r="DJ333" s="206" t="s">
        <v>490</v>
      </c>
      <c r="DK333" s="4">
        <v>2</v>
      </c>
      <c r="DL333" s="4"/>
      <c r="DM333" s="4"/>
      <c r="DN333" s="16">
        <v>0</v>
      </c>
      <c r="DO333" s="4"/>
      <c r="DP333" s="4"/>
      <c r="DQ333" s="4"/>
      <c r="DR333" s="1" t="s">
        <v>430</v>
      </c>
      <c r="DS333" s="1" t="s">
        <v>430</v>
      </c>
      <c r="DT333" s="1">
        <v>376</v>
      </c>
      <c r="DU333" s="1">
        <v>8</v>
      </c>
      <c r="DV333" s="1">
        <v>92</v>
      </c>
      <c r="DW333" s="1" t="s">
        <v>430</v>
      </c>
      <c r="DX333" s="1" t="s">
        <v>430</v>
      </c>
      <c r="DY333" s="1" t="s">
        <v>430</v>
      </c>
      <c r="DZ333" s="1" t="s">
        <v>430</v>
      </c>
      <c r="EA333" s="1">
        <v>0</v>
      </c>
      <c r="EB333" s="1"/>
      <c r="EC333" s="36"/>
      <c r="ED333" s="36"/>
      <c r="EE333" s="4">
        <v>7</v>
      </c>
      <c r="EF333" s="4">
        <v>20</v>
      </c>
      <c r="EG333" s="4"/>
      <c r="EH333" s="4">
        <v>1</v>
      </c>
      <c r="EI333" s="4" t="s">
        <v>2503</v>
      </c>
      <c r="EJ333" s="4">
        <v>186</v>
      </c>
      <c r="EK333" s="4">
        <v>80</v>
      </c>
      <c r="EL333" s="6">
        <f>EK333/(EJ333*EJ333*0.01*0.01)</f>
        <v>23.124060585038734</v>
      </c>
      <c r="EM333" s="4"/>
      <c r="EN333" s="4">
        <v>0</v>
      </c>
      <c r="EO333" s="4">
        <v>2</v>
      </c>
      <c r="EP333" s="4">
        <v>1</v>
      </c>
      <c r="EQ333" s="31" t="s">
        <v>2488</v>
      </c>
      <c r="ER333" s="14">
        <v>43889</v>
      </c>
      <c r="ES333" s="129">
        <v>12003</v>
      </c>
      <c r="ET333" s="130">
        <v>75</v>
      </c>
      <c r="EU333" s="130">
        <v>5100</v>
      </c>
      <c r="EV333" s="130">
        <v>4000</v>
      </c>
      <c r="EW333" s="130">
        <v>40560</v>
      </c>
      <c r="EX333" s="130">
        <v>2423</v>
      </c>
      <c r="EY333" s="131">
        <f>EX333/EV333*EW333/ET333</f>
        <v>327.58960000000002</v>
      </c>
      <c r="EZ333" s="38">
        <f>L333*EY333</f>
        <v>2293.1271999999999</v>
      </c>
      <c r="FA333" s="9"/>
      <c r="FB333" s="9"/>
      <c r="FC333" s="9"/>
      <c r="FD333" s="9"/>
      <c r="FE333" s="132"/>
      <c r="FF333" s="132"/>
      <c r="FG333" s="132"/>
      <c r="FH333" s="133"/>
      <c r="FI333" s="134"/>
      <c r="FJ333" s="133"/>
      <c r="FK333" s="135"/>
      <c r="FL333" s="136"/>
      <c r="FM333" s="9"/>
      <c r="FN333" s="1"/>
      <c r="FO333" s="40">
        <f>AC333/1000</f>
        <v>0.32200000000000001</v>
      </c>
      <c r="FP333" s="9"/>
      <c r="FQ333" s="118">
        <f>EX333*100/EU333</f>
        <v>47.509803921568626</v>
      </c>
      <c r="FR333" s="137">
        <f>EY333/1000</f>
        <v>0.32758960000000004</v>
      </c>
      <c r="FS333" s="9"/>
      <c r="FT333" s="1"/>
      <c r="FU333" s="335"/>
      <c r="FV333" s="344">
        <v>41953</v>
      </c>
      <c r="FW333" s="210"/>
      <c r="FX333" s="244" t="s">
        <v>1349</v>
      </c>
      <c r="FY333" s="243" t="s">
        <v>2430</v>
      </c>
      <c r="FZ333" s="1"/>
      <c r="GA333" s="1">
        <v>3</v>
      </c>
      <c r="GB333" s="9"/>
      <c r="GC333" s="9"/>
      <c r="GD333" s="1"/>
      <c r="GE333" s="20">
        <v>1</v>
      </c>
      <c r="GF333" s="237" t="s">
        <v>2489</v>
      </c>
      <c r="GG333" s="1"/>
      <c r="GH333" s="28">
        <v>43815</v>
      </c>
      <c r="GI333" s="351">
        <v>1</v>
      </c>
      <c r="GJ333" s="244" t="s">
        <v>2505</v>
      </c>
      <c r="GK333" s="1"/>
      <c r="GL333" s="244" t="s">
        <v>513</v>
      </c>
      <c r="GM333" s="9"/>
      <c r="GN333" s="1"/>
      <c r="GO333" s="10">
        <v>43803</v>
      </c>
      <c r="GP333" s="10"/>
      <c r="GQ333" s="20"/>
      <c r="GR333" s="138"/>
      <c r="GS333" s="1"/>
      <c r="GT333" s="1"/>
      <c r="GU333" s="1"/>
      <c r="GV333" s="1"/>
      <c r="GW333" s="1"/>
      <c r="GX333" s="1"/>
      <c r="GY333" s="9"/>
      <c r="GZ333" s="9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9"/>
      <c r="KC333" s="9"/>
      <c r="KD333" s="9"/>
      <c r="KE333" s="20">
        <f>FR333*AO333/100*1000</f>
        <v>224.72646560000001</v>
      </c>
      <c r="KF333" s="20">
        <f>FR333*AP333/100*1000</f>
        <v>92.380267200000006</v>
      </c>
      <c r="KG333" s="20">
        <f>FR333*AQ333/100*1000</f>
        <v>7.5345607999999995</v>
      </c>
      <c r="KH333" s="20">
        <f>FR333*AX333/100*1000</f>
        <v>7.4159733648000001</v>
      </c>
      <c r="KI333" s="20">
        <f>FR333*BM333/100*1000</f>
        <v>1.6379480000000002</v>
      </c>
      <c r="KJ333" s="20">
        <f>FR333*BY333/100*1000</f>
        <v>13.857040080000003</v>
      </c>
      <c r="KK333" s="20">
        <f>FR333*CA333/100*1000</f>
        <v>23.649348403200005</v>
      </c>
      <c r="KL333" s="20">
        <f>FR333*CC333/100*1000</f>
        <v>53.303414174400011</v>
      </c>
      <c r="KM333" s="9"/>
      <c r="KN333" s="9"/>
      <c r="KO333" s="9"/>
      <c r="KP333" s="1"/>
      <c r="KQ333" s="9"/>
      <c r="KR333" s="9"/>
      <c r="KS333" s="23">
        <v>43815</v>
      </c>
      <c r="KT333" s="20">
        <v>2</v>
      </c>
      <c r="KU333" s="1">
        <v>3</v>
      </c>
      <c r="KV333" s="1">
        <v>1</v>
      </c>
      <c r="KW333" s="23">
        <v>43955</v>
      </c>
      <c r="KX333" s="1">
        <v>3</v>
      </c>
      <c r="KY333" s="237" t="s">
        <v>430</v>
      </c>
      <c r="KZ333" s="1">
        <v>2</v>
      </c>
      <c r="LA333" s="11" t="s">
        <v>2480</v>
      </c>
      <c r="LB333" s="11"/>
      <c r="LC333" s="11"/>
    </row>
    <row r="334" spans="1:315">
      <c r="A334" s="1">
        <v>107</v>
      </c>
      <c r="B334" s="1">
        <f>COUNTIFS($D$3:D334,D334,$F$3:F334,F334)</f>
        <v>2</v>
      </c>
      <c r="C334" s="34">
        <v>12690</v>
      </c>
      <c r="D334" s="72" t="s">
        <v>950</v>
      </c>
      <c r="E334" s="73" t="s">
        <v>451</v>
      </c>
      <c r="F334" s="75">
        <v>481104289</v>
      </c>
      <c r="G334" s="74">
        <v>72</v>
      </c>
      <c r="H334" s="442">
        <v>43955</v>
      </c>
      <c r="I334" s="29" t="s">
        <v>951</v>
      </c>
      <c r="J334" s="24" t="s">
        <v>486</v>
      </c>
      <c r="K334" s="2" t="s">
        <v>429</v>
      </c>
      <c r="L334" s="1">
        <v>15</v>
      </c>
      <c r="M334" s="2" t="s">
        <v>597</v>
      </c>
      <c r="N334" s="2" t="s">
        <v>644</v>
      </c>
      <c r="O334" s="1"/>
      <c r="P334" s="1" t="s">
        <v>1075</v>
      </c>
      <c r="Q334" s="25"/>
      <c r="R334" s="25"/>
      <c r="S334" s="2"/>
      <c r="T334" s="49" t="s">
        <v>1013</v>
      </c>
      <c r="U334" s="49"/>
      <c r="V334" s="54" t="s">
        <v>1107</v>
      </c>
      <c r="W334" s="27"/>
      <c r="X334" s="56"/>
      <c r="Y334" s="56"/>
      <c r="Z334" s="29" t="s">
        <v>1109</v>
      </c>
      <c r="AA334" s="1" t="s">
        <v>793</v>
      </c>
      <c r="AB334" s="1"/>
      <c r="AC334" s="112">
        <v>1769</v>
      </c>
      <c r="AD334" s="112">
        <v>26000</v>
      </c>
      <c r="AE334" s="11"/>
      <c r="AF334" s="11"/>
      <c r="AG334" s="11" t="s">
        <v>490</v>
      </c>
      <c r="AH334" s="112">
        <v>4000</v>
      </c>
      <c r="AI334" s="11"/>
      <c r="AJ334" s="11"/>
      <c r="AK334" s="112"/>
      <c r="AL334" s="1"/>
      <c r="AM334" s="11"/>
      <c r="AN334" s="1"/>
      <c r="AO334" s="113">
        <v>25.4</v>
      </c>
      <c r="AP334" s="114">
        <v>65.2</v>
      </c>
      <c r="AQ334" s="115">
        <v>7.48</v>
      </c>
      <c r="AR334" s="116">
        <f>AO334+AP334+AQ334</f>
        <v>98.08</v>
      </c>
      <c r="AS334" s="117">
        <f>AO334/AP334</f>
        <v>0.38957055214723924</v>
      </c>
      <c r="AT334" s="118">
        <f>AO334/AP334*AQ334</f>
        <v>2.9139877300613497</v>
      </c>
      <c r="AU334" s="119">
        <f>AO334/(AP334+AQ334)</f>
        <v>0.34947716015410013</v>
      </c>
      <c r="AV334" s="19">
        <f>AW334*AO334/100</f>
        <v>21.811999999999998</v>
      </c>
      <c r="AW334" s="19">
        <f>98-AY334-(CD334*100/AO334)</f>
        <v>85.874015748031496</v>
      </c>
      <c r="AX334" s="120">
        <v>1.87</v>
      </c>
      <c r="AY334" s="19">
        <f>AX334*100/AO334</f>
        <v>7.3622047244094491</v>
      </c>
      <c r="AZ334" s="1" t="s">
        <v>431</v>
      </c>
      <c r="BA334" s="55">
        <v>62.9</v>
      </c>
      <c r="BB334" s="1" t="s">
        <v>431</v>
      </c>
      <c r="BC334" s="6">
        <v>2.8000000000000001E-2</v>
      </c>
      <c r="BD334" s="6"/>
      <c r="BE334" s="19"/>
      <c r="BF334" s="19"/>
      <c r="BG334" s="2">
        <v>5296</v>
      </c>
      <c r="BH334" s="64">
        <v>749.25</v>
      </c>
      <c r="BI334" s="19">
        <v>4.3499999999999996</v>
      </c>
      <c r="BJ334" s="19">
        <v>45.5</v>
      </c>
      <c r="BK334" s="1">
        <v>54.5</v>
      </c>
      <c r="BL334" s="121">
        <f>BJ334/BK334</f>
        <v>0.83486238532110091</v>
      </c>
      <c r="BM334" s="122">
        <v>0.14000000000000001</v>
      </c>
      <c r="BN334" s="6">
        <f>BM334*100/AO334</f>
        <v>0.55118110236220486</v>
      </c>
      <c r="BO334" s="1" t="s">
        <v>431</v>
      </c>
      <c r="BP334" s="1">
        <v>34.200000000000003</v>
      </c>
      <c r="BQ334" s="19">
        <v>59.09899999999999</v>
      </c>
      <c r="BR334" s="4">
        <v>96240</v>
      </c>
      <c r="BS334" s="6">
        <f>BX334+BZ334</f>
        <v>54.8</v>
      </c>
      <c r="BT334" s="4">
        <v>88.3</v>
      </c>
      <c r="BU334" s="42">
        <v>11611.61</v>
      </c>
      <c r="BV334" s="6">
        <f>100-BT334</f>
        <v>11.700000000000003</v>
      </c>
      <c r="BW334" s="6">
        <f>BY334+CA334+CC334</f>
        <v>64.9392</v>
      </c>
      <c r="BX334" s="2">
        <v>22.5</v>
      </c>
      <c r="BY334" s="22">
        <f>BX334*AP334/100</f>
        <v>14.67</v>
      </c>
      <c r="BZ334" s="4">
        <v>32.299999999999997</v>
      </c>
      <c r="CA334" s="22">
        <f>BZ334*AP334/100</f>
        <v>21.0596</v>
      </c>
      <c r="CB334" s="4">
        <v>44.8</v>
      </c>
      <c r="CC334" s="22">
        <f>CB334*AP334/100</f>
        <v>29.209600000000002</v>
      </c>
      <c r="CD334" s="22">
        <v>1.21</v>
      </c>
      <c r="CE334" s="123">
        <v>99.7</v>
      </c>
      <c r="CF334" s="124">
        <v>11486.9</v>
      </c>
      <c r="CG334" s="123">
        <v>97.9</v>
      </c>
      <c r="CH334" s="124">
        <v>7996.8</v>
      </c>
      <c r="CI334" s="123">
        <v>98.9</v>
      </c>
      <c r="CJ334" s="123">
        <v>98.7</v>
      </c>
      <c r="CK334" s="124">
        <v>8600.2999999999993</v>
      </c>
      <c r="CL334" s="19">
        <f>BX334/BZ334</f>
        <v>0.69659442724458209</v>
      </c>
      <c r="CM334" s="22"/>
      <c r="CN334" s="22"/>
      <c r="CO334" s="22"/>
      <c r="CP334" s="6">
        <v>1.65</v>
      </c>
      <c r="CQ334" s="19"/>
      <c r="CR334" s="19"/>
      <c r="CS334" s="19"/>
      <c r="CT334" s="22"/>
      <c r="CU334" s="139"/>
      <c r="CV334" s="139"/>
      <c r="CW334" s="22"/>
      <c r="CX334" s="22"/>
      <c r="CY334" s="1"/>
      <c r="CZ334" s="22"/>
      <c r="DA334" s="16">
        <v>3</v>
      </c>
      <c r="DB334" s="126" t="s">
        <v>440</v>
      </c>
      <c r="DC334" s="127"/>
      <c r="DD334" s="128" t="s">
        <v>1057</v>
      </c>
      <c r="DE334" s="1"/>
      <c r="DF334" s="1"/>
      <c r="DG334" s="1"/>
      <c r="DH334" s="1"/>
      <c r="DI334" s="1" t="s">
        <v>433</v>
      </c>
      <c r="DJ334" s="206" t="s">
        <v>490</v>
      </c>
      <c r="DK334" s="4">
        <v>2</v>
      </c>
      <c r="DL334" s="4" t="s">
        <v>456</v>
      </c>
      <c r="DM334" s="4" t="s">
        <v>441</v>
      </c>
      <c r="DN334" s="16">
        <v>0</v>
      </c>
      <c r="DO334" s="13">
        <v>0</v>
      </c>
      <c r="DP334" s="13">
        <v>0</v>
      </c>
      <c r="DQ334" s="4" t="s">
        <v>430</v>
      </c>
      <c r="DR334" s="1" t="s">
        <v>430</v>
      </c>
      <c r="DS334" s="1" t="s">
        <v>430</v>
      </c>
      <c r="DT334" s="22">
        <v>285</v>
      </c>
      <c r="DU334" s="22">
        <v>35.1</v>
      </c>
      <c r="DV334" s="22">
        <v>64.900000000000006</v>
      </c>
      <c r="DW334" s="1" t="s">
        <v>430</v>
      </c>
      <c r="DX334" s="1" t="s">
        <v>430</v>
      </c>
      <c r="DY334" s="1" t="s">
        <v>430</v>
      </c>
      <c r="DZ334" s="1" t="s">
        <v>430</v>
      </c>
      <c r="EA334" s="1">
        <v>0</v>
      </c>
      <c r="EB334" s="2"/>
      <c r="EC334" s="36"/>
      <c r="ED334" s="36"/>
      <c r="EE334" s="4">
        <v>15</v>
      </c>
      <c r="EF334" s="4">
        <v>30</v>
      </c>
      <c r="EG334" s="4">
        <v>3</v>
      </c>
      <c r="EH334" s="4">
        <v>1</v>
      </c>
      <c r="EI334" s="4" t="s">
        <v>2503</v>
      </c>
      <c r="EJ334" s="4">
        <v>186</v>
      </c>
      <c r="EK334" s="4">
        <v>80</v>
      </c>
      <c r="EL334" s="6" t="s">
        <v>430</v>
      </c>
      <c r="EM334" s="4">
        <v>3</v>
      </c>
      <c r="EN334" s="3">
        <v>1</v>
      </c>
      <c r="EO334" s="4">
        <v>3</v>
      </c>
      <c r="EP334" s="4">
        <v>1</v>
      </c>
      <c r="EQ334" s="31" t="s">
        <v>2488</v>
      </c>
      <c r="ER334" s="14">
        <v>43889</v>
      </c>
      <c r="ES334" s="129">
        <v>12690</v>
      </c>
      <c r="ET334" s="130">
        <v>75</v>
      </c>
      <c r="EU334" s="130">
        <v>43216</v>
      </c>
      <c r="EV334" s="130">
        <v>12000</v>
      </c>
      <c r="EW334" s="130">
        <v>40560</v>
      </c>
      <c r="EX334" s="130">
        <v>2456</v>
      </c>
      <c r="EY334" s="131">
        <f>EX334/EV334*EW334/ET334</f>
        <v>110.68373333333334</v>
      </c>
      <c r="EZ334" s="38">
        <f>L334*EY334</f>
        <v>1660.2560000000001</v>
      </c>
      <c r="FA334" s="9"/>
      <c r="FB334" s="9"/>
      <c r="FC334" s="9"/>
      <c r="FD334" s="9"/>
      <c r="FE334" s="132"/>
      <c r="FF334" s="132"/>
      <c r="FG334" s="132"/>
      <c r="FH334" s="133"/>
      <c r="FI334" s="11"/>
      <c r="FJ334" s="133"/>
      <c r="FK334" s="135"/>
      <c r="FL334" s="136"/>
      <c r="FM334" s="9"/>
      <c r="FN334" s="1"/>
      <c r="FO334" s="153">
        <f>AC334/1000</f>
        <v>1.7689999999999999</v>
      </c>
      <c r="FP334" s="9"/>
      <c r="FQ334" s="118">
        <f>EX334*100/EU334</f>
        <v>5.6830803406145876</v>
      </c>
      <c r="FR334" s="137">
        <f>EY334/1000</f>
        <v>0.11068373333333334</v>
      </c>
      <c r="FS334" s="140">
        <f>DT334/EY334</f>
        <v>2.5749041111732165</v>
      </c>
      <c r="FT334" s="42">
        <v>6</v>
      </c>
      <c r="FU334" s="338" t="s">
        <v>557</v>
      </c>
      <c r="FV334" s="344">
        <v>41953</v>
      </c>
      <c r="FW334" s="211" t="s">
        <v>557</v>
      </c>
      <c r="FX334" s="29" t="s">
        <v>1349</v>
      </c>
      <c r="FY334" s="252" t="s">
        <v>2504</v>
      </c>
      <c r="FZ334" s="3">
        <v>0</v>
      </c>
      <c r="GA334" s="3">
        <v>2</v>
      </c>
      <c r="GB334" s="218" t="s">
        <v>500</v>
      </c>
      <c r="GC334" s="218"/>
      <c r="GD334" s="3">
        <v>1</v>
      </c>
      <c r="GE334" s="460">
        <v>1</v>
      </c>
      <c r="GF334" s="253" t="s">
        <v>2489</v>
      </c>
      <c r="GG334" s="3">
        <v>0</v>
      </c>
      <c r="GH334" s="8" t="s">
        <v>430</v>
      </c>
      <c r="GI334" s="351">
        <v>1</v>
      </c>
      <c r="GJ334" s="8" t="s">
        <v>430</v>
      </c>
      <c r="GK334" s="3">
        <v>0</v>
      </c>
      <c r="GL334" s="254" t="s">
        <v>513</v>
      </c>
      <c r="GM334" s="218" t="s">
        <v>1017</v>
      </c>
      <c r="GN334" s="1"/>
      <c r="GO334" s="10">
        <v>43955</v>
      </c>
      <c r="GP334" s="23" t="s">
        <v>522</v>
      </c>
      <c r="GQ334" s="20">
        <f>DATEDIF(ER334,GO334,"m")</f>
        <v>2</v>
      </c>
      <c r="GR334" s="138" t="s">
        <v>1018</v>
      </c>
      <c r="GS334" s="1"/>
      <c r="GT334" s="19"/>
      <c r="GU334" s="1"/>
      <c r="GV334" s="11"/>
      <c r="GW334" s="1"/>
      <c r="GX334" s="1"/>
      <c r="GY334" s="9"/>
      <c r="GZ334" s="11">
        <v>1</v>
      </c>
      <c r="HA334" s="51">
        <v>0</v>
      </c>
      <c r="HB334" s="51">
        <v>0</v>
      </c>
      <c r="HC334" s="52">
        <v>800.9</v>
      </c>
      <c r="HD334" s="51">
        <v>0</v>
      </c>
      <c r="HE334" s="51">
        <v>0</v>
      </c>
      <c r="HF334" s="51">
        <v>0</v>
      </c>
      <c r="HG334" s="52">
        <v>5114.3</v>
      </c>
      <c r="HH334" s="51">
        <v>0</v>
      </c>
      <c r="HI334" s="52">
        <v>313.8</v>
      </c>
      <c r="HJ334" s="51">
        <v>258.23</v>
      </c>
      <c r="HK334" s="51">
        <v>16.98</v>
      </c>
      <c r="HL334" s="51">
        <v>0</v>
      </c>
      <c r="HM334" s="51">
        <v>152.57</v>
      </c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20"/>
      <c r="IC334" s="20"/>
      <c r="ID334" s="11"/>
      <c r="IE334" s="11"/>
      <c r="IF334" s="20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9"/>
      <c r="KC334" s="9"/>
      <c r="KD334" s="9"/>
      <c r="KE334" s="20">
        <f>FR334*AO334/100*1000</f>
        <v>28.113668266666664</v>
      </c>
      <c r="KF334" s="20">
        <f>FR334*AP334/100*1000</f>
        <v>72.165794133333335</v>
      </c>
      <c r="KG334" s="20">
        <f>FR334*AQ334/100*1000</f>
        <v>8.2791432533333342</v>
      </c>
      <c r="KH334" s="20">
        <f>FR334*AX334/100*1000</f>
        <v>2.0697858133333336</v>
      </c>
      <c r="KI334" s="20">
        <f>FR334*BM334/100*1000</f>
        <v>0.1549572266666667</v>
      </c>
      <c r="KJ334" s="20">
        <f>FR334*BY334/100*1000</f>
        <v>16.237303680000004</v>
      </c>
      <c r="KK334" s="20">
        <f>FR334*CA334/100*1000</f>
        <v>23.309551505066668</v>
      </c>
      <c r="KL334" s="20">
        <f>FR334*CC334/100*1000</f>
        <v>32.330275771733334</v>
      </c>
      <c r="KM334" s="9"/>
      <c r="KN334" s="9"/>
      <c r="KO334" s="9"/>
      <c r="KP334" s="1"/>
      <c r="KQ334" s="9"/>
      <c r="KR334" s="9"/>
      <c r="KS334" s="23">
        <v>43815</v>
      </c>
      <c r="KT334" s="20">
        <v>2</v>
      </c>
      <c r="KU334" s="1">
        <v>3</v>
      </c>
      <c r="KV334" s="1">
        <v>1</v>
      </c>
      <c r="KW334" s="23">
        <v>43955</v>
      </c>
      <c r="KX334" s="1">
        <v>3</v>
      </c>
      <c r="KY334" s="237" t="s">
        <v>430</v>
      </c>
      <c r="KZ334" s="1">
        <v>2</v>
      </c>
      <c r="LA334" s="11" t="s">
        <v>2480</v>
      </c>
      <c r="LB334" s="11"/>
      <c r="LC334" s="11"/>
    </row>
    <row r="335" spans="1:315">
      <c r="A335" s="1">
        <v>194</v>
      </c>
      <c r="B335" s="415">
        <f>COUNTIFS($D$3:D335,D335,$F$3:F335,F335)</f>
        <v>1</v>
      </c>
      <c r="C335" s="34">
        <v>13237</v>
      </c>
      <c r="D335" s="21" t="s">
        <v>1243</v>
      </c>
      <c r="E335" s="2" t="s">
        <v>550</v>
      </c>
      <c r="F335" s="12">
        <v>6905207617</v>
      </c>
      <c r="G335" s="1">
        <v>51</v>
      </c>
      <c r="H335" s="441">
        <v>44054</v>
      </c>
      <c r="I335" s="29" t="s">
        <v>441</v>
      </c>
      <c r="J335" s="24" t="s">
        <v>486</v>
      </c>
      <c r="K335" s="2" t="s">
        <v>429</v>
      </c>
      <c r="L335" s="1">
        <v>12</v>
      </c>
      <c r="M335" s="2" t="s">
        <v>661</v>
      </c>
      <c r="N335" s="2" t="s">
        <v>430</v>
      </c>
      <c r="O335" s="1"/>
      <c r="P335" s="1" t="s">
        <v>1204</v>
      </c>
      <c r="Q335" s="25"/>
      <c r="R335" s="25"/>
      <c r="S335" s="2"/>
      <c r="T335" s="41"/>
      <c r="U335" s="41"/>
      <c r="V335" s="54" t="s">
        <v>1107</v>
      </c>
      <c r="W335" s="27"/>
      <c r="X335" s="56"/>
      <c r="Y335" s="56"/>
      <c r="Z335" s="29"/>
      <c r="AA335" s="1" t="s">
        <v>793</v>
      </c>
      <c r="AB335" s="1"/>
      <c r="AC335" s="112">
        <v>136</v>
      </c>
      <c r="AD335" s="112">
        <v>1600</v>
      </c>
      <c r="AE335" s="11"/>
      <c r="AF335" s="11"/>
      <c r="AG335" s="11" t="s">
        <v>482</v>
      </c>
      <c r="AH335" s="112">
        <v>150</v>
      </c>
      <c r="AI335" s="11"/>
      <c r="AJ335" s="11"/>
      <c r="AK335" s="112"/>
      <c r="AL335" s="1"/>
      <c r="AM335" s="11"/>
      <c r="AN335" s="1"/>
      <c r="AO335" s="113">
        <v>51.2</v>
      </c>
      <c r="AP335" s="114">
        <v>35.6</v>
      </c>
      <c r="AQ335" s="115">
        <v>12.7</v>
      </c>
      <c r="AR335" s="116">
        <f>AO335+AP335+AQ335</f>
        <v>99.500000000000014</v>
      </c>
      <c r="AS335" s="117">
        <f>AO335/AP335</f>
        <v>1.4382022471910112</v>
      </c>
      <c r="AT335" s="118">
        <f>AO335/AP335*AQ335</f>
        <v>18.265168539325842</v>
      </c>
      <c r="AU335" s="119">
        <f>AO335/(AP335+AQ335)</f>
        <v>1.0600414078674949</v>
      </c>
      <c r="AV335" s="19">
        <f>AW335*AO335/100</f>
        <v>43.436000000000007</v>
      </c>
      <c r="AW335" s="19">
        <f>98-AY335-(CD335*100/AO335)</f>
        <v>84.8359375</v>
      </c>
      <c r="AX335" s="120">
        <v>4.24</v>
      </c>
      <c r="AY335" s="19">
        <f>AX335*100/AO335</f>
        <v>8.28125</v>
      </c>
      <c r="AZ335" s="1" t="s">
        <v>431</v>
      </c>
      <c r="BA335" s="55">
        <v>15.8</v>
      </c>
      <c r="BB335" s="1" t="s">
        <v>431</v>
      </c>
      <c r="BC335" s="6">
        <v>0.23</v>
      </c>
      <c r="BD335" s="6"/>
      <c r="BE335" s="19"/>
      <c r="BF335" s="19"/>
      <c r="BG335" s="64">
        <v>8617.6923076923067</v>
      </c>
      <c r="BH335" s="2">
        <v>349</v>
      </c>
      <c r="BI335" s="19">
        <v>2.0699999999999998</v>
      </c>
      <c r="BJ335" s="19">
        <v>39.5</v>
      </c>
      <c r="BK335" s="19">
        <v>60.5</v>
      </c>
      <c r="BL335" s="121">
        <f>BJ335/BK335</f>
        <v>0.65289256198347112</v>
      </c>
      <c r="BM335" s="122">
        <v>1.1000000000000001</v>
      </c>
      <c r="BN335" s="6">
        <f>BM335*100/AO335</f>
        <v>2.1484375</v>
      </c>
      <c r="BO335" s="1" t="s">
        <v>431</v>
      </c>
      <c r="BP335" s="19">
        <v>45.6</v>
      </c>
      <c r="BQ335" s="19">
        <v>64.515000000000001</v>
      </c>
      <c r="BR335" s="42">
        <v>50081.9</v>
      </c>
      <c r="BS335" s="6">
        <f>BX335+BZ335</f>
        <v>19.96</v>
      </c>
      <c r="BT335" s="4">
        <v>94.6</v>
      </c>
      <c r="BU335" s="42">
        <v>5850</v>
      </c>
      <c r="BV335" s="6">
        <f>100-BT335</f>
        <v>5.4000000000000057</v>
      </c>
      <c r="BW335" s="6">
        <f>BY335+CA335+CC335</f>
        <v>35.407760000000003</v>
      </c>
      <c r="BX335" s="2">
        <v>4.46</v>
      </c>
      <c r="BY335" s="22">
        <f>BX335*AP335/100</f>
        <v>1.5877600000000001</v>
      </c>
      <c r="BZ335" s="4">
        <v>15.5</v>
      </c>
      <c r="CA335" s="22">
        <f>BZ335*AP335/100</f>
        <v>5.5180000000000007</v>
      </c>
      <c r="CB335" s="4">
        <v>79.5</v>
      </c>
      <c r="CC335" s="22">
        <f>CB335*AP335/100</f>
        <v>28.302000000000003</v>
      </c>
      <c r="CD335" s="141">
        <v>2.5</v>
      </c>
      <c r="CE335" s="123">
        <v>99.8</v>
      </c>
      <c r="CF335" s="123">
        <v>8943</v>
      </c>
      <c r="CG335" s="123">
        <v>99.1</v>
      </c>
      <c r="CH335" s="123">
        <v>6129</v>
      </c>
      <c r="CI335" s="123">
        <v>80.099999999999994</v>
      </c>
      <c r="CJ335" s="123">
        <v>84</v>
      </c>
      <c r="CK335" s="123">
        <v>2951</v>
      </c>
      <c r="CL335" s="143">
        <f>BX335/BZ335</f>
        <v>0.28774193548387095</v>
      </c>
      <c r="CM335" s="22"/>
      <c r="CN335" s="22"/>
      <c r="CO335" s="22"/>
      <c r="CP335" s="6">
        <v>0.32</v>
      </c>
      <c r="CQ335" s="19"/>
      <c r="CR335" s="19"/>
      <c r="CS335" s="19"/>
      <c r="CT335" s="22"/>
      <c r="CU335" s="139"/>
      <c r="CV335" s="139"/>
      <c r="CW335" s="22"/>
      <c r="CX335" s="22"/>
      <c r="CY335" s="1"/>
      <c r="CZ335" s="22"/>
      <c r="DA335" s="16"/>
      <c r="DB335" s="126" t="s">
        <v>446</v>
      </c>
      <c r="DC335" s="127"/>
      <c r="DD335" s="128" t="s">
        <v>1244</v>
      </c>
      <c r="DE335" s="1"/>
      <c r="DF335" s="1"/>
      <c r="DG335" s="1"/>
      <c r="DH335" s="1"/>
      <c r="DI335" s="1" t="s">
        <v>433</v>
      </c>
      <c r="DJ335" s="205" t="s">
        <v>482</v>
      </c>
      <c r="DK335" s="4">
        <v>2</v>
      </c>
      <c r="DL335" s="4"/>
      <c r="DM335" s="4"/>
      <c r="DN335" s="16">
        <v>0</v>
      </c>
      <c r="DO335" s="4"/>
      <c r="DP335" s="4"/>
      <c r="DQ335" s="4"/>
      <c r="DR335" s="22" t="s">
        <v>430</v>
      </c>
      <c r="DS335" s="22" t="s">
        <v>430</v>
      </c>
      <c r="DT335" s="22">
        <v>446</v>
      </c>
      <c r="DU335" s="22">
        <v>11.4</v>
      </c>
      <c r="DV335" s="22">
        <v>88.6</v>
      </c>
      <c r="DW335" s="22" t="s">
        <v>430</v>
      </c>
      <c r="DX335" s="22" t="s">
        <v>430</v>
      </c>
      <c r="DY335" s="22" t="s">
        <v>430</v>
      </c>
      <c r="DZ335" s="22" t="s">
        <v>430</v>
      </c>
      <c r="EA335" s="29" t="s">
        <v>1245</v>
      </c>
      <c r="EB335" s="2"/>
      <c r="EC335" s="36"/>
      <c r="ED335" s="36"/>
      <c r="EE335" s="4">
        <v>12</v>
      </c>
      <c r="EF335" s="4">
        <v>20</v>
      </c>
      <c r="EG335" s="4"/>
      <c r="EH335" s="4">
        <v>1</v>
      </c>
      <c r="EI335" s="4" t="s">
        <v>2479</v>
      </c>
      <c r="EJ335" s="4">
        <v>176</v>
      </c>
      <c r="EK335" s="4">
        <v>89</v>
      </c>
      <c r="EL335" s="6">
        <f>EK335/(EJ335*EJ335*0.01*0.01)</f>
        <v>28.731921487603305</v>
      </c>
      <c r="EM335" s="4"/>
      <c r="EN335" s="4">
        <v>1</v>
      </c>
      <c r="EO335" s="4">
        <v>2</v>
      </c>
      <c r="EP335" s="4">
        <v>1</v>
      </c>
      <c r="EQ335" s="330" t="s">
        <v>2506</v>
      </c>
      <c r="ER335" s="14">
        <v>44173</v>
      </c>
      <c r="ES335" s="129">
        <v>13237</v>
      </c>
      <c r="ET335" s="130">
        <v>75</v>
      </c>
      <c r="EU335" s="130">
        <v>6950</v>
      </c>
      <c r="EV335" s="130">
        <v>12000</v>
      </c>
      <c r="EW335" s="130">
        <v>39780</v>
      </c>
      <c r="EX335" s="130">
        <v>2997</v>
      </c>
      <c r="EY335" s="131">
        <f>EX335/EV335*EW335/ET335</f>
        <v>132.4674</v>
      </c>
      <c r="EZ335" s="38">
        <f>L335*EY335</f>
        <v>1589.6088</v>
      </c>
      <c r="FA335" s="9"/>
      <c r="FB335" s="9"/>
      <c r="FC335" s="9"/>
      <c r="FD335" s="9"/>
      <c r="FE335" s="132"/>
      <c r="FF335" s="132"/>
      <c r="FG335" s="132"/>
      <c r="FH335" s="133"/>
      <c r="FI335" s="11"/>
      <c r="FJ335" s="133"/>
      <c r="FK335" s="135"/>
      <c r="FL335" s="136"/>
      <c r="FM335" s="9"/>
      <c r="FN335" s="1"/>
      <c r="FO335" s="40">
        <f>AC335/1000</f>
        <v>0.13600000000000001</v>
      </c>
      <c r="FP335" s="9"/>
      <c r="FQ335" s="118">
        <f>EX335*100/EU335</f>
        <v>43.122302158273378</v>
      </c>
      <c r="FR335" s="137">
        <f>EY335/1000</f>
        <v>0.13246739999999999</v>
      </c>
      <c r="FS335" s="140">
        <f>DT335/EY335</f>
        <v>3.3668661119641512</v>
      </c>
      <c r="FT335" s="140"/>
      <c r="FU335" s="336">
        <v>43963</v>
      </c>
      <c r="FV335" s="343"/>
      <c r="FW335" s="237" t="s">
        <v>1349</v>
      </c>
      <c r="FX335" s="208"/>
      <c r="FY335" s="243" t="s">
        <v>2507</v>
      </c>
      <c r="FZ335" s="1"/>
      <c r="GA335" s="1">
        <v>4</v>
      </c>
      <c r="GB335" s="9"/>
      <c r="GC335" s="9"/>
      <c r="GD335" s="1"/>
      <c r="GE335" s="20">
        <v>0</v>
      </c>
      <c r="GF335" s="237" t="s">
        <v>513</v>
      </c>
      <c r="GG335" s="1"/>
      <c r="GH335" s="28">
        <v>44117</v>
      </c>
      <c r="GI335" s="351">
        <v>1</v>
      </c>
      <c r="GJ335" s="244" t="s">
        <v>2508</v>
      </c>
      <c r="GK335" s="1"/>
      <c r="GL335" s="244" t="s">
        <v>513</v>
      </c>
      <c r="GM335" s="9"/>
      <c r="GN335" s="1"/>
      <c r="GO335" s="10">
        <v>44054</v>
      </c>
      <c r="GP335" s="10"/>
      <c r="GQ335" s="20"/>
      <c r="GR335" s="138"/>
      <c r="GS335" s="1"/>
      <c r="GT335" s="1"/>
      <c r="GU335" s="1"/>
      <c r="GV335" s="1"/>
      <c r="GW335" s="1"/>
      <c r="GX335" s="1"/>
      <c r="GY335" s="9"/>
      <c r="GZ335" s="9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9"/>
      <c r="KC335" s="9"/>
      <c r="KD335" s="9"/>
      <c r="KE335" s="20">
        <f>FR335*AO335/100*1000</f>
        <v>67.823308799999992</v>
      </c>
      <c r="KF335" s="20">
        <f>FR335*AP335/100*1000</f>
        <v>47.158394399999999</v>
      </c>
      <c r="KG335" s="20">
        <f>FR335*AQ335/100*1000</f>
        <v>16.823359799999995</v>
      </c>
      <c r="KH335" s="20">
        <f>FR335*AX335/100*1000</f>
        <v>5.6166177600000005</v>
      </c>
      <c r="KI335" s="20">
        <f>FR335*BM335/100*1000</f>
        <v>1.4571413999999998</v>
      </c>
      <c r="KJ335" s="20">
        <f>FR335*BY335/100*1000</f>
        <v>2.1032643902399997</v>
      </c>
      <c r="KK335" s="20">
        <f>FR335*CA335/100*1000</f>
        <v>7.3095511320000002</v>
      </c>
      <c r="KL335" s="20">
        <f>FR335*CC335/100*1000</f>
        <v>37.490923548000005</v>
      </c>
      <c r="KM335" s="9"/>
      <c r="KN335" s="9"/>
      <c r="KO335" s="9"/>
      <c r="KP335" s="1"/>
      <c r="KQ335" s="9"/>
      <c r="KR335" s="9"/>
      <c r="KS335" s="23">
        <v>44117</v>
      </c>
      <c r="KT335" s="20">
        <v>3</v>
      </c>
      <c r="KU335" s="1">
        <v>5</v>
      </c>
      <c r="KV335" s="1">
        <v>1</v>
      </c>
      <c r="KW335" s="23">
        <v>44896</v>
      </c>
      <c r="KX335" s="1">
        <v>1</v>
      </c>
      <c r="KY335" s="1">
        <v>0</v>
      </c>
      <c r="KZ335" s="1">
        <v>3</v>
      </c>
      <c r="LA335" s="11" t="s">
        <v>2509</v>
      </c>
      <c r="LB335" s="11"/>
      <c r="LC335" s="11"/>
    </row>
    <row r="336" spans="1:315">
      <c r="A336" s="1">
        <v>191</v>
      </c>
      <c r="B336" s="415">
        <f>COUNTIFS($D$3:D336,D336,$F$3:F336,F336)</f>
        <v>1</v>
      </c>
      <c r="C336" s="21">
        <v>13229</v>
      </c>
      <c r="D336" s="21" t="s">
        <v>2364</v>
      </c>
      <c r="E336" s="1" t="s">
        <v>2126</v>
      </c>
      <c r="F336" s="12">
        <v>8709186266</v>
      </c>
      <c r="G336" s="1">
        <v>33</v>
      </c>
      <c r="H336" s="441">
        <v>44053</v>
      </c>
      <c r="I336" s="162"/>
      <c r="J336" s="24"/>
      <c r="K336" s="9"/>
      <c r="L336" s="1"/>
      <c r="M336" s="1"/>
      <c r="N336" s="1"/>
      <c r="O336" s="1"/>
      <c r="P336" s="25"/>
      <c r="Q336" s="25"/>
      <c r="R336" s="25"/>
      <c r="S336" s="27"/>
      <c r="T336" s="27"/>
      <c r="U336" s="27"/>
      <c r="V336" s="27"/>
      <c r="W336" s="27"/>
      <c r="X336" s="27"/>
      <c r="Y336" s="26"/>
      <c r="Z336" s="8"/>
      <c r="AA336" s="1"/>
      <c r="AB336" s="1"/>
      <c r="AC336" s="1"/>
      <c r="AD336" s="1"/>
      <c r="AE336" s="1"/>
      <c r="AF336" s="1"/>
      <c r="AG336" s="136"/>
      <c r="AH336" s="9"/>
      <c r="AI336" s="1"/>
      <c r="AJ336" s="1"/>
      <c r="AK336" s="112"/>
      <c r="AL336" s="1"/>
      <c r="AM336" s="1"/>
      <c r="AN336" s="1"/>
      <c r="AO336" s="163"/>
      <c r="AP336" s="164"/>
      <c r="AQ336" s="165"/>
      <c r="AR336" s="166"/>
      <c r="AS336" s="135"/>
      <c r="AT336" s="21"/>
      <c r="AU336" s="167"/>
      <c r="AV336" s="1"/>
      <c r="AW336" s="1"/>
      <c r="AX336" s="168"/>
      <c r="AY336" s="1"/>
      <c r="AZ336" s="1"/>
      <c r="BA336" s="142"/>
      <c r="BB336" s="1"/>
      <c r="BC336" s="169"/>
      <c r="BD336" s="4"/>
      <c r="BE336" s="1"/>
      <c r="BF336" s="1"/>
      <c r="BG336" s="1"/>
      <c r="BH336" s="1"/>
      <c r="BI336" s="1"/>
      <c r="BJ336" s="1"/>
      <c r="BK336" s="1"/>
      <c r="BL336" s="170"/>
      <c r="BM336" s="123"/>
      <c r="BN336" s="4"/>
      <c r="BO336" s="1"/>
      <c r="BP336" s="1"/>
      <c r="BQ336" s="1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25"/>
      <c r="CP336" s="4"/>
      <c r="CQ336" s="1"/>
      <c r="CR336" s="1"/>
      <c r="CS336" s="1"/>
      <c r="CT336" s="25"/>
      <c r="CU336" s="125"/>
      <c r="CV336" s="125"/>
      <c r="CW336" s="1"/>
      <c r="CX336" s="1"/>
      <c r="CY336" s="1"/>
      <c r="CZ336" s="1"/>
      <c r="DA336" s="1"/>
      <c r="DB336" s="126"/>
      <c r="DC336" s="8"/>
      <c r="DD336" s="8"/>
      <c r="DE336" s="1"/>
      <c r="DF336" s="1"/>
      <c r="DG336" s="1"/>
      <c r="DH336" s="1"/>
      <c r="DI336" s="2"/>
      <c r="DJ336" s="206" t="s">
        <v>490</v>
      </c>
      <c r="DK336" s="4"/>
      <c r="DL336" s="4"/>
      <c r="DM336" s="4"/>
      <c r="DN336" s="4"/>
      <c r="DO336" s="4"/>
      <c r="DP336" s="4"/>
      <c r="DQ336" s="4"/>
      <c r="DR336" s="1"/>
      <c r="DS336" s="1"/>
      <c r="DT336" s="2"/>
      <c r="DU336" s="2"/>
      <c r="DV336" s="2"/>
      <c r="DW336" s="2"/>
      <c r="DX336" s="2"/>
      <c r="DY336" s="2"/>
      <c r="DZ336" s="2"/>
      <c r="EA336" s="2"/>
      <c r="EB336" s="1"/>
      <c r="EC336" s="9"/>
      <c r="ED336" s="9"/>
      <c r="EE336" s="9"/>
      <c r="EF336" s="1">
        <v>6</v>
      </c>
      <c r="EG336" s="1"/>
      <c r="EH336" s="1">
        <v>1</v>
      </c>
      <c r="EI336" s="2" t="s">
        <v>2510</v>
      </c>
      <c r="EJ336" s="2" t="s">
        <v>430</v>
      </c>
      <c r="EK336" s="2" t="s">
        <v>430</v>
      </c>
      <c r="EL336" s="6" t="s">
        <v>430</v>
      </c>
      <c r="EM336" s="1"/>
      <c r="EN336" s="1">
        <v>1</v>
      </c>
      <c r="EO336" s="1">
        <v>0</v>
      </c>
      <c r="EP336" s="1">
        <v>0</v>
      </c>
      <c r="EQ336" s="29" t="s">
        <v>513</v>
      </c>
      <c r="ER336" s="10" t="s">
        <v>513</v>
      </c>
      <c r="ES336" s="129"/>
      <c r="ET336" s="9"/>
      <c r="EU336" s="9"/>
      <c r="EV336" s="9"/>
      <c r="EW336" s="9"/>
      <c r="EX336" s="9"/>
      <c r="EY336" s="132"/>
      <c r="EZ336" s="132"/>
      <c r="FA336" s="11"/>
      <c r="FB336" s="9"/>
      <c r="FC336" s="9"/>
      <c r="FD336" s="9"/>
      <c r="FE336" s="9"/>
      <c r="FF336" s="9"/>
      <c r="FG336" s="132"/>
      <c r="FH336" s="132"/>
      <c r="FI336" s="134"/>
      <c r="FJ336" s="133"/>
      <c r="FK336" s="171"/>
      <c r="FL336" s="21"/>
      <c r="FM336" s="136"/>
      <c r="FN336" s="9"/>
      <c r="FO336" s="36"/>
      <c r="FP336" s="9"/>
      <c r="FQ336" s="132"/>
      <c r="FR336" s="132"/>
      <c r="FS336" s="1"/>
      <c r="FT336" s="1"/>
      <c r="FU336" s="335" t="s">
        <v>772</v>
      </c>
      <c r="FV336" s="349" t="s">
        <v>513</v>
      </c>
      <c r="FW336" s="210" t="s">
        <v>772</v>
      </c>
      <c r="FX336" s="29" t="s">
        <v>1314</v>
      </c>
      <c r="FY336" s="241" t="s">
        <v>2461</v>
      </c>
      <c r="FZ336" s="1"/>
      <c r="GA336" s="1">
        <v>3</v>
      </c>
      <c r="GB336" s="9"/>
      <c r="GC336" s="9"/>
      <c r="GD336" s="1"/>
      <c r="GE336" s="20">
        <v>1</v>
      </c>
      <c r="GF336" s="2" t="s">
        <v>513</v>
      </c>
      <c r="GG336" s="1"/>
      <c r="GH336" s="28">
        <v>44060</v>
      </c>
      <c r="GI336" s="351">
        <v>1</v>
      </c>
      <c r="GJ336" s="29" t="s">
        <v>2511</v>
      </c>
      <c r="GK336" s="1"/>
      <c r="GL336" s="29" t="s">
        <v>513</v>
      </c>
      <c r="GM336" s="9"/>
      <c r="GN336" s="1"/>
      <c r="GO336" s="1"/>
      <c r="GP336" s="4"/>
      <c r="GQ336" s="1"/>
      <c r="GR336" s="138"/>
      <c r="GS336" s="1"/>
      <c r="GT336" s="1"/>
      <c r="GU336" s="1"/>
      <c r="GV336" s="1"/>
      <c r="GW336" s="1"/>
      <c r="GX336" s="1"/>
      <c r="GY336" s="9"/>
      <c r="GZ336" s="9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1"/>
      <c r="KQ336" s="9"/>
      <c r="KR336" s="9"/>
      <c r="KS336" s="23">
        <v>44060</v>
      </c>
      <c r="KT336" s="20">
        <v>1</v>
      </c>
      <c r="KU336" s="1">
        <v>1</v>
      </c>
      <c r="KV336" s="1">
        <v>1</v>
      </c>
      <c r="KW336" s="23">
        <v>44081</v>
      </c>
      <c r="KX336" s="1">
        <v>1</v>
      </c>
      <c r="KY336" s="1">
        <v>0</v>
      </c>
      <c r="KZ336" s="1">
        <v>4</v>
      </c>
      <c r="LA336" s="11" t="s">
        <v>513</v>
      </c>
      <c r="LB336" s="11"/>
      <c r="LC336" s="11"/>
    </row>
    <row r="337" spans="1:315">
      <c r="A337" s="1">
        <v>158</v>
      </c>
      <c r="B337" s="1">
        <f>COUNTIFS($D$3:D337,D337,$F$3:F337,F337)</f>
        <v>1</v>
      </c>
      <c r="C337" s="34">
        <v>12924</v>
      </c>
      <c r="D337" s="72" t="s">
        <v>1182</v>
      </c>
      <c r="E337" s="73" t="s">
        <v>481</v>
      </c>
      <c r="F337" s="75">
        <v>5853050346</v>
      </c>
      <c r="G337" s="74">
        <v>62</v>
      </c>
      <c r="H337" s="442">
        <v>43992</v>
      </c>
      <c r="I337" s="29" t="s">
        <v>1183</v>
      </c>
      <c r="J337" s="24" t="s">
        <v>486</v>
      </c>
      <c r="K337" s="2" t="s">
        <v>429</v>
      </c>
      <c r="L337" s="1">
        <v>16</v>
      </c>
      <c r="M337" s="2">
        <v>1</v>
      </c>
      <c r="N337" s="2" t="s">
        <v>644</v>
      </c>
      <c r="O337" s="1"/>
      <c r="P337" s="1" t="s">
        <v>1160</v>
      </c>
      <c r="Q337" s="25"/>
      <c r="R337" s="25"/>
      <c r="S337" s="2"/>
      <c r="T337" s="49" t="s">
        <v>1013</v>
      </c>
      <c r="U337" s="49"/>
      <c r="V337" s="54" t="s">
        <v>1107</v>
      </c>
      <c r="W337" s="27"/>
      <c r="X337" s="56"/>
      <c r="Y337" s="56"/>
      <c r="Z337" s="29"/>
      <c r="AA337" s="1" t="s">
        <v>793</v>
      </c>
      <c r="AB337" s="1"/>
      <c r="AC337" s="112">
        <v>346</v>
      </c>
      <c r="AD337" s="112">
        <v>5500</v>
      </c>
      <c r="AE337" s="11"/>
      <c r="AF337" s="11"/>
      <c r="AG337" s="11" t="s">
        <v>482</v>
      </c>
      <c r="AH337" s="112">
        <v>450</v>
      </c>
      <c r="AI337" s="11"/>
      <c r="AJ337" s="11"/>
      <c r="AK337" s="112"/>
      <c r="AL337" s="1"/>
      <c r="AM337" s="11"/>
      <c r="AN337" s="1"/>
      <c r="AO337" s="113">
        <v>70.099999999999994</v>
      </c>
      <c r="AP337" s="114">
        <v>17.399999999999999</v>
      </c>
      <c r="AQ337" s="115">
        <v>11.6</v>
      </c>
      <c r="AR337" s="116">
        <f t="shared" ref="AR337:AR355" si="521">AO337+AP337+AQ337</f>
        <v>99.1</v>
      </c>
      <c r="AS337" s="117">
        <f t="shared" ref="AS337:AS355" si="522">AO337/AP337</f>
        <v>4.0287356321839081</v>
      </c>
      <c r="AT337" s="118">
        <f t="shared" ref="AT337:AT355" si="523">AO337/AP337*AQ337</f>
        <v>46.733333333333334</v>
      </c>
      <c r="AU337" s="119">
        <f t="shared" ref="AU337:AU355" si="524">AO337/(AP337+AQ337)</f>
        <v>2.4172413793103447</v>
      </c>
      <c r="AV337" s="19">
        <f t="shared" ref="AV337:AV347" si="525">AW337*AO337/100</f>
        <v>66.017999999999986</v>
      </c>
      <c r="AW337" s="19">
        <f t="shared" ref="AW337:AW347" si="526">98-AY337-(CD337*100/AO337)</f>
        <v>94.176890156918688</v>
      </c>
      <c r="AX337" s="120">
        <v>1.81</v>
      </c>
      <c r="AY337" s="19">
        <f t="shared" ref="AY337:AY347" si="527">AX337*100/AO337</f>
        <v>2.5820256776034238</v>
      </c>
      <c r="AZ337" s="1" t="s">
        <v>431</v>
      </c>
      <c r="BA337" s="55">
        <v>44.5</v>
      </c>
      <c r="BB337" s="1" t="s">
        <v>431</v>
      </c>
      <c r="BC337" s="6">
        <v>0.4</v>
      </c>
      <c r="BD337" s="6"/>
      <c r="BE337" s="19"/>
      <c r="BF337" s="19"/>
      <c r="BG337" s="64">
        <v>7986.1538461538457</v>
      </c>
      <c r="BH337" s="64">
        <v>836</v>
      </c>
      <c r="BI337" s="19">
        <v>8.69</v>
      </c>
      <c r="BJ337" s="19">
        <v>57.5</v>
      </c>
      <c r="BK337" s="19">
        <f>100-BJ337</f>
        <v>42.5</v>
      </c>
      <c r="BL337" s="121">
        <f t="shared" ref="BL337:BL355" si="528">BJ337/BK337</f>
        <v>1.3529411764705883</v>
      </c>
      <c r="BM337" s="122">
        <v>4.2300000000000004</v>
      </c>
      <c r="BN337" s="6">
        <f t="shared" ref="BN337:BN355" si="529">BM337*100/AO337</f>
        <v>6.0342368045649089</v>
      </c>
      <c r="BO337" s="1" t="s">
        <v>431</v>
      </c>
      <c r="BP337" s="19">
        <v>60.7</v>
      </c>
      <c r="BQ337" s="19">
        <v>68.08</v>
      </c>
      <c r="BR337" s="4">
        <v>31039</v>
      </c>
      <c r="BS337" s="6">
        <f t="shared" ref="BS337:BS355" si="530">BX337+BZ337</f>
        <v>78.900000000000006</v>
      </c>
      <c r="BT337" s="4">
        <v>84.1</v>
      </c>
      <c r="BU337" s="42">
        <v>12811.034482758621</v>
      </c>
      <c r="BV337" s="6">
        <f t="shared" ref="BV337:BV355" si="531">100-BT337</f>
        <v>15.900000000000006</v>
      </c>
      <c r="BW337" s="6">
        <f t="shared" ref="BW337:BW355" si="532">BY337+CA337+CC337</f>
        <v>17.138999999999999</v>
      </c>
      <c r="BX337" s="2">
        <v>49.7</v>
      </c>
      <c r="BY337" s="22">
        <f t="shared" ref="BY337:BY355" si="533">BX337*AP337/100</f>
        <v>8.6478000000000002</v>
      </c>
      <c r="BZ337" s="4">
        <v>29.2</v>
      </c>
      <c r="CA337" s="22">
        <f t="shared" ref="CA337:CA355" si="534">BZ337*AP337/100</f>
        <v>5.0807999999999991</v>
      </c>
      <c r="CB337" s="4">
        <v>19.600000000000001</v>
      </c>
      <c r="CC337" s="22">
        <f t="shared" ref="CC337:CC355" si="535">CB337*AP337/100</f>
        <v>3.4104000000000001</v>
      </c>
      <c r="CD337" s="22">
        <v>0.87</v>
      </c>
      <c r="CE337" s="123">
        <v>99.9</v>
      </c>
      <c r="CF337" s="123">
        <v>13512</v>
      </c>
      <c r="CG337" s="123">
        <v>99.7</v>
      </c>
      <c r="CH337" s="123">
        <v>8543</v>
      </c>
      <c r="CI337" s="123">
        <v>95.5</v>
      </c>
      <c r="CJ337" s="123">
        <v>99</v>
      </c>
      <c r="CK337" s="123">
        <v>9996</v>
      </c>
      <c r="CL337" s="19">
        <f t="shared" ref="CL337:CL355" si="536">BX337/BZ337</f>
        <v>1.702054794520548</v>
      </c>
      <c r="CM337" s="22"/>
      <c r="CN337" s="22"/>
      <c r="CO337" s="22"/>
      <c r="CP337" s="6">
        <v>0.75</v>
      </c>
      <c r="CQ337" s="19"/>
      <c r="CR337" s="19"/>
      <c r="CS337" s="19"/>
      <c r="CT337" s="22"/>
      <c r="CU337" s="139"/>
      <c r="CV337" s="139"/>
      <c r="CW337" s="22"/>
      <c r="CX337" s="22"/>
      <c r="CY337" s="1"/>
      <c r="CZ337" s="22"/>
      <c r="DA337" s="16"/>
      <c r="DB337" s="126" t="s">
        <v>257</v>
      </c>
      <c r="DC337" s="127"/>
      <c r="DD337" s="128" t="s">
        <v>1184</v>
      </c>
      <c r="DE337" s="1"/>
      <c r="DF337" s="1"/>
      <c r="DG337" s="1"/>
      <c r="DH337" s="1"/>
      <c r="DI337" s="1" t="s">
        <v>435</v>
      </c>
      <c r="DJ337" s="205" t="s">
        <v>482</v>
      </c>
      <c r="DK337" s="4">
        <v>2</v>
      </c>
      <c r="DL337" s="4" t="s">
        <v>441</v>
      </c>
      <c r="DM337" s="4" t="s">
        <v>455</v>
      </c>
      <c r="DN337" s="16">
        <v>0</v>
      </c>
      <c r="DO337" s="4"/>
      <c r="DP337" s="4"/>
      <c r="DQ337" s="4"/>
      <c r="DR337" s="22">
        <v>23.7</v>
      </c>
      <c r="DS337" s="22" t="s">
        <v>430</v>
      </c>
      <c r="DT337" s="22">
        <v>523</v>
      </c>
      <c r="DU337" s="22">
        <v>15.9</v>
      </c>
      <c r="DV337" s="22">
        <v>84.1</v>
      </c>
      <c r="DW337" s="22" t="s">
        <v>430</v>
      </c>
      <c r="DX337" s="22" t="s">
        <v>430</v>
      </c>
      <c r="DY337" s="22" t="s">
        <v>430</v>
      </c>
      <c r="DZ337" s="22" t="s">
        <v>430</v>
      </c>
      <c r="EA337" s="2">
        <v>0</v>
      </c>
      <c r="EB337" s="2"/>
      <c r="EC337" s="36"/>
      <c r="ED337" s="36"/>
      <c r="EE337" s="4">
        <v>16</v>
      </c>
      <c r="EF337" s="4">
        <v>50</v>
      </c>
      <c r="EG337" s="4">
        <v>3</v>
      </c>
      <c r="EH337" s="4">
        <v>1</v>
      </c>
      <c r="EI337" s="4" t="s">
        <v>2512</v>
      </c>
      <c r="EJ337" s="4">
        <v>181</v>
      </c>
      <c r="EK337" s="4">
        <v>110</v>
      </c>
      <c r="EL337" s="6">
        <f>EK337/(EJ337*EJ337*0.01*0.01)</f>
        <v>33.576508653582003</v>
      </c>
      <c r="EM337" s="4">
        <v>2</v>
      </c>
      <c r="EN337" s="1">
        <v>1</v>
      </c>
      <c r="EO337" s="4">
        <v>3</v>
      </c>
      <c r="EP337" s="4">
        <v>2</v>
      </c>
      <c r="EQ337" s="31">
        <v>2</v>
      </c>
      <c r="ER337" s="14">
        <v>43720</v>
      </c>
      <c r="ES337" s="129">
        <v>12924</v>
      </c>
      <c r="ET337" s="130">
        <v>75</v>
      </c>
      <c r="EU337" s="130">
        <v>7642</v>
      </c>
      <c r="EV337" s="130">
        <v>4000</v>
      </c>
      <c r="EW337" s="130">
        <v>40560</v>
      </c>
      <c r="EX337" s="130">
        <v>2750</v>
      </c>
      <c r="EY337" s="131">
        <f t="shared" ref="EY337:EY355" si="537">EX337/EV337*EW337/ET337</f>
        <v>371.8</v>
      </c>
      <c r="EZ337" s="38">
        <f t="shared" ref="EZ337:EZ355" si="538">L337*EY337</f>
        <v>5948.8</v>
      </c>
      <c r="FA337" s="9"/>
      <c r="FB337" s="9"/>
      <c r="FC337" s="9"/>
      <c r="FD337" s="9"/>
      <c r="FE337" s="132"/>
      <c r="FF337" s="132"/>
      <c r="FG337" s="132"/>
      <c r="FH337" s="133"/>
      <c r="FI337" s="11"/>
      <c r="FJ337" s="133"/>
      <c r="FK337" s="135"/>
      <c r="FL337" s="136"/>
      <c r="FM337" s="9"/>
      <c r="FN337" s="1"/>
      <c r="FO337" s="40">
        <f t="shared" ref="FO337:FO355" si="539">AC337/1000</f>
        <v>0.34599999999999997</v>
      </c>
      <c r="FP337" s="9"/>
      <c r="FQ337" s="118">
        <f t="shared" ref="FQ337:FQ355" si="540">EX337*100/EU337</f>
        <v>35.985344150745881</v>
      </c>
      <c r="FR337" s="137">
        <f t="shared" ref="FR337:FR355" si="541">EY337/1000</f>
        <v>0.37180000000000002</v>
      </c>
      <c r="FS337" s="140">
        <f>DT337/EY337</f>
        <v>1.4066702528240989</v>
      </c>
      <c r="FT337" s="42">
        <v>20</v>
      </c>
      <c r="FU337" s="337">
        <v>39618</v>
      </c>
      <c r="FV337" s="346" t="s">
        <v>430</v>
      </c>
      <c r="FW337" s="2" t="s">
        <v>1349</v>
      </c>
      <c r="FX337" s="209" t="s">
        <v>430</v>
      </c>
      <c r="FY337" s="241" t="s">
        <v>2429</v>
      </c>
      <c r="FZ337" s="1">
        <v>0</v>
      </c>
      <c r="GA337" s="2">
        <v>3</v>
      </c>
      <c r="GB337" s="11" t="s">
        <v>500</v>
      </c>
      <c r="GC337" s="11"/>
      <c r="GD337" s="1"/>
      <c r="GE337" s="20">
        <v>0</v>
      </c>
      <c r="GF337" s="2" t="s">
        <v>513</v>
      </c>
      <c r="GG337" s="1">
        <v>1</v>
      </c>
      <c r="GH337" s="28">
        <v>44006</v>
      </c>
      <c r="GI337" s="351">
        <v>1</v>
      </c>
      <c r="GJ337" s="29" t="s">
        <v>1016</v>
      </c>
      <c r="GK337" s="1">
        <v>0</v>
      </c>
      <c r="GL337" s="29" t="s">
        <v>513</v>
      </c>
      <c r="GM337" s="11" t="s">
        <v>784</v>
      </c>
      <c r="GN337" s="1"/>
      <c r="GO337" s="10">
        <v>43992</v>
      </c>
      <c r="GP337" s="23" t="s">
        <v>522</v>
      </c>
      <c r="GQ337" s="20">
        <f>DATEDIF(ER337,GO337,"m")</f>
        <v>8</v>
      </c>
      <c r="GR337" s="138" t="s">
        <v>1018</v>
      </c>
      <c r="GS337" s="1"/>
      <c r="GT337" s="19"/>
      <c r="GU337" s="1"/>
      <c r="GV337" s="11"/>
      <c r="GW337" s="1"/>
      <c r="GX337" s="1"/>
      <c r="GY337" s="9"/>
      <c r="GZ337" s="11">
        <v>1</v>
      </c>
      <c r="HA337" s="51">
        <v>6.63</v>
      </c>
      <c r="HB337" s="51">
        <v>0</v>
      </c>
      <c r="HC337" s="52">
        <v>2462.6</v>
      </c>
      <c r="HD337" s="51">
        <v>0</v>
      </c>
      <c r="HE337" s="51">
        <v>7.67</v>
      </c>
      <c r="HF337" s="51">
        <v>0</v>
      </c>
      <c r="HG337" s="52">
        <v>4922.6000000000004</v>
      </c>
      <c r="HH337" s="51">
        <v>36.6</v>
      </c>
      <c r="HI337" s="52">
        <v>541.1</v>
      </c>
      <c r="HJ337" s="51">
        <v>0</v>
      </c>
      <c r="HK337" s="51">
        <v>0</v>
      </c>
      <c r="HL337" s="51">
        <v>0</v>
      </c>
      <c r="HM337" s="51">
        <v>2265.06</v>
      </c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20"/>
      <c r="IC337" s="20"/>
      <c r="ID337" s="11"/>
      <c r="IE337" s="11"/>
      <c r="IF337" s="20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9"/>
      <c r="KC337" s="9"/>
      <c r="KD337" s="9"/>
      <c r="KE337" s="20">
        <f t="shared" ref="KE337:KE355" si="542">FR337*AO337/100*1000</f>
        <v>260.63179999999994</v>
      </c>
      <c r="KF337" s="20">
        <f t="shared" ref="KF337:KF355" si="543">FR337*AP337/100*1000</f>
        <v>64.69319999999999</v>
      </c>
      <c r="KG337" s="20">
        <f t="shared" ref="KG337:KG355" si="544">FR337*AQ337/100*1000</f>
        <v>43.128799999999998</v>
      </c>
      <c r="KH337" s="20">
        <f t="shared" ref="KH337:KH355" si="545">FR337*AX337/100*1000</f>
        <v>6.7295800000000003</v>
      </c>
      <c r="KI337" s="20">
        <f t="shared" ref="KI337:KI355" si="546">FR337*BM337/100*1000</f>
        <v>15.72714</v>
      </c>
      <c r="KJ337" s="20">
        <f t="shared" ref="KJ337:KJ355" si="547">FR337*BY337/100*1000</f>
        <v>32.1525204</v>
      </c>
      <c r="KK337" s="20">
        <f t="shared" ref="KK337:KK355" si="548">FR337*CA337/100*1000</f>
        <v>18.890414399999997</v>
      </c>
      <c r="KL337" s="20">
        <f t="shared" ref="KL337:KL355" si="549">FR337*CC337/100*1000</f>
        <v>12.679867200000002</v>
      </c>
      <c r="KM337" s="9"/>
      <c r="KN337" s="9"/>
      <c r="KO337" s="9"/>
      <c r="KP337" s="1"/>
      <c r="KQ337" s="9"/>
      <c r="KR337" s="9"/>
      <c r="KS337" s="23">
        <v>44006</v>
      </c>
      <c r="KT337" s="20">
        <v>3</v>
      </c>
      <c r="KU337" s="1">
        <v>4</v>
      </c>
      <c r="KV337" s="2">
        <v>2</v>
      </c>
      <c r="KW337" s="23">
        <v>44272</v>
      </c>
      <c r="KX337" s="1">
        <v>3</v>
      </c>
      <c r="KY337" s="1">
        <v>0</v>
      </c>
      <c r="KZ337" s="1">
        <v>2</v>
      </c>
      <c r="LA337" s="11" t="s">
        <v>2480</v>
      </c>
      <c r="LB337" s="11"/>
      <c r="LC337" s="11"/>
    </row>
    <row r="338" spans="1:315">
      <c r="A338" s="1">
        <v>175</v>
      </c>
      <c r="B338" s="1">
        <f>COUNTIFS($D$3:D338,D338,$F$3:F338,F338)</f>
        <v>1</v>
      </c>
      <c r="C338" s="34">
        <v>13059</v>
      </c>
      <c r="D338" s="21" t="s">
        <v>1182</v>
      </c>
      <c r="E338" s="2" t="s">
        <v>1218</v>
      </c>
      <c r="F338" s="12">
        <v>5857190196</v>
      </c>
      <c r="G338" s="1">
        <v>62</v>
      </c>
      <c r="H338" s="441">
        <v>44012</v>
      </c>
      <c r="I338" s="29" t="s">
        <v>1219</v>
      </c>
      <c r="J338" s="24" t="s">
        <v>486</v>
      </c>
      <c r="K338" s="2" t="s">
        <v>429</v>
      </c>
      <c r="L338" s="1">
        <v>8</v>
      </c>
      <c r="M338" s="2" t="s">
        <v>661</v>
      </c>
      <c r="N338" s="2" t="s">
        <v>430</v>
      </c>
      <c r="O338" s="1"/>
      <c r="P338" s="1" t="s">
        <v>1204</v>
      </c>
      <c r="Q338" s="25"/>
      <c r="R338" s="25"/>
      <c r="S338" s="2"/>
      <c r="T338" s="41"/>
      <c r="U338" s="41"/>
      <c r="V338" s="54" t="s">
        <v>1107</v>
      </c>
      <c r="W338" s="27"/>
      <c r="X338" s="56"/>
      <c r="Y338" s="56"/>
      <c r="Z338" s="29"/>
      <c r="AA338" s="1" t="s">
        <v>793</v>
      </c>
      <c r="AB338" s="1"/>
      <c r="AC338" s="112">
        <v>77</v>
      </c>
      <c r="AD338" s="112">
        <v>600</v>
      </c>
      <c r="AE338" s="11"/>
      <c r="AF338" s="11"/>
      <c r="AG338" s="11" t="s">
        <v>482</v>
      </c>
      <c r="AH338" s="112">
        <v>50</v>
      </c>
      <c r="AI338" s="11"/>
      <c r="AJ338" s="11"/>
      <c r="AK338" s="112"/>
      <c r="AL338" s="1"/>
      <c r="AM338" s="11"/>
      <c r="AN338" s="1"/>
      <c r="AO338" s="113">
        <v>38.1</v>
      </c>
      <c r="AP338" s="114">
        <v>45</v>
      </c>
      <c r="AQ338" s="115">
        <v>14.7</v>
      </c>
      <c r="AR338" s="116">
        <f t="shared" si="521"/>
        <v>97.8</v>
      </c>
      <c r="AS338" s="117">
        <f t="shared" si="522"/>
        <v>0.84666666666666668</v>
      </c>
      <c r="AT338" s="118">
        <f t="shared" si="523"/>
        <v>12.446</v>
      </c>
      <c r="AU338" s="119">
        <f t="shared" si="524"/>
        <v>0.63819095477386933</v>
      </c>
      <c r="AV338" s="19">
        <f t="shared" si="525"/>
        <v>31.778000000000002</v>
      </c>
      <c r="AW338" s="19">
        <f t="shared" si="526"/>
        <v>83.406824146981634</v>
      </c>
      <c r="AX338" s="120">
        <v>5.08</v>
      </c>
      <c r="AY338" s="19">
        <f t="shared" si="527"/>
        <v>13.333333333333332</v>
      </c>
      <c r="AZ338" s="1" t="s">
        <v>431</v>
      </c>
      <c r="BA338" s="55">
        <v>11</v>
      </c>
      <c r="BB338" s="1" t="s">
        <v>431</v>
      </c>
      <c r="BC338" s="6">
        <v>1</v>
      </c>
      <c r="BD338" s="6"/>
      <c r="BE338" s="19"/>
      <c r="BF338" s="19"/>
      <c r="BG338" s="2">
        <v>6074</v>
      </c>
      <c r="BH338" s="64">
        <v>359.09999999999997</v>
      </c>
      <c r="BI338" s="19">
        <v>0.77</v>
      </c>
      <c r="BJ338" s="19">
        <v>29.2</v>
      </c>
      <c r="BK338" s="19">
        <f>100-BJ338</f>
        <v>70.8</v>
      </c>
      <c r="BL338" s="144">
        <f t="shared" si="528"/>
        <v>0.41242937853107348</v>
      </c>
      <c r="BM338" s="122">
        <v>0.21</v>
      </c>
      <c r="BN338" s="6">
        <f t="shared" si="529"/>
        <v>0.55118110236220474</v>
      </c>
      <c r="BO338" s="1" t="s">
        <v>431</v>
      </c>
      <c r="BP338" s="19">
        <v>19.5</v>
      </c>
      <c r="BQ338" s="19">
        <v>37.375</v>
      </c>
      <c r="BR338" s="4">
        <v>28889</v>
      </c>
      <c r="BS338" s="6">
        <f t="shared" si="530"/>
        <v>51</v>
      </c>
      <c r="BT338" s="4">
        <v>89.9</v>
      </c>
      <c r="BU338" s="42">
        <v>5215.8620689655172</v>
      </c>
      <c r="BV338" s="6">
        <f t="shared" si="531"/>
        <v>10.099999999999994</v>
      </c>
      <c r="BW338" s="6">
        <f t="shared" si="532"/>
        <v>44.864999999999995</v>
      </c>
      <c r="BX338" s="2">
        <v>22.7</v>
      </c>
      <c r="BY338" s="22">
        <f t="shared" si="533"/>
        <v>10.215</v>
      </c>
      <c r="BZ338" s="4">
        <v>28.3</v>
      </c>
      <c r="CA338" s="22">
        <f t="shared" si="534"/>
        <v>12.734999999999999</v>
      </c>
      <c r="CB338" s="4">
        <v>48.7</v>
      </c>
      <c r="CC338" s="22">
        <f t="shared" si="535"/>
        <v>21.914999999999999</v>
      </c>
      <c r="CD338" s="22">
        <v>0.48</v>
      </c>
      <c r="CE338" s="123">
        <v>98.5</v>
      </c>
      <c r="CF338" s="123">
        <v>6224</v>
      </c>
      <c r="CG338" s="123">
        <v>96.6</v>
      </c>
      <c r="CH338" s="123">
        <v>4452</v>
      </c>
      <c r="CI338" s="123">
        <v>77.5</v>
      </c>
      <c r="CJ338" s="123">
        <v>87.7</v>
      </c>
      <c r="CK338" s="123">
        <v>3846</v>
      </c>
      <c r="CL338" s="19">
        <f t="shared" si="536"/>
        <v>0.80212014134275611</v>
      </c>
      <c r="CM338" s="22"/>
      <c r="CN338" s="22"/>
      <c r="CO338" s="22"/>
      <c r="CP338" s="6">
        <v>1.41</v>
      </c>
      <c r="CQ338" s="19"/>
      <c r="CR338" s="19"/>
      <c r="CS338" s="19"/>
      <c r="CT338" s="22"/>
      <c r="CU338" s="139"/>
      <c r="CV338" s="139"/>
      <c r="CW338" s="22"/>
      <c r="CX338" s="22"/>
      <c r="CY338" s="1"/>
      <c r="CZ338" s="22"/>
      <c r="DA338" s="16"/>
      <c r="DB338" s="126" t="s">
        <v>256</v>
      </c>
      <c r="DC338" s="127"/>
      <c r="DD338" s="128" t="s">
        <v>1220</v>
      </c>
      <c r="DE338" s="1"/>
      <c r="DF338" s="1"/>
      <c r="DG338" s="1"/>
      <c r="DH338" s="1"/>
      <c r="DI338" s="1" t="s">
        <v>435</v>
      </c>
      <c r="DJ338" s="205" t="s">
        <v>482</v>
      </c>
      <c r="DK338" s="4">
        <v>2</v>
      </c>
      <c r="DL338" s="4"/>
      <c r="DM338" s="4"/>
      <c r="DN338" s="16">
        <v>0</v>
      </c>
      <c r="DO338" s="4"/>
      <c r="DP338" s="4"/>
      <c r="DQ338" s="4"/>
      <c r="DR338" s="22" t="s">
        <v>430</v>
      </c>
      <c r="DS338" s="22" t="s">
        <v>430</v>
      </c>
      <c r="DT338" s="22">
        <v>329</v>
      </c>
      <c r="DU338" s="22">
        <v>22.2</v>
      </c>
      <c r="DV338" s="22">
        <v>77.8</v>
      </c>
      <c r="DW338" s="22" t="s">
        <v>430</v>
      </c>
      <c r="DX338" s="22" t="s">
        <v>430</v>
      </c>
      <c r="DY338" s="22" t="s">
        <v>430</v>
      </c>
      <c r="DZ338" s="22" t="s">
        <v>430</v>
      </c>
      <c r="EA338" s="2">
        <v>0</v>
      </c>
      <c r="EB338" s="2"/>
      <c r="EC338" s="36"/>
      <c r="ED338" s="36"/>
      <c r="EE338" s="4">
        <v>8</v>
      </c>
      <c r="EF338" s="4">
        <v>30</v>
      </c>
      <c r="EG338" s="4"/>
      <c r="EH338" s="4">
        <v>1</v>
      </c>
      <c r="EI338" s="4" t="s">
        <v>2493</v>
      </c>
      <c r="EJ338" s="4" t="s">
        <v>430</v>
      </c>
      <c r="EK338" s="4" t="s">
        <v>430</v>
      </c>
      <c r="EL338" s="6" t="s">
        <v>430</v>
      </c>
      <c r="EM338" s="4">
        <v>1</v>
      </c>
      <c r="EN338" s="1">
        <v>1</v>
      </c>
      <c r="EO338" s="4">
        <v>2</v>
      </c>
      <c r="EP338" s="4">
        <v>2</v>
      </c>
      <c r="EQ338" s="31" t="s">
        <v>513</v>
      </c>
      <c r="ER338" s="14" t="s">
        <v>513</v>
      </c>
      <c r="ES338" s="129">
        <v>13059</v>
      </c>
      <c r="ET338" s="130">
        <v>75</v>
      </c>
      <c r="EU338" s="130">
        <v>9301</v>
      </c>
      <c r="EV338" s="130">
        <v>16000</v>
      </c>
      <c r="EW338" s="130">
        <v>40560</v>
      </c>
      <c r="EX338" s="130">
        <v>2347</v>
      </c>
      <c r="EY338" s="131">
        <f t="shared" si="537"/>
        <v>79.328599999999994</v>
      </c>
      <c r="EZ338" s="38">
        <f t="shared" si="538"/>
        <v>634.62879999999996</v>
      </c>
      <c r="FA338" s="9"/>
      <c r="FB338" s="9"/>
      <c r="FC338" s="9"/>
      <c r="FD338" s="9"/>
      <c r="FE338" s="132"/>
      <c r="FF338" s="132"/>
      <c r="FG338" s="132"/>
      <c r="FH338" s="133"/>
      <c r="FI338" s="11"/>
      <c r="FJ338" s="133"/>
      <c r="FK338" s="135"/>
      <c r="FL338" s="136"/>
      <c r="FM338" s="9"/>
      <c r="FN338" s="1"/>
      <c r="FO338" s="40">
        <f t="shared" si="539"/>
        <v>7.6999999999999999E-2</v>
      </c>
      <c r="FP338" s="9"/>
      <c r="FQ338" s="118">
        <f t="shared" si="540"/>
        <v>25.233845823029782</v>
      </c>
      <c r="FR338" s="137">
        <f t="shared" si="541"/>
        <v>7.9328599999999999E-2</v>
      </c>
      <c r="FS338" s="140">
        <f>DT338/EY338</f>
        <v>4.1473062678529562</v>
      </c>
      <c r="FT338" s="140"/>
      <c r="FU338" s="336">
        <v>44004</v>
      </c>
      <c r="FV338" s="343"/>
      <c r="FW338" s="2" t="s">
        <v>1314</v>
      </c>
      <c r="FX338" s="208"/>
      <c r="FY338" s="241" t="s">
        <v>2513</v>
      </c>
      <c r="FZ338" s="1"/>
      <c r="GA338" s="1">
        <v>2</v>
      </c>
      <c r="GB338" s="9"/>
      <c r="GC338" s="9"/>
      <c r="GD338" s="1"/>
      <c r="GE338" s="20">
        <v>1</v>
      </c>
      <c r="GF338" s="2" t="s">
        <v>2514</v>
      </c>
      <c r="GG338" s="1"/>
      <c r="GH338" s="28">
        <v>44022</v>
      </c>
      <c r="GI338" s="351">
        <v>1</v>
      </c>
      <c r="GJ338" s="29" t="s">
        <v>2795</v>
      </c>
      <c r="GK338" s="1"/>
      <c r="GL338" s="29" t="s">
        <v>513</v>
      </c>
      <c r="GM338" s="9"/>
      <c r="GN338" s="1"/>
      <c r="GO338" s="10">
        <v>44012</v>
      </c>
      <c r="GP338" s="10"/>
      <c r="GQ338" s="20"/>
      <c r="GR338" s="138"/>
      <c r="GS338" s="1"/>
      <c r="GT338" s="19">
        <v>3.1049898860800003</v>
      </c>
      <c r="GU338" s="1"/>
      <c r="GV338" s="145">
        <v>0.22507125520000001</v>
      </c>
      <c r="GW338" s="1"/>
      <c r="GX338" s="1"/>
      <c r="GY338" s="11"/>
      <c r="GZ338" s="11"/>
      <c r="HA338" s="32">
        <v>14.39</v>
      </c>
      <c r="HB338" s="32">
        <v>19.87</v>
      </c>
      <c r="HC338" s="33">
        <v>12439.07</v>
      </c>
      <c r="HD338" s="32">
        <v>5.77</v>
      </c>
      <c r="HE338" s="32">
        <v>10.88</v>
      </c>
      <c r="HF338" s="32">
        <v>7.92</v>
      </c>
      <c r="HG338" s="33">
        <v>8282.56</v>
      </c>
      <c r="HH338" s="32">
        <v>110.22</v>
      </c>
      <c r="HI338" s="33">
        <v>490.26</v>
      </c>
      <c r="HJ338" s="32">
        <v>398.08</v>
      </c>
      <c r="HK338" s="32">
        <v>22.4</v>
      </c>
      <c r="HL338" s="32">
        <v>35.81</v>
      </c>
      <c r="HM338" s="32">
        <v>400.95</v>
      </c>
      <c r="HN338" s="32">
        <v>0</v>
      </c>
      <c r="HO338" s="32">
        <v>99.62</v>
      </c>
      <c r="HP338" s="33">
        <v>3085.38</v>
      </c>
      <c r="HQ338" s="32">
        <v>6.68</v>
      </c>
      <c r="HR338" s="32">
        <v>0</v>
      </c>
      <c r="HS338" s="32">
        <v>527.88</v>
      </c>
      <c r="HT338" s="32">
        <v>4485.72</v>
      </c>
      <c r="HU338" s="32">
        <v>607.66999999999996</v>
      </c>
      <c r="HV338" s="32">
        <v>16.88</v>
      </c>
      <c r="HW338" s="32">
        <v>108.33</v>
      </c>
      <c r="HX338" s="32">
        <v>93.92</v>
      </c>
      <c r="HY338" s="32">
        <v>0</v>
      </c>
      <c r="HZ338" s="32">
        <v>317.89999999999998</v>
      </c>
      <c r="IA338" s="22">
        <f>HU338/HP338</f>
        <v>0.19695142899740062</v>
      </c>
      <c r="IB338" s="1"/>
      <c r="IC338" s="1"/>
      <c r="ID338" s="1"/>
      <c r="IE338" s="1"/>
      <c r="IF338" s="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9"/>
      <c r="KC338" s="9"/>
      <c r="KD338" s="9"/>
      <c r="KE338" s="20">
        <f t="shared" si="542"/>
        <v>30.224196600000003</v>
      </c>
      <c r="KF338" s="20">
        <f t="shared" si="543"/>
        <v>35.697870000000002</v>
      </c>
      <c r="KG338" s="20">
        <f t="shared" si="544"/>
        <v>11.6613042</v>
      </c>
      <c r="KH338" s="20">
        <f t="shared" si="545"/>
        <v>4.0298928800000002</v>
      </c>
      <c r="KI338" s="20">
        <f t="shared" si="546"/>
        <v>0.16659005999999998</v>
      </c>
      <c r="KJ338" s="20">
        <f t="shared" si="547"/>
        <v>8.103416489999999</v>
      </c>
      <c r="KK338" s="20">
        <f t="shared" si="548"/>
        <v>10.102497209999999</v>
      </c>
      <c r="KL338" s="20">
        <f t="shared" si="549"/>
        <v>17.384862689999999</v>
      </c>
      <c r="KM338" s="9"/>
      <c r="KN338" s="9"/>
      <c r="KO338" s="9"/>
      <c r="KP338" s="1"/>
      <c r="KQ338" s="9"/>
      <c r="KR338" s="9"/>
      <c r="KS338" s="23">
        <v>44022</v>
      </c>
      <c r="KT338" s="20">
        <v>2</v>
      </c>
      <c r="KU338" s="1">
        <v>2</v>
      </c>
      <c r="KV338" s="1">
        <v>1</v>
      </c>
      <c r="KW338" s="23">
        <v>44208</v>
      </c>
      <c r="KX338" s="1">
        <v>1</v>
      </c>
      <c r="KY338" s="1">
        <v>0</v>
      </c>
      <c r="KZ338" s="1">
        <v>2</v>
      </c>
      <c r="LA338" s="11" t="s">
        <v>2428</v>
      </c>
      <c r="LB338" s="11"/>
      <c r="LC338" s="11"/>
    </row>
    <row r="339" spans="1:315">
      <c r="A339" s="1">
        <v>70</v>
      </c>
      <c r="B339" s="1">
        <f>COUNTIFS($D$3:D339,D339,$F$3:F339,F339)</f>
        <v>2</v>
      </c>
      <c r="C339" s="34">
        <v>14820</v>
      </c>
      <c r="D339" s="72" t="s">
        <v>1182</v>
      </c>
      <c r="E339" s="73" t="s">
        <v>481</v>
      </c>
      <c r="F339" s="75">
        <v>5853050346</v>
      </c>
      <c r="G339" s="74">
        <v>63</v>
      </c>
      <c r="H339" s="442">
        <v>44272</v>
      </c>
      <c r="I339" s="29" t="s">
        <v>1124</v>
      </c>
      <c r="J339" s="24" t="s">
        <v>486</v>
      </c>
      <c r="K339" s="2" t="s">
        <v>429</v>
      </c>
      <c r="L339" s="2">
        <v>6</v>
      </c>
      <c r="M339" s="2" t="s">
        <v>661</v>
      </c>
      <c r="N339" s="2" t="s">
        <v>430</v>
      </c>
      <c r="O339" s="11"/>
      <c r="P339" s="2" t="s">
        <v>1480</v>
      </c>
      <c r="Q339" s="11"/>
      <c r="R339" s="11"/>
      <c r="S339" s="11"/>
      <c r="T339" s="41"/>
      <c r="U339" s="41"/>
      <c r="V339" s="61" t="s">
        <v>1358</v>
      </c>
      <c r="W339" s="59" t="s">
        <v>1305</v>
      </c>
      <c r="X339" s="60"/>
      <c r="Y339" s="60"/>
      <c r="Z339" s="11"/>
      <c r="AA339" s="1" t="s">
        <v>793</v>
      </c>
      <c r="AB339" s="1"/>
      <c r="AC339" s="112">
        <v>495</v>
      </c>
      <c r="AD339" s="112">
        <v>2900</v>
      </c>
      <c r="AE339" s="11"/>
      <c r="AF339" s="11"/>
      <c r="AG339" s="11" t="s">
        <v>482</v>
      </c>
      <c r="AH339" s="112">
        <v>250</v>
      </c>
      <c r="AI339" s="11"/>
      <c r="AJ339" s="11"/>
      <c r="AK339" s="112"/>
      <c r="AL339" s="1"/>
      <c r="AM339" s="11"/>
      <c r="AN339" s="1"/>
      <c r="AO339" s="113">
        <v>75.400000000000006</v>
      </c>
      <c r="AP339" s="114">
        <v>20.3</v>
      </c>
      <c r="AQ339" s="115">
        <v>3.59</v>
      </c>
      <c r="AR339" s="116">
        <f t="shared" si="521"/>
        <v>99.29</v>
      </c>
      <c r="AS339" s="117">
        <f t="shared" si="522"/>
        <v>3.7142857142857144</v>
      </c>
      <c r="AT339" s="118">
        <f t="shared" si="523"/>
        <v>13.334285714285715</v>
      </c>
      <c r="AU339" s="119">
        <f t="shared" si="524"/>
        <v>3.1561322729175387</v>
      </c>
      <c r="AV339" s="19">
        <f t="shared" si="525"/>
        <v>70.222000000000008</v>
      </c>
      <c r="AW339" s="19">
        <f t="shared" si="526"/>
        <v>93.132625994694962</v>
      </c>
      <c r="AX339" s="120">
        <v>3.39</v>
      </c>
      <c r="AY339" s="19">
        <f t="shared" si="527"/>
        <v>4.4960212201591512</v>
      </c>
      <c r="AZ339" s="1" t="s">
        <v>431</v>
      </c>
      <c r="BA339" s="55">
        <v>26.8</v>
      </c>
      <c r="BB339" s="1" t="s">
        <v>431</v>
      </c>
      <c r="BC339" s="6">
        <v>0.31</v>
      </c>
      <c r="BD339" s="6"/>
      <c r="BE339" s="19"/>
      <c r="BF339" s="19"/>
      <c r="BG339" s="64">
        <v>8184</v>
      </c>
      <c r="BH339" s="2">
        <v>338.18181818181813</v>
      </c>
      <c r="BI339" s="19">
        <v>2.13</v>
      </c>
      <c r="BJ339" s="19">
        <v>42.5</v>
      </c>
      <c r="BK339" s="1">
        <v>57.5</v>
      </c>
      <c r="BL339" s="121">
        <f t="shared" si="528"/>
        <v>0.73913043478260865</v>
      </c>
      <c r="BM339" s="122">
        <v>6.92</v>
      </c>
      <c r="BN339" s="6">
        <f t="shared" si="529"/>
        <v>9.1777188328912462</v>
      </c>
      <c r="BO339" s="1" t="s">
        <v>431</v>
      </c>
      <c r="BP339" s="19">
        <v>59.8</v>
      </c>
      <c r="BQ339" s="19">
        <v>71.099999999999994</v>
      </c>
      <c r="BR339" s="4">
        <v>74610</v>
      </c>
      <c r="BS339" s="6">
        <f t="shared" si="530"/>
        <v>43.3</v>
      </c>
      <c r="BT339" s="4">
        <v>82</v>
      </c>
      <c r="BU339" s="4">
        <v>6205</v>
      </c>
      <c r="BV339" s="6">
        <f t="shared" si="531"/>
        <v>18</v>
      </c>
      <c r="BW339" s="6">
        <f t="shared" si="532"/>
        <v>20.259399999999999</v>
      </c>
      <c r="BX339" s="22">
        <v>14.5</v>
      </c>
      <c r="BY339" s="22">
        <f t="shared" si="533"/>
        <v>2.9435000000000002</v>
      </c>
      <c r="BZ339" s="4">
        <v>28.8</v>
      </c>
      <c r="CA339" s="22">
        <f t="shared" si="534"/>
        <v>5.8464</v>
      </c>
      <c r="CB339" s="4">
        <v>56.5</v>
      </c>
      <c r="CC339" s="22">
        <f t="shared" si="535"/>
        <v>11.4695</v>
      </c>
      <c r="CD339" s="22">
        <v>0.28000000000000003</v>
      </c>
      <c r="CE339" s="123">
        <v>89.7</v>
      </c>
      <c r="CF339" s="123">
        <v>7821</v>
      </c>
      <c r="CG339" s="123">
        <v>84.6</v>
      </c>
      <c r="CH339" s="123">
        <v>6436</v>
      </c>
      <c r="CI339" s="123">
        <v>66.2</v>
      </c>
      <c r="CJ339" s="123">
        <v>74.900000000000006</v>
      </c>
      <c r="CK339" s="123">
        <v>5106</v>
      </c>
      <c r="CL339" s="19">
        <f t="shared" si="536"/>
        <v>0.50347222222222221</v>
      </c>
      <c r="CM339" s="19">
        <v>8.9</v>
      </c>
      <c r="CN339" s="19">
        <v>38.6</v>
      </c>
      <c r="CO339" s="19">
        <v>20.3</v>
      </c>
      <c r="CP339" s="6"/>
      <c r="CQ339" s="19"/>
      <c r="CR339" s="19"/>
      <c r="CS339" s="20"/>
      <c r="CT339" s="25"/>
      <c r="CU339" s="125"/>
      <c r="CV339" s="125"/>
      <c r="CW339" s="1"/>
      <c r="CX339" s="1"/>
      <c r="CY339" s="1"/>
      <c r="CZ339" s="22"/>
      <c r="DA339" s="16"/>
      <c r="DB339" s="126" t="s">
        <v>257</v>
      </c>
      <c r="DC339" s="127"/>
      <c r="DD339" s="128" t="s">
        <v>829</v>
      </c>
      <c r="DE339" s="1"/>
      <c r="DF339" s="1"/>
      <c r="DG339" s="1"/>
      <c r="DH339" s="1"/>
      <c r="DI339" s="1" t="s">
        <v>435</v>
      </c>
      <c r="DJ339" s="205" t="s">
        <v>482</v>
      </c>
      <c r="DK339" s="4">
        <v>2</v>
      </c>
      <c r="DL339" s="4" t="s">
        <v>455</v>
      </c>
      <c r="DM339" s="4" t="s">
        <v>441</v>
      </c>
      <c r="DN339" s="16">
        <v>0</v>
      </c>
      <c r="DO339" s="4">
        <v>0</v>
      </c>
      <c r="DP339" s="4">
        <v>0</v>
      </c>
      <c r="DQ339" s="4" t="s">
        <v>430</v>
      </c>
      <c r="DR339" s="22">
        <v>4.7</v>
      </c>
      <c r="DS339" s="22" t="s">
        <v>430</v>
      </c>
      <c r="DT339" s="64">
        <v>288</v>
      </c>
      <c r="DU339" s="22">
        <v>10.4</v>
      </c>
      <c r="DV339" s="22">
        <v>89.6</v>
      </c>
      <c r="DW339" s="22" t="s">
        <v>430</v>
      </c>
      <c r="DX339" s="22" t="s">
        <v>430</v>
      </c>
      <c r="DY339" s="22" t="s">
        <v>430</v>
      </c>
      <c r="DZ339" s="22" t="s">
        <v>430</v>
      </c>
      <c r="EA339" s="2">
        <v>0</v>
      </c>
      <c r="EB339" s="2"/>
      <c r="EC339" s="36"/>
      <c r="ED339" s="36"/>
      <c r="EE339" s="4">
        <f t="shared" ref="EE339:EE345" si="550">L339</f>
        <v>6</v>
      </c>
      <c r="EF339" s="4">
        <v>10</v>
      </c>
      <c r="EG339" s="4">
        <v>2</v>
      </c>
      <c r="EH339" s="4">
        <v>1</v>
      </c>
      <c r="EI339" s="4" t="s">
        <v>2512</v>
      </c>
      <c r="EJ339" s="4">
        <v>181</v>
      </c>
      <c r="EK339" s="4">
        <v>110</v>
      </c>
      <c r="EL339" s="4" t="s">
        <v>430</v>
      </c>
      <c r="EM339" s="4" t="s">
        <v>430</v>
      </c>
      <c r="EN339" s="1">
        <v>1</v>
      </c>
      <c r="EO339" s="4">
        <v>3</v>
      </c>
      <c r="EP339" s="4">
        <v>2</v>
      </c>
      <c r="EQ339" s="31">
        <v>2</v>
      </c>
      <c r="ER339" s="14">
        <v>43720</v>
      </c>
      <c r="ES339" s="129">
        <v>14820</v>
      </c>
      <c r="ET339" s="130">
        <v>75</v>
      </c>
      <c r="EU339" s="130">
        <v>50006</v>
      </c>
      <c r="EV339" s="130">
        <v>4000</v>
      </c>
      <c r="EW339" s="130">
        <v>39780</v>
      </c>
      <c r="EX339" s="130">
        <v>3415</v>
      </c>
      <c r="EY339" s="131">
        <f t="shared" si="537"/>
        <v>452.82900000000006</v>
      </c>
      <c r="EZ339" s="38">
        <f t="shared" si="538"/>
        <v>2716.9740000000002</v>
      </c>
      <c r="FA339" s="9"/>
      <c r="FB339" s="9"/>
      <c r="FC339" s="9"/>
      <c r="FD339" s="9"/>
      <c r="FE339" s="132"/>
      <c r="FF339" s="132"/>
      <c r="FG339" s="132"/>
      <c r="FH339" s="133"/>
      <c r="FI339" s="134"/>
      <c r="FJ339" s="133"/>
      <c r="FK339" s="135"/>
      <c r="FL339" s="136"/>
      <c r="FM339" s="9"/>
      <c r="FN339" s="1"/>
      <c r="FO339" s="40">
        <f t="shared" si="539"/>
        <v>0.495</v>
      </c>
      <c r="FP339" s="9"/>
      <c r="FQ339" s="118">
        <f t="shared" si="540"/>
        <v>6.8291804983401994</v>
      </c>
      <c r="FR339" s="137">
        <f t="shared" si="541"/>
        <v>0.45282900000000004</v>
      </c>
      <c r="FS339" s="9"/>
      <c r="FT339" s="1">
        <v>23</v>
      </c>
      <c r="FU339" s="337">
        <v>39618</v>
      </c>
      <c r="FV339" s="335" t="s">
        <v>430</v>
      </c>
      <c r="FW339" s="2" t="s">
        <v>1314</v>
      </c>
      <c r="FX339" s="210" t="s">
        <v>430</v>
      </c>
      <c r="FY339" s="241" t="s">
        <v>2515</v>
      </c>
      <c r="FZ339" s="1">
        <v>0</v>
      </c>
      <c r="GA339" s="1">
        <v>3</v>
      </c>
      <c r="GB339" s="9" t="s">
        <v>500</v>
      </c>
      <c r="GC339" s="9"/>
      <c r="GD339" s="1">
        <v>0</v>
      </c>
      <c r="GE339" s="20">
        <v>1</v>
      </c>
      <c r="GF339" s="2" t="s">
        <v>2440</v>
      </c>
      <c r="GG339" s="1">
        <v>0</v>
      </c>
      <c r="GH339" s="29" t="s">
        <v>430</v>
      </c>
      <c r="GI339" s="351">
        <v>1</v>
      </c>
      <c r="GJ339" s="8" t="s">
        <v>430</v>
      </c>
      <c r="GK339" s="1">
        <v>0</v>
      </c>
      <c r="GL339" s="29" t="s">
        <v>513</v>
      </c>
      <c r="GM339" s="9" t="s">
        <v>1330</v>
      </c>
      <c r="GN339" s="1"/>
      <c r="GO339" s="10">
        <v>44272</v>
      </c>
      <c r="GP339" s="14" t="s">
        <v>522</v>
      </c>
      <c r="GQ339" s="20">
        <f>DATEDIF(ER339,GO339,"m")</f>
        <v>18</v>
      </c>
      <c r="GR339" s="138"/>
      <c r="GS339" s="1"/>
      <c r="GT339" s="1"/>
      <c r="GU339" s="1"/>
      <c r="GV339" s="1"/>
      <c r="GW339" s="1"/>
      <c r="GX339" s="1"/>
      <c r="GY339" s="9"/>
      <c r="GZ339" s="9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9"/>
      <c r="KC339" s="9"/>
      <c r="KD339" s="9"/>
      <c r="KE339" s="20">
        <f t="shared" si="542"/>
        <v>341.433066</v>
      </c>
      <c r="KF339" s="20">
        <f t="shared" si="543"/>
        <v>91.924287000000007</v>
      </c>
      <c r="KG339" s="20">
        <f t="shared" si="544"/>
        <v>16.256561099999999</v>
      </c>
      <c r="KH339" s="20">
        <f t="shared" si="545"/>
        <v>15.350903100000002</v>
      </c>
      <c r="KI339" s="20">
        <f t="shared" si="546"/>
        <v>31.335766799999998</v>
      </c>
      <c r="KJ339" s="20">
        <f t="shared" si="547"/>
        <v>13.329021615000002</v>
      </c>
      <c r="KK339" s="20">
        <f t="shared" si="548"/>
        <v>26.474194656000002</v>
      </c>
      <c r="KL339" s="20">
        <f t="shared" si="549"/>
        <v>51.937222155000001</v>
      </c>
      <c r="KM339" s="9"/>
      <c r="KN339" s="9"/>
      <c r="KO339" s="9"/>
      <c r="KP339" s="1"/>
      <c r="KQ339" s="9"/>
      <c r="KR339" s="9"/>
      <c r="KS339" s="10" t="s">
        <v>513</v>
      </c>
      <c r="KT339" s="64" t="s">
        <v>513</v>
      </c>
      <c r="KU339" s="2" t="s">
        <v>513</v>
      </c>
      <c r="KV339" s="2" t="s">
        <v>513</v>
      </c>
      <c r="KW339" s="2" t="s">
        <v>513</v>
      </c>
      <c r="KX339" s="2" t="s">
        <v>513</v>
      </c>
      <c r="KY339" s="2" t="s">
        <v>513</v>
      </c>
      <c r="KZ339" s="2" t="s">
        <v>513</v>
      </c>
      <c r="LA339" s="11" t="s">
        <v>513</v>
      </c>
      <c r="LB339" s="11"/>
      <c r="LC339" s="11"/>
    </row>
    <row r="340" spans="1:315">
      <c r="A340" s="1">
        <v>183</v>
      </c>
      <c r="B340" s="1">
        <f>COUNTIFS($D$3:D340,D340,$F$3:F340,F340)</f>
        <v>1</v>
      </c>
      <c r="C340" s="34">
        <v>15676</v>
      </c>
      <c r="D340" s="21" t="s">
        <v>1182</v>
      </c>
      <c r="E340" s="2" t="s">
        <v>629</v>
      </c>
      <c r="F340" s="12">
        <v>5561181857</v>
      </c>
      <c r="G340" s="1">
        <v>66</v>
      </c>
      <c r="H340" s="441">
        <v>44377</v>
      </c>
      <c r="I340" s="29" t="s">
        <v>1669</v>
      </c>
      <c r="J340" s="24" t="s">
        <v>486</v>
      </c>
      <c r="K340" s="2" t="s">
        <v>429</v>
      </c>
      <c r="L340" s="2">
        <v>11</v>
      </c>
      <c r="M340" s="2" t="s">
        <v>718</v>
      </c>
      <c r="N340" s="2" t="s">
        <v>430</v>
      </c>
      <c r="O340" s="11"/>
      <c r="P340" s="2" t="s">
        <v>1638</v>
      </c>
      <c r="Q340" s="11"/>
      <c r="R340" s="11"/>
      <c r="S340" s="11"/>
      <c r="T340" s="41"/>
      <c r="U340" s="41"/>
      <c r="V340" s="61" t="s">
        <v>1358</v>
      </c>
      <c r="W340" s="11"/>
      <c r="X340" s="69" t="s">
        <v>1650</v>
      </c>
      <c r="Y340" s="63"/>
      <c r="Z340" s="11"/>
      <c r="AA340" s="1" t="s">
        <v>760</v>
      </c>
      <c r="AB340" s="1"/>
      <c r="AC340" s="112">
        <v>178</v>
      </c>
      <c r="AD340" s="112">
        <v>1900</v>
      </c>
      <c r="AE340" s="11"/>
      <c r="AF340" s="11"/>
      <c r="AG340" s="11" t="s">
        <v>490</v>
      </c>
      <c r="AH340" s="112">
        <v>150</v>
      </c>
      <c r="AI340" s="11"/>
      <c r="AJ340" s="11"/>
      <c r="AK340" s="112"/>
      <c r="AL340" s="1"/>
      <c r="AM340" s="11"/>
      <c r="AN340" s="1"/>
      <c r="AO340" s="113">
        <v>55.1</v>
      </c>
      <c r="AP340" s="114">
        <v>33.1</v>
      </c>
      <c r="AQ340" s="115">
        <v>11.1</v>
      </c>
      <c r="AR340" s="116">
        <f t="shared" si="521"/>
        <v>99.3</v>
      </c>
      <c r="AS340" s="117">
        <f t="shared" si="522"/>
        <v>1.6646525679758308</v>
      </c>
      <c r="AT340" s="118">
        <f t="shared" si="523"/>
        <v>18.47764350453172</v>
      </c>
      <c r="AU340" s="119">
        <f t="shared" si="524"/>
        <v>1.246606334841629</v>
      </c>
      <c r="AV340" s="19">
        <f t="shared" si="525"/>
        <v>51.147999999999996</v>
      </c>
      <c r="AW340" s="19">
        <f t="shared" si="526"/>
        <v>92.827586206896541</v>
      </c>
      <c r="AX340" s="120">
        <v>1.45</v>
      </c>
      <c r="AY340" s="19">
        <f t="shared" si="527"/>
        <v>2.6315789473684208</v>
      </c>
      <c r="AZ340" s="1" t="s">
        <v>431</v>
      </c>
      <c r="BA340" s="55">
        <v>29.51</v>
      </c>
      <c r="BB340" s="1" t="s">
        <v>431</v>
      </c>
      <c r="BC340" s="6">
        <v>0.33</v>
      </c>
      <c r="BD340" s="6"/>
      <c r="BE340" s="19"/>
      <c r="BF340" s="19"/>
      <c r="BG340" s="64">
        <v>5318.5840707964608</v>
      </c>
      <c r="BH340" s="64">
        <v>816.61</v>
      </c>
      <c r="BI340" s="19">
        <v>0.31</v>
      </c>
      <c r="BJ340" s="19">
        <v>28.4</v>
      </c>
      <c r="BK340" s="19">
        <f>100-BJ340</f>
        <v>71.599999999999994</v>
      </c>
      <c r="BL340" s="121">
        <f t="shared" si="528"/>
        <v>0.39664804469273746</v>
      </c>
      <c r="BM340" s="122">
        <v>0.39</v>
      </c>
      <c r="BN340" s="6">
        <f t="shared" si="529"/>
        <v>0.7078039927404719</v>
      </c>
      <c r="BO340" s="1" t="s">
        <v>431</v>
      </c>
      <c r="BP340" s="19">
        <v>10.86</v>
      </c>
      <c r="BQ340" s="19">
        <v>18.64</v>
      </c>
      <c r="BR340" s="42">
        <v>26321</v>
      </c>
      <c r="BS340" s="6">
        <f t="shared" si="530"/>
        <v>31.06</v>
      </c>
      <c r="BT340" s="4">
        <v>77.8</v>
      </c>
      <c r="BU340" s="42">
        <v>7033.75</v>
      </c>
      <c r="BV340" s="6">
        <f t="shared" si="531"/>
        <v>22.200000000000003</v>
      </c>
      <c r="BW340" s="6">
        <f t="shared" si="532"/>
        <v>32.888159999999999</v>
      </c>
      <c r="BX340" s="22">
        <v>9.16</v>
      </c>
      <c r="BY340" s="22">
        <f t="shared" si="533"/>
        <v>3.0319600000000002</v>
      </c>
      <c r="BZ340" s="6">
        <v>21.9</v>
      </c>
      <c r="CA340" s="22">
        <f t="shared" si="534"/>
        <v>7.2488999999999999</v>
      </c>
      <c r="CB340" s="6">
        <v>68.3</v>
      </c>
      <c r="CC340" s="22">
        <f t="shared" si="535"/>
        <v>22.607299999999999</v>
      </c>
      <c r="CD340" s="22">
        <v>1.4</v>
      </c>
      <c r="CE340" s="123">
        <v>90</v>
      </c>
      <c r="CF340" s="124">
        <v>6224</v>
      </c>
      <c r="CG340" s="123">
        <v>80.3</v>
      </c>
      <c r="CH340" s="124">
        <v>5296</v>
      </c>
      <c r="CI340" s="123">
        <v>22.9</v>
      </c>
      <c r="CJ340" s="123">
        <v>41.7</v>
      </c>
      <c r="CK340" s="124">
        <v>4731</v>
      </c>
      <c r="CL340" s="19">
        <f t="shared" si="536"/>
        <v>0.41826484018264842</v>
      </c>
      <c r="CM340" s="19"/>
      <c r="CN340" s="19"/>
      <c r="CO340" s="19"/>
      <c r="CP340" s="6">
        <v>0.77</v>
      </c>
      <c r="CQ340" s="19"/>
      <c r="CR340" s="19"/>
      <c r="CS340" s="20"/>
      <c r="CT340" s="25"/>
      <c r="CU340" s="125"/>
      <c r="CV340" s="125"/>
      <c r="CW340" s="1"/>
      <c r="CX340" s="1"/>
      <c r="CY340" s="1"/>
      <c r="CZ340" s="22"/>
      <c r="DA340" s="16"/>
      <c r="DB340" s="126" t="s">
        <v>257</v>
      </c>
      <c r="DC340" s="127"/>
      <c r="DD340" s="128" t="s">
        <v>1670</v>
      </c>
      <c r="DE340" s="1"/>
      <c r="DF340" s="1"/>
      <c r="DG340" s="1"/>
      <c r="DH340" s="1"/>
      <c r="DI340" s="1" t="s">
        <v>435</v>
      </c>
      <c r="DJ340" s="206" t="s">
        <v>490</v>
      </c>
      <c r="DK340" s="4">
        <v>2</v>
      </c>
      <c r="DL340" s="4"/>
      <c r="DM340" s="4"/>
      <c r="DN340" s="16">
        <v>0</v>
      </c>
      <c r="DO340" s="4"/>
      <c r="DP340" s="4"/>
      <c r="DQ340" s="4"/>
      <c r="DR340" s="22" t="s">
        <v>430</v>
      </c>
      <c r="DS340" s="22" t="s">
        <v>430</v>
      </c>
      <c r="DT340" s="64">
        <v>143</v>
      </c>
      <c r="DU340" s="22">
        <v>12.6</v>
      </c>
      <c r="DV340" s="22">
        <v>87.4</v>
      </c>
      <c r="DW340" s="22" t="s">
        <v>430</v>
      </c>
      <c r="DX340" s="22" t="s">
        <v>430</v>
      </c>
      <c r="DY340" s="22" t="s">
        <v>430</v>
      </c>
      <c r="DZ340" s="22" t="s">
        <v>430</v>
      </c>
      <c r="EA340" s="2">
        <v>0</v>
      </c>
      <c r="EB340" s="65"/>
      <c r="EC340" s="36"/>
      <c r="ED340" s="36"/>
      <c r="EE340" s="4">
        <f t="shared" si="550"/>
        <v>11</v>
      </c>
      <c r="EF340" s="4">
        <v>80</v>
      </c>
      <c r="EG340" s="4"/>
      <c r="EH340" s="4">
        <v>1</v>
      </c>
      <c r="EI340" s="4" t="s">
        <v>2516</v>
      </c>
      <c r="EJ340" s="4">
        <v>168</v>
      </c>
      <c r="EK340" s="4">
        <v>90</v>
      </c>
      <c r="EL340" s="6">
        <f t="shared" ref="EL340:EL354" si="551">EK340/(EJ340*EJ340*0.01*0.01)</f>
        <v>31.887755102040817</v>
      </c>
      <c r="EM340" s="4"/>
      <c r="EN340" s="4">
        <v>1</v>
      </c>
      <c r="EO340" s="4">
        <v>3</v>
      </c>
      <c r="EP340" s="4">
        <v>2</v>
      </c>
      <c r="EQ340" s="31">
        <v>1</v>
      </c>
      <c r="ER340" s="14">
        <v>43862</v>
      </c>
      <c r="ES340" s="129">
        <f>C340</f>
        <v>15676</v>
      </c>
      <c r="ET340" s="130">
        <v>75</v>
      </c>
      <c r="EU340" s="130">
        <v>70050</v>
      </c>
      <c r="EV340" s="130">
        <v>7732</v>
      </c>
      <c r="EW340" s="130">
        <v>39780</v>
      </c>
      <c r="EX340" s="130">
        <v>2547</v>
      </c>
      <c r="EY340" s="131">
        <f t="shared" si="537"/>
        <v>174.7191929643042</v>
      </c>
      <c r="EZ340" s="38">
        <f t="shared" si="538"/>
        <v>1921.9111226073462</v>
      </c>
      <c r="FA340" s="9"/>
      <c r="FB340" s="9"/>
      <c r="FC340" s="9"/>
      <c r="FD340" s="9"/>
      <c r="FE340" s="132"/>
      <c r="FF340" s="132"/>
      <c r="FG340" s="132"/>
      <c r="FH340" s="133"/>
      <c r="FI340" s="134"/>
      <c r="FJ340" s="133"/>
      <c r="FK340" s="135"/>
      <c r="FL340" s="136"/>
      <c r="FM340" s="9"/>
      <c r="FN340" s="1"/>
      <c r="FO340" s="40">
        <f t="shared" si="539"/>
        <v>0.17799999999999999</v>
      </c>
      <c r="FP340" s="9"/>
      <c r="FQ340" s="118">
        <f t="shared" si="540"/>
        <v>3.6359743040685224</v>
      </c>
      <c r="FR340" s="137">
        <f t="shared" si="541"/>
        <v>0.17471919296430419</v>
      </c>
      <c r="FS340" s="9"/>
      <c r="FT340" s="1"/>
      <c r="FU340" s="335"/>
      <c r="FV340" s="344">
        <v>44097</v>
      </c>
      <c r="FW340" s="210"/>
      <c r="FX340" s="29" t="s">
        <v>1349</v>
      </c>
      <c r="FY340" s="241" t="s">
        <v>2517</v>
      </c>
      <c r="FZ340" s="1"/>
      <c r="GA340" s="1">
        <v>5</v>
      </c>
      <c r="GB340" s="9"/>
      <c r="GC340" s="9"/>
      <c r="GD340" s="1"/>
      <c r="GE340" s="20">
        <v>1</v>
      </c>
      <c r="GF340" s="2" t="s">
        <v>2440</v>
      </c>
      <c r="GG340" s="1"/>
      <c r="GH340" s="28">
        <v>44397</v>
      </c>
      <c r="GI340" s="351">
        <v>0</v>
      </c>
      <c r="GJ340" s="29" t="s">
        <v>445</v>
      </c>
      <c r="GK340" s="1"/>
      <c r="GL340" s="29" t="s">
        <v>513</v>
      </c>
      <c r="GM340" s="9"/>
      <c r="GN340" s="1"/>
      <c r="GO340" s="10"/>
      <c r="GP340" s="10"/>
      <c r="GQ340" s="20"/>
      <c r="GR340" s="138"/>
      <c r="GS340" s="1"/>
      <c r="GT340" s="1"/>
      <c r="GU340" s="1"/>
      <c r="GV340" s="1"/>
      <c r="GW340" s="1"/>
      <c r="GX340" s="1"/>
      <c r="GY340" s="9"/>
      <c r="GZ340" s="9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9"/>
      <c r="KC340" s="9"/>
      <c r="KD340" s="9"/>
      <c r="KE340" s="20">
        <f t="shared" si="542"/>
        <v>96.270275323331603</v>
      </c>
      <c r="KF340" s="20">
        <f t="shared" si="543"/>
        <v>57.832052871184686</v>
      </c>
      <c r="KG340" s="20">
        <f t="shared" si="544"/>
        <v>19.393830419037762</v>
      </c>
      <c r="KH340" s="20">
        <f t="shared" si="545"/>
        <v>2.533428297982411</v>
      </c>
      <c r="KI340" s="20">
        <f t="shared" si="546"/>
        <v>0.68140485256078631</v>
      </c>
      <c r="KJ340" s="20">
        <f t="shared" si="547"/>
        <v>5.2974160430005179</v>
      </c>
      <c r="KK340" s="20">
        <f t="shared" si="548"/>
        <v>12.665219578789445</v>
      </c>
      <c r="KL340" s="20">
        <f t="shared" si="549"/>
        <v>39.499292111019138</v>
      </c>
      <c r="KM340" s="9"/>
      <c r="KN340" s="9"/>
      <c r="KO340" s="9"/>
      <c r="KP340" s="1"/>
      <c r="KQ340" s="9"/>
      <c r="KR340" s="9"/>
      <c r="KS340" s="23">
        <v>44461</v>
      </c>
      <c r="KT340" s="20">
        <v>1</v>
      </c>
      <c r="KU340" s="1">
        <v>2</v>
      </c>
      <c r="KV340" s="1">
        <v>1</v>
      </c>
      <c r="KW340" s="23">
        <v>44818</v>
      </c>
      <c r="KX340" s="1">
        <v>1</v>
      </c>
      <c r="KY340" s="1">
        <v>3</v>
      </c>
      <c r="KZ340" s="1">
        <v>4</v>
      </c>
      <c r="LA340" s="11" t="s">
        <v>2438</v>
      </c>
      <c r="LB340" s="11"/>
      <c r="LC340" s="11"/>
    </row>
    <row r="341" spans="1:315">
      <c r="A341" s="1">
        <v>280</v>
      </c>
      <c r="B341" s="1">
        <f>COUNTIFS($D$3:D341,D341,$F$3:F341,F341)</f>
        <v>1</v>
      </c>
      <c r="C341" s="34">
        <v>16187</v>
      </c>
      <c r="D341" s="72" t="s">
        <v>1823</v>
      </c>
      <c r="E341" s="73" t="s">
        <v>481</v>
      </c>
      <c r="F341" s="75">
        <v>395130452</v>
      </c>
      <c r="G341" s="74">
        <v>82</v>
      </c>
      <c r="H341" s="442">
        <v>44474</v>
      </c>
      <c r="I341" s="29" t="s">
        <v>1824</v>
      </c>
      <c r="J341" s="24" t="s">
        <v>486</v>
      </c>
      <c r="K341" s="2" t="s">
        <v>429</v>
      </c>
      <c r="L341" s="2">
        <v>22</v>
      </c>
      <c r="M341" s="2" t="s">
        <v>562</v>
      </c>
      <c r="N341" s="2" t="s">
        <v>430</v>
      </c>
      <c r="O341" s="11"/>
      <c r="P341" s="2" t="s">
        <v>1808</v>
      </c>
      <c r="Q341" s="11"/>
      <c r="R341" s="11"/>
      <c r="S341" s="11"/>
      <c r="T341" s="41"/>
      <c r="U341" s="41"/>
      <c r="V341" s="61" t="s">
        <v>1358</v>
      </c>
      <c r="W341" s="41"/>
      <c r="X341" s="41"/>
      <c r="Y341" s="63"/>
      <c r="Z341" s="11"/>
      <c r="AA341" s="1" t="s">
        <v>1784</v>
      </c>
      <c r="AB341" s="1"/>
      <c r="AC341" s="112">
        <v>98</v>
      </c>
      <c r="AD341" s="112">
        <v>2200</v>
      </c>
      <c r="AE341" s="11"/>
      <c r="AF341" s="11"/>
      <c r="AG341" s="11" t="s">
        <v>482</v>
      </c>
      <c r="AH341" s="112">
        <v>150</v>
      </c>
      <c r="AI341" s="11"/>
      <c r="AJ341" s="11"/>
      <c r="AK341" s="112"/>
      <c r="AL341" s="1"/>
      <c r="AM341" s="11"/>
      <c r="AN341" s="1"/>
      <c r="AO341" s="113">
        <v>48.5</v>
      </c>
      <c r="AP341" s="114">
        <v>24.6</v>
      </c>
      <c r="AQ341" s="115">
        <v>26.2</v>
      </c>
      <c r="AR341" s="116">
        <f t="shared" si="521"/>
        <v>99.3</v>
      </c>
      <c r="AS341" s="117">
        <f t="shared" si="522"/>
        <v>1.9715447154471544</v>
      </c>
      <c r="AT341" s="118">
        <f t="shared" si="523"/>
        <v>51.654471544715442</v>
      </c>
      <c r="AU341" s="119">
        <f t="shared" si="524"/>
        <v>0.95472440944881898</v>
      </c>
      <c r="AV341" s="19">
        <f t="shared" si="525"/>
        <v>41.88</v>
      </c>
      <c r="AW341" s="19">
        <f t="shared" si="526"/>
        <v>86.350515463917532</v>
      </c>
      <c r="AX341" s="120">
        <v>3.53</v>
      </c>
      <c r="AY341" s="19">
        <f t="shared" si="527"/>
        <v>7.2783505154639174</v>
      </c>
      <c r="AZ341" s="1" t="s">
        <v>431</v>
      </c>
      <c r="BA341" s="55">
        <v>20.28</v>
      </c>
      <c r="BB341" s="1" t="s">
        <v>431</v>
      </c>
      <c r="BC341" s="6">
        <v>1.31</v>
      </c>
      <c r="BD341" s="6"/>
      <c r="BE341" s="19"/>
      <c r="BF341" s="19"/>
      <c r="BG341" s="64">
        <v>3175.8333333333335</v>
      </c>
      <c r="BH341" s="64">
        <v>254.1</v>
      </c>
      <c r="BI341" s="19">
        <v>0.42</v>
      </c>
      <c r="BJ341" s="19">
        <v>56.3</v>
      </c>
      <c r="BK341" s="19">
        <f>100-BJ341</f>
        <v>43.7</v>
      </c>
      <c r="BL341" s="121">
        <f t="shared" si="528"/>
        <v>1.2883295194508009</v>
      </c>
      <c r="BM341" s="122">
        <v>0.45</v>
      </c>
      <c r="BN341" s="6">
        <f t="shared" si="529"/>
        <v>0.92783505154639179</v>
      </c>
      <c r="BO341" s="1" t="s">
        <v>431</v>
      </c>
      <c r="BP341" s="19">
        <v>23.4</v>
      </c>
      <c r="BQ341" s="19">
        <v>24.824000000000002</v>
      </c>
      <c r="BR341" s="42">
        <v>23178.960000000003</v>
      </c>
      <c r="BS341" s="6">
        <f t="shared" si="530"/>
        <v>26.4</v>
      </c>
      <c r="BT341" s="4">
        <v>92.4</v>
      </c>
      <c r="BU341" s="42">
        <v>4903.8999999999996</v>
      </c>
      <c r="BV341" s="6">
        <f t="shared" si="531"/>
        <v>7.5999999999999943</v>
      </c>
      <c r="BW341" s="6">
        <f t="shared" si="532"/>
        <v>24.009600000000006</v>
      </c>
      <c r="BX341" s="22">
        <v>11.7</v>
      </c>
      <c r="BY341" s="22">
        <f t="shared" si="533"/>
        <v>2.8782000000000001</v>
      </c>
      <c r="BZ341" s="6">
        <v>14.7</v>
      </c>
      <c r="CA341" s="22">
        <f t="shared" si="534"/>
        <v>3.6162000000000001</v>
      </c>
      <c r="CB341" s="6">
        <v>71.2</v>
      </c>
      <c r="CC341" s="22">
        <f t="shared" si="535"/>
        <v>17.515200000000004</v>
      </c>
      <c r="CD341" s="22">
        <v>2.12</v>
      </c>
      <c r="CE341" s="123">
        <v>98.2</v>
      </c>
      <c r="CF341" s="124">
        <v>8440</v>
      </c>
      <c r="CG341" s="123">
        <v>85.4</v>
      </c>
      <c r="CH341" s="124">
        <v>5715</v>
      </c>
      <c r="CI341" s="123">
        <v>54.1</v>
      </c>
      <c r="CJ341" s="123">
        <v>63.7</v>
      </c>
      <c r="CK341" s="124">
        <v>4631</v>
      </c>
      <c r="CL341" s="19">
        <f t="shared" si="536"/>
        <v>0.79591836734693877</v>
      </c>
      <c r="CM341" s="19"/>
      <c r="CN341" s="19"/>
      <c r="CO341" s="19"/>
      <c r="CP341" s="6"/>
      <c r="CQ341" s="19"/>
      <c r="CR341" s="19"/>
      <c r="CS341" s="20"/>
      <c r="CT341" s="25"/>
      <c r="CU341" s="125"/>
      <c r="CV341" s="125"/>
      <c r="CW341" s="1"/>
      <c r="CX341" s="1"/>
      <c r="CY341" s="1"/>
      <c r="CZ341" s="22"/>
      <c r="DA341" s="16"/>
      <c r="DB341" s="126" t="s">
        <v>257</v>
      </c>
      <c r="DC341" s="127"/>
      <c r="DD341" s="128" t="s">
        <v>1825</v>
      </c>
      <c r="DE341" s="1"/>
      <c r="DF341" s="1"/>
      <c r="DG341" s="1"/>
      <c r="DH341" s="1"/>
      <c r="DI341" s="1" t="s">
        <v>435</v>
      </c>
      <c r="DJ341" s="205" t="s">
        <v>482</v>
      </c>
      <c r="DK341" s="4">
        <v>2</v>
      </c>
      <c r="DL341" s="4"/>
      <c r="DM341" s="4"/>
      <c r="DN341" s="16">
        <v>0</v>
      </c>
      <c r="DO341" s="4"/>
      <c r="DP341" s="4"/>
      <c r="DQ341" s="4"/>
      <c r="DR341" s="22" t="s">
        <v>430</v>
      </c>
      <c r="DS341" s="22" t="s">
        <v>430</v>
      </c>
      <c r="DT341" s="22">
        <v>421</v>
      </c>
      <c r="DU341" s="22">
        <v>17.3</v>
      </c>
      <c r="DV341" s="22">
        <v>82.7</v>
      </c>
      <c r="DW341" s="55" t="s">
        <v>1746</v>
      </c>
      <c r="DX341" s="39">
        <v>2170.5</v>
      </c>
      <c r="DY341" s="2" t="s">
        <v>430</v>
      </c>
      <c r="DZ341" s="39">
        <v>1.7</v>
      </c>
      <c r="EA341" s="2">
        <v>0</v>
      </c>
      <c r="EB341" s="2"/>
      <c r="EC341" s="36"/>
      <c r="ED341" s="36"/>
      <c r="EE341" s="4">
        <f t="shared" si="550"/>
        <v>22</v>
      </c>
      <c r="EF341" s="4">
        <v>40</v>
      </c>
      <c r="EG341" s="4"/>
      <c r="EH341" s="4">
        <v>1</v>
      </c>
      <c r="EI341" s="4" t="s">
        <v>2518</v>
      </c>
      <c r="EJ341" s="4">
        <v>168</v>
      </c>
      <c r="EK341" s="4">
        <v>67</v>
      </c>
      <c r="EL341" s="6">
        <f t="shared" si="551"/>
        <v>23.738662131519273</v>
      </c>
      <c r="EM341" s="4"/>
      <c r="EN341" s="4">
        <v>1</v>
      </c>
      <c r="EO341" s="4">
        <v>2</v>
      </c>
      <c r="EP341" s="4">
        <v>2</v>
      </c>
      <c r="EQ341" s="31" t="s">
        <v>513</v>
      </c>
      <c r="ER341" s="14" t="s">
        <v>513</v>
      </c>
      <c r="ES341" s="129">
        <f>C341</f>
        <v>16187</v>
      </c>
      <c r="ET341" s="130">
        <v>75</v>
      </c>
      <c r="EU341" s="130">
        <v>6650</v>
      </c>
      <c r="EV341" s="130">
        <v>4000</v>
      </c>
      <c r="EW341" s="130">
        <v>37440</v>
      </c>
      <c r="EX341" s="130">
        <v>2097</v>
      </c>
      <c r="EY341" s="131">
        <f t="shared" si="537"/>
        <v>261.7056</v>
      </c>
      <c r="EZ341" s="38">
        <f t="shared" si="538"/>
        <v>5757.5231999999996</v>
      </c>
      <c r="FA341" s="9"/>
      <c r="FB341" s="9"/>
      <c r="FC341" s="9"/>
      <c r="FD341" s="9"/>
      <c r="FE341" s="132"/>
      <c r="FF341" s="132"/>
      <c r="FG341" s="132"/>
      <c r="FH341" s="133"/>
      <c r="FI341" s="134"/>
      <c r="FJ341" s="133"/>
      <c r="FK341" s="135"/>
      <c r="FL341" s="136"/>
      <c r="FM341" s="9"/>
      <c r="FN341" s="1"/>
      <c r="FO341" s="40">
        <f t="shared" si="539"/>
        <v>9.8000000000000004E-2</v>
      </c>
      <c r="FP341" s="9"/>
      <c r="FQ341" s="118">
        <f t="shared" si="540"/>
        <v>31.533834586466167</v>
      </c>
      <c r="FR341" s="137">
        <f t="shared" si="541"/>
        <v>0.26170559999999998</v>
      </c>
      <c r="FS341" s="9"/>
      <c r="FT341" s="1"/>
      <c r="FU341" s="336">
        <v>44474</v>
      </c>
      <c r="FV341" s="343"/>
      <c r="FW341" s="2" t="s">
        <v>430</v>
      </c>
      <c r="FX341" s="208"/>
      <c r="FY341" s="241" t="s">
        <v>2517</v>
      </c>
      <c r="FZ341" s="1"/>
      <c r="GA341" s="1">
        <v>4</v>
      </c>
      <c r="GB341" s="9"/>
      <c r="GC341" s="9"/>
      <c r="GD341" s="1"/>
      <c r="GE341" s="20">
        <v>0</v>
      </c>
      <c r="GF341" s="2" t="s">
        <v>513</v>
      </c>
      <c r="GG341" s="1"/>
      <c r="GH341" s="28">
        <v>44642</v>
      </c>
      <c r="GI341" s="351">
        <v>1</v>
      </c>
      <c r="GJ341" s="29" t="s">
        <v>2519</v>
      </c>
      <c r="GK341" s="1"/>
      <c r="GL341" s="29" t="s">
        <v>513</v>
      </c>
      <c r="GM341" s="9"/>
      <c r="GN341" s="1"/>
      <c r="GO341" s="10"/>
      <c r="GP341" s="10"/>
      <c r="GQ341" s="20"/>
      <c r="GR341" s="138"/>
      <c r="GS341" s="1"/>
      <c r="GT341" s="1"/>
      <c r="GU341" s="1"/>
      <c r="GV341" s="1"/>
      <c r="GW341" s="1"/>
      <c r="GX341" s="1"/>
      <c r="GY341" s="9"/>
      <c r="GZ341" s="9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22">
        <v>75.8</v>
      </c>
      <c r="KC341" s="22">
        <v>10.4</v>
      </c>
      <c r="KD341" s="22">
        <v>2.5</v>
      </c>
      <c r="KE341" s="20">
        <f t="shared" si="542"/>
        <v>126.92721599999999</v>
      </c>
      <c r="KF341" s="20">
        <f t="shared" si="543"/>
        <v>64.379577600000005</v>
      </c>
      <c r="KG341" s="20">
        <f t="shared" si="544"/>
        <v>68.56686719999999</v>
      </c>
      <c r="KH341" s="20">
        <f t="shared" si="545"/>
        <v>9.2382076799999986</v>
      </c>
      <c r="KI341" s="20">
        <f t="shared" si="546"/>
        <v>1.1776752000000001</v>
      </c>
      <c r="KJ341" s="20">
        <f t="shared" si="547"/>
        <v>7.5324105791999996</v>
      </c>
      <c r="KK341" s="20">
        <f t="shared" si="548"/>
        <v>9.4637979072</v>
      </c>
      <c r="KL341" s="20">
        <f t="shared" si="549"/>
        <v>45.838259251200014</v>
      </c>
      <c r="KM341" s="9"/>
      <c r="KN341" s="9"/>
      <c r="KO341" s="9"/>
      <c r="KP341" s="1"/>
      <c r="KQ341" s="9"/>
      <c r="KR341" s="9"/>
      <c r="KS341" s="23">
        <v>44642</v>
      </c>
      <c r="KT341" s="20">
        <v>2</v>
      </c>
      <c r="KU341" s="1">
        <v>4</v>
      </c>
      <c r="KV341" s="1">
        <v>2</v>
      </c>
      <c r="KW341" s="23">
        <v>44813</v>
      </c>
      <c r="KX341" s="1">
        <v>1</v>
      </c>
      <c r="KY341" s="1">
        <v>0</v>
      </c>
      <c r="KZ341" s="1">
        <v>2</v>
      </c>
      <c r="LA341" s="11" t="s">
        <v>2428</v>
      </c>
      <c r="LB341" s="11"/>
      <c r="LC341" s="11"/>
    </row>
    <row r="342" spans="1:315">
      <c r="A342" s="1">
        <v>59</v>
      </c>
      <c r="B342" s="1">
        <f>COUNTIFS($D$3:D342,D342,$F$3:F342,F342)</f>
        <v>2</v>
      </c>
      <c r="C342" s="34">
        <v>17101</v>
      </c>
      <c r="D342" s="72" t="s">
        <v>1823</v>
      </c>
      <c r="E342" s="73" t="s">
        <v>481</v>
      </c>
      <c r="F342" s="75">
        <v>395130452</v>
      </c>
      <c r="G342" s="74">
        <v>83</v>
      </c>
      <c r="H342" s="442">
        <v>44642</v>
      </c>
      <c r="I342" s="29" t="s">
        <v>1971</v>
      </c>
      <c r="J342" s="24" t="s">
        <v>486</v>
      </c>
      <c r="K342" s="2" t="s">
        <v>429</v>
      </c>
      <c r="L342" s="2">
        <v>22</v>
      </c>
      <c r="M342" s="2" t="s">
        <v>540</v>
      </c>
      <c r="N342" s="2" t="s">
        <v>430</v>
      </c>
      <c r="O342" s="11"/>
      <c r="P342" s="2" t="s">
        <v>1972</v>
      </c>
      <c r="Q342" s="11"/>
      <c r="R342" s="11"/>
      <c r="S342" s="11"/>
      <c r="T342" s="41"/>
      <c r="U342" s="41"/>
      <c r="V342" s="61" t="s">
        <v>1358</v>
      </c>
      <c r="W342" s="41"/>
      <c r="X342" s="41"/>
      <c r="Y342" s="63" t="s">
        <v>1947</v>
      </c>
      <c r="Z342" s="11"/>
      <c r="AA342" s="1" t="s">
        <v>1780</v>
      </c>
      <c r="AB342" s="1"/>
      <c r="AC342" s="112">
        <v>116</v>
      </c>
      <c r="AD342" s="112">
        <v>2500</v>
      </c>
      <c r="AE342" s="11"/>
      <c r="AF342" s="11"/>
      <c r="AG342" s="11" t="s">
        <v>482</v>
      </c>
      <c r="AH342" s="112">
        <v>250</v>
      </c>
      <c r="AI342" s="11"/>
      <c r="AJ342" s="11"/>
      <c r="AK342" s="112"/>
      <c r="AL342" s="1"/>
      <c r="AM342" s="11"/>
      <c r="AN342" s="1"/>
      <c r="AO342" s="113">
        <v>63.1</v>
      </c>
      <c r="AP342" s="114">
        <v>25.9</v>
      </c>
      <c r="AQ342" s="115">
        <v>9.74</v>
      </c>
      <c r="AR342" s="116">
        <f t="shared" si="521"/>
        <v>98.74</v>
      </c>
      <c r="AS342" s="117">
        <f t="shared" si="522"/>
        <v>2.4362934362934365</v>
      </c>
      <c r="AT342" s="118">
        <f t="shared" si="523"/>
        <v>23.729498069498071</v>
      </c>
      <c r="AU342" s="119">
        <f t="shared" si="524"/>
        <v>1.7704826038159371</v>
      </c>
      <c r="AV342" s="19">
        <f t="shared" si="525"/>
        <v>57.868000000000002</v>
      </c>
      <c r="AW342" s="19">
        <f t="shared" si="526"/>
        <v>91.708399366085573</v>
      </c>
      <c r="AX342" s="120">
        <v>3.08</v>
      </c>
      <c r="AY342" s="19">
        <f t="shared" si="527"/>
        <v>4.8811410459587954</v>
      </c>
      <c r="AZ342" s="1" t="s">
        <v>431</v>
      </c>
      <c r="BA342" s="6">
        <v>16.62</v>
      </c>
      <c r="BB342" s="4" t="s">
        <v>431</v>
      </c>
      <c r="BC342" s="6">
        <v>2.7E-2</v>
      </c>
      <c r="BD342" s="6"/>
      <c r="BE342" s="6"/>
      <c r="BF342" s="6"/>
      <c r="BG342" s="42">
        <v>3912.5499999999997</v>
      </c>
      <c r="BH342" s="42">
        <v>280.8</v>
      </c>
      <c r="BI342" s="6">
        <v>0.16</v>
      </c>
      <c r="BJ342" s="6">
        <v>53.7</v>
      </c>
      <c r="BK342" s="6">
        <f>100-BJ342</f>
        <v>46.3</v>
      </c>
      <c r="BL342" s="121">
        <f t="shared" si="528"/>
        <v>1.1598272138228942</v>
      </c>
      <c r="BM342" s="122">
        <v>0.86</v>
      </c>
      <c r="BN342" s="6">
        <f t="shared" si="529"/>
        <v>1.3629160063391441</v>
      </c>
      <c r="BO342" s="1" t="s">
        <v>431</v>
      </c>
      <c r="BP342" s="6">
        <v>26.4</v>
      </c>
      <c r="BQ342" s="6">
        <v>34.200000000000003</v>
      </c>
      <c r="BR342" s="42">
        <v>44709.599999999999</v>
      </c>
      <c r="BS342" s="6">
        <f t="shared" si="530"/>
        <v>37.6</v>
      </c>
      <c r="BT342" s="4">
        <v>90</v>
      </c>
      <c r="BU342" s="42">
        <v>7292</v>
      </c>
      <c r="BV342" s="6">
        <f t="shared" si="531"/>
        <v>10</v>
      </c>
      <c r="BW342" s="6">
        <f t="shared" si="532"/>
        <v>25.563299999999998</v>
      </c>
      <c r="BX342" s="22">
        <v>21.5</v>
      </c>
      <c r="BY342" s="22">
        <f t="shared" si="533"/>
        <v>5.5685000000000002</v>
      </c>
      <c r="BZ342" s="6">
        <v>16.100000000000001</v>
      </c>
      <c r="CA342" s="22">
        <f t="shared" si="534"/>
        <v>4.1699000000000002</v>
      </c>
      <c r="CB342" s="6">
        <v>61.1</v>
      </c>
      <c r="CC342" s="22">
        <f t="shared" si="535"/>
        <v>15.8249</v>
      </c>
      <c r="CD342" s="22">
        <v>0.89</v>
      </c>
      <c r="CE342" s="123">
        <v>98.3</v>
      </c>
      <c r="CF342" s="124">
        <v>7797</v>
      </c>
      <c r="CG342" s="123">
        <v>88.7</v>
      </c>
      <c r="CH342" s="124">
        <v>6338</v>
      </c>
      <c r="CI342" s="123">
        <v>69</v>
      </c>
      <c r="CJ342" s="123">
        <v>78.7</v>
      </c>
      <c r="CK342" s="124">
        <v>5137</v>
      </c>
      <c r="CL342" s="19">
        <f t="shared" si="536"/>
        <v>1.3354037267080745</v>
      </c>
      <c r="CM342" s="19"/>
      <c r="CN342" s="19"/>
      <c r="CO342" s="19"/>
      <c r="CP342" s="6"/>
      <c r="CQ342" s="19"/>
      <c r="CR342" s="19"/>
      <c r="CS342" s="20"/>
      <c r="CT342" s="25"/>
      <c r="CU342" s="125"/>
      <c r="CV342" s="125"/>
      <c r="CW342" s="1"/>
      <c r="CX342" s="1"/>
      <c r="CY342" s="1"/>
      <c r="CZ342" s="22"/>
      <c r="DA342" s="16"/>
      <c r="DB342" s="126" t="s">
        <v>257</v>
      </c>
      <c r="DC342" s="127"/>
      <c r="DD342" s="128" t="s">
        <v>1973</v>
      </c>
      <c r="DE342" s="1"/>
      <c r="DF342" s="1"/>
      <c r="DG342" s="1"/>
      <c r="DH342" s="1"/>
      <c r="DI342" s="1" t="s">
        <v>435</v>
      </c>
      <c r="DJ342" s="205" t="s">
        <v>482</v>
      </c>
      <c r="DK342" s="4">
        <v>2</v>
      </c>
      <c r="DL342" s="4"/>
      <c r="DM342" s="4"/>
      <c r="DN342" s="16">
        <v>0</v>
      </c>
      <c r="DO342" s="4"/>
      <c r="DP342" s="4"/>
      <c r="DQ342" s="4"/>
      <c r="DR342" s="55"/>
      <c r="DS342" s="22"/>
      <c r="DT342" s="22"/>
      <c r="DU342" s="22"/>
      <c r="DV342" s="22"/>
      <c r="DW342" s="22"/>
      <c r="DX342" s="22"/>
      <c r="DY342" s="22"/>
      <c r="DZ342" s="22"/>
      <c r="EA342" s="2"/>
      <c r="EB342" s="2"/>
      <c r="EC342" s="36"/>
      <c r="ED342" s="36"/>
      <c r="EE342" s="4">
        <f t="shared" si="550"/>
        <v>22</v>
      </c>
      <c r="EF342" s="4">
        <v>36</v>
      </c>
      <c r="EG342" s="4"/>
      <c r="EH342" s="4">
        <v>1</v>
      </c>
      <c r="EI342" s="4" t="s">
        <v>2518</v>
      </c>
      <c r="EJ342" s="4">
        <v>168</v>
      </c>
      <c r="EK342" s="4">
        <v>67</v>
      </c>
      <c r="EL342" s="6">
        <f t="shared" si="551"/>
        <v>23.738662131519273</v>
      </c>
      <c r="EM342" s="4"/>
      <c r="EN342" s="4">
        <v>1</v>
      </c>
      <c r="EO342" s="4">
        <v>2</v>
      </c>
      <c r="EP342" s="4">
        <v>2</v>
      </c>
      <c r="EQ342" s="31" t="s">
        <v>513</v>
      </c>
      <c r="ER342" s="14" t="s">
        <v>513</v>
      </c>
      <c r="ES342" s="129">
        <f>C342</f>
        <v>17101</v>
      </c>
      <c r="ET342" s="130">
        <v>75</v>
      </c>
      <c r="EU342" s="130">
        <v>34826</v>
      </c>
      <c r="EV342" s="130">
        <v>9788</v>
      </c>
      <c r="EW342" s="130">
        <v>37440</v>
      </c>
      <c r="EX342" s="130">
        <v>2619</v>
      </c>
      <c r="EY342" s="131">
        <f t="shared" si="537"/>
        <v>133.5722108704536</v>
      </c>
      <c r="EZ342" s="38">
        <f t="shared" si="538"/>
        <v>2938.5886391499794</v>
      </c>
      <c r="FA342" s="9"/>
      <c r="FB342" s="9"/>
      <c r="FC342" s="9"/>
      <c r="FD342" s="9"/>
      <c r="FE342" s="132"/>
      <c r="FF342" s="132"/>
      <c r="FG342" s="132"/>
      <c r="FH342" s="133"/>
      <c r="FI342" s="134"/>
      <c r="FJ342" s="133"/>
      <c r="FK342" s="135"/>
      <c r="FL342" s="136"/>
      <c r="FM342" s="9"/>
      <c r="FN342" s="1"/>
      <c r="FO342" s="40">
        <f t="shared" si="539"/>
        <v>0.11600000000000001</v>
      </c>
      <c r="FP342" s="9"/>
      <c r="FQ342" s="118">
        <f t="shared" si="540"/>
        <v>7.5202434962384421</v>
      </c>
      <c r="FR342" s="137">
        <f t="shared" si="541"/>
        <v>0.13357221087045359</v>
      </c>
      <c r="FS342" s="9"/>
      <c r="FT342" s="1"/>
      <c r="FU342" s="336">
        <v>44474</v>
      </c>
      <c r="FV342" s="343"/>
      <c r="FW342" s="2" t="s">
        <v>430</v>
      </c>
      <c r="FX342" s="208"/>
      <c r="FY342" s="241" t="s">
        <v>2517</v>
      </c>
      <c r="FZ342" s="1"/>
      <c r="GA342" s="1">
        <v>4</v>
      </c>
      <c r="GB342" s="9"/>
      <c r="GC342" s="9"/>
      <c r="GD342" s="1"/>
      <c r="GE342" s="20">
        <v>0</v>
      </c>
      <c r="GF342" s="2" t="s">
        <v>513</v>
      </c>
      <c r="GG342" s="1"/>
      <c r="GH342" s="28">
        <v>44813</v>
      </c>
      <c r="GI342" s="351">
        <v>0</v>
      </c>
      <c r="GJ342" s="29" t="s">
        <v>2520</v>
      </c>
      <c r="GK342" s="1"/>
      <c r="GL342" s="29" t="s">
        <v>513</v>
      </c>
      <c r="GM342" s="9"/>
      <c r="GN342" s="1"/>
      <c r="GO342" s="10"/>
      <c r="GP342" s="10"/>
      <c r="GQ342" s="20"/>
      <c r="GR342" s="138"/>
      <c r="GS342" s="1"/>
      <c r="GT342" s="1"/>
      <c r="GU342" s="1"/>
      <c r="GV342" s="1"/>
      <c r="GW342" s="1"/>
      <c r="GX342" s="1"/>
      <c r="GY342" s="9"/>
      <c r="GZ342" s="9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22">
        <v>80.5</v>
      </c>
      <c r="KC342" s="22">
        <v>19.600000000000001</v>
      </c>
      <c r="KD342" s="22">
        <v>7.68</v>
      </c>
      <c r="KE342" s="20">
        <f t="shared" si="542"/>
        <v>84.284065059256221</v>
      </c>
      <c r="KF342" s="20">
        <f t="shared" si="543"/>
        <v>34.595202615447484</v>
      </c>
      <c r="KG342" s="20">
        <f t="shared" si="544"/>
        <v>13.009933338782181</v>
      </c>
      <c r="KH342" s="20">
        <f t="shared" si="545"/>
        <v>4.1140240948099702</v>
      </c>
      <c r="KI342" s="20">
        <f t="shared" si="546"/>
        <v>1.1487210134859009</v>
      </c>
      <c r="KJ342" s="20">
        <f t="shared" si="547"/>
        <v>7.4379685623212088</v>
      </c>
      <c r="KK342" s="20">
        <f t="shared" si="548"/>
        <v>5.569827621087045</v>
      </c>
      <c r="KL342" s="20">
        <f t="shared" si="549"/>
        <v>21.137668798038408</v>
      </c>
      <c r="KM342" s="9"/>
      <c r="KN342" s="9"/>
      <c r="KO342" s="9"/>
      <c r="KP342" s="1"/>
      <c r="KQ342" s="9"/>
      <c r="KR342" s="9"/>
      <c r="KS342" s="23">
        <v>44813</v>
      </c>
      <c r="KT342" s="20">
        <v>1</v>
      </c>
      <c r="KU342" s="1">
        <v>2</v>
      </c>
      <c r="KV342" s="1">
        <v>1</v>
      </c>
      <c r="KW342" s="23">
        <v>44813</v>
      </c>
      <c r="KX342" s="1">
        <v>1</v>
      </c>
      <c r="KY342" s="1">
        <v>0</v>
      </c>
      <c r="KZ342" s="1">
        <v>2</v>
      </c>
      <c r="LA342" s="11" t="s">
        <v>2428</v>
      </c>
      <c r="LB342" s="11"/>
      <c r="LC342" s="11"/>
    </row>
    <row r="343" spans="1:315">
      <c r="A343" s="1">
        <v>96</v>
      </c>
      <c r="B343" s="1">
        <f>COUNTIFS($D$3:D343,D343,$F$3:F343,F343)</f>
        <v>2</v>
      </c>
      <c r="C343" s="34">
        <v>14978</v>
      </c>
      <c r="D343" s="72" t="s">
        <v>1419</v>
      </c>
      <c r="E343" s="73" t="s">
        <v>547</v>
      </c>
      <c r="F343" s="75">
        <v>7454185376</v>
      </c>
      <c r="G343" s="74">
        <v>47</v>
      </c>
      <c r="H343" s="442">
        <v>44293</v>
      </c>
      <c r="I343" s="29" t="s">
        <v>670</v>
      </c>
      <c r="J343" s="24" t="s">
        <v>486</v>
      </c>
      <c r="K343" s="2" t="s">
        <v>429</v>
      </c>
      <c r="L343" s="2">
        <v>7</v>
      </c>
      <c r="M343" s="2">
        <v>1</v>
      </c>
      <c r="N343" s="2" t="s">
        <v>430</v>
      </c>
      <c r="O343" s="11"/>
      <c r="P343" s="2" t="s">
        <v>1528</v>
      </c>
      <c r="Q343" s="11"/>
      <c r="R343" s="11"/>
      <c r="S343" s="11"/>
      <c r="T343" s="41"/>
      <c r="U343" s="41"/>
      <c r="V343" s="61" t="s">
        <v>1358</v>
      </c>
      <c r="W343" s="41"/>
      <c r="X343" s="43" t="s">
        <v>1544</v>
      </c>
      <c r="Y343" s="68"/>
      <c r="Z343" s="11"/>
      <c r="AA343" s="1" t="s">
        <v>793</v>
      </c>
      <c r="AB343" s="1"/>
      <c r="AC343" s="112">
        <v>162</v>
      </c>
      <c r="AD343" s="112">
        <v>1100</v>
      </c>
      <c r="AE343" s="11"/>
      <c r="AF343" s="11"/>
      <c r="AG343" s="11" t="s">
        <v>490</v>
      </c>
      <c r="AH343" s="112">
        <v>150</v>
      </c>
      <c r="AI343" s="11"/>
      <c r="AJ343" s="11"/>
      <c r="AK343" s="112"/>
      <c r="AL343" s="1"/>
      <c r="AM343" s="11"/>
      <c r="AN343" s="1"/>
      <c r="AO343" s="113">
        <v>59.9</v>
      </c>
      <c r="AP343" s="114">
        <v>20.7</v>
      </c>
      <c r="AQ343" s="115">
        <v>17.100000000000001</v>
      </c>
      <c r="AR343" s="116">
        <f t="shared" si="521"/>
        <v>97.699999999999989</v>
      </c>
      <c r="AS343" s="117">
        <f t="shared" si="522"/>
        <v>2.893719806763285</v>
      </c>
      <c r="AT343" s="118">
        <f t="shared" si="523"/>
        <v>49.482608695652175</v>
      </c>
      <c r="AU343" s="119">
        <f t="shared" si="524"/>
        <v>1.5846560846560847</v>
      </c>
      <c r="AV343" s="19">
        <f t="shared" si="525"/>
        <v>51.381999999999998</v>
      </c>
      <c r="AW343" s="19">
        <f t="shared" si="526"/>
        <v>85.779632721202006</v>
      </c>
      <c r="AX343" s="120">
        <v>6.63</v>
      </c>
      <c r="AY343" s="19">
        <f t="shared" si="527"/>
        <v>11.068447412353924</v>
      </c>
      <c r="AZ343" s="1" t="s">
        <v>431</v>
      </c>
      <c r="BA343" s="55">
        <v>21</v>
      </c>
      <c r="BB343" s="1" t="s">
        <v>431</v>
      </c>
      <c r="BC343" s="6">
        <v>0.19</v>
      </c>
      <c r="BD343" s="6"/>
      <c r="BE343" s="19"/>
      <c r="BF343" s="19"/>
      <c r="BG343" s="64">
        <v>5310.3773584905666</v>
      </c>
      <c r="BH343" s="64">
        <v>229.15951972555743</v>
      </c>
      <c r="BI343" s="19">
        <v>1.04</v>
      </c>
      <c r="BJ343" s="19">
        <v>14.8</v>
      </c>
      <c r="BK343" s="19">
        <v>85.2</v>
      </c>
      <c r="BL343" s="121">
        <f t="shared" si="528"/>
        <v>0.17370892018779344</v>
      </c>
      <c r="BM343" s="122">
        <v>0.55000000000000004</v>
      </c>
      <c r="BN343" s="6">
        <f t="shared" si="529"/>
        <v>0.91819699499165286</v>
      </c>
      <c r="BO343" s="1" t="s">
        <v>431</v>
      </c>
      <c r="BP343" s="19">
        <v>70.737700000000018</v>
      </c>
      <c r="BQ343" s="19">
        <v>60.1</v>
      </c>
      <c r="BR343" s="4">
        <v>23482</v>
      </c>
      <c r="BS343" s="6">
        <f t="shared" si="530"/>
        <v>48.7</v>
      </c>
      <c r="BT343" s="4">
        <v>98.1</v>
      </c>
      <c r="BU343" s="42">
        <v>8754.1999999999989</v>
      </c>
      <c r="BV343" s="6">
        <f t="shared" si="531"/>
        <v>1.9000000000000057</v>
      </c>
      <c r="BW343" s="6">
        <f t="shared" si="532"/>
        <v>20.2239</v>
      </c>
      <c r="BX343" s="22">
        <v>18.7</v>
      </c>
      <c r="BY343" s="22">
        <f t="shared" si="533"/>
        <v>3.8708999999999998</v>
      </c>
      <c r="BZ343" s="6">
        <v>30</v>
      </c>
      <c r="CA343" s="22">
        <f t="shared" si="534"/>
        <v>6.21</v>
      </c>
      <c r="CB343" s="6">
        <v>49</v>
      </c>
      <c r="CC343" s="22">
        <f t="shared" si="535"/>
        <v>10.142999999999999</v>
      </c>
      <c r="CD343" s="22">
        <v>0.69</v>
      </c>
      <c r="CE343" s="123" t="s">
        <v>431</v>
      </c>
      <c r="CF343" s="123" t="s">
        <v>431</v>
      </c>
      <c r="CG343" s="123">
        <v>64.3</v>
      </c>
      <c r="CH343" s="124">
        <v>4712.3999999999996</v>
      </c>
      <c r="CI343" s="123">
        <v>22.9</v>
      </c>
      <c r="CJ343" s="123">
        <v>37.1</v>
      </c>
      <c r="CK343" s="124">
        <v>4817.3999999999996</v>
      </c>
      <c r="CL343" s="19">
        <f t="shared" si="536"/>
        <v>0.62333333333333329</v>
      </c>
      <c r="CM343" s="19">
        <v>4.08</v>
      </c>
      <c r="CN343" s="19">
        <v>1.75</v>
      </c>
      <c r="CO343" s="19">
        <v>11.7</v>
      </c>
      <c r="CP343" s="6"/>
      <c r="CQ343" s="19"/>
      <c r="CR343" s="19"/>
      <c r="CS343" s="20"/>
      <c r="CT343" s="25"/>
      <c r="CU343" s="125"/>
      <c r="CV343" s="125"/>
      <c r="CW343" s="1"/>
      <c r="CX343" s="1"/>
      <c r="CY343" s="1"/>
      <c r="CZ343" s="22"/>
      <c r="DA343" s="16"/>
      <c r="DB343" s="126" t="s">
        <v>257</v>
      </c>
      <c r="DC343" s="127"/>
      <c r="DD343" s="128" t="s">
        <v>1558</v>
      </c>
      <c r="DE343" s="1"/>
      <c r="DF343" s="1"/>
      <c r="DG343" s="1"/>
      <c r="DH343" s="1"/>
      <c r="DI343" s="1" t="s">
        <v>435</v>
      </c>
      <c r="DJ343" s="206" t="s">
        <v>490</v>
      </c>
      <c r="DK343" s="4">
        <v>2</v>
      </c>
      <c r="DL343" s="4"/>
      <c r="DM343" s="4"/>
      <c r="DN343" s="16">
        <v>0</v>
      </c>
      <c r="DO343" s="4"/>
      <c r="DP343" s="4"/>
      <c r="DQ343" s="4"/>
      <c r="DR343" s="22" t="s">
        <v>430</v>
      </c>
      <c r="DS343" s="22" t="s">
        <v>430</v>
      </c>
      <c r="DT343" s="64">
        <v>212</v>
      </c>
      <c r="DU343" s="22">
        <v>19.3</v>
      </c>
      <c r="DV343" s="22">
        <v>80.7</v>
      </c>
      <c r="DW343" s="22" t="s">
        <v>430</v>
      </c>
      <c r="DX343" s="22" t="s">
        <v>430</v>
      </c>
      <c r="DY343" s="22" t="s">
        <v>430</v>
      </c>
      <c r="DZ343" s="22" t="s">
        <v>430</v>
      </c>
      <c r="EA343" s="2">
        <v>0</v>
      </c>
      <c r="EB343" s="65"/>
      <c r="EC343" s="36"/>
      <c r="ED343" s="36"/>
      <c r="EE343" s="4">
        <f t="shared" si="550"/>
        <v>7</v>
      </c>
      <c r="EF343" s="4">
        <v>13</v>
      </c>
      <c r="EG343" s="4">
        <v>2</v>
      </c>
      <c r="EH343" s="4">
        <v>1</v>
      </c>
      <c r="EI343" s="4" t="s">
        <v>2521</v>
      </c>
      <c r="EJ343" s="4">
        <v>170</v>
      </c>
      <c r="EK343" s="4">
        <v>90</v>
      </c>
      <c r="EL343" s="6">
        <f t="shared" si="551"/>
        <v>31.141868512110726</v>
      </c>
      <c r="EM343" s="4"/>
      <c r="EN343" s="4">
        <v>1</v>
      </c>
      <c r="EO343" s="4">
        <v>2</v>
      </c>
      <c r="EP343" s="4">
        <v>2</v>
      </c>
      <c r="EQ343" s="31">
        <v>5</v>
      </c>
      <c r="ER343" s="14">
        <v>42412</v>
      </c>
      <c r="ES343" s="129">
        <v>14978</v>
      </c>
      <c r="ET343" s="130">
        <v>75</v>
      </c>
      <c r="EU343" s="130">
        <v>6789</v>
      </c>
      <c r="EV343" s="130">
        <v>8000</v>
      </c>
      <c r="EW343" s="130">
        <v>39780</v>
      </c>
      <c r="EX343" s="130">
        <v>2292</v>
      </c>
      <c r="EY343" s="131">
        <f t="shared" si="537"/>
        <v>151.95959999999999</v>
      </c>
      <c r="EZ343" s="38">
        <f t="shared" si="538"/>
        <v>1063.7172</v>
      </c>
      <c r="FA343" s="9"/>
      <c r="FB343" s="9"/>
      <c r="FC343" s="9"/>
      <c r="FD343" s="9"/>
      <c r="FE343" s="132"/>
      <c r="FF343" s="132"/>
      <c r="FG343" s="132"/>
      <c r="FH343" s="133"/>
      <c r="FI343" s="134"/>
      <c r="FJ343" s="133"/>
      <c r="FK343" s="135"/>
      <c r="FL343" s="136"/>
      <c r="FM343" s="9"/>
      <c r="FN343" s="1"/>
      <c r="FO343" s="40">
        <f t="shared" si="539"/>
        <v>0.16200000000000001</v>
      </c>
      <c r="FP343" s="9"/>
      <c r="FQ343" s="118">
        <f t="shared" si="540"/>
        <v>33.76049491825011</v>
      </c>
      <c r="FR343" s="137">
        <f t="shared" si="541"/>
        <v>0.1519596</v>
      </c>
      <c r="FS343" s="9"/>
      <c r="FT343" s="1"/>
      <c r="FU343" s="335"/>
      <c r="FV343" s="344">
        <v>42097</v>
      </c>
      <c r="FW343" s="210"/>
      <c r="FX343" s="29" t="s">
        <v>2471</v>
      </c>
      <c r="FY343" s="241" t="s">
        <v>2522</v>
      </c>
      <c r="FZ343" s="1"/>
      <c r="GA343" s="1">
        <v>3</v>
      </c>
      <c r="GB343" s="9"/>
      <c r="GC343" s="9"/>
      <c r="GD343" s="1"/>
      <c r="GE343" s="20">
        <v>1</v>
      </c>
      <c r="GF343" s="2" t="s">
        <v>784</v>
      </c>
      <c r="GG343" s="1"/>
      <c r="GH343" s="28">
        <v>44397</v>
      </c>
      <c r="GI343" s="351">
        <v>1</v>
      </c>
      <c r="GJ343" s="29" t="s">
        <v>2796</v>
      </c>
      <c r="GK343" s="1"/>
      <c r="GL343" s="29" t="s">
        <v>513</v>
      </c>
      <c r="GM343" s="9"/>
      <c r="GN343" s="1"/>
      <c r="GO343" s="10">
        <v>44293</v>
      </c>
      <c r="GP343" s="10" t="s">
        <v>522</v>
      </c>
      <c r="GQ343" s="20">
        <f>DATEDIF(ER343,GO343,"m")</f>
        <v>61</v>
      </c>
      <c r="GR343" s="138"/>
      <c r="GS343" s="1"/>
      <c r="GT343" s="1"/>
      <c r="GU343" s="1"/>
      <c r="GV343" s="1"/>
      <c r="GW343" s="1"/>
      <c r="GX343" s="1"/>
      <c r="GY343" s="9"/>
      <c r="GZ343" s="9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9"/>
      <c r="KC343" s="9"/>
      <c r="KD343" s="9"/>
      <c r="KE343" s="20">
        <f t="shared" si="542"/>
        <v>91.023800399999999</v>
      </c>
      <c r="KF343" s="20">
        <f t="shared" si="543"/>
        <v>31.455637199999998</v>
      </c>
      <c r="KG343" s="20">
        <f t="shared" si="544"/>
        <v>25.985091600000004</v>
      </c>
      <c r="KH343" s="20">
        <f t="shared" si="545"/>
        <v>10.07492148</v>
      </c>
      <c r="KI343" s="20">
        <f t="shared" si="546"/>
        <v>0.83577780000000002</v>
      </c>
      <c r="KJ343" s="20">
        <f t="shared" si="547"/>
        <v>5.8822041563999994</v>
      </c>
      <c r="KK343" s="20">
        <f t="shared" si="548"/>
        <v>9.4366911600000005</v>
      </c>
      <c r="KL343" s="20">
        <f t="shared" si="549"/>
        <v>15.413262227999997</v>
      </c>
      <c r="KM343" s="9"/>
      <c r="KN343" s="9"/>
      <c r="KO343" s="9"/>
      <c r="KP343" s="1"/>
      <c r="KQ343" s="9"/>
      <c r="KR343" s="9"/>
      <c r="KS343" s="23">
        <v>44397</v>
      </c>
      <c r="KT343" s="20">
        <v>2</v>
      </c>
      <c r="KU343" s="1">
        <v>2</v>
      </c>
      <c r="KV343" s="1">
        <v>2</v>
      </c>
      <c r="KW343" s="23">
        <v>44855</v>
      </c>
      <c r="KX343" s="1">
        <v>1</v>
      </c>
      <c r="KY343" s="1">
        <v>0</v>
      </c>
      <c r="KZ343" s="1">
        <v>0</v>
      </c>
      <c r="LA343" s="11" t="s">
        <v>2428</v>
      </c>
      <c r="LB343" s="11"/>
      <c r="LC343" s="11"/>
    </row>
    <row r="344" spans="1:315">
      <c r="A344" s="1">
        <v>273</v>
      </c>
      <c r="B344" s="1">
        <f>COUNTIFS($D$3:D344,D344,$F$3:F344,F344)</f>
        <v>3</v>
      </c>
      <c r="C344" s="34">
        <v>16152</v>
      </c>
      <c r="D344" s="72" t="s">
        <v>1419</v>
      </c>
      <c r="E344" s="73" t="s">
        <v>547</v>
      </c>
      <c r="F344" s="75">
        <v>7454185376</v>
      </c>
      <c r="G344" s="74">
        <v>47</v>
      </c>
      <c r="H344" s="442">
        <v>44468</v>
      </c>
      <c r="I344" s="29" t="s">
        <v>441</v>
      </c>
      <c r="J344" s="24" t="s">
        <v>486</v>
      </c>
      <c r="K344" s="2" t="s">
        <v>429</v>
      </c>
      <c r="L344" s="2">
        <v>5</v>
      </c>
      <c r="M344" s="2" t="s">
        <v>661</v>
      </c>
      <c r="N344" s="2" t="s">
        <v>644</v>
      </c>
      <c r="O344" s="11"/>
      <c r="P344" s="2" t="s">
        <v>1808</v>
      </c>
      <c r="Q344" s="11"/>
      <c r="R344" s="11"/>
      <c r="S344" s="11"/>
      <c r="T344" s="41"/>
      <c r="U344" s="41"/>
      <c r="V344" s="61" t="s">
        <v>1358</v>
      </c>
      <c r="W344" s="41"/>
      <c r="X344" s="41"/>
      <c r="Y344" s="63"/>
      <c r="Z344" s="11"/>
      <c r="AA344" s="1" t="s">
        <v>793</v>
      </c>
      <c r="AB344" s="1"/>
      <c r="AC344" s="112">
        <v>491</v>
      </c>
      <c r="AD344" s="112">
        <v>2400</v>
      </c>
      <c r="AE344" s="11"/>
      <c r="AF344" s="11"/>
      <c r="AG344" s="11" t="s">
        <v>490</v>
      </c>
      <c r="AH344" s="112">
        <v>150</v>
      </c>
      <c r="AI344" s="11"/>
      <c r="AJ344" s="11"/>
      <c r="AK344" s="112"/>
      <c r="AL344" s="1"/>
      <c r="AM344" s="11"/>
      <c r="AN344" s="1"/>
      <c r="AO344" s="113">
        <v>13.3</v>
      </c>
      <c r="AP344" s="114">
        <v>22.6</v>
      </c>
      <c r="AQ344" s="115">
        <v>62.4</v>
      </c>
      <c r="AR344" s="116">
        <f t="shared" si="521"/>
        <v>98.300000000000011</v>
      </c>
      <c r="AS344" s="117">
        <f t="shared" si="522"/>
        <v>0.58849557522123896</v>
      </c>
      <c r="AT344" s="118">
        <f t="shared" si="523"/>
        <v>36.722123893805311</v>
      </c>
      <c r="AU344" s="119">
        <f t="shared" si="524"/>
        <v>0.15647058823529414</v>
      </c>
      <c r="AV344" s="19">
        <f t="shared" si="525"/>
        <v>10.993999999999998</v>
      </c>
      <c r="AW344" s="19">
        <f t="shared" si="526"/>
        <v>82.661654135338338</v>
      </c>
      <c r="AX344" s="120">
        <v>1.71</v>
      </c>
      <c r="AY344" s="19">
        <f t="shared" si="527"/>
        <v>12.857142857142856</v>
      </c>
      <c r="AZ344" s="1" t="s">
        <v>431</v>
      </c>
      <c r="BA344" s="55">
        <v>44.07</v>
      </c>
      <c r="BB344" s="1" t="s">
        <v>431</v>
      </c>
      <c r="BC344" s="6">
        <v>0.46</v>
      </c>
      <c r="BD344" s="6"/>
      <c r="BE344" s="19"/>
      <c r="BF344" s="19"/>
      <c r="BG344" s="64">
        <v>8041.666666666667</v>
      </c>
      <c r="BH344" s="64">
        <v>244.42</v>
      </c>
      <c r="BI344" s="19">
        <v>0.21</v>
      </c>
      <c r="BJ344" s="19">
        <v>52.5</v>
      </c>
      <c r="BK344" s="19">
        <f>100-BJ344</f>
        <v>47.5</v>
      </c>
      <c r="BL344" s="121">
        <f t="shared" si="528"/>
        <v>1.1052631578947369</v>
      </c>
      <c r="BM344" s="122">
        <v>9.8000000000000004E-2</v>
      </c>
      <c r="BN344" s="6">
        <f t="shared" si="529"/>
        <v>0.73684210526315785</v>
      </c>
      <c r="BO344" s="1" t="s">
        <v>431</v>
      </c>
      <c r="BP344" s="19">
        <v>58.099999999999994</v>
      </c>
      <c r="BQ344" s="19">
        <v>37.199999999999996</v>
      </c>
      <c r="BR344" s="42">
        <v>18026.280000000002</v>
      </c>
      <c r="BS344" s="6">
        <f t="shared" si="530"/>
        <v>75.7</v>
      </c>
      <c r="BT344" s="4">
        <v>92.7</v>
      </c>
      <c r="BU344" s="42">
        <v>12993.1</v>
      </c>
      <c r="BV344" s="6">
        <f t="shared" si="531"/>
        <v>7.2999999999999972</v>
      </c>
      <c r="BW344" s="6">
        <f t="shared" si="532"/>
        <v>21.876800000000003</v>
      </c>
      <c r="BX344" s="22">
        <v>45.7</v>
      </c>
      <c r="BY344" s="22">
        <f t="shared" si="533"/>
        <v>10.328200000000002</v>
      </c>
      <c r="BZ344" s="6">
        <v>30</v>
      </c>
      <c r="CA344" s="22">
        <f t="shared" si="534"/>
        <v>6.78</v>
      </c>
      <c r="CB344" s="6">
        <v>21.1</v>
      </c>
      <c r="CC344" s="22">
        <f t="shared" si="535"/>
        <v>4.7686000000000011</v>
      </c>
      <c r="CD344" s="22">
        <v>0.33</v>
      </c>
      <c r="CE344" s="123">
        <v>96.2</v>
      </c>
      <c r="CF344" s="124">
        <v>7633</v>
      </c>
      <c r="CG344" s="123">
        <v>87.9</v>
      </c>
      <c r="CH344" s="124">
        <v>5820</v>
      </c>
      <c r="CI344" s="123">
        <v>80.099999999999994</v>
      </c>
      <c r="CJ344" s="123">
        <v>89</v>
      </c>
      <c r="CK344" s="124">
        <v>6319</v>
      </c>
      <c r="CL344" s="19">
        <f t="shared" si="536"/>
        <v>1.5233333333333334</v>
      </c>
      <c r="CM344" s="19"/>
      <c r="CN344" s="19"/>
      <c r="CO344" s="19"/>
      <c r="CP344" s="6"/>
      <c r="CQ344" s="19"/>
      <c r="CR344" s="19"/>
      <c r="CS344" s="20"/>
      <c r="CT344" s="25"/>
      <c r="CU344" s="125"/>
      <c r="CV344" s="125"/>
      <c r="CW344" s="1"/>
      <c r="CX344" s="1"/>
      <c r="CY344" s="1"/>
      <c r="CZ344" s="22"/>
      <c r="DA344" s="16"/>
      <c r="DB344" s="126" t="s">
        <v>463</v>
      </c>
      <c r="DC344" s="127"/>
      <c r="DD344" s="128" t="s">
        <v>1810</v>
      </c>
      <c r="DE344" s="1"/>
      <c r="DF344" s="1"/>
      <c r="DG344" s="1"/>
      <c r="DH344" s="1"/>
      <c r="DI344" s="1" t="s">
        <v>435</v>
      </c>
      <c r="DJ344" s="206" t="s">
        <v>490</v>
      </c>
      <c r="DK344" s="4">
        <v>2</v>
      </c>
      <c r="DL344" s="4"/>
      <c r="DM344" s="4"/>
      <c r="DN344" s="16" t="s">
        <v>466</v>
      </c>
      <c r="DO344" s="4"/>
      <c r="DP344" s="4"/>
      <c r="DQ344" s="4"/>
      <c r="DR344" s="22" t="s">
        <v>430</v>
      </c>
      <c r="DS344" s="22" t="s">
        <v>430</v>
      </c>
      <c r="DT344" s="22">
        <v>729</v>
      </c>
      <c r="DU344" s="22">
        <v>33.6</v>
      </c>
      <c r="DV344" s="22">
        <v>66.400000000000006</v>
      </c>
      <c r="DW344" s="39" t="s">
        <v>430</v>
      </c>
      <c r="DX344" s="39" t="s">
        <v>430</v>
      </c>
      <c r="DY344" s="39" t="s">
        <v>430</v>
      </c>
      <c r="DZ344" s="39" t="s">
        <v>430</v>
      </c>
      <c r="EA344" s="2">
        <v>0</v>
      </c>
      <c r="EB344" s="2"/>
      <c r="EC344" s="36"/>
      <c r="ED344" s="36"/>
      <c r="EE344" s="4">
        <f t="shared" si="550"/>
        <v>5</v>
      </c>
      <c r="EF344" s="4">
        <v>22</v>
      </c>
      <c r="EG344" s="4"/>
      <c r="EH344" s="4">
        <v>1</v>
      </c>
      <c r="EI344" s="4" t="s">
        <v>2521</v>
      </c>
      <c r="EJ344" s="4">
        <v>170</v>
      </c>
      <c r="EK344" s="4">
        <v>90</v>
      </c>
      <c r="EL344" s="6">
        <f t="shared" si="551"/>
        <v>31.141868512110726</v>
      </c>
      <c r="EM344" s="4"/>
      <c r="EN344" s="4">
        <v>1</v>
      </c>
      <c r="EO344" s="4">
        <v>2</v>
      </c>
      <c r="EP344" s="4">
        <v>2</v>
      </c>
      <c r="EQ344" s="31">
        <v>5</v>
      </c>
      <c r="ER344" s="14">
        <v>42412</v>
      </c>
      <c r="ES344" s="129">
        <f>C344</f>
        <v>16152</v>
      </c>
      <c r="ET344" s="130">
        <v>75</v>
      </c>
      <c r="EU344" s="130">
        <v>17679</v>
      </c>
      <c r="EV344" s="130">
        <v>4000</v>
      </c>
      <c r="EW344" s="130">
        <v>37440</v>
      </c>
      <c r="EX344" s="130">
        <v>3814</v>
      </c>
      <c r="EY344" s="131">
        <f t="shared" si="537"/>
        <v>475.98720000000003</v>
      </c>
      <c r="EZ344" s="38">
        <f t="shared" si="538"/>
        <v>2379.9360000000001</v>
      </c>
      <c r="FA344" s="9"/>
      <c r="FB344" s="9"/>
      <c r="FC344" s="9"/>
      <c r="FD344" s="9"/>
      <c r="FE344" s="132"/>
      <c r="FF344" s="132"/>
      <c r="FG344" s="132"/>
      <c r="FH344" s="133"/>
      <c r="FI344" s="134"/>
      <c r="FJ344" s="133"/>
      <c r="FK344" s="135"/>
      <c r="FL344" s="136"/>
      <c r="FM344" s="9"/>
      <c r="FN344" s="1"/>
      <c r="FO344" s="40">
        <f t="shared" si="539"/>
        <v>0.49099999999999999</v>
      </c>
      <c r="FP344" s="9"/>
      <c r="FQ344" s="118">
        <f t="shared" si="540"/>
        <v>21.573618417331296</v>
      </c>
      <c r="FR344" s="137">
        <f t="shared" si="541"/>
        <v>0.47598720000000005</v>
      </c>
      <c r="FS344" s="9"/>
      <c r="FT344" s="1"/>
      <c r="FU344" s="335"/>
      <c r="FV344" s="344">
        <v>42097</v>
      </c>
      <c r="FW344" s="210"/>
      <c r="FX344" s="29" t="s">
        <v>1314</v>
      </c>
      <c r="FY344" s="241" t="s">
        <v>2522</v>
      </c>
      <c r="FZ344" s="1"/>
      <c r="GA344" s="1">
        <v>3</v>
      </c>
      <c r="GB344" s="9"/>
      <c r="GC344" s="9"/>
      <c r="GD344" s="1"/>
      <c r="GE344" s="20">
        <v>0</v>
      </c>
      <c r="GF344" s="2" t="s">
        <v>513</v>
      </c>
      <c r="GG344" s="1"/>
      <c r="GH344" s="28">
        <v>44516</v>
      </c>
      <c r="GI344" s="351">
        <v>1</v>
      </c>
      <c r="GJ344" s="29" t="s">
        <v>2796</v>
      </c>
      <c r="GK344" s="1"/>
      <c r="GL344" s="29" t="s">
        <v>513</v>
      </c>
      <c r="GM344" s="9"/>
      <c r="GN344" s="1"/>
      <c r="GO344" s="10"/>
      <c r="GP344" s="10"/>
      <c r="GQ344" s="20"/>
      <c r="GR344" s="138"/>
      <c r="GS344" s="1"/>
      <c r="GT344" s="1"/>
      <c r="GU344" s="1"/>
      <c r="GV344" s="1"/>
      <c r="GW344" s="1"/>
      <c r="GX344" s="1"/>
      <c r="GY344" s="9"/>
      <c r="GZ344" s="9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22">
        <v>56.5</v>
      </c>
      <c r="KC344" s="22">
        <v>10.3</v>
      </c>
      <c r="KD344" s="22">
        <v>6.63</v>
      </c>
      <c r="KE344" s="20">
        <f t="shared" si="542"/>
        <v>63.306297600000008</v>
      </c>
      <c r="KF344" s="20">
        <f t="shared" si="543"/>
        <v>107.57310720000002</v>
      </c>
      <c r="KG344" s="20">
        <f t="shared" si="544"/>
        <v>297.0160128</v>
      </c>
      <c r="KH344" s="20">
        <f t="shared" si="545"/>
        <v>8.1393811200000012</v>
      </c>
      <c r="KI344" s="20">
        <f t="shared" si="546"/>
        <v>0.46646745600000006</v>
      </c>
      <c r="KJ344" s="20">
        <f t="shared" si="547"/>
        <v>49.160909990400015</v>
      </c>
      <c r="KK344" s="20">
        <f t="shared" si="548"/>
        <v>32.271932160000006</v>
      </c>
      <c r="KL344" s="20">
        <f t="shared" si="549"/>
        <v>22.697925619200003</v>
      </c>
      <c r="KM344" s="9"/>
      <c r="KN344" s="9"/>
      <c r="KO344" s="9"/>
      <c r="KP344" s="1"/>
      <c r="KQ344" s="9"/>
      <c r="KR344" s="9"/>
      <c r="KS344" s="23">
        <v>44516</v>
      </c>
      <c r="KT344" s="20">
        <v>2</v>
      </c>
      <c r="KU344" s="1">
        <v>2</v>
      </c>
      <c r="KV344" s="1">
        <v>1</v>
      </c>
      <c r="KW344" s="23">
        <v>44855</v>
      </c>
      <c r="KX344" s="1">
        <v>1</v>
      </c>
      <c r="KY344" s="1">
        <v>0</v>
      </c>
      <c r="KZ344" s="1">
        <v>0</v>
      </c>
      <c r="LA344" s="11" t="s">
        <v>2428</v>
      </c>
      <c r="LB344" s="11"/>
      <c r="LC344" s="11"/>
    </row>
    <row r="345" spans="1:315">
      <c r="A345" s="1">
        <v>321</v>
      </c>
      <c r="B345" s="1">
        <f>COUNTIFS($D$3:D345,D345,$F$3:F345,F345)</f>
        <v>4</v>
      </c>
      <c r="C345" s="34">
        <v>16408</v>
      </c>
      <c r="D345" s="72" t="s">
        <v>1419</v>
      </c>
      <c r="E345" s="73" t="s">
        <v>547</v>
      </c>
      <c r="F345" s="75">
        <v>7454185376</v>
      </c>
      <c r="G345" s="74">
        <v>47</v>
      </c>
      <c r="H345" s="442">
        <v>44516</v>
      </c>
      <c r="I345" s="29" t="s">
        <v>1420</v>
      </c>
      <c r="J345" s="24" t="s">
        <v>486</v>
      </c>
      <c r="K345" s="2" t="s">
        <v>429</v>
      </c>
      <c r="L345" s="2">
        <v>12</v>
      </c>
      <c r="M345" s="2" t="s">
        <v>661</v>
      </c>
      <c r="N345" s="2" t="s">
        <v>430</v>
      </c>
      <c r="O345" s="11"/>
      <c r="P345" s="2" t="s">
        <v>1852</v>
      </c>
      <c r="Q345" s="11"/>
      <c r="R345" s="11"/>
      <c r="S345" s="11"/>
      <c r="T345" s="41"/>
      <c r="U345" s="41"/>
      <c r="V345" s="61" t="s">
        <v>1358</v>
      </c>
      <c r="W345" s="41"/>
      <c r="X345" s="41"/>
      <c r="Y345" s="63"/>
      <c r="Z345" s="11"/>
      <c r="AA345" s="1" t="s">
        <v>793</v>
      </c>
      <c r="AB345" s="1"/>
      <c r="AC345" s="112">
        <v>429</v>
      </c>
      <c r="AD345" s="112">
        <v>5000</v>
      </c>
      <c r="AE345" s="11"/>
      <c r="AF345" s="11"/>
      <c r="AG345" s="11" t="s">
        <v>490</v>
      </c>
      <c r="AH345" s="112">
        <v>350</v>
      </c>
      <c r="AI345" s="11"/>
      <c r="AJ345" s="11"/>
      <c r="AK345" s="112"/>
      <c r="AL345" s="1"/>
      <c r="AM345" s="11"/>
      <c r="AN345" s="1"/>
      <c r="AO345" s="113">
        <v>22.4</v>
      </c>
      <c r="AP345" s="114">
        <v>68.2</v>
      </c>
      <c r="AQ345" s="115">
        <v>9.18</v>
      </c>
      <c r="AR345" s="116">
        <f t="shared" si="521"/>
        <v>99.78</v>
      </c>
      <c r="AS345" s="117">
        <f t="shared" si="522"/>
        <v>0.3284457478005865</v>
      </c>
      <c r="AT345" s="118">
        <f t="shared" si="523"/>
        <v>3.0151319648093837</v>
      </c>
      <c r="AU345" s="119">
        <f t="shared" si="524"/>
        <v>0.28948048591367276</v>
      </c>
      <c r="AV345" s="19">
        <f t="shared" si="525"/>
        <v>15.181999999999999</v>
      </c>
      <c r="AW345" s="19">
        <f t="shared" si="526"/>
        <v>67.776785714285708</v>
      </c>
      <c r="AX345" s="120">
        <v>5.82</v>
      </c>
      <c r="AY345" s="19">
        <f t="shared" si="527"/>
        <v>25.982142857142858</v>
      </c>
      <c r="AZ345" s="1" t="s">
        <v>431</v>
      </c>
      <c r="BA345" s="55">
        <v>10.062000000000001</v>
      </c>
      <c r="BB345" s="1" t="s">
        <v>431</v>
      </c>
      <c r="BC345" s="6">
        <v>0.16</v>
      </c>
      <c r="BD345" s="6"/>
      <c r="BE345" s="19"/>
      <c r="BF345" s="19"/>
      <c r="BG345" s="64">
        <v>4985</v>
      </c>
      <c r="BH345" s="64">
        <v>496.09999999999997</v>
      </c>
      <c r="BI345" s="19">
        <v>1.25</v>
      </c>
      <c r="BJ345" s="19">
        <v>57.9</v>
      </c>
      <c r="BK345" s="19">
        <f>100-BJ345</f>
        <v>42.1</v>
      </c>
      <c r="BL345" s="121">
        <f t="shared" si="528"/>
        <v>1.3752969121140142</v>
      </c>
      <c r="BM345" s="122">
        <v>0.46</v>
      </c>
      <c r="BN345" s="6">
        <f t="shared" si="529"/>
        <v>2.0535714285714288</v>
      </c>
      <c r="BO345" s="1" t="s">
        <v>431</v>
      </c>
      <c r="BP345" s="19">
        <v>23.45</v>
      </c>
      <c r="BQ345" s="19">
        <v>25.376000000000001</v>
      </c>
      <c r="BR345" s="42">
        <v>30595.11</v>
      </c>
      <c r="BS345" s="6">
        <f t="shared" si="530"/>
        <v>79.2</v>
      </c>
      <c r="BT345" s="4">
        <v>93.8</v>
      </c>
      <c r="BU345" s="42">
        <v>13075.880000000001</v>
      </c>
      <c r="BV345" s="6">
        <f t="shared" si="531"/>
        <v>6.2000000000000028</v>
      </c>
      <c r="BW345" s="6">
        <f t="shared" si="532"/>
        <v>68.063600000000008</v>
      </c>
      <c r="BX345" s="22">
        <v>45.1</v>
      </c>
      <c r="BY345" s="22">
        <f t="shared" si="533"/>
        <v>30.758200000000002</v>
      </c>
      <c r="BZ345" s="6">
        <v>34.1</v>
      </c>
      <c r="CA345" s="22">
        <f t="shared" si="534"/>
        <v>23.256200000000003</v>
      </c>
      <c r="CB345" s="6">
        <v>20.6</v>
      </c>
      <c r="CC345" s="22">
        <f t="shared" si="535"/>
        <v>14.049200000000001</v>
      </c>
      <c r="CD345" s="22">
        <v>0.95</v>
      </c>
      <c r="CE345" s="123">
        <v>99.6</v>
      </c>
      <c r="CF345" s="124">
        <v>10350</v>
      </c>
      <c r="CG345" s="123">
        <v>96.9</v>
      </c>
      <c r="CH345" s="124">
        <v>7138</v>
      </c>
      <c r="CI345" s="123">
        <v>85.5</v>
      </c>
      <c r="CJ345" s="123">
        <v>95.6</v>
      </c>
      <c r="CK345" s="124">
        <v>8014</v>
      </c>
      <c r="CL345" s="19">
        <f t="shared" si="536"/>
        <v>1.3225806451612903</v>
      </c>
      <c r="CM345" s="19"/>
      <c r="CN345" s="19"/>
      <c r="CO345" s="19"/>
      <c r="CP345" s="6"/>
      <c r="CQ345" s="19"/>
      <c r="CR345" s="19"/>
      <c r="CS345" s="20"/>
      <c r="CT345" s="25"/>
      <c r="CU345" s="125"/>
      <c r="CV345" s="125"/>
      <c r="CW345" s="1"/>
      <c r="CX345" s="1"/>
      <c r="CY345" s="1"/>
      <c r="CZ345" s="22"/>
      <c r="DA345" s="16"/>
      <c r="DB345" s="126" t="s">
        <v>256</v>
      </c>
      <c r="DC345" s="127"/>
      <c r="DD345" s="128" t="s">
        <v>1873</v>
      </c>
      <c r="DE345" s="1"/>
      <c r="DF345" s="1"/>
      <c r="DG345" s="1"/>
      <c r="DH345" s="1"/>
      <c r="DI345" s="1" t="s">
        <v>435</v>
      </c>
      <c r="DJ345" s="206" t="s">
        <v>490</v>
      </c>
      <c r="DK345" s="4">
        <v>2</v>
      </c>
      <c r="DL345" s="4"/>
      <c r="DM345" s="4"/>
      <c r="DN345" s="16">
        <v>0</v>
      </c>
      <c r="DO345" s="4"/>
      <c r="DP345" s="4"/>
      <c r="DQ345" s="4"/>
      <c r="DR345" s="22" t="s">
        <v>430</v>
      </c>
      <c r="DS345" s="22" t="s">
        <v>430</v>
      </c>
      <c r="DT345" s="22">
        <v>390</v>
      </c>
      <c r="DU345" s="22">
        <v>21.3</v>
      </c>
      <c r="DV345" s="22">
        <v>78.7</v>
      </c>
      <c r="DW345" s="22" t="s">
        <v>430</v>
      </c>
      <c r="DX345" s="22" t="s">
        <v>430</v>
      </c>
      <c r="DY345" s="22" t="s">
        <v>430</v>
      </c>
      <c r="DZ345" s="39" t="s">
        <v>430</v>
      </c>
      <c r="EA345" s="2">
        <v>0</v>
      </c>
      <c r="EB345" s="2"/>
      <c r="EC345" s="36"/>
      <c r="ED345" s="36"/>
      <c r="EE345" s="4">
        <f t="shared" si="550"/>
        <v>12</v>
      </c>
      <c r="EF345" s="4">
        <v>22</v>
      </c>
      <c r="EG345" s="4"/>
      <c r="EH345" s="4">
        <v>1</v>
      </c>
      <c r="EI345" s="4" t="s">
        <v>2521</v>
      </c>
      <c r="EJ345" s="4">
        <v>170</v>
      </c>
      <c r="EK345" s="4">
        <v>90</v>
      </c>
      <c r="EL345" s="6">
        <f t="shared" si="551"/>
        <v>31.141868512110726</v>
      </c>
      <c r="EM345" s="4"/>
      <c r="EN345" s="4">
        <v>1</v>
      </c>
      <c r="EO345" s="4">
        <v>2</v>
      </c>
      <c r="EP345" s="4">
        <v>2</v>
      </c>
      <c r="EQ345" s="31">
        <v>5</v>
      </c>
      <c r="ER345" s="14">
        <v>42412</v>
      </c>
      <c r="ES345" s="129">
        <f>C345</f>
        <v>16408</v>
      </c>
      <c r="ET345" s="130">
        <v>75</v>
      </c>
      <c r="EU345" s="130">
        <v>5374</v>
      </c>
      <c r="EV345" s="130">
        <v>4000</v>
      </c>
      <c r="EW345" s="130">
        <v>38064</v>
      </c>
      <c r="EX345" s="130">
        <v>3416</v>
      </c>
      <c r="EY345" s="131">
        <f t="shared" si="537"/>
        <v>433.42207999999999</v>
      </c>
      <c r="EZ345" s="38">
        <f t="shared" si="538"/>
        <v>5201.0649599999997</v>
      </c>
      <c r="FA345" s="9"/>
      <c r="FB345" s="9"/>
      <c r="FC345" s="9"/>
      <c r="FD345" s="9"/>
      <c r="FE345" s="132"/>
      <c r="FF345" s="132"/>
      <c r="FG345" s="132"/>
      <c r="FH345" s="133"/>
      <c r="FI345" s="134"/>
      <c r="FJ345" s="133"/>
      <c r="FK345" s="135"/>
      <c r="FL345" s="136"/>
      <c r="FM345" s="9"/>
      <c r="FN345" s="1"/>
      <c r="FO345" s="40">
        <f t="shared" si="539"/>
        <v>0.42899999999999999</v>
      </c>
      <c r="FP345" s="9"/>
      <c r="FQ345" s="118">
        <f t="shared" si="540"/>
        <v>63.565314477112018</v>
      </c>
      <c r="FR345" s="137">
        <f t="shared" si="541"/>
        <v>0.43342207999999999</v>
      </c>
      <c r="FS345" s="9"/>
      <c r="FT345" s="1"/>
      <c r="FU345" s="335"/>
      <c r="FV345" s="344">
        <v>42097</v>
      </c>
      <c r="FW345" s="210"/>
      <c r="FX345" s="244" t="s">
        <v>2471</v>
      </c>
      <c r="FY345" s="241" t="s">
        <v>2522</v>
      </c>
      <c r="FZ345" s="1"/>
      <c r="GA345" s="1">
        <v>3</v>
      </c>
      <c r="GB345" s="9"/>
      <c r="GC345" s="9"/>
      <c r="GD345" s="1"/>
      <c r="GE345" s="20">
        <v>0</v>
      </c>
      <c r="GF345" s="2" t="s">
        <v>513</v>
      </c>
      <c r="GG345" s="1"/>
      <c r="GH345" s="28">
        <v>44750</v>
      </c>
      <c r="GI345" s="351">
        <v>1</v>
      </c>
      <c r="GJ345" s="29" t="s">
        <v>2796</v>
      </c>
      <c r="GK345" s="1"/>
      <c r="GL345" s="29" t="s">
        <v>513</v>
      </c>
      <c r="GM345" s="9"/>
      <c r="GN345" s="1"/>
      <c r="GO345" s="10"/>
      <c r="GP345" s="10"/>
      <c r="GQ345" s="20"/>
      <c r="GR345" s="138"/>
      <c r="GS345" s="1"/>
      <c r="GT345" s="1"/>
      <c r="GU345" s="1"/>
      <c r="GV345" s="1"/>
      <c r="GW345" s="1"/>
      <c r="GX345" s="1"/>
      <c r="GY345" s="9"/>
      <c r="GZ345" s="9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22">
        <v>73.599999999999994</v>
      </c>
      <c r="KC345" s="22">
        <v>19.399999999999999</v>
      </c>
      <c r="KD345" s="22">
        <v>7.59</v>
      </c>
      <c r="KE345" s="20">
        <f t="shared" si="542"/>
        <v>97.086545919999992</v>
      </c>
      <c r="KF345" s="20">
        <f t="shared" si="543"/>
        <v>295.59385856</v>
      </c>
      <c r="KG345" s="20">
        <f t="shared" si="544"/>
        <v>39.78814694399999</v>
      </c>
      <c r="KH345" s="20">
        <f t="shared" si="545"/>
        <v>25.225165056000002</v>
      </c>
      <c r="KI345" s="20">
        <f t="shared" si="546"/>
        <v>1.9937415680000001</v>
      </c>
      <c r="KJ345" s="20">
        <f t="shared" si="547"/>
        <v>133.31283021056001</v>
      </c>
      <c r="KK345" s="20">
        <f t="shared" si="548"/>
        <v>100.79750576896002</v>
      </c>
      <c r="KL345" s="20">
        <f t="shared" si="549"/>
        <v>60.892334863359999</v>
      </c>
      <c r="KM345" s="9"/>
      <c r="KN345" s="9"/>
      <c r="KO345" s="9"/>
      <c r="KP345" s="1"/>
      <c r="KQ345" s="9"/>
      <c r="KR345" s="9"/>
      <c r="KS345" s="23">
        <v>44750</v>
      </c>
      <c r="KT345" s="20">
        <v>1</v>
      </c>
      <c r="KU345" s="1">
        <v>1</v>
      </c>
      <c r="KV345" s="1">
        <v>1</v>
      </c>
      <c r="KW345" s="23">
        <v>44855</v>
      </c>
      <c r="KX345" s="1">
        <v>1</v>
      </c>
      <c r="KY345" s="1">
        <v>0</v>
      </c>
      <c r="KZ345" s="1">
        <v>0</v>
      </c>
      <c r="LA345" s="11" t="s">
        <v>2428</v>
      </c>
      <c r="LB345" s="11"/>
      <c r="LC345" s="11"/>
    </row>
    <row r="346" spans="1:315">
      <c r="A346" s="1">
        <v>244</v>
      </c>
      <c r="B346" s="415">
        <f>COUNTIFS($D$3:D346,D346,$F$3:F346,F346)</f>
        <v>1</v>
      </c>
      <c r="C346" s="34">
        <v>13700</v>
      </c>
      <c r="D346" s="21" t="s">
        <v>1307</v>
      </c>
      <c r="E346" s="2" t="s">
        <v>1308</v>
      </c>
      <c r="F346" s="12">
        <v>5857260728</v>
      </c>
      <c r="G346" s="1">
        <v>62</v>
      </c>
      <c r="H346" s="441">
        <v>44139</v>
      </c>
      <c r="I346" s="29" t="s">
        <v>441</v>
      </c>
      <c r="J346" s="24" t="s">
        <v>486</v>
      </c>
      <c r="K346" s="2" t="s">
        <v>429</v>
      </c>
      <c r="L346" s="1">
        <v>5</v>
      </c>
      <c r="M346" s="2" t="s">
        <v>661</v>
      </c>
      <c r="N346" s="2" t="s">
        <v>430</v>
      </c>
      <c r="O346" s="1"/>
      <c r="P346" s="1" t="s">
        <v>1285</v>
      </c>
      <c r="Q346" s="25"/>
      <c r="R346" s="25"/>
      <c r="S346" s="2" t="s">
        <v>487</v>
      </c>
      <c r="T346" s="49" t="s">
        <v>1013</v>
      </c>
      <c r="U346" s="49"/>
      <c r="V346" s="57" t="s">
        <v>1270</v>
      </c>
      <c r="W346" s="59" t="s">
        <v>1305</v>
      </c>
      <c r="X346" s="60"/>
      <c r="Y346" s="60"/>
      <c r="Z346" s="29"/>
      <c r="AA346" s="1" t="s">
        <v>793</v>
      </c>
      <c r="AB346" s="1"/>
      <c r="AC346" s="112">
        <v>314</v>
      </c>
      <c r="AD346" s="112">
        <v>1500</v>
      </c>
      <c r="AE346" s="11"/>
      <c r="AF346" s="11"/>
      <c r="AG346" s="11" t="s">
        <v>482</v>
      </c>
      <c r="AH346" s="112">
        <v>150</v>
      </c>
      <c r="AI346" s="11"/>
      <c r="AJ346" s="11"/>
      <c r="AK346" s="112"/>
      <c r="AL346" s="1"/>
      <c r="AM346" s="11"/>
      <c r="AN346" s="1"/>
      <c r="AO346" s="113">
        <v>24.9</v>
      </c>
      <c r="AP346" s="114">
        <v>71.599999999999994</v>
      </c>
      <c r="AQ346" s="115">
        <v>2.83</v>
      </c>
      <c r="AR346" s="116">
        <f t="shared" si="521"/>
        <v>99.33</v>
      </c>
      <c r="AS346" s="117">
        <f t="shared" si="522"/>
        <v>0.3477653631284916</v>
      </c>
      <c r="AT346" s="118">
        <f t="shared" si="523"/>
        <v>0.9841759776536313</v>
      </c>
      <c r="AU346" s="119">
        <f t="shared" si="524"/>
        <v>0.3345425231761387</v>
      </c>
      <c r="AV346" s="19">
        <f t="shared" si="525"/>
        <v>20.302</v>
      </c>
      <c r="AW346" s="19">
        <f t="shared" si="526"/>
        <v>81.53413654618474</v>
      </c>
      <c r="AX346" s="120">
        <v>3.05</v>
      </c>
      <c r="AY346" s="19">
        <f t="shared" si="527"/>
        <v>12.248995983935744</v>
      </c>
      <c r="AZ346" s="1" t="s">
        <v>431</v>
      </c>
      <c r="BA346" s="55">
        <v>30.7</v>
      </c>
      <c r="BB346" s="1" t="s">
        <v>431</v>
      </c>
      <c r="BC346" s="6">
        <v>1.4E-2</v>
      </c>
      <c r="BD346" s="6"/>
      <c r="BE346" s="19"/>
      <c r="BF346" s="19"/>
      <c r="BG346" s="64">
        <v>6118.5714285714284</v>
      </c>
      <c r="BH346" s="64">
        <v>643.13725490196077</v>
      </c>
      <c r="BI346" s="19">
        <v>30.6</v>
      </c>
      <c r="BJ346" s="19">
        <v>27.9</v>
      </c>
      <c r="BK346" s="1">
        <v>72.099999999999994</v>
      </c>
      <c r="BL346" s="121">
        <f t="shared" si="528"/>
        <v>0.3869625520110957</v>
      </c>
      <c r="BM346" s="122">
        <v>0.17</v>
      </c>
      <c r="BN346" s="6">
        <f t="shared" si="529"/>
        <v>0.68273092369477917</v>
      </c>
      <c r="BO346" s="1" t="s">
        <v>431</v>
      </c>
      <c r="BP346" s="19">
        <v>90.1</v>
      </c>
      <c r="BQ346" s="19">
        <v>76.040999999999997</v>
      </c>
      <c r="BR346" s="42">
        <v>69015.100000000006</v>
      </c>
      <c r="BS346" s="6">
        <f t="shared" si="530"/>
        <v>53.4</v>
      </c>
      <c r="BT346" s="4">
        <v>93.1</v>
      </c>
      <c r="BU346" s="42">
        <v>10790.677966101695</v>
      </c>
      <c r="BV346" s="6">
        <f t="shared" si="531"/>
        <v>6.9000000000000057</v>
      </c>
      <c r="BW346" s="6">
        <f t="shared" si="532"/>
        <v>71.528399999999991</v>
      </c>
      <c r="BX346" s="2">
        <v>28.7</v>
      </c>
      <c r="BY346" s="22">
        <f t="shared" si="533"/>
        <v>20.549199999999995</v>
      </c>
      <c r="BZ346" s="4">
        <v>24.7</v>
      </c>
      <c r="CA346" s="22">
        <f t="shared" si="534"/>
        <v>17.685199999999998</v>
      </c>
      <c r="CB346" s="4">
        <v>46.5</v>
      </c>
      <c r="CC346" s="22">
        <f t="shared" si="535"/>
        <v>33.293999999999997</v>
      </c>
      <c r="CD346" s="22">
        <v>1.05</v>
      </c>
      <c r="CE346" s="123">
        <v>100</v>
      </c>
      <c r="CF346" s="123">
        <v>10288</v>
      </c>
      <c r="CG346" s="123">
        <v>97.2</v>
      </c>
      <c r="CH346" s="123">
        <v>5856</v>
      </c>
      <c r="CI346" s="123">
        <v>93.6</v>
      </c>
      <c r="CJ346" s="123">
        <v>96.2</v>
      </c>
      <c r="CK346" s="123">
        <v>4674</v>
      </c>
      <c r="CL346" s="19">
        <f t="shared" si="536"/>
        <v>1.1619433198380567</v>
      </c>
      <c r="CM346" s="22"/>
      <c r="CN346" s="22"/>
      <c r="CO346" s="22"/>
      <c r="CP346" s="6"/>
      <c r="CQ346" s="19"/>
      <c r="CR346" s="20" t="s">
        <v>431</v>
      </c>
      <c r="CS346" s="20" t="s">
        <v>431</v>
      </c>
      <c r="CT346" s="22"/>
      <c r="CU346" s="139"/>
      <c r="CV346" s="139"/>
      <c r="CW346" s="22"/>
      <c r="CX346" s="22"/>
      <c r="CY346" s="1"/>
      <c r="CZ346" s="22"/>
      <c r="DA346" s="16"/>
      <c r="DB346" s="126" t="s">
        <v>256</v>
      </c>
      <c r="DC346" s="127"/>
      <c r="DD346" s="128" t="s">
        <v>1309</v>
      </c>
      <c r="DE346" s="1"/>
      <c r="DF346" s="1"/>
      <c r="DG346" s="1"/>
      <c r="DH346" s="1"/>
      <c r="DI346" s="1" t="s">
        <v>435</v>
      </c>
      <c r="DJ346" s="205" t="s">
        <v>482</v>
      </c>
      <c r="DK346" s="4">
        <v>2</v>
      </c>
      <c r="DL346" s="4" t="s">
        <v>441</v>
      </c>
      <c r="DM346" s="4" t="s">
        <v>441</v>
      </c>
      <c r="DN346" s="16">
        <v>0</v>
      </c>
      <c r="DO346" s="4">
        <v>0</v>
      </c>
      <c r="DP346" s="4">
        <v>0</v>
      </c>
      <c r="DQ346" s="4" t="s">
        <v>430</v>
      </c>
      <c r="DR346" s="1" t="s">
        <v>430</v>
      </c>
      <c r="DS346" s="1" t="s">
        <v>430</v>
      </c>
      <c r="DT346" s="1">
        <v>376</v>
      </c>
      <c r="DU346" s="1">
        <v>9.8000000000000007</v>
      </c>
      <c r="DV346" s="1">
        <v>90.2</v>
      </c>
      <c r="DW346" s="1" t="s">
        <v>430</v>
      </c>
      <c r="DX346" s="1" t="s">
        <v>430</v>
      </c>
      <c r="DY346" s="1" t="s">
        <v>430</v>
      </c>
      <c r="DZ346" s="1" t="s">
        <v>430</v>
      </c>
      <c r="EA346" s="1">
        <v>0</v>
      </c>
      <c r="EB346" s="1"/>
      <c r="EC346" s="36"/>
      <c r="ED346" s="36"/>
      <c r="EE346" s="4">
        <v>5</v>
      </c>
      <c r="EF346" s="4">
        <v>15</v>
      </c>
      <c r="EG346" s="4">
        <v>2</v>
      </c>
      <c r="EH346" s="4">
        <v>1</v>
      </c>
      <c r="EI346" s="4" t="s">
        <v>2493</v>
      </c>
      <c r="EJ346" s="4">
        <v>163</v>
      </c>
      <c r="EK346" s="4">
        <v>80</v>
      </c>
      <c r="EL346" s="6">
        <f t="shared" si="551"/>
        <v>30.110278896458279</v>
      </c>
      <c r="EM346" s="4" t="s">
        <v>430</v>
      </c>
      <c r="EN346" s="1">
        <v>0</v>
      </c>
      <c r="EO346" s="4">
        <v>2</v>
      </c>
      <c r="EP346" s="4">
        <v>1</v>
      </c>
      <c r="EQ346" s="31" t="s">
        <v>430</v>
      </c>
      <c r="ER346" s="14" t="s">
        <v>430</v>
      </c>
      <c r="ES346" s="129">
        <v>13700</v>
      </c>
      <c r="ET346" s="130">
        <v>75</v>
      </c>
      <c r="EU346" s="130">
        <v>7303</v>
      </c>
      <c r="EV346" s="130">
        <v>4000</v>
      </c>
      <c r="EW346" s="130">
        <v>39780</v>
      </c>
      <c r="EX346" s="130">
        <v>2297</v>
      </c>
      <c r="EY346" s="131">
        <f t="shared" si="537"/>
        <v>304.5822</v>
      </c>
      <c r="EZ346" s="38">
        <f t="shared" si="538"/>
        <v>1522.9110000000001</v>
      </c>
      <c r="FA346" s="9"/>
      <c r="FB346" s="9"/>
      <c r="FC346" s="9"/>
      <c r="FD346" s="9"/>
      <c r="FE346" s="132"/>
      <c r="FF346" s="132"/>
      <c r="FG346" s="132"/>
      <c r="FH346" s="133"/>
      <c r="FI346" s="134"/>
      <c r="FJ346" s="133"/>
      <c r="FK346" s="135"/>
      <c r="FL346" s="136"/>
      <c r="FM346" s="9"/>
      <c r="FN346" s="1"/>
      <c r="FO346" s="40">
        <f t="shared" si="539"/>
        <v>0.314</v>
      </c>
      <c r="FP346" s="9"/>
      <c r="FQ346" s="118">
        <f t="shared" si="540"/>
        <v>31.452827605093798</v>
      </c>
      <c r="FR346" s="137">
        <f t="shared" si="541"/>
        <v>0.30458220000000003</v>
      </c>
      <c r="FS346" s="140"/>
      <c r="FT346" s="1">
        <v>5</v>
      </c>
      <c r="FU346" s="337">
        <v>44104</v>
      </c>
      <c r="FV346" s="335" t="s">
        <v>430</v>
      </c>
      <c r="FW346" s="1" t="s">
        <v>1311</v>
      </c>
      <c r="FX346" s="210" t="s">
        <v>430</v>
      </c>
      <c r="FY346" s="241" t="s">
        <v>2429</v>
      </c>
      <c r="FZ346" s="1">
        <v>0</v>
      </c>
      <c r="GA346" s="1" t="s">
        <v>430</v>
      </c>
      <c r="GB346" s="9" t="s">
        <v>1312</v>
      </c>
      <c r="GC346" s="9"/>
      <c r="GD346" s="1">
        <v>0</v>
      </c>
      <c r="GE346" s="20">
        <v>0</v>
      </c>
      <c r="GF346" s="2" t="s">
        <v>513</v>
      </c>
      <c r="GG346" s="1">
        <v>0</v>
      </c>
      <c r="GH346" s="28">
        <v>44160</v>
      </c>
      <c r="GI346" s="351">
        <v>1</v>
      </c>
      <c r="GJ346" s="29" t="s">
        <v>2489</v>
      </c>
      <c r="GK346" s="1">
        <v>0</v>
      </c>
      <c r="GL346" s="29" t="s">
        <v>513</v>
      </c>
      <c r="GM346" s="9" t="s">
        <v>595</v>
      </c>
      <c r="GN346" s="1"/>
      <c r="GO346" s="10">
        <v>44139</v>
      </c>
      <c r="GP346" s="10"/>
      <c r="GQ346" s="20"/>
      <c r="GR346" s="138" t="s">
        <v>1018</v>
      </c>
      <c r="GS346" s="1"/>
      <c r="GT346" s="1"/>
      <c r="GU346" s="1"/>
      <c r="GV346" s="1"/>
      <c r="GW346" s="1"/>
      <c r="GX346" s="1"/>
      <c r="GY346" s="9"/>
      <c r="GZ346" s="9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9"/>
      <c r="KC346" s="9"/>
      <c r="KD346" s="9"/>
      <c r="KE346" s="20">
        <f t="shared" si="542"/>
        <v>75.840967800000001</v>
      </c>
      <c r="KF346" s="20">
        <f t="shared" si="543"/>
        <v>218.08085519999997</v>
      </c>
      <c r="KG346" s="20">
        <f t="shared" si="544"/>
        <v>8.6196762600000003</v>
      </c>
      <c r="KH346" s="20">
        <f t="shared" si="545"/>
        <v>9.289757100000001</v>
      </c>
      <c r="KI346" s="20">
        <f t="shared" si="546"/>
        <v>0.51778974</v>
      </c>
      <c r="KJ346" s="20">
        <f t="shared" si="547"/>
        <v>62.589205442400001</v>
      </c>
      <c r="KK346" s="20">
        <f t="shared" si="548"/>
        <v>53.8659712344</v>
      </c>
      <c r="KL346" s="20">
        <f t="shared" si="549"/>
        <v>101.40759766800001</v>
      </c>
      <c r="KM346" s="9"/>
      <c r="KN346" s="9"/>
      <c r="KO346" s="9"/>
      <c r="KP346" s="1"/>
      <c r="KQ346" s="9"/>
      <c r="KR346" s="9"/>
      <c r="KS346" s="23">
        <v>44160</v>
      </c>
      <c r="KT346" s="20">
        <v>1</v>
      </c>
      <c r="KU346" s="2" t="s">
        <v>430</v>
      </c>
      <c r="KV346" s="1">
        <v>1</v>
      </c>
      <c r="KW346" s="23">
        <v>44286</v>
      </c>
      <c r="KX346" s="1">
        <v>1</v>
      </c>
      <c r="KY346" s="1">
        <v>0</v>
      </c>
      <c r="KZ346" s="1">
        <v>0</v>
      </c>
      <c r="LA346" s="11" t="s">
        <v>513</v>
      </c>
      <c r="LB346" s="11"/>
      <c r="LC346" s="11"/>
    </row>
    <row r="347" spans="1:315">
      <c r="A347" s="1">
        <v>239</v>
      </c>
      <c r="B347" s="1">
        <f>COUNTIFS($D$3:D347,D347,$F$3:F347,F347)</f>
        <v>1</v>
      </c>
      <c r="C347" s="34">
        <v>15998</v>
      </c>
      <c r="D347" s="21" t="s">
        <v>915</v>
      </c>
      <c r="E347" s="2" t="s">
        <v>512</v>
      </c>
      <c r="F347" s="12">
        <v>535929259</v>
      </c>
      <c r="G347" s="1">
        <v>68</v>
      </c>
      <c r="H347" s="441">
        <v>44433</v>
      </c>
      <c r="I347" s="29" t="s">
        <v>1749</v>
      </c>
      <c r="J347" s="24" t="s">
        <v>486</v>
      </c>
      <c r="K347" s="2" t="s">
        <v>429</v>
      </c>
      <c r="L347" s="2">
        <v>7</v>
      </c>
      <c r="M347" s="2">
        <v>10</v>
      </c>
      <c r="N347" s="2" t="s">
        <v>430</v>
      </c>
      <c r="O347" s="11"/>
      <c r="P347" s="2" t="s">
        <v>1727</v>
      </c>
      <c r="Q347" s="11"/>
      <c r="R347" s="11"/>
      <c r="S347" s="11"/>
      <c r="T347" s="41"/>
      <c r="U347" s="41"/>
      <c r="V347" s="61" t="s">
        <v>1358</v>
      </c>
      <c r="W347" s="41"/>
      <c r="X347" s="41"/>
      <c r="Y347" s="63"/>
      <c r="Z347" s="11"/>
      <c r="AA347" s="1" t="s">
        <v>760</v>
      </c>
      <c r="AB347" s="1"/>
      <c r="AC347" s="112">
        <v>117</v>
      </c>
      <c r="AD347" s="112">
        <v>800</v>
      </c>
      <c r="AE347" s="11"/>
      <c r="AF347" s="11"/>
      <c r="AG347" s="11" t="s">
        <v>482</v>
      </c>
      <c r="AH347" s="112">
        <v>50</v>
      </c>
      <c r="AI347" s="11"/>
      <c r="AJ347" s="11"/>
      <c r="AK347" s="112"/>
      <c r="AL347" s="1"/>
      <c r="AM347" s="11"/>
      <c r="AN347" s="1"/>
      <c r="AO347" s="113">
        <v>23.5</v>
      </c>
      <c r="AP347" s="114">
        <v>64</v>
      </c>
      <c r="AQ347" s="115">
        <v>10.8</v>
      </c>
      <c r="AR347" s="116">
        <f t="shared" si="521"/>
        <v>98.3</v>
      </c>
      <c r="AS347" s="117">
        <f t="shared" si="522"/>
        <v>0.3671875</v>
      </c>
      <c r="AT347" s="118">
        <f t="shared" si="523"/>
        <v>3.9656250000000002</v>
      </c>
      <c r="AU347" s="119">
        <f t="shared" si="524"/>
        <v>0.31417112299465244</v>
      </c>
      <c r="AV347" s="19">
        <f t="shared" si="525"/>
        <v>17.38</v>
      </c>
      <c r="AW347" s="19">
        <f t="shared" si="526"/>
        <v>73.957446808510639</v>
      </c>
      <c r="AX347" s="120">
        <v>5.22</v>
      </c>
      <c r="AY347" s="19">
        <f t="shared" si="527"/>
        <v>22.212765957446809</v>
      </c>
      <c r="AZ347" s="1" t="s">
        <v>431</v>
      </c>
      <c r="BA347" s="55">
        <v>6.0060000000000002</v>
      </c>
      <c r="BB347" s="1" t="s">
        <v>431</v>
      </c>
      <c r="BC347" s="6">
        <v>8.6999999999999994E-2</v>
      </c>
      <c r="BD347" s="6"/>
      <c r="BE347" s="19"/>
      <c r="BF347" s="19"/>
      <c r="BG347" s="64">
        <v>5261.9469026548677</v>
      </c>
      <c r="BH347" s="64">
        <v>897.81999999999994</v>
      </c>
      <c r="BI347" s="19">
        <v>4.53</v>
      </c>
      <c r="BJ347" s="19">
        <v>62.5</v>
      </c>
      <c r="BK347" s="19">
        <f>100-BJ347</f>
        <v>37.5</v>
      </c>
      <c r="BL347" s="121">
        <f t="shared" si="528"/>
        <v>1.6666666666666667</v>
      </c>
      <c r="BM347" s="122">
        <v>6.8000000000000005E-2</v>
      </c>
      <c r="BN347" s="6">
        <f t="shared" si="529"/>
        <v>0.2893617021276596</v>
      </c>
      <c r="BO347" s="1" t="s">
        <v>431</v>
      </c>
      <c r="BP347" s="19">
        <v>13.02</v>
      </c>
      <c r="BQ347" s="19">
        <v>31.200000000000003</v>
      </c>
      <c r="BR347" s="42">
        <v>34350.480000000003</v>
      </c>
      <c r="BS347" s="6">
        <f t="shared" si="530"/>
        <v>76.5</v>
      </c>
      <c r="BT347" s="4">
        <v>95.4</v>
      </c>
      <c r="BU347" s="42">
        <v>9877.85</v>
      </c>
      <c r="BV347" s="6">
        <f t="shared" si="531"/>
        <v>4.5999999999999943</v>
      </c>
      <c r="BW347" s="6">
        <f t="shared" si="532"/>
        <v>63.872</v>
      </c>
      <c r="BX347" s="22">
        <v>12.9</v>
      </c>
      <c r="BY347" s="22">
        <f t="shared" si="533"/>
        <v>8.2560000000000002</v>
      </c>
      <c r="BZ347" s="6">
        <v>63.6</v>
      </c>
      <c r="CA347" s="22">
        <f t="shared" si="534"/>
        <v>40.704000000000001</v>
      </c>
      <c r="CB347" s="6">
        <v>23.3</v>
      </c>
      <c r="CC347" s="22">
        <f t="shared" si="535"/>
        <v>14.912000000000001</v>
      </c>
      <c r="CD347" s="22">
        <v>0.43</v>
      </c>
      <c r="CE347" s="123">
        <v>96.1</v>
      </c>
      <c r="CF347" s="124">
        <v>7869</v>
      </c>
      <c r="CG347" s="123">
        <v>84.5</v>
      </c>
      <c r="CH347" s="124">
        <v>5646</v>
      </c>
      <c r="CI347" s="123">
        <v>32.1</v>
      </c>
      <c r="CJ347" s="123">
        <v>73.599999999999994</v>
      </c>
      <c r="CK347" s="124">
        <v>5785</v>
      </c>
      <c r="CL347" s="19">
        <f t="shared" si="536"/>
        <v>0.20283018867924529</v>
      </c>
      <c r="CM347" s="19"/>
      <c r="CN347" s="19"/>
      <c r="CO347" s="19"/>
      <c r="CP347" s="6"/>
      <c r="CQ347" s="19"/>
      <c r="CR347" s="19"/>
      <c r="CS347" s="20"/>
      <c r="CT347" s="25"/>
      <c r="CU347" s="125"/>
      <c r="CV347" s="125"/>
      <c r="CW347" s="1"/>
      <c r="CX347" s="1"/>
      <c r="CY347" s="1"/>
      <c r="CZ347" s="22"/>
      <c r="DA347" s="16"/>
      <c r="DB347" s="126" t="s">
        <v>256</v>
      </c>
      <c r="DC347" s="127"/>
      <c r="DD347" s="128" t="s">
        <v>1750</v>
      </c>
      <c r="DE347" s="1"/>
      <c r="DF347" s="1"/>
      <c r="DG347" s="1"/>
      <c r="DH347" s="1"/>
      <c r="DI347" s="1" t="s">
        <v>435</v>
      </c>
      <c r="DJ347" s="205" t="s">
        <v>482</v>
      </c>
      <c r="DK347" s="4">
        <v>2</v>
      </c>
      <c r="DL347" s="4"/>
      <c r="DM347" s="4"/>
      <c r="DN347" s="16">
        <v>0</v>
      </c>
      <c r="DO347" s="4"/>
      <c r="DP347" s="4"/>
      <c r="DQ347" s="4"/>
      <c r="DR347" s="22" t="s">
        <v>430</v>
      </c>
      <c r="DS347" s="22" t="s">
        <v>430</v>
      </c>
      <c r="DT347" s="22">
        <v>69</v>
      </c>
      <c r="DU347" s="22">
        <v>10.1</v>
      </c>
      <c r="DV347" s="22">
        <v>89.9</v>
      </c>
      <c r="DW347" s="39" t="s">
        <v>430</v>
      </c>
      <c r="DX347" s="39" t="s">
        <v>430</v>
      </c>
      <c r="DY347" s="39" t="s">
        <v>430</v>
      </c>
      <c r="DZ347" s="39" t="s">
        <v>430</v>
      </c>
      <c r="EA347" s="2">
        <v>0</v>
      </c>
      <c r="EB347" s="2"/>
      <c r="EC347" s="36"/>
      <c r="ED347" s="36"/>
      <c r="EE347" s="4">
        <f>L347</f>
        <v>7</v>
      </c>
      <c r="EF347" s="4">
        <v>15</v>
      </c>
      <c r="EG347" s="4"/>
      <c r="EH347" s="4">
        <v>1</v>
      </c>
      <c r="EI347" s="4" t="s">
        <v>2439</v>
      </c>
      <c r="EJ347" s="4">
        <v>162</v>
      </c>
      <c r="EK347" s="4">
        <v>93</v>
      </c>
      <c r="EL347" s="6">
        <f t="shared" si="551"/>
        <v>35.436671239140374</v>
      </c>
      <c r="EM347" s="4"/>
      <c r="EN347" s="4">
        <v>1</v>
      </c>
      <c r="EO347" s="4">
        <v>2</v>
      </c>
      <c r="EP347" s="4">
        <v>2</v>
      </c>
      <c r="EQ347" s="31" t="s">
        <v>513</v>
      </c>
      <c r="ER347" s="14" t="s">
        <v>513</v>
      </c>
      <c r="ES347" s="129">
        <f>C347</f>
        <v>15998</v>
      </c>
      <c r="ET347" s="130">
        <v>75</v>
      </c>
      <c r="EU347" s="130">
        <v>395371</v>
      </c>
      <c r="EV347" s="130">
        <v>16000</v>
      </c>
      <c r="EW347" s="130">
        <v>37440</v>
      </c>
      <c r="EX347" s="130">
        <v>2111</v>
      </c>
      <c r="EY347" s="131">
        <f t="shared" si="537"/>
        <v>65.863200000000006</v>
      </c>
      <c r="EZ347" s="38">
        <f t="shared" si="538"/>
        <v>461.04240000000004</v>
      </c>
      <c r="FA347" s="9"/>
      <c r="FB347" s="9"/>
      <c r="FC347" s="9"/>
      <c r="FD347" s="9"/>
      <c r="FE347" s="132"/>
      <c r="FF347" s="132"/>
      <c r="FG347" s="132"/>
      <c r="FH347" s="133"/>
      <c r="FI347" s="134"/>
      <c r="FJ347" s="133"/>
      <c r="FK347" s="135"/>
      <c r="FL347" s="136"/>
      <c r="FM347" s="9"/>
      <c r="FN347" s="1"/>
      <c r="FO347" s="40">
        <f t="shared" si="539"/>
        <v>0.11700000000000001</v>
      </c>
      <c r="FP347" s="9"/>
      <c r="FQ347" s="118">
        <f t="shared" si="540"/>
        <v>0.53392889210387207</v>
      </c>
      <c r="FR347" s="137">
        <f t="shared" si="541"/>
        <v>6.5863200000000011E-2</v>
      </c>
      <c r="FS347" s="9"/>
      <c r="FT347" s="1"/>
      <c r="FU347" s="336">
        <v>44433</v>
      </c>
      <c r="FV347" s="343"/>
      <c r="FW347" s="237" t="s">
        <v>2471</v>
      </c>
      <c r="FX347" s="208"/>
      <c r="FY347" s="243" t="s">
        <v>2422</v>
      </c>
      <c r="FZ347" s="1"/>
      <c r="GA347" s="1">
        <v>3</v>
      </c>
      <c r="GB347" s="9"/>
      <c r="GC347" s="9"/>
      <c r="GD347" s="1"/>
      <c r="GE347" s="20">
        <v>0</v>
      </c>
      <c r="GF347" s="237" t="s">
        <v>513</v>
      </c>
      <c r="GG347" s="1"/>
      <c r="GH347" s="28">
        <v>44454</v>
      </c>
      <c r="GI347" s="351">
        <v>1</v>
      </c>
      <c r="GJ347" s="244" t="s">
        <v>2554</v>
      </c>
      <c r="GK347" s="1"/>
      <c r="GL347" s="244" t="s">
        <v>513</v>
      </c>
      <c r="GM347" s="9"/>
      <c r="GN347" s="1"/>
      <c r="GO347" s="10"/>
      <c r="GP347" s="10"/>
      <c r="GQ347" s="20"/>
      <c r="GR347" s="138"/>
      <c r="GS347" s="1"/>
      <c r="GT347" s="1"/>
      <c r="GU347" s="1"/>
      <c r="GV347" s="1"/>
      <c r="GW347" s="1"/>
      <c r="GX347" s="1"/>
      <c r="GY347" s="9"/>
      <c r="GZ347" s="9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9"/>
      <c r="KC347" s="9"/>
      <c r="KD347" s="9"/>
      <c r="KE347" s="20">
        <f t="shared" si="542"/>
        <v>15.477852000000004</v>
      </c>
      <c r="KF347" s="20">
        <f t="shared" si="543"/>
        <v>42.152448000000007</v>
      </c>
      <c r="KG347" s="20">
        <f t="shared" si="544"/>
        <v>7.1132256000000016</v>
      </c>
      <c r="KH347" s="20">
        <f t="shared" si="545"/>
        <v>3.4380590400000006</v>
      </c>
      <c r="KI347" s="20">
        <f t="shared" si="546"/>
        <v>4.4786976000000013E-2</v>
      </c>
      <c r="KJ347" s="20">
        <f t="shared" si="547"/>
        <v>5.4376657920000016</v>
      </c>
      <c r="KK347" s="20">
        <f t="shared" si="548"/>
        <v>26.808956928000004</v>
      </c>
      <c r="KL347" s="20">
        <f t="shared" si="549"/>
        <v>9.8215203840000029</v>
      </c>
      <c r="KM347" s="9"/>
      <c r="KN347" s="9"/>
      <c r="KO347" s="9"/>
      <c r="KP347" s="1"/>
      <c r="KQ347" s="9"/>
      <c r="KR347" s="9"/>
      <c r="KS347" s="23">
        <v>44454</v>
      </c>
      <c r="KT347" s="20">
        <v>2</v>
      </c>
      <c r="KU347" s="1">
        <v>2</v>
      </c>
      <c r="KV347" s="1">
        <v>2</v>
      </c>
      <c r="KW347" s="237" t="s">
        <v>513</v>
      </c>
      <c r="KX347" s="237" t="s">
        <v>513</v>
      </c>
      <c r="KY347" s="237" t="s">
        <v>513</v>
      </c>
      <c r="KZ347" s="237" t="s">
        <v>513</v>
      </c>
      <c r="LA347" s="11" t="s">
        <v>513</v>
      </c>
      <c r="LB347" s="11"/>
      <c r="LC347" s="11"/>
    </row>
    <row r="348" spans="1:315">
      <c r="A348" s="1">
        <v>363</v>
      </c>
      <c r="B348" s="1">
        <f>COUNTIFS($D$3:D348,D348,$F$3:F348,F348)</f>
        <v>1</v>
      </c>
      <c r="C348" s="34">
        <v>11959</v>
      </c>
      <c r="D348" s="72" t="s">
        <v>753</v>
      </c>
      <c r="E348" s="73" t="s">
        <v>629</v>
      </c>
      <c r="F348" s="75">
        <v>476125424</v>
      </c>
      <c r="G348" s="74">
        <v>72</v>
      </c>
      <c r="H348" s="442">
        <v>43797</v>
      </c>
      <c r="I348" s="29" t="s">
        <v>626</v>
      </c>
      <c r="J348" s="24" t="s">
        <v>486</v>
      </c>
      <c r="K348" s="2" t="s">
        <v>429</v>
      </c>
      <c r="L348" s="1">
        <v>20</v>
      </c>
      <c r="M348" s="2" t="s">
        <v>728</v>
      </c>
      <c r="N348" s="2" t="s">
        <v>430</v>
      </c>
      <c r="O348" s="1"/>
      <c r="P348" s="1" t="s">
        <v>894</v>
      </c>
      <c r="Q348" s="25"/>
      <c r="R348" s="25"/>
      <c r="S348" s="2"/>
      <c r="T348" s="45" t="s">
        <v>782</v>
      </c>
      <c r="U348" s="45"/>
      <c r="V348" s="47" t="s">
        <v>858</v>
      </c>
      <c r="W348" s="27"/>
      <c r="X348" s="56"/>
      <c r="Y348" s="56"/>
      <c r="Z348" s="29"/>
      <c r="AA348" s="1" t="s">
        <v>797</v>
      </c>
      <c r="AB348" s="1"/>
      <c r="AC348" s="112">
        <v>66</v>
      </c>
      <c r="AD348" s="112">
        <v>1300</v>
      </c>
      <c r="AE348" s="11"/>
      <c r="AF348" s="11"/>
      <c r="AG348" s="11" t="s">
        <v>490</v>
      </c>
      <c r="AH348" s="112">
        <v>150</v>
      </c>
      <c r="AI348" s="11"/>
      <c r="AJ348" s="1"/>
      <c r="AK348" s="112"/>
      <c r="AL348" s="1"/>
      <c r="AM348" s="1"/>
      <c r="AN348" s="1"/>
      <c r="AO348" s="113">
        <v>52.7</v>
      </c>
      <c r="AP348" s="114">
        <v>34.799999999999997</v>
      </c>
      <c r="AQ348" s="115">
        <v>10.199999999999999</v>
      </c>
      <c r="AR348" s="116">
        <f t="shared" si="521"/>
        <v>97.7</v>
      </c>
      <c r="AS348" s="117">
        <f t="shared" si="522"/>
        <v>1.5143678160919543</v>
      </c>
      <c r="AT348" s="118">
        <f t="shared" si="523"/>
        <v>15.446551724137933</v>
      </c>
      <c r="AU348" s="119">
        <f t="shared" si="524"/>
        <v>1.1711111111111112</v>
      </c>
      <c r="AV348" s="19">
        <v>41.738399999999999</v>
      </c>
      <c r="AW348" s="19">
        <f>95-AY348</f>
        <v>79.2</v>
      </c>
      <c r="AX348" s="148">
        <v>8.3266000000000009</v>
      </c>
      <c r="AY348" s="19">
        <v>15.8</v>
      </c>
      <c r="AZ348" s="1" t="s">
        <v>431</v>
      </c>
      <c r="BA348" s="55">
        <v>45.5</v>
      </c>
      <c r="BB348" s="1" t="s">
        <v>431</v>
      </c>
      <c r="BC348" s="6">
        <v>0.4</v>
      </c>
      <c r="BD348" s="6">
        <v>87</v>
      </c>
      <c r="BE348" s="19">
        <v>42.6</v>
      </c>
      <c r="BF348" s="19">
        <v>16.5</v>
      </c>
      <c r="BG348" s="2">
        <v>4520</v>
      </c>
      <c r="BH348" s="20">
        <v>353.6</v>
      </c>
      <c r="BI348" s="19">
        <v>0.2</v>
      </c>
      <c r="BJ348" s="19">
        <v>44.2</v>
      </c>
      <c r="BK348" s="1">
        <v>55.8</v>
      </c>
      <c r="BL348" s="121">
        <f t="shared" si="528"/>
        <v>0.79211469534050183</v>
      </c>
      <c r="BM348" s="122">
        <v>0.7</v>
      </c>
      <c r="BN348" s="6">
        <f t="shared" si="529"/>
        <v>1.3282732447817835</v>
      </c>
      <c r="BO348" s="1" t="s">
        <v>431</v>
      </c>
      <c r="BP348" s="1">
        <v>42.1</v>
      </c>
      <c r="BQ348" s="19">
        <v>49.019999999999996</v>
      </c>
      <c r="BR348" s="42">
        <v>25693.3</v>
      </c>
      <c r="BS348" s="6">
        <f t="shared" si="530"/>
        <v>76.7</v>
      </c>
      <c r="BT348" s="4">
        <v>93.8</v>
      </c>
      <c r="BU348" s="42">
        <v>10138.240000000002</v>
      </c>
      <c r="BV348" s="6">
        <f t="shared" si="531"/>
        <v>6.2000000000000028</v>
      </c>
      <c r="BW348" s="6">
        <f t="shared" si="532"/>
        <v>34.591200000000001</v>
      </c>
      <c r="BX348" s="4">
        <v>43.7</v>
      </c>
      <c r="BY348" s="22">
        <f t="shared" si="533"/>
        <v>15.207599999999999</v>
      </c>
      <c r="BZ348" s="4">
        <v>33</v>
      </c>
      <c r="CA348" s="22">
        <f t="shared" si="534"/>
        <v>11.483999999999998</v>
      </c>
      <c r="CB348" s="4">
        <v>22.7</v>
      </c>
      <c r="CC348" s="22">
        <f t="shared" si="535"/>
        <v>7.8995999999999995</v>
      </c>
      <c r="CD348" s="22">
        <v>0.15</v>
      </c>
      <c r="CE348" s="123">
        <v>99.1</v>
      </c>
      <c r="CF348" s="124">
        <v>7794.7</v>
      </c>
      <c r="CG348" s="123">
        <v>92.7</v>
      </c>
      <c r="CH348" s="123">
        <v>4617</v>
      </c>
      <c r="CI348" s="123">
        <v>70.7</v>
      </c>
      <c r="CJ348" s="123">
        <v>90.6</v>
      </c>
      <c r="CK348" s="124">
        <v>6164.4</v>
      </c>
      <c r="CL348" s="19">
        <f t="shared" si="536"/>
        <v>1.3242424242424242</v>
      </c>
      <c r="CM348" s="22"/>
      <c r="CN348" s="22"/>
      <c r="CO348" s="22"/>
      <c r="CP348" s="6"/>
      <c r="CQ348" s="19"/>
      <c r="CR348" s="19"/>
      <c r="CS348" s="19"/>
      <c r="CT348" s="22"/>
      <c r="CU348" s="139"/>
      <c r="CV348" s="139"/>
      <c r="CW348" s="22"/>
      <c r="CX348" s="22"/>
      <c r="CY348" s="1"/>
      <c r="CZ348" s="22"/>
      <c r="DA348" s="1"/>
      <c r="DB348" s="126" t="s">
        <v>257</v>
      </c>
      <c r="DC348" s="127"/>
      <c r="DD348" s="128" t="s">
        <v>921</v>
      </c>
      <c r="DE348" s="1"/>
      <c r="DF348" s="1"/>
      <c r="DG348" s="1"/>
      <c r="DH348" s="1"/>
      <c r="DI348" s="1" t="s">
        <v>435</v>
      </c>
      <c r="DJ348" s="206" t="s">
        <v>490</v>
      </c>
      <c r="DK348" s="4">
        <v>2</v>
      </c>
      <c r="DL348" s="4"/>
      <c r="DM348" s="4"/>
      <c r="DN348" s="16">
        <v>0</v>
      </c>
      <c r="DO348" s="4"/>
      <c r="DP348" s="4"/>
      <c r="DQ348" s="4"/>
      <c r="DR348" s="1" t="s">
        <v>430</v>
      </c>
      <c r="DS348" s="1" t="s">
        <v>430</v>
      </c>
      <c r="DT348" s="1">
        <v>139</v>
      </c>
      <c r="DU348" s="1">
        <v>12.2</v>
      </c>
      <c r="DV348" s="1">
        <v>87.8</v>
      </c>
      <c r="DW348" s="1" t="s">
        <v>430</v>
      </c>
      <c r="DX348" s="1" t="s">
        <v>430</v>
      </c>
      <c r="DY348" s="1" t="s">
        <v>430</v>
      </c>
      <c r="DZ348" s="1" t="s">
        <v>430</v>
      </c>
      <c r="EA348" s="1">
        <v>0</v>
      </c>
      <c r="EB348" s="1"/>
      <c r="EC348" s="36"/>
      <c r="ED348" s="36"/>
      <c r="EE348" s="4">
        <v>20</v>
      </c>
      <c r="EF348" s="4">
        <v>15</v>
      </c>
      <c r="EG348" s="4"/>
      <c r="EH348" s="4">
        <v>1</v>
      </c>
      <c r="EI348" s="4" t="s">
        <v>2555</v>
      </c>
      <c r="EJ348" s="4">
        <v>161</v>
      </c>
      <c r="EK348" s="4">
        <v>61</v>
      </c>
      <c r="EL348" s="6">
        <f t="shared" si="551"/>
        <v>23.533042706685702</v>
      </c>
      <c r="EM348" s="4"/>
      <c r="EN348" s="1">
        <v>0</v>
      </c>
      <c r="EO348" s="4">
        <v>2</v>
      </c>
      <c r="EP348" s="4">
        <v>1</v>
      </c>
      <c r="EQ348" s="31">
        <v>1</v>
      </c>
      <c r="ER348" s="14">
        <v>43721</v>
      </c>
      <c r="ES348" s="129">
        <v>11959</v>
      </c>
      <c r="ET348" s="130">
        <v>75</v>
      </c>
      <c r="EU348" s="130">
        <v>298320</v>
      </c>
      <c r="EV348" s="130">
        <v>20000</v>
      </c>
      <c r="EW348" s="130">
        <v>40560</v>
      </c>
      <c r="EX348" s="130">
        <v>2287</v>
      </c>
      <c r="EY348" s="131">
        <f t="shared" si="537"/>
        <v>61.840479999999999</v>
      </c>
      <c r="EZ348" s="38">
        <f t="shared" si="538"/>
        <v>1236.8096</v>
      </c>
      <c r="FA348" s="9"/>
      <c r="FB348" s="9"/>
      <c r="FC348" s="9"/>
      <c r="FD348" s="9"/>
      <c r="FE348" s="132"/>
      <c r="FF348" s="132"/>
      <c r="FG348" s="132"/>
      <c r="FH348" s="133"/>
      <c r="FI348" s="134"/>
      <c r="FJ348" s="133"/>
      <c r="FK348" s="135"/>
      <c r="FL348" s="136"/>
      <c r="FM348" s="9"/>
      <c r="FN348" s="1"/>
      <c r="FO348" s="40">
        <f t="shared" si="539"/>
        <v>6.6000000000000003E-2</v>
      </c>
      <c r="FP348" s="9"/>
      <c r="FQ348" s="118">
        <f t="shared" si="540"/>
        <v>0.76662644140520242</v>
      </c>
      <c r="FR348" s="137">
        <f t="shared" si="541"/>
        <v>6.1840479999999996E-2</v>
      </c>
      <c r="FS348" s="9"/>
      <c r="FT348" s="42">
        <v>54</v>
      </c>
      <c r="FU348" s="335" t="s">
        <v>430</v>
      </c>
      <c r="FV348" s="345">
        <v>42005</v>
      </c>
      <c r="FW348" s="210" t="s">
        <v>430</v>
      </c>
      <c r="FX348" s="244" t="s">
        <v>2471</v>
      </c>
      <c r="FY348" s="243" t="s">
        <v>2476</v>
      </c>
      <c r="FZ348" s="1">
        <v>0</v>
      </c>
      <c r="GA348" s="1">
        <v>3</v>
      </c>
      <c r="GB348" s="9" t="s">
        <v>922</v>
      </c>
      <c r="GC348" s="9"/>
      <c r="GD348" s="1"/>
      <c r="GE348" s="20">
        <v>1</v>
      </c>
      <c r="GF348" s="237" t="s">
        <v>522</v>
      </c>
      <c r="GG348" s="1">
        <v>1</v>
      </c>
      <c r="GH348" s="28">
        <v>43846</v>
      </c>
      <c r="GI348" s="352">
        <v>1</v>
      </c>
      <c r="GJ348" s="244" t="s">
        <v>2514</v>
      </c>
      <c r="GK348" s="1">
        <v>0</v>
      </c>
      <c r="GL348" s="244" t="s">
        <v>513</v>
      </c>
      <c r="GM348" s="9" t="s">
        <v>923</v>
      </c>
      <c r="GN348" s="1"/>
      <c r="GO348" s="10">
        <v>43797</v>
      </c>
      <c r="GP348" s="14" t="s">
        <v>522</v>
      </c>
      <c r="GQ348" s="20">
        <f>DATEDIF(ER348,GO348,"m")</f>
        <v>2</v>
      </c>
      <c r="GR348" s="138"/>
      <c r="GS348" s="1"/>
      <c r="GT348" s="22">
        <v>0.36596348767999998</v>
      </c>
      <c r="GU348" s="1"/>
      <c r="GV348" s="1"/>
      <c r="GW348" s="1"/>
      <c r="GX348" s="1"/>
      <c r="GY348" s="9"/>
      <c r="GZ348" s="9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9"/>
      <c r="KC348" s="9"/>
      <c r="KD348" s="9"/>
      <c r="KE348" s="20">
        <f t="shared" si="542"/>
        <v>32.589932959999999</v>
      </c>
      <c r="KF348" s="20">
        <f t="shared" si="543"/>
        <v>21.520487039999999</v>
      </c>
      <c r="KG348" s="20">
        <f t="shared" si="544"/>
        <v>6.3077289599999995</v>
      </c>
      <c r="KH348" s="20">
        <f t="shared" si="545"/>
        <v>5.1492094076799999</v>
      </c>
      <c r="KI348" s="20">
        <f t="shared" si="546"/>
        <v>0.43288335999999999</v>
      </c>
      <c r="KJ348" s="20">
        <f t="shared" si="547"/>
        <v>9.4044528364799991</v>
      </c>
      <c r="KK348" s="20">
        <f t="shared" si="548"/>
        <v>7.1017607231999973</v>
      </c>
      <c r="KL348" s="20">
        <f t="shared" si="549"/>
        <v>4.8851505580799994</v>
      </c>
      <c r="KM348" s="9"/>
      <c r="KN348" s="9"/>
      <c r="KO348" s="9"/>
      <c r="KP348" s="1"/>
      <c r="KQ348" s="9"/>
      <c r="KR348" s="9"/>
      <c r="KS348" s="23">
        <v>43846</v>
      </c>
      <c r="KT348" s="20">
        <v>1</v>
      </c>
      <c r="KU348" s="1">
        <v>2</v>
      </c>
      <c r="KV348" s="1">
        <v>1</v>
      </c>
      <c r="KW348" s="23">
        <v>44728</v>
      </c>
      <c r="KX348" s="1">
        <v>1</v>
      </c>
      <c r="KY348" s="1">
        <v>0</v>
      </c>
      <c r="KZ348" s="1">
        <v>0</v>
      </c>
      <c r="LA348" s="11" t="s">
        <v>2480</v>
      </c>
      <c r="LB348" s="11"/>
      <c r="LC348" s="11"/>
    </row>
    <row r="349" spans="1:315">
      <c r="A349" s="1">
        <v>15</v>
      </c>
      <c r="B349" s="1">
        <f>COUNTIFS($D$3:D349,D349,$F$3:F349,F349)</f>
        <v>2</v>
      </c>
      <c r="C349" s="34">
        <v>12181</v>
      </c>
      <c r="D349" s="72" t="s">
        <v>753</v>
      </c>
      <c r="E349" s="73" t="s">
        <v>629</v>
      </c>
      <c r="F349" s="75">
        <v>476125424</v>
      </c>
      <c r="G349" s="74">
        <v>73</v>
      </c>
      <c r="H349" s="442">
        <v>43846</v>
      </c>
      <c r="I349" s="29" t="s">
        <v>615</v>
      </c>
      <c r="J349" s="24" t="s">
        <v>486</v>
      </c>
      <c r="K349" s="2" t="s">
        <v>429</v>
      </c>
      <c r="L349" s="1">
        <v>12</v>
      </c>
      <c r="M349" s="2" t="s">
        <v>649</v>
      </c>
      <c r="N349" s="2" t="s">
        <v>430</v>
      </c>
      <c r="O349" s="1"/>
      <c r="P349" s="1" t="s">
        <v>976</v>
      </c>
      <c r="Q349" s="25"/>
      <c r="R349" s="25"/>
      <c r="S349" s="2"/>
      <c r="T349" s="45" t="s">
        <v>782</v>
      </c>
      <c r="U349" s="45"/>
      <c r="V349" s="47" t="s">
        <v>858</v>
      </c>
      <c r="W349" s="27"/>
      <c r="X349" s="56"/>
      <c r="Y349" s="56"/>
      <c r="Z349" s="29"/>
      <c r="AA349" s="1" t="s">
        <v>797</v>
      </c>
      <c r="AB349" s="1"/>
      <c r="AC349" s="112">
        <v>137</v>
      </c>
      <c r="AD349" s="112">
        <v>1600</v>
      </c>
      <c r="AE349" s="11"/>
      <c r="AF349" s="11"/>
      <c r="AG349" s="11" t="s">
        <v>490</v>
      </c>
      <c r="AH349" s="112">
        <v>150</v>
      </c>
      <c r="AI349" s="11"/>
      <c r="AJ349" s="11"/>
      <c r="AK349" s="112"/>
      <c r="AL349" s="1"/>
      <c r="AM349" s="1"/>
      <c r="AN349" s="1"/>
      <c r="AO349" s="113">
        <v>50.4</v>
      </c>
      <c r="AP349" s="114">
        <v>44.8</v>
      </c>
      <c r="AQ349" s="115">
        <v>4.0999999999999996</v>
      </c>
      <c r="AR349" s="116">
        <f t="shared" si="521"/>
        <v>99.299999999999983</v>
      </c>
      <c r="AS349" s="117">
        <f t="shared" si="522"/>
        <v>1.125</v>
      </c>
      <c r="AT349" s="118">
        <f t="shared" si="523"/>
        <v>4.6124999999999998</v>
      </c>
      <c r="AU349" s="119">
        <f t="shared" si="524"/>
        <v>1.0306748466257669</v>
      </c>
      <c r="AV349" s="19">
        <v>42.588000000000001</v>
      </c>
      <c r="AW349" s="19">
        <f>95-AY349</f>
        <v>84.5</v>
      </c>
      <c r="AX349" s="120">
        <v>5.2919999999999989</v>
      </c>
      <c r="AY349" s="19">
        <v>10.5</v>
      </c>
      <c r="AZ349" s="1" t="s">
        <v>431</v>
      </c>
      <c r="BA349" s="55">
        <v>31.4</v>
      </c>
      <c r="BB349" s="1" t="s">
        <v>431</v>
      </c>
      <c r="BC349" s="6">
        <v>0.2</v>
      </c>
      <c r="BD349" s="6">
        <v>86.1</v>
      </c>
      <c r="BE349" s="19">
        <v>36.700000000000003</v>
      </c>
      <c r="BF349" s="19">
        <v>12.9</v>
      </c>
      <c r="BG349" s="64">
        <v>5090</v>
      </c>
      <c r="BH349" s="20">
        <v>348</v>
      </c>
      <c r="BI349" s="19">
        <v>0.13</v>
      </c>
      <c r="BJ349" s="19">
        <v>51.9</v>
      </c>
      <c r="BK349" s="1">
        <v>48.1</v>
      </c>
      <c r="BL349" s="121">
        <f t="shared" si="528"/>
        <v>1.0790020790020789</v>
      </c>
      <c r="BM349" s="122">
        <v>0.3</v>
      </c>
      <c r="BN349" s="6">
        <f t="shared" si="529"/>
        <v>0.59523809523809523</v>
      </c>
      <c r="BO349" s="1" t="s">
        <v>431</v>
      </c>
      <c r="BP349" s="19">
        <v>35.210999999999999</v>
      </c>
      <c r="BQ349" s="19">
        <v>47.285999999999994</v>
      </c>
      <c r="BR349" s="4">
        <v>27607</v>
      </c>
      <c r="BS349" s="6">
        <f t="shared" si="530"/>
        <v>62.6</v>
      </c>
      <c r="BT349" s="4">
        <v>90.2</v>
      </c>
      <c r="BU349" s="42">
        <v>9367.92</v>
      </c>
      <c r="BV349" s="6">
        <f t="shared" si="531"/>
        <v>9.7999999999999972</v>
      </c>
      <c r="BW349" s="6">
        <f t="shared" si="532"/>
        <v>44.665599999999998</v>
      </c>
      <c r="BX349" s="4">
        <v>37.700000000000003</v>
      </c>
      <c r="BY349" s="22">
        <f t="shared" si="533"/>
        <v>16.889600000000002</v>
      </c>
      <c r="BZ349" s="4">
        <v>24.9</v>
      </c>
      <c r="CA349" s="22">
        <f t="shared" si="534"/>
        <v>11.155199999999997</v>
      </c>
      <c r="CB349" s="4">
        <v>37.1</v>
      </c>
      <c r="CC349" s="22">
        <f t="shared" si="535"/>
        <v>16.620799999999999</v>
      </c>
      <c r="CD349" s="22">
        <v>0.42</v>
      </c>
      <c r="CE349" s="123">
        <v>99</v>
      </c>
      <c r="CF349" s="124">
        <v>7391.9999999999991</v>
      </c>
      <c r="CG349" s="123">
        <v>96.4</v>
      </c>
      <c r="CH349" s="124">
        <v>4850.3</v>
      </c>
      <c r="CI349" s="123">
        <v>73.7</v>
      </c>
      <c r="CJ349" s="123">
        <v>89.3</v>
      </c>
      <c r="CK349" s="124">
        <v>5035.7999999999993</v>
      </c>
      <c r="CL349" s="19">
        <f t="shared" si="536"/>
        <v>1.5140562248995986</v>
      </c>
      <c r="CM349" s="22"/>
      <c r="CN349" s="22"/>
      <c r="CO349" s="22"/>
      <c r="CP349" s="6"/>
      <c r="CQ349" s="19"/>
      <c r="CR349" s="19"/>
      <c r="CS349" s="19"/>
      <c r="CT349" s="22"/>
      <c r="CU349" s="139"/>
      <c r="CV349" s="139"/>
      <c r="CW349" s="22"/>
      <c r="CX349" s="22"/>
      <c r="CY349" s="1"/>
      <c r="CZ349" s="22"/>
      <c r="DA349" s="1"/>
      <c r="DB349" s="126" t="s">
        <v>257</v>
      </c>
      <c r="DC349" s="127"/>
      <c r="DD349" s="128" t="s">
        <v>990</v>
      </c>
      <c r="DE349" s="1"/>
      <c r="DF349" s="1"/>
      <c r="DG349" s="1"/>
      <c r="DH349" s="1"/>
      <c r="DI349" s="1" t="s">
        <v>435</v>
      </c>
      <c r="DJ349" s="206" t="s">
        <v>490</v>
      </c>
      <c r="DK349" s="4">
        <v>2</v>
      </c>
      <c r="DL349" s="4"/>
      <c r="DM349" s="4"/>
      <c r="DN349" s="16">
        <v>0</v>
      </c>
      <c r="DO349" s="4"/>
      <c r="DP349" s="4"/>
      <c r="DQ349" s="4"/>
      <c r="DR349" s="1" t="s">
        <v>430</v>
      </c>
      <c r="DS349" s="1" t="s">
        <v>430</v>
      </c>
      <c r="DT349" s="1">
        <v>287</v>
      </c>
      <c r="DU349" s="1">
        <v>15.7</v>
      </c>
      <c r="DV349" s="1">
        <v>84.3</v>
      </c>
      <c r="DW349" s="1" t="s">
        <v>430</v>
      </c>
      <c r="DX349" s="1" t="s">
        <v>430</v>
      </c>
      <c r="DY349" s="1" t="s">
        <v>430</v>
      </c>
      <c r="DZ349" s="1" t="s">
        <v>430</v>
      </c>
      <c r="EA349" s="1">
        <v>0</v>
      </c>
      <c r="EB349" s="1"/>
      <c r="EC349" s="36"/>
      <c r="ED349" s="36"/>
      <c r="EE349" s="4">
        <v>12</v>
      </c>
      <c r="EF349" s="4">
        <v>12</v>
      </c>
      <c r="EG349" s="4"/>
      <c r="EH349" s="4">
        <v>1</v>
      </c>
      <c r="EI349" s="4" t="s">
        <v>2555</v>
      </c>
      <c r="EJ349" s="4">
        <v>161</v>
      </c>
      <c r="EK349" s="4">
        <v>61</v>
      </c>
      <c r="EL349" s="6">
        <f t="shared" si="551"/>
        <v>23.533042706685702</v>
      </c>
      <c r="EM349" s="4"/>
      <c r="EN349" s="1">
        <v>0</v>
      </c>
      <c r="EO349" s="4">
        <v>2</v>
      </c>
      <c r="EP349" s="4">
        <v>1</v>
      </c>
      <c r="EQ349" s="31">
        <v>1</v>
      </c>
      <c r="ER349" s="14">
        <v>43721</v>
      </c>
      <c r="ES349" s="129">
        <v>12181</v>
      </c>
      <c r="ET349" s="130">
        <v>75</v>
      </c>
      <c r="EU349" s="130">
        <v>99905</v>
      </c>
      <c r="EV349" s="130">
        <v>12000</v>
      </c>
      <c r="EW349" s="130">
        <v>40560</v>
      </c>
      <c r="EX349" s="130">
        <v>3675</v>
      </c>
      <c r="EY349" s="131">
        <f t="shared" si="537"/>
        <v>165.62</v>
      </c>
      <c r="EZ349" s="38">
        <f t="shared" si="538"/>
        <v>1987.44</v>
      </c>
      <c r="FA349" s="9"/>
      <c r="FB349" s="9"/>
      <c r="FC349" s="9"/>
      <c r="FD349" s="9"/>
      <c r="FE349" s="132"/>
      <c r="FF349" s="132"/>
      <c r="FG349" s="132"/>
      <c r="FH349" s="133"/>
      <c r="FI349" s="11"/>
      <c r="FJ349" s="133"/>
      <c r="FK349" s="135"/>
      <c r="FL349" s="136"/>
      <c r="FM349" s="9"/>
      <c r="FN349" s="1"/>
      <c r="FO349" s="40">
        <f t="shared" si="539"/>
        <v>0.13700000000000001</v>
      </c>
      <c r="FP349" s="9"/>
      <c r="FQ349" s="118">
        <f t="shared" si="540"/>
        <v>3.6784945698413494</v>
      </c>
      <c r="FR349" s="137">
        <f t="shared" si="541"/>
        <v>0.16562000000000002</v>
      </c>
      <c r="FS349" s="140">
        <f>DT349/EY349</f>
        <v>1.7328825021132712</v>
      </c>
      <c r="FT349" s="42">
        <v>50</v>
      </c>
      <c r="FU349" s="335" t="s">
        <v>430</v>
      </c>
      <c r="FV349" s="345">
        <v>42005</v>
      </c>
      <c r="FW349" s="210" t="s">
        <v>430</v>
      </c>
      <c r="FX349" s="29" t="s">
        <v>1391</v>
      </c>
      <c r="FY349" s="243" t="s">
        <v>2476</v>
      </c>
      <c r="FZ349" s="1">
        <v>0</v>
      </c>
      <c r="GA349" s="1">
        <v>2</v>
      </c>
      <c r="GB349" s="9" t="s">
        <v>922</v>
      </c>
      <c r="GC349" s="9"/>
      <c r="GD349" s="1"/>
      <c r="GE349" s="20">
        <v>0</v>
      </c>
      <c r="GF349" s="237" t="s">
        <v>513</v>
      </c>
      <c r="GG349" s="1">
        <v>1</v>
      </c>
      <c r="GH349" s="28">
        <v>44728</v>
      </c>
      <c r="GI349" s="352" t="s">
        <v>2488</v>
      </c>
      <c r="GJ349" s="244" t="s">
        <v>2489</v>
      </c>
      <c r="GK349" s="1">
        <v>0</v>
      </c>
      <c r="GL349" s="244" t="s">
        <v>513</v>
      </c>
      <c r="GM349" s="9" t="s">
        <v>991</v>
      </c>
      <c r="GN349" s="1"/>
      <c r="GO349" s="10">
        <v>43846</v>
      </c>
      <c r="GP349" s="14" t="s">
        <v>522</v>
      </c>
      <c r="GQ349" s="20">
        <f>DATEDIF(ER349,GO349,"m")</f>
        <v>4</v>
      </c>
      <c r="GR349" s="138"/>
      <c r="GS349" s="1"/>
      <c r="GT349" s="22">
        <v>0.29274131723000002</v>
      </c>
      <c r="GU349" s="1"/>
      <c r="GV349" s="1"/>
      <c r="GW349" s="1"/>
      <c r="GX349" s="1"/>
      <c r="GY349" s="9"/>
      <c r="GZ349" s="9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9"/>
      <c r="KC349" s="9"/>
      <c r="KD349" s="9"/>
      <c r="KE349" s="20">
        <f t="shared" si="542"/>
        <v>83.472480000000004</v>
      </c>
      <c r="KF349" s="20">
        <f t="shared" si="543"/>
        <v>74.197760000000002</v>
      </c>
      <c r="KG349" s="20">
        <f t="shared" si="544"/>
        <v>6.7904200000000001</v>
      </c>
      <c r="KH349" s="20">
        <f t="shared" si="545"/>
        <v>8.7646103999999987</v>
      </c>
      <c r="KI349" s="20">
        <f t="shared" si="546"/>
        <v>0.49686000000000002</v>
      </c>
      <c r="KJ349" s="20">
        <f t="shared" si="547"/>
        <v>27.972555520000007</v>
      </c>
      <c r="KK349" s="20">
        <f t="shared" si="548"/>
        <v>18.475242239999996</v>
      </c>
      <c r="KL349" s="20">
        <f t="shared" si="549"/>
        <v>27.52736896</v>
      </c>
      <c r="KM349" s="9"/>
      <c r="KN349" s="9"/>
      <c r="KO349" s="9"/>
      <c r="KP349" s="1"/>
      <c r="KQ349" s="9"/>
      <c r="KR349" s="9"/>
      <c r="KS349" s="23">
        <v>44728</v>
      </c>
      <c r="KT349" s="20">
        <v>2</v>
      </c>
      <c r="KU349" s="1">
        <v>2</v>
      </c>
      <c r="KV349" s="1">
        <v>2</v>
      </c>
      <c r="KW349" s="23">
        <v>44728</v>
      </c>
      <c r="KX349" s="1">
        <v>1</v>
      </c>
      <c r="KY349" s="1">
        <v>0</v>
      </c>
      <c r="KZ349" s="1">
        <v>0</v>
      </c>
      <c r="LA349" s="11" t="s">
        <v>2480</v>
      </c>
      <c r="LB349" s="11"/>
      <c r="LC349" s="11"/>
    </row>
    <row r="350" spans="1:315">
      <c r="A350" s="1">
        <v>330</v>
      </c>
      <c r="B350" s="1">
        <f>COUNTIFS($D$3:D350,D350,$F$3:F350,F350)</f>
        <v>1</v>
      </c>
      <c r="C350" s="34">
        <v>16596</v>
      </c>
      <c r="D350" s="21" t="s">
        <v>1883</v>
      </c>
      <c r="E350" s="2" t="s">
        <v>679</v>
      </c>
      <c r="F350" s="12">
        <v>7304104896</v>
      </c>
      <c r="G350" s="1">
        <v>48</v>
      </c>
      <c r="H350" s="441">
        <v>44532</v>
      </c>
      <c r="I350" s="29" t="s">
        <v>1884</v>
      </c>
      <c r="J350" s="24" t="s">
        <v>486</v>
      </c>
      <c r="K350" s="2" t="s">
        <v>429</v>
      </c>
      <c r="L350" s="2">
        <v>22</v>
      </c>
      <c r="M350" s="2" t="s">
        <v>598</v>
      </c>
      <c r="N350" s="2" t="s">
        <v>644</v>
      </c>
      <c r="O350" s="11"/>
      <c r="P350" s="2" t="s">
        <v>1879</v>
      </c>
      <c r="Q350" s="11"/>
      <c r="R350" s="11"/>
      <c r="S350" s="11"/>
      <c r="T350" s="41"/>
      <c r="U350" s="41"/>
      <c r="V350" s="61" t="s">
        <v>1358</v>
      </c>
      <c r="W350" s="41"/>
      <c r="X350" s="41"/>
      <c r="Y350" s="63"/>
      <c r="Z350" s="11"/>
      <c r="AA350" s="1" t="s">
        <v>793</v>
      </c>
      <c r="AB350" s="1"/>
      <c r="AC350" s="112">
        <v>2483</v>
      </c>
      <c r="AD350" s="112">
        <v>55000</v>
      </c>
      <c r="AE350" s="11"/>
      <c r="AF350" s="11"/>
      <c r="AG350" s="11" t="s">
        <v>490</v>
      </c>
      <c r="AH350" s="112">
        <v>10000</v>
      </c>
      <c r="AI350" s="11"/>
      <c r="AJ350" s="11"/>
      <c r="AK350" s="112"/>
      <c r="AL350" s="1"/>
      <c r="AM350" s="11"/>
      <c r="AN350" s="1"/>
      <c r="AO350" s="113">
        <v>22.5</v>
      </c>
      <c r="AP350" s="114">
        <v>53.6</v>
      </c>
      <c r="AQ350" s="115">
        <v>23.4</v>
      </c>
      <c r="AR350" s="116">
        <f t="shared" si="521"/>
        <v>99.5</v>
      </c>
      <c r="AS350" s="117">
        <f t="shared" si="522"/>
        <v>0.41977611940298504</v>
      </c>
      <c r="AT350" s="118">
        <f t="shared" si="523"/>
        <v>9.8227611940298498</v>
      </c>
      <c r="AU350" s="119">
        <f t="shared" si="524"/>
        <v>0.29220779220779219</v>
      </c>
      <c r="AV350" s="19">
        <f>AW350*AO350/100</f>
        <v>13.99</v>
      </c>
      <c r="AW350" s="19">
        <f>98-AY350-(CD350*100/AO350)</f>
        <v>62.177777777777777</v>
      </c>
      <c r="AX350" s="120">
        <v>2.0699999999999998</v>
      </c>
      <c r="AY350" s="19">
        <f>AX350*100/AO350</f>
        <v>9.1999999999999993</v>
      </c>
      <c r="AZ350" s="1" t="s">
        <v>431</v>
      </c>
      <c r="BA350" s="55">
        <v>4.2510000000000003</v>
      </c>
      <c r="BB350" s="1" t="s">
        <v>431</v>
      </c>
      <c r="BC350" s="6">
        <v>4.29</v>
      </c>
      <c r="BD350" s="6"/>
      <c r="BE350" s="19"/>
      <c r="BF350" s="19"/>
      <c r="BG350" s="64">
        <v>6477.5</v>
      </c>
      <c r="BH350" s="64">
        <v>598.94999999999993</v>
      </c>
      <c r="BI350" s="19">
        <v>4.67</v>
      </c>
      <c r="BJ350" s="19">
        <v>83.5</v>
      </c>
      <c r="BK350" s="19">
        <f>100-BJ350</f>
        <v>16.5</v>
      </c>
      <c r="BL350" s="121">
        <f t="shared" si="528"/>
        <v>5.0606060606060606</v>
      </c>
      <c r="BM350" s="122">
        <v>0.26</v>
      </c>
      <c r="BN350" s="6">
        <f t="shared" si="529"/>
        <v>1.1555555555555554</v>
      </c>
      <c r="BO350" s="1" t="s">
        <v>431</v>
      </c>
      <c r="BP350" s="19">
        <v>17.7</v>
      </c>
      <c r="BQ350" s="19">
        <v>16.32</v>
      </c>
      <c r="BR350" s="42">
        <v>44229.36</v>
      </c>
      <c r="BS350" s="6">
        <f t="shared" si="530"/>
        <v>42.900000000000006</v>
      </c>
      <c r="BT350" s="4">
        <v>82.6</v>
      </c>
      <c r="BU350" s="42">
        <v>8179.99</v>
      </c>
      <c r="BV350" s="6">
        <f t="shared" si="531"/>
        <v>17.400000000000006</v>
      </c>
      <c r="BW350" s="6">
        <f t="shared" si="532"/>
        <v>53.171199999999999</v>
      </c>
      <c r="BX350" s="22">
        <v>16.600000000000001</v>
      </c>
      <c r="BY350" s="22">
        <f t="shared" si="533"/>
        <v>8.8976000000000006</v>
      </c>
      <c r="BZ350" s="6">
        <v>26.3</v>
      </c>
      <c r="CA350" s="22">
        <f t="shared" si="534"/>
        <v>14.0968</v>
      </c>
      <c r="CB350" s="6">
        <v>56.3</v>
      </c>
      <c r="CC350" s="22">
        <f t="shared" si="535"/>
        <v>30.1768</v>
      </c>
      <c r="CD350" s="22">
        <v>5.99</v>
      </c>
      <c r="CE350" s="123">
        <v>99.4</v>
      </c>
      <c r="CF350" s="124">
        <v>11102</v>
      </c>
      <c r="CG350" s="123">
        <v>97.6</v>
      </c>
      <c r="CH350" s="124">
        <v>9080</v>
      </c>
      <c r="CI350" s="123">
        <v>65.3</v>
      </c>
      <c r="CJ350" s="123">
        <v>79.400000000000006</v>
      </c>
      <c r="CK350" s="124">
        <v>6945</v>
      </c>
      <c r="CL350" s="19">
        <f t="shared" si="536"/>
        <v>0.63117870722433467</v>
      </c>
      <c r="CM350" s="19"/>
      <c r="CN350" s="19"/>
      <c r="CO350" s="19"/>
      <c r="CP350" s="6"/>
      <c r="CQ350" s="19"/>
      <c r="CR350" s="19"/>
      <c r="CS350" s="20"/>
      <c r="CT350" s="25"/>
      <c r="CU350" s="125"/>
      <c r="CV350" s="125"/>
      <c r="CW350" s="1"/>
      <c r="CX350" s="1"/>
      <c r="CY350" s="1"/>
      <c r="CZ350" s="22"/>
      <c r="DA350" s="16"/>
      <c r="DB350" s="126" t="s">
        <v>440</v>
      </c>
      <c r="DC350" s="127"/>
      <c r="DD350" s="128" t="s">
        <v>1885</v>
      </c>
      <c r="DE350" s="1"/>
      <c r="DF350" s="1"/>
      <c r="DG350" s="1"/>
      <c r="DH350" s="1"/>
      <c r="DI350" s="105" t="s">
        <v>433</v>
      </c>
      <c r="DJ350" s="206" t="s">
        <v>490</v>
      </c>
      <c r="DK350" s="4">
        <v>2</v>
      </c>
      <c r="DL350" s="4"/>
      <c r="DM350" s="4"/>
      <c r="DN350" s="16" t="s">
        <v>442</v>
      </c>
      <c r="DO350" s="4"/>
      <c r="DP350" s="4"/>
      <c r="DQ350" s="4"/>
      <c r="DR350" s="22" t="s">
        <v>430</v>
      </c>
      <c r="DS350" s="22" t="s">
        <v>430</v>
      </c>
      <c r="DT350" s="22">
        <v>3781</v>
      </c>
      <c r="DU350" s="22">
        <v>39.4</v>
      </c>
      <c r="DV350" s="22">
        <v>60.6</v>
      </c>
      <c r="DW350" s="22" t="s">
        <v>430</v>
      </c>
      <c r="DX350" s="22" t="s">
        <v>430</v>
      </c>
      <c r="DY350" s="22" t="s">
        <v>430</v>
      </c>
      <c r="DZ350" s="39" t="s">
        <v>430</v>
      </c>
      <c r="EA350" s="2">
        <v>0</v>
      </c>
      <c r="EB350" s="2"/>
      <c r="EC350" s="36"/>
      <c r="ED350" s="36"/>
      <c r="EE350" s="4">
        <f>L350</f>
        <v>22</v>
      </c>
      <c r="EF350" s="4" t="s">
        <v>430</v>
      </c>
      <c r="EG350" s="4"/>
      <c r="EH350" s="4">
        <v>1</v>
      </c>
      <c r="EI350" s="4" t="s">
        <v>2439</v>
      </c>
      <c r="EJ350" s="4">
        <v>185</v>
      </c>
      <c r="EK350" s="4">
        <v>108</v>
      </c>
      <c r="EL350" s="6">
        <f t="shared" si="551"/>
        <v>31.555880204528854</v>
      </c>
      <c r="EM350" s="4"/>
      <c r="EN350" s="4">
        <v>1</v>
      </c>
      <c r="EO350" s="4">
        <v>2</v>
      </c>
      <c r="EP350" s="4">
        <v>2</v>
      </c>
      <c r="EQ350" s="31" t="s">
        <v>2556</v>
      </c>
      <c r="ER350" s="14">
        <v>44522</v>
      </c>
      <c r="ES350" s="129">
        <f>C350</f>
        <v>16596</v>
      </c>
      <c r="ET350" s="130">
        <v>75</v>
      </c>
      <c r="EU350" s="130">
        <v>75916</v>
      </c>
      <c r="EV350" s="130">
        <v>4000</v>
      </c>
      <c r="EW350" s="130">
        <v>38064</v>
      </c>
      <c r="EX350" s="130">
        <v>19521</v>
      </c>
      <c r="EY350" s="131">
        <f t="shared" si="537"/>
        <v>2476.8244800000002</v>
      </c>
      <c r="EZ350" s="38">
        <f t="shared" si="538"/>
        <v>54490.138560000007</v>
      </c>
      <c r="FA350" s="9"/>
      <c r="FB350" s="9"/>
      <c r="FC350" s="9"/>
      <c r="FD350" s="9"/>
      <c r="FE350" s="132"/>
      <c r="FF350" s="132"/>
      <c r="FG350" s="132"/>
      <c r="FH350" s="133"/>
      <c r="FI350" s="134"/>
      <c r="FJ350" s="133"/>
      <c r="FK350" s="135"/>
      <c r="FL350" s="136"/>
      <c r="FM350" s="9"/>
      <c r="FN350" s="1"/>
      <c r="FO350" s="40">
        <f t="shared" si="539"/>
        <v>2.4830000000000001</v>
      </c>
      <c r="FP350" s="9"/>
      <c r="FQ350" s="118">
        <f t="shared" si="540"/>
        <v>25.713946994046051</v>
      </c>
      <c r="FR350" s="137">
        <f t="shared" si="541"/>
        <v>2.4768244800000003</v>
      </c>
      <c r="FS350" s="9"/>
      <c r="FT350" s="1"/>
      <c r="FU350" s="335"/>
      <c r="FV350" s="344">
        <v>43833</v>
      </c>
      <c r="FW350" s="210"/>
      <c r="FX350" s="29" t="s">
        <v>2471</v>
      </c>
      <c r="FY350" s="241" t="s">
        <v>2557</v>
      </c>
      <c r="FZ350" s="1"/>
      <c r="GA350" s="1">
        <v>2</v>
      </c>
      <c r="GB350" s="9"/>
      <c r="GC350" s="9"/>
      <c r="GD350" s="1"/>
      <c r="GE350" s="20">
        <v>1</v>
      </c>
      <c r="GF350" s="2" t="s">
        <v>522</v>
      </c>
      <c r="GG350" s="1"/>
      <c r="GH350" s="28">
        <v>44581</v>
      </c>
      <c r="GI350" s="351">
        <v>2</v>
      </c>
      <c r="GJ350" s="29" t="s">
        <v>2558</v>
      </c>
      <c r="GK350" s="1"/>
      <c r="GL350" s="29" t="s">
        <v>513</v>
      </c>
      <c r="GM350" s="9"/>
      <c r="GN350" s="1"/>
      <c r="GO350" s="10"/>
      <c r="GP350" s="10"/>
      <c r="GQ350" s="20"/>
      <c r="GR350" s="138"/>
      <c r="GS350" s="1"/>
      <c r="GT350" s="1"/>
      <c r="GU350" s="1"/>
      <c r="GV350" s="1"/>
      <c r="GW350" s="1"/>
      <c r="GX350" s="1"/>
      <c r="GY350" s="9"/>
      <c r="GZ350" s="9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22">
        <v>78.099999999999994</v>
      </c>
      <c r="KC350" s="22">
        <v>33.299999999999997</v>
      </c>
      <c r="KD350" s="22">
        <v>10.9</v>
      </c>
      <c r="KE350" s="20">
        <f t="shared" si="542"/>
        <v>557.28550800000005</v>
      </c>
      <c r="KF350" s="20">
        <f t="shared" si="543"/>
        <v>1327.5779212800003</v>
      </c>
      <c r="KG350" s="20">
        <f t="shared" si="544"/>
        <v>579.57692832000009</v>
      </c>
      <c r="KH350" s="20">
        <f t="shared" si="545"/>
        <v>51.270266736000004</v>
      </c>
      <c r="KI350" s="20">
        <f t="shared" si="546"/>
        <v>6.4397436480000012</v>
      </c>
      <c r="KJ350" s="20">
        <f t="shared" si="547"/>
        <v>220.37793493248003</v>
      </c>
      <c r="KK350" s="20">
        <f t="shared" si="548"/>
        <v>349.15299329664003</v>
      </c>
      <c r="KL350" s="20">
        <f t="shared" si="549"/>
        <v>747.42636968064005</v>
      </c>
      <c r="KM350" s="9"/>
      <c r="KN350" s="9"/>
      <c r="KO350" s="9"/>
      <c r="KP350" s="1"/>
      <c r="KQ350" s="9"/>
      <c r="KR350" s="9"/>
      <c r="KS350" s="23">
        <v>44581</v>
      </c>
      <c r="KT350" s="20">
        <v>2</v>
      </c>
      <c r="KU350" s="1">
        <v>2</v>
      </c>
      <c r="KV350" s="1">
        <v>1</v>
      </c>
      <c r="KW350" s="23">
        <v>44894</v>
      </c>
      <c r="KX350" s="1">
        <v>1</v>
      </c>
      <c r="KY350" s="1">
        <v>0</v>
      </c>
      <c r="KZ350" s="1">
        <v>3</v>
      </c>
      <c r="LA350" s="11" t="s">
        <v>2428</v>
      </c>
      <c r="LB350" s="11"/>
      <c r="LC350" s="11"/>
    </row>
    <row r="351" spans="1:315">
      <c r="A351" s="1">
        <v>58</v>
      </c>
      <c r="B351" s="415">
        <f>COUNTIFS($D$3:D351,D351,$F$3:F351,F351)</f>
        <v>1</v>
      </c>
      <c r="C351" s="34">
        <v>12392</v>
      </c>
      <c r="D351" s="21" t="s">
        <v>1039</v>
      </c>
      <c r="E351" s="2" t="s">
        <v>529</v>
      </c>
      <c r="F351" s="12">
        <v>5561231522</v>
      </c>
      <c r="G351" s="1">
        <v>65</v>
      </c>
      <c r="H351" s="441">
        <v>43880</v>
      </c>
      <c r="I351" s="29" t="s">
        <v>441</v>
      </c>
      <c r="J351" s="24" t="s">
        <v>486</v>
      </c>
      <c r="K351" s="2" t="s">
        <v>429</v>
      </c>
      <c r="L351" s="1">
        <v>15</v>
      </c>
      <c r="M351" s="2" t="s">
        <v>598</v>
      </c>
      <c r="N351" s="2" t="s">
        <v>430</v>
      </c>
      <c r="O351" s="1"/>
      <c r="P351" s="1" t="s">
        <v>1036</v>
      </c>
      <c r="Q351" s="25"/>
      <c r="R351" s="25"/>
      <c r="S351" s="2"/>
      <c r="T351" s="49" t="s">
        <v>1013</v>
      </c>
      <c r="U351" s="49"/>
      <c r="V351" s="50" t="s">
        <v>1014</v>
      </c>
      <c r="W351" s="27"/>
      <c r="X351" s="56"/>
      <c r="Y351" s="56"/>
      <c r="Z351" s="29"/>
      <c r="AA351" s="1" t="s">
        <v>797</v>
      </c>
      <c r="AB351" s="1"/>
      <c r="AC351" s="112">
        <v>414</v>
      </c>
      <c r="AD351" s="112">
        <v>6000</v>
      </c>
      <c r="AE351" s="11"/>
      <c r="AF351" s="11"/>
      <c r="AG351" s="11" t="s">
        <v>482</v>
      </c>
      <c r="AH351" s="112">
        <v>450</v>
      </c>
      <c r="AI351" s="11"/>
      <c r="AJ351" s="11"/>
      <c r="AK351" s="112"/>
      <c r="AL351" s="1"/>
      <c r="AM351" s="11"/>
      <c r="AN351" s="1"/>
      <c r="AO351" s="113">
        <v>49.7</v>
      </c>
      <c r="AP351" s="114">
        <v>25</v>
      </c>
      <c r="AQ351" s="115">
        <v>22.7</v>
      </c>
      <c r="AR351" s="116">
        <f t="shared" si="521"/>
        <v>97.4</v>
      </c>
      <c r="AS351" s="117">
        <f t="shared" si="522"/>
        <v>1.9880000000000002</v>
      </c>
      <c r="AT351" s="118">
        <f t="shared" si="523"/>
        <v>45.127600000000001</v>
      </c>
      <c r="AU351" s="119">
        <f t="shared" si="524"/>
        <v>1.0419287211740043</v>
      </c>
      <c r="AV351" s="19">
        <f>AW351*AO351/100</f>
        <v>45.266330000000011</v>
      </c>
      <c r="AW351" s="19">
        <f>97-AY351-(CD351*100/AO351)</f>
        <v>91.079134808853127</v>
      </c>
      <c r="AX351" s="120">
        <v>2.0426700000000002</v>
      </c>
      <c r="AY351" s="19">
        <v>4.1100000000000003</v>
      </c>
      <c r="AZ351" s="1" t="s">
        <v>431</v>
      </c>
      <c r="BA351" s="55">
        <v>51</v>
      </c>
      <c r="BB351" s="1" t="s">
        <v>431</v>
      </c>
      <c r="BC351" s="6">
        <v>4.2999999999999997E-2</v>
      </c>
      <c r="BD351" s="6"/>
      <c r="BE351" s="22"/>
      <c r="BF351" s="19"/>
      <c r="BG351" s="2">
        <v>4189</v>
      </c>
      <c r="BH351" s="64">
        <v>253.20000000000002</v>
      </c>
      <c r="BI351" s="19">
        <v>0.1</v>
      </c>
      <c r="BJ351" s="19">
        <v>52.6</v>
      </c>
      <c r="BK351" s="1">
        <v>47.4</v>
      </c>
      <c r="BL351" s="121">
        <f t="shared" si="528"/>
        <v>1.109704641350211</v>
      </c>
      <c r="BM351" s="122">
        <v>1.92</v>
      </c>
      <c r="BN351" s="6">
        <f t="shared" si="529"/>
        <v>3.8631790744466801</v>
      </c>
      <c r="BO351" s="1" t="s">
        <v>431</v>
      </c>
      <c r="BP351" s="19">
        <v>27.708999999999996</v>
      </c>
      <c r="BQ351" s="19">
        <v>28.588999999999999</v>
      </c>
      <c r="BR351" s="42">
        <v>33276</v>
      </c>
      <c r="BS351" s="6">
        <f t="shared" si="530"/>
        <v>73.099999999999994</v>
      </c>
      <c r="BT351" s="4">
        <v>87.7</v>
      </c>
      <c r="BU351" s="42">
        <v>9267.8799999999992</v>
      </c>
      <c r="BV351" s="6">
        <f t="shared" si="531"/>
        <v>12.299999999999997</v>
      </c>
      <c r="BW351" s="6">
        <f t="shared" si="532"/>
        <v>24.799999999999997</v>
      </c>
      <c r="BX351" s="4">
        <v>50.6</v>
      </c>
      <c r="BY351" s="22">
        <f t="shared" si="533"/>
        <v>12.65</v>
      </c>
      <c r="BZ351" s="4">
        <v>22.5</v>
      </c>
      <c r="CA351" s="22">
        <f t="shared" si="534"/>
        <v>5.625</v>
      </c>
      <c r="CB351" s="4">
        <v>26.1</v>
      </c>
      <c r="CC351" s="22">
        <f t="shared" si="535"/>
        <v>6.5250000000000004</v>
      </c>
      <c r="CD351" s="22">
        <v>0.9</v>
      </c>
      <c r="CE351" s="123">
        <v>93</v>
      </c>
      <c r="CF351" s="124">
        <v>4298</v>
      </c>
      <c r="CG351" s="123">
        <v>76.900000000000006</v>
      </c>
      <c r="CH351" s="124">
        <v>3398.4</v>
      </c>
      <c r="CI351" s="123">
        <v>28.4</v>
      </c>
      <c r="CJ351" s="123">
        <v>72</v>
      </c>
      <c r="CK351" s="124">
        <v>3590.9999999999995</v>
      </c>
      <c r="CL351" s="19">
        <f t="shared" si="536"/>
        <v>2.2488888888888892</v>
      </c>
      <c r="CM351" s="22"/>
      <c r="CN351" s="22"/>
      <c r="CO351" s="22"/>
      <c r="CP351" s="6"/>
      <c r="CQ351" s="22">
        <v>7.83</v>
      </c>
      <c r="CR351" s="19"/>
      <c r="CS351" s="19"/>
      <c r="CT351" s="22"/>
      <c r="CU351" s="139"/>
      <c r="CV351" s="139"/>
      <c r="CW351" s="22"/>
      <c r="CX351" s="22"/>
      <c r="CY351" s="1"/>
      <c r="CZ351" s="22"/>
      <c r="DA351" s="16">
        <v>3</v>
      </c>
      <c r="DB351" s="126" t="s">
        <v>257</v>
      </c>
      <c r="DC351" s="127"/>
      <c r="DD351" s="128" t="s">
        <v>1040</v>
      </c>
      <c r="DE351" s="1"/>
      <c r="DF351" s="1"/>
      <c r="DG351" s="1"/>
      <c r="DH351" s="1"/>
      <c r="DI351" s="1" t="s">
        <v>435</v>
      </c>
      <c r="DJ351" s="205" t="s">
        <v>482</v>
      </c>
      <c r="DK351" s="4">
        <v>2</v>
      </c>
      <c r="DL351" s="4" t="s">
        <v>575</v>
      </c>
      <c r="DM351" s="4" t="s">
        <v>575</v>
      </c>
      <c r="DN351" s="16">
        <v>0</v>
      </c>
      <c r="DO351" s="4"/>
      <c r="DP351" s="4"/>
      <c r="DQ351" s="4"/>
      <c r="DR351" s="1">
        <v>3.3</v>
      </c>
      <c r="DS351" s="1" t="s">
        <v>430</v>
      </c>
      <c r="DT351" s="1">
        <v>630</v>
      </c>
      <c r="DU351" s="1">
        <v>30.8</v>
      </c>
      <c r="DV351" s="1">
        <v>69.2</v>
      </c>
      <c r="DW351" s="1" t="s">
        <v>430</v>
      </c>
      <c r="DX351" s="1" t="s">
        <v>430</v>
      </c>
      <c r="DY351" s="1" t="s">
        <v>430</v>
      </c>
      <c r="DZ351" s="1" t="s">
        <v>430</v>
      </c>
      <c r="EA351" s="1">
        <v>0</v>
      </c>
      <c r="EB351" s="1"/>
      <c r="EC351" s="36"/>
      <c r="ED351" s="36"/>
      <c r="EE351" s="4">
        <v>15</v>
      </c>
      <c r="EF351" s="4">
        <v>18</v>
      </c>
      <c r="EG351" s="4">
        <v>2</v>
      </c>
      <c r="EH351" s="4">
        <v>1</v>
      </c>
      <c r="EI351" s="4" t="s">
        <v>2559</v>
      </c>
      <c r="EJ351" s="4">
        <v>176</v>
      </c>
      <c r="EK351" s="4">
        <v>89</v>
      </c>
      <c r="EL351" s="6">
        <f t="shared" si="551"/>
        <v>28.731921487603305</v>
      </c>
      <c r="EM351" s="4">
        <v>2</v>
      </c>
      <c r="EN351" s="1">
        <v>1</v>
      </c>
      <c r="EO351" s="4">
        <v>3</v>
      </c>
      <c r="EP351" s="4">
        <v>2</v>
      </c>
      <c r="EQ351" s="31">
        <v>2</v>
      </c>
      <c r="ER351" s="14">
        <v>43878</v>
      </c>
      <c r="ES351" s="129">
        <v>12392</v>
      </c>
      <c r="ET351" s="130">
        <v>75</v>
      </c>
      <c r="EU351" s="130">
        <v>32716</v>
      </c>
      <c r="EV351" s="130">
        <v>4000</v>
      </c>
      <c r="EW351" s="130">
        <v>40560</v>
      </c>
      <c r="EX351" s="130">
        <v>3134</v>
      </c>
      <c r="EY351" s="131">
        <f t="shared" si="537"/>
        <v>423.71679999999998</v>
      </c>
      <c r="EZ351" s="38">
        <f t="shared" si="538"/>
        <v>6355.7519999999995</v>
      </c>
      <c r="FA351" s="9"/>
      <c r="FB351" s="9"/>
      <c r="FC351" s="9"/>
      <c r="FD351" s="9"/>
      <c r="FE351" s="132"/>
      <c r="FF351" s="132"/>
      <c r="FG351" s="132"/>
      <c r="FH351" s="133"/>
      <c r="FI351" s="11"/>
      <c r="FJ351" s="133"/>
      <c r="FK351" s="135"/>
      <c r="FL351" s="136"/>
      <c r="FM351" s="9"/>
      <c r="FN351" s="1"/>
      <c r="FO351" s="40">
        <f t="shared" si="539"/>
        <v>0.41399999999999998</v>
      </c>
      <c r="FP351" s="9"/>
      <c r="FQ351" s="118">
        <f t="shared" si="540"/>
        <v>9.5794106859029213</v>
      </c>
      <c r="FR351" s="137">
        <f t="shared" si="541"/>
        <v>0.4237168</v>
      </c>
      <c r="FS351" s="140">
        <f>DT351/EY351</f>
        <v>1.4868421549487771</v>
      </c>
      <c r="FT351" s="42">
        <v>130</v>
      </c>
      <c r="FU351" s="337">
        <v>39479</v>
      </c>
      <c r="FV351" s="346" t="s">
        <v>430</v>
      </c>
      <c r="FW351" s="2" t="s">
        <v>1322</v>
      </c>
      <c r="FX351" s="209" t="s">
        <v>430</v>
      </c>
      <c r="FY351" s="241" t="s">
        <v>2557</v>
      </c>
      <c r="FZ351" s="1">
        <v>0</v>
      </c>
      <c r="GA351" s="2">
        <v>3</v>
      </c>
      <c r="GB351" s="11" t="s">
        <v>500</v>
      </c>
      <c r="GC351" s="11"/>
      <c r="GD351" s="1"/>
      <c r="GE351" s="20">
        <v>0</v>
      </c>
      <c r="GF351" s="2" t="s">
        <v>513</v>
      </c>
      <c r="GG351" s="1">
        <v>1</v>
      </c>
      <c r="GH351" s="28">
        <v>43894</v>
      </c>
      <c r="GI351" s="351">
        <v>1</v>
      </c>
      <c r="GJ351" s="29" t="s">
        <v>2560</v>
      </c>
      <c r="GK351" s="1">
        <v>0</v>
      </c>
      <c r="GL351" s="29" t="s">
        <v>513</v>
      </c>
      <c r="GM351" s="11" t="s">
        <v>1041</v>
      </c>
      <c r="GN351" s="1"/>
      <c r="GO351" s="10">
        <v>43880</v>
      </c>
      <c r="GP351" s="23" t="s">
        <v>522</v>
      </c>
      <c r="GQ351" s="20">
        <f>DATEDIF(ER351,GO351,"m")</f>
        <v>0</v>
      </c>
      <c r="GR351" s="138" t="s">
        <v>1018</v>
      </c>
      <c r="GS351" s="1"/>
      <c r="GT351" s="19"/>
      <c r="GU351" s="1"/>
      <c r="GV351" s="11"/>
      <c r="GW351" s="1"/>
      <c r="GX351" s="1"/>
      <c r="GY351" s="150"/>
      <c r="GZ351" s="11">
        <v>1</v>
      </c>
      <c r="HA351" s="51">
        <v>3.34</v>
      </c>
      <c r="HB351" s="51">
        <v>0</v>
      </c>
      <c r="HC351" s="52">
        <v>1121.73</v>
      </c>
      <c r="HD351" s="51">
        <v>0</v>
      </c>
      <c r="HE351" s="51">
        <v>5.74</v>
      </c>
      <c r="HF351" s="51">
        <v>0</v>
      </c>
      <c r="HG351" s="52">
        <v>62828.3</v>
      </c>
      <c r="HH351" s="51">
        <v>124.59</v>
      </c>
      <c r="HI351" s="52">
        <v>383.7</v>
      </c>
      <c r="HJ351" s="51">
        <v>0</v>
      </c>
      <c r="HK351" s="51">
        <v>0</v>
      </c>
      <c r="HL351" s="51">
        <v>0</v>
      </c>
      <c r="HM351" s="51">
        <v>938.95</v>
      </c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20"/>
      <c r="IC351" s="20"/>
      <c r="ID351" s="11"/>
      <c r="IE351" s="11"/>
      <c r="IF351" s="20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9"/>
      <c r="KC351" s="9"/>
      <c r="KD351" s="9"/>
      <c r="KE351" s="20">
        <f t="shared" si="542"/>
        <v>210.58724960000004</v>
      </c>
      <c r="KF351" s="20">
        <f t="shared" si="543"/>
        <v>105.92919999999999</v>
      </c>
      <c r="KG351" s="20">
        <f t="shared" si="544"/>
        <v>96.183713600000004</v>
      </c>
      <c r="KH351" s="20">
        <f t="shared" si="545"/>
        <v>8.6551359585600007</v>
      </c>
      <c r="KI351" s="20">
        <f t="shared" si="546"/>
        <v>8.135362559999999</v>
      </c>
      <c r="KJ351" s="20">
        <f t="shared" si="547"/>
        <v>53.600175200000002</v>
      </c>
      <c r="KK351" s="20">
        <f t="shared" si="548"/>
        <v>23.834070000000001</v>
      </c>
      <c r="KL351" s="20">
        <f t="shared" si="549"/>
        <v>27.647521200000003</v>
      </c>
      <c r="KM351" s="9"/>
      <c r="KN351" s="9"/>
      <c r="KO351" s="9"/>
      <c r="KP351" s="1"/>
      <c r="KQ351" s="9"/>
      <c r="KR351" s="9"/>
      <c r="KS351" s="23">
        <v>43894</v>
      </c>
      <c r="KT351" s="20">
        <v>1</v>
      </c>
      <c r="KU351" s="1">
        <v>2</v>
      </c>
      <c r="KV351" s="2">
        <v>1</v>
      </c>
      <c r="KW351" s="2" t="s">
        <v>513</v>
      </c>
      <c r="KX351" s="2" t="s">
        <v>513</v>
      </c>
      <c r="KY351" s="2" t="s">
        <v>513</v>
      </c>
      <c r="KZ351" s="2" t="s">
        <v>513</v>
      </c>
      <c r="LA351" s="11" t="s">
        <v>513</v>
      </c>
      <c r="LB351" s="11"/>
      <c r="LC351" s="11"/>
    </row>
    <row r="352" spans="1:315">
      <c r="A352" s="1">
        <v>319</v>
      </c>
      <c r="B352" s="1">
        <f>COUNTIFS($D$3:D352,D352,$F$3:F352,F352)</f>
        <v>1</v>
      </c>
      <c r="C352" s="34">
        <v>11831</v>
      </c>
      <c r="D352" s="21" t="s">
        <v>856</v>
      </c>
      <c r="E352" s="2" t="s">
        <v>484</v>
      </c>
      <c r="F352" s="12">
        <v>450417476</v>
      </c>
      <c r="G352" s="1">
        <v>74</v>
      </c>
      <c r="H352" s="441">
        <v>43775</v>
      </c>
      <c r="I352" s="29" t="s">
        <v>857</v>
      </c>
      <c r="J352" s="24" t="s">
        <v>486</v>
      </c>
      <c r="K352" s="2" t="s">
        <v>429</v>
      </c>
      <c r="L352" s="1">
        <v>35</v>
      </c>
      <c r="M352" s="2">
        <v>2</v>
      </c>
      <c r="N352" s="2" t="s">
        <v>430</v>
      </c>
      <c r="O352" s="1"/>
      <c r="P352" s="1" t="s">
        <v>848</v>
      </c>
      <c r="Q352" s="25"/>
      <c r="R352" s="25"/>
      <c r="S352" s="2"/>
      <c r="T352" s="45" t="s">
        <v>782</v>
      </c>
      <c r="U352" s="45"/>
      <c r="V352" s="47" t="s">
        <v>858</v>
      </c>
      <c r="W352" s="27"/>
      <c r="X352" s="56"/>
      <c r="Y352" s="56"/>
      <c r="Z352" s="29"/>
      <c r="AA352" s="1" t="s">
        <v>797</v>
      </c>
      <c r="AB352" s="1"/>
      <c r="AC352" s="112">
        <v>262</v>
      </c>
      <c r="AD352" s="112">
        <v>9000</v>
      </c>
      <c r="AE352" s="11"/>
      <c r="AF352" s="11"/>
      <c r="AG352" s="11" t="s">
        <v>482</v>
      </c>
      <c r="AH352" s="112">
        <v>650</v>
      </c>
      <c r="AI352" s="1"/>
      <c r="AJ352" s="1"/>
      <c r="AK352" s="112"/>
      <c r="AL352" s="1"/>
      <c r="AM352" s="1"/>
      <c r="AN352" s="1"/>
      <c r="AO352" s="113">
        <v>40.200000000000003</v>
      </c>
      <c r="AP352" s="114">
        <v>33.5</v>
      </c>
      <c r="AQ352" s="115">
        <v>25.6</v>
      </c>
      <c r="AR352" s="116">
        <f t="shared" si="521"/>
        <v>99.300000000000011</v>
      </c>
      <c r="AS352" s="117">
        <f t="shared" si="522"/>
        <v>1.2000000000000002</v>
      </c>
      <c r="AT352" s="118">
        <f t="shared" si="523"/>
        <v>30.720000000000006</v>
      </c>
      <c r="AU352" s="119">
        <f t="shared" si="524"/>
        <v>0.68020304568527923</v>
      </c>
      <c r="AV352" s="19">
        <v>37.345800000000004</v>
      </c>
      <c r="AW352" s="19">
        <f>95-AY352</f>
        <v>92.9</v>
      </c>
      <c r="AX352" s="120">
        <v>0.84420000000000017</v>
      </c>
      <c r="AY352" s="19">
        <v>2.1</v>
      </c>
      <c r="AZ352" s="1" t="s">
        <v>431</v>
      </c>
      <c r="BA352" s="142">
        <v>13.65</v>
      </c>
      <c r="BB352" s="1" t="s">
        <v>431</v>
      </c>
      <c r="BC352" s="6">
        <v>0.5</v>
      </c>
      <c r="BD352" s="6">
        <v>71.900000000000006</v>
      </c>
      <c r="BE352" s="19">
        <v>38.200000000000003</v>
      </c>
      <c r="BF352" s="19">
        <v>29.9</v>
      </c>
      <c r="BG352" s="2">
        <v>9219</v>
      </c>
      <c r="BH352" s="20">
        <v>465.6</v>
      </c>
      <c r="BI352" s="22">
        <v>0.43</v>
      </c>
      <c r="BJ352" s="19">
        <v>68.599999999999994</v>
      </c>
      <c r="BK352" s="1">
        <v>31.4</v>
      </c>
      <c r="BL352" s="121">
        <f t="shared" si="528"/>
        <v>2.1847133757961781</v>
      </c>
      <c r="BM352" s="122">
        <v>2.8</v>
      </c>
      <c r="BN352" s="6">
        <f t="shared" si="529"/>
        <v>6.9651741293532332</v>
      </c>
      <c r="BO352" s="1" t="s">
        <v>431</v>
      </c>
      <c r="BP352" s="1">
        <v>41.4</v>
      </c>
      <c r="BQ352" s="19">
        <v>45.713999999999999</v>
      </c>
      <c r="BR352" s="42">
        <v>39487.499999999993</v>
      </c>
      <c r="BS352" s="6">
        <f t="shared" si="530"/>
        <v>52.900000000000006</v>
      </c>
      <c r="BT352" s="4">
        <v>87.3</v>
      </c>
      <c r="BU352" s="42">
        <v>8444.8000000000011</v>
      </c>
      <c r="BV352" s="6">
        <f t="shared" si="531"/>
        <v>12.700000000000003</v>
      </c>
      <c r="BW352" s="6">
        <f t="shared" si="532"/>
        <v>33.265500000000003</v>
      </c>
      <c r="BX352" s="4">
        <v>21.8</v>
      </c>
      <c r="BY352" s="22">
        <f t="shared" si="533"/>
        <v>7.3030000000000008</v>
      </c>
      <c r="BZ352" s="4">
        <v>31.1</v>
      </c>
      <c r="CA352" s="22">
        <f t="shared" si="534"/>
        <v>10.418500000000002</v>
      </c>
      <c r="CB352" s="4">
        <v>46.4</v>
      </c>
      <c r="CC352" s="22">
        <f t="shared" si="535"/>
        <v>15.543999999999999</v>
      </c>
      <c r="CD352" s="6">
        <v>1.3</v>
      </c>
      <c r="CE352" s="123">
        <v>98.4</v>
      </c>
      <c r="CF352" s="124">
        <v>9104.5499999999993</v>
      </c>
      <c r="CG352" s="123">
        <v>97.2</v>
      </c>
      <c r="CH352" s="123">
        <v>5628</v>
      </c>
      <c r="CI352" s="123">
        <v>75.3</v>
      </c>
      <c r="CJ352" s="123">
        <v>87.1</v>
      </c>
      <c r="CK352" s="124">
        <v>5695.2</v>
      </c>
      <c r="CL352" s="19">
        <f t="shared" si="536"/>
        <v>0.70096463022508038</v>
      </c>
      <c r="CM352" s="22"/>
      <c r="CN352" s="22"/>
      <c r="CO352" s="22"/>
      <c r="CP352" s="6"/>
      <c r="CQ352" s="19"/>
      <c r="CR352" s="19"/>
      <c r="CS352" s="19"/>
      <c r="CT352" s="6">
        <v>43.7</v>
      </c>
      <c r="CU352" s="6">
        <v>19</v>
      </c>
      <c r="CV352" s="6">
        <v>58</v>
      </c>
      <c r="CW352" s="22">
        <v>57.1</v>
      </c>
      <c r="CX352" s="22">
        <v>63.6</v>
      </c>
      <c r="CY352" s="2">
        <v>62.7</v>
      </c>
      <c r="CZ352" s="22">
        <v>0.88</v>
      </c>
      <c r="DA352" s="1"/>
      <c r="DB352" s="126" t="s">
        <v>440</v>
      </c>
      <c r="DC352" s="127"/>
      <c r="DD352" s="31" t="s">
        <v>859</v>
      </c>
      <c r="DE352" s="1"/>
      <c r="DF352" s="1"/>
      <c r="DG352" s="1"/>
      <c r="DH352" s="1"/>
      <c r="DI352" s="1" t="s">
        <v>433</v>
      </c>
      <c r="DJ352" s="205" t="s">
        <v>482</v>
      </c>
      <c r="DK352" s="4">
        <v>2</v>
      </c>
      <c r="DL352" s="4"/>
      <c r="DM352" s="4"/>
      <c r="DN352" s="16">
        <v>0</v>
      </c>
      <c r="DO352" s="4"/>
      <c r="DP352" s="4"/>
      <c r="DQ352" s="4"/>
      <c r="DR352" s="1" t="s">
        <v>430</v>
      </c>
      <c r="DS352" s="1" t="s">
        <v>430</v>
      </c>
      <c r="DT352" s="1">
        <v>359</v>
      </c>
      <c r="DU352" s="1">
        <v>32.6</v>
      </c>
      <c r="DV352" s="1">
        <v>67.400000000000006</v>
      </c>
      <c r="DW352" s="1" t="s">
        <v>430</v>
      </c>
      <c r="DX352" s="1" t="s">
        <v>430</v>
      </c>
      <c r="DY352" s="1" t="s">
        <v>430</v>
      </c>
      <c r="DZ352" s="1" t="s">
        <v>430</v>
      </c>
      <c r="EA352" s="1">
        <v>0</v>
      </c>
      <c r="EB352" s="1"/>
      <c r="EC352" s="36"/>
      <c r="ED352" s="36"/>
      <c r="EE352" s="4">
        <v>35</v>
      </c>
      <c r="EF352" s="4">
        <v>30</v>
      </c>
      <c r="EG352" s="5">
        <v>3</v>
      </c>
      <c r="EH352" s="4">
        <v>1</v>
      </c>
      <c r="EI352" s="4" t="s">
        <v>2561</v>
      </c>
      <c r="EJ352" s="4">
        <v>172</v>
      </c>
      <c r="EK352" s="4">
        <v>75</v>
      </c>
      <c r="EL352" s="6">
        <f t="shared" si="551"/>
        <v>25.351541373715516</v>
      </c>
      <c r="EM352" s="4"/>
      <c r="EN352" s="4">
        <v>1</v>
      </c>
      <c r="EO352" s="4">
        <v>3</v>
      </c>
      <c r="EP352" s="4">
        <v>2</v>
      </c>
      <c r="EQ352" s="31">
        <v>8</v>
      </c>
      <c r="ER352" s="14">
        <v>44694</v>
      </c>
      <c r="ES352" s="129">
        <v>11831</v>
      </c>
      <c r="ET352" s="130">
        <v>75</v>
      </c>
      <c r="EU352" s="130">
        <v>11280</v>
      </c>
      <c r="EV352" s="130">
        <v>8007</v>
      </c>
      <c r="EW352" s="130">
        <v>42120</v>
      </c>
      <c r="EX352" s="130">
        <v>3628</v>
      </c>
      <c r="EY352" s="131">
        <f t="shared" si="537"/>
        <v>254.46294492319223</v>
      </c>
      <c r="EZ352" s="38">
        <f t="shared" si="538"/>
        <v>8906.2030723117277</v>
      </c>
      <c r="FA352" s="9"/>
      <c r="FB352" s="9"/>
      <c r="FC352" s="9"/>
      <c r="FD352" s="9"/>
      <c r="FE352" s="132"/>
      <c r="FF352" s="132"/>
      <c r="FG352" s="132"/>
      <c r="FH352" s="133"/>
      <c r="FI352" s="134"/>
      <c r="FJ352" s="133"/>
      <c r="FK352" s="135"/>
      <c r="FL352" s="136"/>
      <c r="FM352" s="9"/>
      <c r="FN352" s="1"/>
      <c r="FO352" s="40">
        <f t="shared" si="539"/>
        <v>0.26200000000000001</v>
      </c>
      <c r="FP352" s="9"/>
      <c r="FQ352" s="118">
        <f t="shared" si="540"/>
        <v>32.163120567375884</v>
      </c>
      <c r="FR352" s="137">
        <f t="shared" si="541"/>
        <v>0.25446294492319221</v>
      </c>
      <c r="FS352" s="9"/>
      <c r="FT352" s="1"/>
      <c r="FU352" s="336">
        <v>43770</v>
      </c>
      <c r="FV352" s="343"/>
      <c r="FW352" s="2" t="s">
        <v>2562</v>
      </c>
      <c r="FX352" s="208"/>
      <c r="FY352" s="241" t="s">
        <v>2429</v>
      </c>
      <c r="FZ352" s="1"/>
      <c r="GA352" s="1">
        <v>4</v>
      </c>
      <c r="GB352" s="9"/>
      <c r="GC352" s="9"/>
      <c r="GD352" s="1"/>
      <c r="GE352" s="20">
        <v>0</v>
      </c>
      <c r="GF352" s="2" t="s">
        <v>513</v>
      </c>
      <c r="GG352" s="1"/>
      <c r="GH352" s="28">
        <v>44590</v>
      </c>
      <c r="GI352" s="351">
        <v>1</v>
      </c>
      <c r="GJ352" s="29" t="s">
        <v>2563</v>
      </c>
      <c r="GK352" s="1"/>
      <c r="GL352" s="29" t="s">
        <v>513</v>
      </c>
      <c r="GM352" s="9"/>
      <c r="GN352" s="1"/>
      <c r="GO352" s="10">
        <v>43775</v>
      </c>
      <c r="GP352" s="10"/>
      <c r="GQ352" s="20"/>
      <c r="GR352" s="138"/>
      <c r="GS352" s="1"/>
      <c r="GT352" s="1"/>
      <c r="GU352" s="1"/>
      <c r="GV352" s="1"/>
      <c r="GW352" s="1"/>
      <c r="GX352" s="1"/>
      <c r="GY352" s="9"/>
      <c r="GZ352" s="9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9"/>
      <c r="KC352" s="9"/>
      <c r="KD352" s="9"/>
      <c r="KE352" s="20">
        <f t="shared" si="542"/>
        <v>102.29410385912327</v>
      </c>
      <c r="KF352" s="20">
        <f t="shared" si="543"/>
        <v>85.245086549269374</v>
      </c>
      <c r="KG352" s="20">
        <f t="shared" si="544"/>
        <v>65.142513900337207</v>
      </c>
      <c r="KH352" s="20">
        <f t="shared" si="545"/>
        <v>2.1481761810415891</v>
      </c>
      <c r="KI352" s="20">
        <f t="shared" si="546"/>
        <v>7.1249624578493815</v>
      </c>
      <c r="KJ352" s="20">
        <f t="shared" si="547"/>
        <v>18.583428867740729</v>
      </c>
      <c r="KK352" s="20">
        <f t="shared" si="548"/>
        <v>26.511221916822787</v>
      </c>
      <c r="KL352" s="20">
        <f t="shared" si="549"/>
        <v>39.553720158860997</v>
      </c>
      <c r="KM352" s="9"/>
      <c r="KN352" s="9"/>
      <c r="KO352" s="9"/>
      <c r="KP352" s="1"/>
      <c r="KQ352" s="9"/>
      <c r="KR352" s="9"/>
      <c r="KS352" s="23">
        <v>43859</v>
      </c>
      <c r="KT352" s="20">
        <v>2</v>
      </c>
      <c r="KU352" s="1">
        <v>3</v>
      </c>
      <c r="KV352" s="1">
        <v>2</v>
      </c>
      <c r="KW352" s="23">
        <v>44818</v>
      </c>
      <c r="KX352" s="1">
        <v>1</v>
      </c>
      <c r="KY352" s="1">
        <v>4</v>
      </c>
      <c r="KZ352" s="1">
        <v>4</v>
      </c>
      <c r="LA352" s="11" t="s">
        <v>2438</v>
      </c>
      <c r="LB352" s="11"/>
      <c r="LC352" s="11"/>
    </row>
    <row r="353" spans="1:315">
      <c r="A353" s="1">
        <v>320</v>
      </c>
      <c r="B353" s="415">
        <f>COUNTIFS($D$3:D353,D353,$F$3:F353,F353)</f>
        <v>1</v>
      </c>
      <c r="C353" s="34">
        <v>11832</v>
      </c>
      <c r="D353" s="21" t="s">
        <v>860</v>
      </c>
      <c r="E353" s="2" t="s">
        <v>623</v>
      </c>
      <c r="F353" s="12">
        <v>505404277</v>
      </c>
      <c r="G353" s="1">
        <v>69</v>
      </c>
      <c r="H353" s="441">
        <v>43775</v>
      </c>
      <c r="I353" s="29" t="s">
        <v>441</v>
      </c>
      <c r="J353" s="24" t="s">
        <v>486</v>
      </c>
      <c r="K353" s="2" t="s">
        <v>429</v>
      </c>
      <c r="L353" s="1">
        <v>6</v>
      </c>
      <c r="M353" s="2">
        <v>1</v>
      </c>
      <c r="N353" s="2" t="s">
        <v>430</v>
      </c>
      <c r="O353" s="1"/>
      <c r="P353" s="1" t="s">
        <v>848</v>
      </c>
      <c r="Q353" s="25"/>
      <c r="R353" s="25"/>
      <c r="S353" s="2"/>
      <c r="T353" s="45" t="s">
        <v>782</v>
      </c>
      <c r="U353" s="45"/>
      <c r="V353" s="47" t="s">
        <v>858</v>
      </c>
      <c r="W353" s="27"/>
      <c r="X353" s="56"/>
      <c r="Y353" s="56"/>
      <c r="Z353" s="29"/>
      <c r="AA353" s="1" t="s">
        <v>797</v>
      </c>
      <c r="AB353" s="1"/>
      <c r="AC353" s="112">
        <v>390</v>
      </c>
      <c r="AD353" s="112">
        <v>2300</v>
      </c>
      <c r="AE353" s="11"/>
      <c r="AF353" s="11"/>
      <c r="AG353" s="11" t="s">
        <v>490</v>
      </c>
      <c r="AH353" s="112">
        <v>150</v>
      </c>
      <c r="AI353" s="1"/>
      <c r="AJ353" s="1"/>
      <c r="AK353" s="112"/>
      <c r="AL353" s="1"/>
      <c r="AM353" s="1"/>
      <c r="AN353" s="1"/>
      <c r="AO353" s="113">
        <v>54.2</v>
      </c>
      <c r="AP353" s="114">
        <v>20.9</v>
      </c>
      <c r="AQ353" s="115">
        <v>24.2</v>
      </c>
      <c r="AR353" s="116">
        <f t="shared" si="521"/>
        <v>99.3</v>
      </c>
      <c r="AS353" s="117">
        <f t="shared" si="522"/>
        <v>2.593301435406699</v>
      </c>
      <c r="AT353" s="118">
        <f t="shared" si="523"/>
        <v>62.757894736842111</v>
      </c>
      <c r="AU353" s="119">
        <f t="shared" si="524"/>
        <v>1.2017738359201775</v>
      </c>
      <c r="AV353" s="19">
        <v>50.893800000000013</v>
      </c>
      <c r="AW353" s="19">
        <f>95-AY353</f>
        <v>93.9</v>
      </c>
      <c r="AX353" s="120">
        <v>0.59620000000000006</v>
      </c>
      <c r="AY353" s="19">
        <v>1.1000000000000001</v>
      </c>
      <c r="AZ353" s="1" t="s">
        <v>431</v>
      </c>
      <c r="BA353" s="142">
        <v>44.460000000000008</v>
      </c>
      <c r="BB353" s="1" t="s">
        <v>431</v>
      </c>
      <c r="BC353" s="6">
        <v>0.1</v>
      </c>
      <c r="BD353" s="6">
        <v>91.1</v>
      </c>
      <c r="BE353" s="19">
        <v>44.1</v>
      </c>
      <c r="BF353" s="19">
        <v>38.700000000000003</v>
      </c>
      <c r="BG353" s="2">
        <v>9418</v>
      </c>
      <c r="BH353" s="20">
        <v>566.4</v>
      </c>
      <c r="BI353" s="22">
        <v>0.28999999999999998</v>
      </c>
      <c r="BJ353" s="19">
        <v>13.2</v>
      </c>
      <c r="BK353" s="1">
        <v>86.8</v>
      </c>
      <c r="BL353" s="144">
        <f t="shared" si="528"/>
        <v>0.15207373271889402</v>
      </c>
      <c r="BM353" s="122">
        <v>0.3</v>
      </c>
      <c r="BN353" s="6">
        <f t="shared" si="529"/>
        <v>0.55350553505535049</v>
      </c>
      <c r="BO353" s="1" t="s">
        <v>431</v>
      </c>
      <c r="BP353" s="1">
        <v>44.7</v>
      </c>
      <c r="BQ353" s="19">
        <v>99</v>
      </c>
      <c r="BR353" s="42">
        <v>81617.85714285713</v>
      </c>
      <c r="BS353" s="6">
        <f t="shared" si="530"/>
        <v>64.699999999999989</v>
      </c>
      <c r="BT353" s="4">
        <v>85.3</v>
      </c>
      <c r="BU353" s="42">
        <v>9863.84</v>
      </c>
      <c r="BV353" s="6">
        <f t="shared" si="531"/>
        <v>14.700000000000003</v>
      </c>
      <c r="BW353" s="6">
        <f t="shared" si="532"/>
        <v>20.649199999999997</v>
      </c>
      <c r="BX353" s="4">
        <v>23.4</v>
      </c>
      <c r="BY353" s="22">
        <f t="shared" si="533"/>
        <v>4.8905999999999992</v>
      </c>
      <c r="BZ353" s="4">
        <v>41.3</v>
      </c>
      <c r="CA353" s="22">
        <f t="shared" si="534"/>
        <v>8.6316999999999986</v>
      </c>
      <c r="CB353" s="4">
        <v>34.1</v>
      </c>
      <c r="CC353" s="22">
        <f t="shared" si="535"/>
        <v>7.1268999999999991</v>
      </c>
      <c r="CD353" s="6">
        <v>0.5</v>
      </c>
      <c r="CE353" s="123">
        <v>99.6</v>
      </c>
      <c r="CF353" s="124">
        <v>10190.15</v>
      </c>
      <c r="CG353" s="123">
        <v>97.7</v>
      </c>
      <c r="CH353" s="123">
        <v>6300</v>
      </c>
      <c r="CI353" s="123">
        <v>93.6</v>
      </c>
      <c r="CJ353" s="123">
        <v>96.3</v>
      </c>
      <c r="CK353" s="124">
        <v>7069.2</v>
      </c>
      <c r="CL353" s="19">
        <f t="shared" si="536"/>
        <v>0.56658595641646492</v>
      </c>
      <c r="CM353" s="22"/>
      <c r="CN353" s="22"/>
      <c r="CO353" s="22"/>
      <c r="CP353" s="6"/>
      <c r="CQ353" s="19"/>
      <c r="CR353" s="19"/>
      <c r="CS353" s="19"/>
      <c r="CT353" s="6">
        <v>50.2</v>
      </c>
      <c r="CU353" s="6">
        <v>10.8</v>
      </c>
      <c r="CV353" s="6">
        <v>60.9</v>
      </c>
      <c r="CW353" s="22">
        <v>56.3</v>
      </c>
      <c r="CX353" s="22">
        <v>74.3</v>
      </c>
      <c r="CY353" s="2">
        <v>42.3</v>
      </c>
      <c r="CZ353" s="22">
        <v>0.84</v>
      </c>
      <c r="DA353" s="16">
        <v>3</v>
      </c>
      <c r="DB353" s="126" t="s">
        <v>257</v>
      </c>
      <c r="DC353" s="127"/>
      <c r="DD353" s="128" t="s">
        <v>861</v>
      </c>
      <c r="DE353" s="1"/>
      <c r="DF353" s="1"/>
      <c r="DG353" s="1"/>
      <c r="DH353" s="1"/>
      <c r="DI353" s="1" t="s">
        <v>435</v>
      </c>
      <c r="DJ353" s="206" t="s">
        <v>490</v>
      </c>
      <c r="DK353" s="4">
        <v>2</v>
      </c>
      <c r="DL353" s="4"/>
      <c r="DM353" s="4"/>
      <c r="DN353" s="16">
        <v>0</v>
      </c>
      <c r="DO353" s="4"/>
      <c r="DP353" s="4"/>
      <c r="DQ353" s="4"/>
      <c r="DR353" s="1" t="s">
        <v>430</v>
      </c>
      <c r="DS353" s="1" t="s">
        <v>430</v>
      </c>
      <c r="DT353" s="1">
        <v>461</v>
      </c>
      <c r="DU353" s="1">
        <v>27.5</v>
      </c>
      <c r="DV353" s="1">
        <v>72.5</v>
      </c>
      <c r="DW353" s="1" t="s">
        <v>430</v>
      </c>
      <c r="DX353" s="1" t="s">
        <v>430</v>
      </c>
      <c r="DY353" s="1" t="s">
        <v>430</v>
      </c>
      <c r="DZ353" s="1" t="s">
        <v>430</v>
      </c>
      <c r="EA353" s="1">
        <v>0</v>
      </c>
      <c r="EB353" s="1"/>
      <c r="EC353" s="36"/>
      <c r="ED353" s="36"/>
      <c r="EE353" s="4">
        <v>6</v>
      </c>
      <c r="EF353" s="4">
        <v>10</v>
      </c>
      <c r="EG353" s="4">
        <v>2</v>
      </c>
      <c r="EH353" s="4">
        <v>1</v>
      </c>
      <c r="EI353" s="4" t="s">
        <v>2435</v>
      </c>
      <c r="EJ353" s="4">
        <v>154</v>
      </c>
      <c r="EK353" s="4">
        <v>82</v>
      </c>
      <c r="EL353" s="6">
        <f t="shared" si="551"/>
        <v>34.575813796593017</v>
      </c>
      <c r="EM353" s="4"/>
      <c r="EN353" s="4">
        <v>1</v>
      </c>
      <c r="EO353" s="4">
        <v>3</v>
      </c>
      <c r="EP353" s="4">
        <v>2</v>
      </c>
      <c r="EQ353" s="31">
        <v>8</v>
      </c>
      <c r="ER353" s="14">
        <v>44119</v>
      </c>
      <c r="ES353" s="129">
        <v>11832</v>
      </c>
      <c r="ET353" s="130">
        <v>75</v>
      </c>
      <c r="EU353" s="130">
        <v>5842</v>
      </c>
      <c r="EV353" s="130">
        <v>4000</v>
      </c>
      <c r="EW353" s="130">
        <v>42120</v>
      </c>
      <c r="EX353" s="130">
        <v>2668</v>
      </c>
      <c r="EY353" s="131">
        <f t="shared" si="537"/>
        <v>374.5872</v>
      </c>
      <c r="EZ353" s="38">
        <f t="shared" si="538"/>
        <v>2247.5232000000001</v>
      </c>
      <c r="FA353" s="9"/>
      <c r="FB353" s="9"/>
      <c r="FC353" s="9"/>
      <c r="FD353" s="9"/>
      <c r="FE353" s="132"/>
      <c r="FF353" s="132"/>
      <c r="FG353" s="132"/>
      <c r="FH353" s="133"/>
      <c r="FI353" s="134"/>
      <c r="FJ353" s="133"/>
      <c r="FK353" s="135"/>
      <c r="FL353" s="136"/>
      <c r="FM353" s="9"/>
      <c r="FN353" s="1"/>
      <c r="FO353" s="40">
        <f t="shared" si="539"/>
        <v>0.39</v>
      </c>
      <c r="FP353" s="9"/>
      <c r="FQ353" s="118">
        <f t="shared" si="540"/>
        <v>45.669291338582674</v>
      </c>
      <c r="FR353" s="137">
        <f t="shared" si="541"/>
        <v>0.37458720000000001</v>
      </c>
      <c r="FS353" s="9"/>
      <c r="FT353" s="1"/>
      <c r="FU353" s="335"/>
      <c r="FV353" s="344">
        <v>43344</v>
      </c>
      <c r="FW353" s="210"/>
      <c r="FX353" s="29" t="s">
        <v>1349</v>
      </c>
      <c r="FY353" s="241" t="s">
        <v>2507</v>
      </c>
      <c r="FZ353" s="1"/>
      <c r="GA353" s="1">
        <v>4</v>
      </c>
      <c r="GB353" s="9"/>
      <c r="GC353" s="9"/>
      <c r="GD353" s="1"/>
      <c r="GE353" s="20">
        <v>0</v>
      </c>
      <c r="GF353" s="2" t="s">
        <v>513</v>
      </c>
      <c r="GG353" s="1"/>
      <c r="GH353" s="28">
        <v>44076</v>
      </c>
      <c r="GI353" s="351">
        <v>1</v>
      </c>
      <c r="GJ353" s="29" t="s">
        <v>2564</v>
      </c>
      <c r="GK353" s="1"/>
      <c r="GL353" s="29" t="s">
        <v>513</v>
      </c>
      <c r="GM353" s="9"/>
      <c r="GN353" s="1"/>
      <c r="GO353" s="10">
        <v>43775</v>
      </c>
      <c r="GP353" s="10"/>
      <c r="GQ353" s="20"/>
      <c r="GR353" s="138"/>
      <c r="GS353" s="1"/>
      <c r="GT353" s="1"/>
      <c r="GU353" s="1"/>
      <c r="GV353" s="1"/>
      <c r="GW353" s="1"/>
      <c r="GX353" s="1"/>
      <c r="GY353" s="9"/>
      <c r="GZ353" s="9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9"/>
      <c r="KC353" s="9"/>
      <c r="KD353" s="9"/>
      <c r="KE353" s="20">
        <f t="shared" si="542"/>
        <v>203.02626240000001</v>
      </c>
      <c r="KF353" s="20">
        <f t="shared" si="543"/>
        <v>78.288724799999983</v>
      </c>
      <c r="KG353" s="20">
        <f t="shared" si="544"/>
        <v>90.650102399999994</v>
      </c>
      <c r="KH353" s="20">
        <f t="shared" si="545"/>
        <v>2.2332888864</v>
      </c>
      <c r="KI353" s="20">
        <f t="shared" si="546"/>
        <v>1.1237615999999999</v>
      </c>
      <c r="KJ353" s="20">
        <f t="shared" si="547"/>
        <v>18.319561603199993</v>
      </c>
      <c r="KK353" s="20">
        <f t="shared" si="548"/>
        <v>32.333243342399996</v>
      </c>
      <c r="KL353" s="20">
        <f t="shared" si="549"/>
        <v>26.696455156799999</v>
      </c>
      <c r="KM353" s="9"/>
      <c r="KN353" s="9"/>
      <c r="KO353" s="9"/>
      <c r="KP353" s="1"/>
      <c r="KQ353" s="9"/>
      <c r="KR353" s="9"/>
      <c r="KS353" s="23">
        <v>44076</v>
      </c>
      <c r="KT353" s="20">
        <v>2</v>
      </c>
      <c r="KU353" s="1">
        <v>4</v>
      </c>
      <c r="KV353" s="1">
        <v>2</v>
      </c>
      <c r="KW353" s="23">
        <v>44482</v>
      </c>
      <c r="KX353" s="1">
        <v>1</v>
      </c>
      <c r="KY353" s="1">
        <v>4</v>
      </c>
      <c r="KZ353" s="1">
        <v>4</v>
      </c>
      <c r="LA353" s="11" t="s">
        <v>2438</v>
      </c>
      <c r="LB353" s="11"/>
      <c r="LC353" s="11"/>
    </row>
    <row r="354" spans="1:315">
      <c r="A354" s="1">
        <v>235</v>
      </c>
      <c r="B354" s="1">
        <f>COUNTIFS($D$3:D354,D354,$F$3:F354,F354)</f>
        <v>1</v>
      </c>
      <c r="C354" s="34">
        <v>13643</v>
      </c>
      <c r="D354" s="21" t="s">
        <v>1294</v>
      </c>
      <c r="E354" s="2" t="s">
        <v>517</v>
      </c>
      <c r="F354" s="12">
        <v>6201070315</v>
      </c>
      <c r="G354" s="1">
        <v>58</v>
      </c>
      <c r="H354" s="441">
        <v>44126</v>
      </c>
      <c r="I354" s="29" t="s">
        <v>441</v>
      </c>
      <c r="J354" s="24" t="s">
        <v>486</v>
      </c>
      <c r="K354" s="2" t="s">
        <v>429</v>
      </c>
      <c r="L354" s="1">
        <v>9</v>
      </c>
      <c r="M354" s="2" t="s">
        <v>598</v>
      </c>
      <c r="N354" s="2" t="s">
        <v>430</v>
      </c>
      <c r="O354" s="1"/>
      <c r="P354" s="1" t="s">
        <v>1285</v>
      </c>
      <c r="Q354" s="25"/>
      <c r="R354" s="25"/>
      <c r="S354" s="2"/>
      <c r="T354" s="49" t="s">
        <v>1013</v>
      </c>
      <c r="U354" s="49"/>
      <c r="V354" s="57" t="s">
        <v>1270</v>
      </c>
      <c r="W354" s="27"/>
      <c r="X354" s="56"/>
      <c r="Y354" s="56"/>
      <c r="Z354" s="29" t="s">
        <v>1287</v>
      </c>
      <c r="AA354" s="1" t="s">
        <v>793</v>
      </c>
      <c r="AB354" s="1"/>
      <c r="AC354" s="112">
        <v>1921</v>
      </c>
      <c r="AD354" s="112">
        <v>17000</v>
      </c>
      <c r="AE354" s="11"/>
      <c r="AF354" s="11"/>
      <c r="AG354" s="11" t="s">
        <v>490</v>
      </c>
      <c r="AH354" s="112">
        <v>1500</v>
      </c>
      <c r="AI354" s="11"/>
      <c r="AJ354" s="11"/>
      <c r="AK354" s="112"/>
      <c r="AL354" s="1"/>
      <c r="AM354" s="11"/>
      <c r="AN354" s="1"/>
      <c r="AO354" s="113">
        <v>71.3</v>
      </c>
      <c r="AP354" s="114">
        <v>7.2</v>
      </c>
      <c r="AQ354" s="115">
        <v>20.399999999999999</v>
      </c>
      <c r="AR354" s="116">
        <f t="shared" si="521"/>
        <v>98.9</v>
      </c>
      <c r="AS354" s="117">
        <f t="shared" si="522"/>
        <v>9.9027777777777768</v>
      </c>
      <c r="AT354" s="118">
        <f t="shared" si="523"/>
        <v>202.01666666666662</v>
      </c>
      <c r="AU354" s="119">
        <f t="shared" si="524"/>
        <v>2.5833333333333335</v>
      </c>
      <c r="AV354" s="19">
        <f>AW354*AO354/100</f>
        <v>66.914000000000001</v>
      </c>
      <c r="AW354" s="19">
        <f>98-AY354-(CD354*100/AO354)</f>
        <v>93.848527349228618</v>
      </c>
      <c r="AX354" s="120">
        <v>2.14</v>
      </c>
      <c r="AY354" s="19">
        <f>AX354*100/AO354</f>
        <v>3.0014025245441798</v>
      </c>
      <c r="AZ354" s="1" t="s">
        <v>431</v>
      </c>
      <c r="BA354" s="55">
        <v>14.7</v>
      </c>
      <c r="BB354" s="1" t="s">
        <v>431</v>
      </c>
      <c r="BC354" s="6">
        <v>1.69</v>
      </c>
      <c r="BD354" s="6"/>
      <c r="BE354" s="19"/>
      <c r="BF354" s="19"/>
      <c r="BG354" s="64">
        <v>6632.3076923076924</v>
      </c>
      <c r="BH354" s="64">
        <v>478.43137254901961</v>
      </c>
      <c r="BI354" s="19">
        <v>3.02</v>
      </c>
      <c r="BJ354" s="19">
        <v>23.3</v>
      </c>
      <c r="BK354" s="1">
        <v>76.7</v>
      </c>
      <c r="BL354" s="144">
        <f t="shared" si="528"/>
        <v>0.30378096479791394</v>
      </c>
      <c r="BM354" s="122">
        <v>0.61</v>
      </c>
      <c r="BN354" s="6">
        <f t="shared" si="529"/>
        <v>0.85553997194950915</v>
      </c>
      <c r="BO354" s="1" t="s">
        <v>431</v>
      </c>
      <c r="BP354" s="19">
        <v>54.6</v>
      </c>
      <c r="BQ354" s="19">
        <v>53.55</v>
      </c>
      <c r="BR354" s="42">
        <v>25285.7</v>
      </c>
      <c r="BS354" s="6">
        <f t="shared" si="530"/>
        <v>40.6</v>
      </c>
      <c r="BT354" s="4">
        <v>63.3</v>
      </c>
      <c r="BU354" s="42">
        <v>8005.9322033898306</v>
      </c>
      <c r="BV354" s="6">
        <f t="shared" si="531"/>
        <v>36.700000000000003</v>
      </c>
      <c r="BW354" s="6">
        <f t="shared" si="532"/>
        <v>6.9695999999999998</v>
      </c>
      <c r="BX354" s="2">
        <v>20.3</v>
      </c>
      <c r="BY354" s="22">
        <f t="shared" si="533"/>
        <v>1.4616</v>
      </c>
      <c r="BZ354" s="4">
        <v>20.3</v>
      </c>
      <c r="CA354" s="22">
        <f t="shared" si="534"/>
        <v>1.4616</v>
      </c>
      <c r="CB354" s="4">
        <v>56.2</v>
      </c>
      <c r="CC354" s="22">
        <f t="shared" si="535"/>
        <v>4.0464000000000002</v>
      </c>
      <c r="CD354" s="22">
        <v>0.82</v>
      </c>
      <c r="CE354" s="123">
        <v>97.1</v>
      </c>
      <c r="CF354" s="123">
        <v>5838</v>
      </c>
      <c r="CG354" s="123">
        <v>95</v>
      </c>
      <c r="CH354" s="123">
        <v>4922</v>
      </c>
      <c r="CI354" s="123">
        <v>83.3</v>
      </c>
      <c r="CJ354" s="123">
        <v>87.5</v>
      </c>
      <c r="CK354" s="123">
        <v>4318</v>
      </c>
      <c r="CL354" s="19">
        <f t="shared" si="536"/>
        <v>1</v>
      </c>
      <c r="CM354" s="22"/>
      <c r="CN354" s="22"/>
      <c r="CO354" s="22"/>
      <c r="CP354" s="6"/>
      <c r="CQ354" s="19"/>
      <c r="CR354" s="19">
        <v>28.9</v>
      </c>
      <c r="CS354" s="20">
        <v>3517</v>
      </c>
      <c r="CT354" s="22"/>
      <c r="CU354" s="139"/>
      <c r="CV354" s="139"/>
      <c r="CW354" s="22"/>
      <c r="CX354" s="22"/>
      <c r="CY354" s="1"/>
      <c r="CZ354" s="22"/>
      <c r="DA354" s="16"/>
      <c r="DB354" s="126" t="s">
        <v>446</v>
      </c>
      <c r="DC354" s="127"/>
      <c r="DD354" s="128" t="s">
        <v>1123</v>
      </c>
      <c r="DE354" s="1"/>
      <c r="DF354" s="1"/>
      <c r="DG354" s="1"/>
      <c r="DH354" s="1"/>
      <c r="DI354" s="105" t="s">
        <v>433</v>
      </c>
      <c r="DJ354" s="206" t="s">
        <v>490</v>
      </c>
      <c r="DK354" s="4">
        <v>2</v>
      </c>
      <c r="DL354" s="4" t="s">
        <v>573</v>
      </c>
      <c r="DM354" s="4" t="s">
        <v>1295</v>
      </c>
      <c r="DN354" s="16" t="s">
        <v>442</v>
      </c>
      <c r="DO354" s="53">
        <v>1</v>
      </c>
      <c r="DP354" s="58">
        <v>44060</v>
      </c>
      <c r="DQ354" s="53" t="s">
        <v>1296</v>
      </c>
      <c r="DR354" s="1" t="s">
        <v>430</v>
      </c>
      <c r="DS354" s="1" t="s">
        <v>430</v>
      </c>
      <c r="DT354" s="1">
        <v>2085</v>
      </c>
      <c r="DU354" s="1">
        <v>30.5</v>
      </c>
      <c r="DV354" s="1">
        <v>69.5</v>
      </c>
      <c r="DW354" s="1" t="s">
        <v>430</v>
      </c>
      <c r="DX354" s="1" t="s">
        <v>430</v>
      </c>
      <c r="DY354" s="1" t="s">
        <v>430</v>
      </c>
      <c r="DZ354" s="1" t="s">
        <v>430</v>
      </c>
      <c r="EA354" s="1">
        <v>0</v>
      </c>
      <c r="EB354" s="1"/>
      <c r="EC354" s="36"/>
      <c r="ED354" s="36"/>
      <c r="EE354" s="4">
        <v>9</v>
      </c>
      <c r="EF354" s="4">
        <v>15</v>
      </c>
      <c r="EG354" s="4">
        <v>2</v>
      </c>
      <c r="EH354" s="4">
        <v>1</v>
      </c>
      <c r="EI354" s="4" t="s">
        <v>2565</v>
      </c>
      <c r="EJ354" s="4">
        <v>184</v>
      </c>
      <c r="EK354" s="4">
        <v>123</v>
      </c>
      <c r="EL354" s="6">
        <f t="shared" si="551"/>
        <v>36.330340264650282</v>
      </c>
      <c r="EM354" s="4">
        <v>1</v>
      </c>
      <c r="EN354" s="3">
        <v>1</v>
      </c>
      <c r="EO354" s="4" t="s">
        <v>430</v>
      </c>
      <c r="EP354" s="4" t="s">
        <v>430</v>
      </c>
      <c r="EQ354" s="31">
        <v>8</v>
      </c>
      <c r="ER354" s="14">
        <v>44060</v>
      </c>
      <c r="ES354" s="129">
        <v>13643</v>
      </c>
      <c r="ET354" s="130">
        <v>75</v>
      </c>
      <c r="EU354" s="130">
        <v>153603</v>
      </c>
      <c r="EV354" s="130">
        <v>6353</v>
      </c>
      <c r="EW354" s="130">
        <v>39780</v>
      </c>
      <c r="EX354" s="130">
        <v>25508</v>
      </c>
      <c r="EY354" s="131">
        <f t="shared" si="537"/>
        <v>2129.6148591216747</v>
      </c>
      <c r="EZ354" s="38">
        <f t="shared" si="538"/>
        <v>19166.533732095071</v>
      </c>
      <c r="FA354" s="9"/>
      <c r="FB354" s="9"/>
      <c r="FC354" s="9"/>
      <c r="FD354" s="9"/>
      <c r="FE354" s="132"/>
      <c r="FF354" s="132"/>
      <c r="FG354" s="132"/>
      <c r="FH354" s="133"/>
      <c r="FI354" s="134"/>
      <c r="FJ354" s="133"/>
      <c r="FK354" s="135"/>
      <c r="FL354" s="136"/>
      <c r="FM354" s="9"/>
      <c r="FN354" s="1"/>
      <c r="FO354" s="40">
        <f t="shared" si="539"/>
        <v>1.921</v>
      </c>
      <c r="FP354" s="9"/>
      <c r="FQ354" s="118">
        <f t="shared" si="540"/>
        <v>16.606446488675353</v>
      </c>
      <c r="FR354" s="137">
        <f t="shared" si="541"/>
        <v>2.1296148591216748</v>
      </c>
      <c r="FS354" s="140"/>
      <c r="FT354" s="42">
        <v>28</v>
      </c>
      <c r="FU354" s="335" t="s">
        <v>772</v>
      </c>
      <c r="FV354" s="345">
        <v>43132</v>
      </c>
      <c r="FW354" s="210" t="s">
        <v>772</v>
      </c>
      <c r="FX354" s="29" t="s">
        <v>2471</v>
      </c>
      <c r="FY354" s="252" t="s">
        <v>2566</v>
      </c>
      <c r="FZ354" s="3">
        <v>1</v>
      </c>
      <c r="GA354" s="3">
        <v>2</v>
      </c>
      <c r="GB354" s="218" t="s">
        <v>500</v>
      </c>
      <c r="GC354" s="218"/>
      <c r="GD354" s="3">
        <v>0</v>
      </c>
      <c r="GE354" s="20">
        <v>0</v>
      </c>
      <c r="GF354" s="253" t="s">
        <v>513</v>
      </c>
      <c r="GG354" s="3">
        <v>1</v>
      </c>
      <c r="GH354" s="220">
        <v>44210</v>
      </c>
      <c r="GI354" s="357">
        <v>1</v>
      </c>
      <c r="GJ354" s="254" t="s">
        <v>2564</v>
      </c>
      <c r="GK354" s="3">
        <v>0</v>
      </c>
      <c r="GL354" s="254" t="s">
        <v>513</v>
      </c>
      <c r="GM354" s="218" t="s">
        <v>1102</v>
      </c>
      <c r="GN354" s="1"/>
      <c r="GO354" s="10">
        <v>44126</v>
      </c>
      <c r="GP354" s="10"/>
      <c r="GQ354" s="20"/>
      <c r="GR354" s="138" t="s">
        <v>1018</v>
      </c>
      <c r="GS354" s="1"/>
      <c r="GT354" s="1"/>
      <c r="GU354" s="1"/>
      <c r="GV354" s="1"/>
      <c r="GW354" s="1"/>
      <c r="GX354" s="1"/>
      <c r="GY354" s="9"/>
      <c r="GZ354" s="9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9"/>
      <c r="KC354" s="9"/>
      <c r="KD354" s="9"/>
      <c r="KE354" s="20">
        <f t="shared" si="542"/>
        <v>1518.4153945537539</v>
      </c>
      <c r="KF354" s="20">
        <f t="shared" si="543"/>
        <v>153.3322698567606</v>
      </c>
      <c r="KG354" s="20">
        <f t="shared" si="544"/>
        <v>434.44143126082156</v>
      </c>
      <c r="KH354" s="20">
        <f t="shared" si="545"/>
        <v>45.573757985203841</v>
      </c>
      <c r="KI354" s="20">
        <f t="shared" si="546"/>
        <v>12.990650640642215</v>
      </c>
      <c r="KJ354" s="20">
        <f t="shared" si="547"/>
        <v>31.126450780922401</v>
      </c>
      <c r="KK354" s="20">
        <f t="shared" si="548"/>
        <v>31.126450780922401</v>
      </c>
      <c r="KL354" s="20">
        <f t="shared" si="549"/>
        <v>86.172735659499452</v>
      </c>
      <c r="KM354" s="9"/>
      <c r="KN354" s="9"/>
      <c r="KO354" s="9"/>
      <c r="KP354" s="1"/>
      <c r="KQ354" s="9"/>
      <c r="KR354" s="9"/>
      <c r="KS354" s="23">
        <v>44210</v>
      </c>
      <c r="KT354" s="20">
        <v>1</v>
      </c>
      <c r="KU354" s="1">
        <v>2</v>
      </c>
      <c r="KV354" s="3">
        <v>1</v>
      </c>
      <c r="KW354" s="23">
        <v>44231</v>
      </c>
      <c r="KX354" s="1">
        <v>1</v>
      </c>
      <c r="KY354" s="1">
        <v>4</v>
      </c>
      <c r="KZ354" s="1">
        <v>4</v>
      </c>
      <c r="LA354" s="11" t="s">
        <v>2438</v>
      </c>
      <c r="LB354" s="11"/>
      <c r="LC354" s="11"/>
    </row>
    <row r="355" spans="1:315">
      <c r="A355" s="1">
        <v>256</v>
      </c>
      <c r="B355" s="1">
        <f>COUNTIFS($D$3:D355,D355,$F$3:F355,F355)</f>
        <v>1</v>
      </c>
      <c r="C355" s="34">
        <v>16071</v>
      </c>
      <c r="D355" s="21" t="s">
        <v>1776</v>
      </c>
      <c r="E355" s="2" t="s">
        <v>676</v>
      </c>
      <c r="F355" s="12">
        <v>471222450</v>
      </c>
      <c r="G355" s="1">
        <v>74</v>
      </c>
      <c r="H355" s="441">
        <v>44448</v>
      </c>
      <c r="I355" s="29" t="s">
        <v>1777</v>
      </c>
      <c r="J355" s="24" t="s">
        <v>486</v>
      </c>
      <c r="K355" s="2" t="s">
        <v>429</v>
      </c>
      <c r="L355" s="2">
        <v>8</v>
      </c>
      <c r="M355" s="2" t="s">
        <v>661</v>
      </c>
      <c r="N355" s="2" t="s">
        <v>430</v>
      </c>
      <c r="O355" s="11"/>
      <c r="P355" s="2" t="s">
        <v>1762</v>
      </c>
      <c r="Q355" s="11"/>
      <c r="R355" s="11"/>
      <c r="S355" s="11"/>
      <c r="T355" s="41"/>
      <c r="U355" s="41"/>
      <c r="V355" s="61" t="s">
        <v>1358</v>
      </c>
      <c r="W355" s="41"/>
      <c r="X355" s="41"/>
      <c r="Y355" s="63"/>
      <c r="Z355" s="11"/>
      <c r="AA355" s="1" t="s">
        <v>793</v>
      </c>
      <c r="AB355" s="1"/>
      <c r="AC355" s="112">
        <v>273</v>
      </c>
      <c r="AD355" s="112">
        <v>2100</v>
      </c>
      <c r="AE355" s="11"/>
      <c r="AF355" s="11"/>
      <c r="AG355" s="11" t="s">
        <v>482</v>
      </c>
      <c r="AH355" s="112">
        <v>150</v>
      </c>
      <c r="AI355" s="11"/>
      <c r="AJ355" s="11"/>
      <c r="AK355" s="112"/>
      <c r="AL355" s="1"/>
      <c r="AM355" s="11"/>
      <c r="AN355" s="1"/>
      <c r="AO355" s="113">
        <v>35.1</v>
      </c>
      <c r="AP355" s="114">
        <v>54.2</v>
      </c>
      <c r="AQ355" s="115">
        <v>9.4</v>
      </c>
      <c r="AR355" s="116">
        <f t="shared" si="521"/>
        <v>98.700000000000017</v>
      </c>
      <c r="AS355" s="117">
        <f t="shared" si="522"/>
        <v>0.64760147601476015</v>
      </c>
      <c r="AT355" s="118">
        <f t="shared" si="523"/>
        <v>6.0874538745387454</v>
      </c>
      <c r="AU355" s="119">
        <f t="shared" si="524"/>
        <v>0.55188679245283023</v>
      </c>
      <c r="AV355" s="19">
        <f>AW355*AO355/100</f>
        <v>31.118000000000006</v>
      </c>
      <c r="AW355" s="19">
        <f>98-AY355-(CD355*100/AO355)</f>
        <v>88.65527065527067</v>
      </c>
      <c r="AX355" s="120">
        <v>2.56</v>
      </c>
      <c r="AY355" s="19">
        <f>AX355*100/AO355</f>
        <v>7.2934472934472936</v>
      </c>
      <c r="AZ355" s="1" t="s">
        <v>431</v>
      </c>
      <c r="BA355" s="55">
        <v>53.95</v>
      </c>
      <c r="BB355" s="1" t="s">
        <v>431</v>
      </c>
      <c r="BC355" s="6">
        <v>2.9000000000000001E-2</v>
      </c>
      <c r="BD355" s="6"/>
      <c r="BE355" s="19"/>
      <c r="BF355" s="19"/>
      <c r="BG355" s="64">
        <v>5541.5929203539827</v>
      </c>
      <c r="BH355" s="64">
        <v>472.62600000000003</v>
      </c>
      <c r="BI355" s="19">
        <v>1.1399999999999999</v>
      </c>
      <c r="BJ355" s="19">
        <v>34</v>
      </c>
      <c r="BK355" s="19">
        <f>100-BJ355</f>
        <v>66</v>
      </c>
      <c r="BL355" s="121">
        <f t="shared" si="528"/>
        <v>0.51515151515151514</v>
      </c>
      <c r="BM355" s="122">
        <v>1.36</v>
      </c>
      <c r="BN355" s="6">
        <f t="shared" si="529"/>
        <v>3.8746438746438745</v>
      </c>
      <c r="BO355" s="1" t="s">
        <v>431</v>
      </c>
      <c r="BP355" s="19">
        <v>63.036999999999992</v>
      </c>
      <c r="BQ355" s="19">
        <v>52.059999999999995</v>
      </c>
      <c r="BR355" s="42">
        <v>39470.76</v>
      </c>
      <c r="BS355" s="6">
        <f t="shared" si="530"/>
        <v>65.900000000000006</v>
      </c>
      <c r="BT355" s="4">
        <v>88.8</v>
      </c>
      <c r="BU355" s="42">
        <v>12564.699999999999</v>
      </c>
      <c r="BV355" s="6">
        <f t="shared" si="531"/>
        <v>11.200000000000003</v>
      </c>
      <c r="BW355" s="6">
        <f t="shared" si="532"/>
        <v>52.302999999999997</v>
      </c>
      <c r="BX355" s="22">
        <v>44.8</v>
      </c>
      <c r="BY355" s="22">
        <f t="shared" si="533"/>
        <v>24.281599999999997</v>
      </c>
      <c r="BZ355" s="6">
        <v>21.1</v>
      </c>
      <c r="CA355" s="22">
        <f t="shared" si="534"/>
        <v>11.436200000000001</v>
      </c>
      <c r="CB355" s="6">
        <v>30.6</v>
      </c>
      <c r="CC355" s="22">
        <f t="shared" si="535"/>
        <v>16.5852</v>
      </c>
      <c r="CD355" s="22">
        <v>0.72</v>
      </c>
      <c r="CE355" s="123">
        <v>98.2</v>
      </c>
      <c r="CF355" s="124">
        <v>10225</v>
      </c>
      <c r="CG355" s="123">
        <v>86.9</v>
      </c>
      <c r="CH355" s="124">
        <v>5663</v>
      </c>
      <c r="CI355" s="123">
        <v>51.6</v>
      </c>
      <c r="CJ355" s="123">
        <v>81.5</v>
      </c>
      <c r="CK355" s="124">
        <v>7404</v>
      </c>
      <c r="CL355" s="19">
        <f t="shared" si="536"/>
        <v>2.1232227488151656</v>
      </c>
      <c r="CM355" s="19"/>
      <c r="CN355" s="19"/>
      <c r="CO355" s="19"/>
      <c r="CP355" s="6"/>
      <c r="CQ355" s="19"/>
      <c r="CR355" s="19"/>
      <c r="CS355" s="20"/>
      <c r="CT355" s="25"/>
      <c r="CU355" s="125"/>
      <c r="CV355" s="125"/>
      <c r="CW355" s="1"/>
      <c r="CX355" s="1"/>
      <c r="CY355" s="1"/>
      <c r="CZ355" s="22"/>
      <c r="DA355" s="16"/>
      <c r="DB355" s="126" t="s">
        <v>440</v>
      </c>
      <c r="DC355" s="127"/>
      <c r="DD355" s="128" t="s">
        <v>1778</v>
      </c>
      <c r="DE355" s="1"/>
      <c r="DF355" s="1"/>
      <c r="DG355" s="1"/>
      <c r="DH355" s="1"/>
      <c r="DI355" s="1" t="s">
        <v>433</v>
      </c>
      <c r="DJ355" s="205" t="s">
        <v>482</v>
      </c>
      <c r="DK355" s="4">
        <v>2</v>
      </c>
      <c r="DL355" s="4"/>
      <c r="DM355" s="4"/>
      <c r="DN355" s="16">
        <v>0</v>
      </c>
      <c r="DO355" s="4"/>
      <c r="DP355" s="4"/>
      <c r="DQ355" s="4"/>
      <c r="DR355" s="22" t="s">
        <v>430</v>
      </c>
      <c r="DS355" s="22" t="s">
        <v>430</v>
      </c>
      <c r="DT355" s="22">
        <v>349</v>
      </c>
      <c r="DU355" s="22">
        <v>17.5</v>
      </c>
      <c r="DV355" s="22">
        <v>82.5</v>
      </c>
      <c r="DW355" s="39" t="s">
        <v>430</v>
      </c>
      <c r="DX355" s="39" t="s">
        <v>430</v>
      </c>
      <c r="DY355" s="39" t="s">
        <v>430</v>
      </c>
      <c r="DZ355" s="39" t="s">
        <v>430</v>
      </c>
      <c r="EA355" s="2">
        <v>0</v>
      </c>
      <c r="EB355" s="2"/>
      <c r="EC355" s="36"/>
      <c r="ED355" s="36"/>
      <c r="EE355" s="4">
        <f>L355</f>
        <v>8</v>
      </c>
      <c r="EF355" s="4" t="s">
        <v>430</v>
      </c>
      <c r="EG355" s="4"/>
      <c r="EH355" s="4">
        <v>1</v>
      </c>
      <c r="EI355" s="4" t="s">
        <v>2435</v>
      </c>
      <c r="EJ355" s="4">
        <v>184</v>
      </c>
      <c r="EK355" s="4">
        <v>75</v>
      </c>
      <c r="EL355" s="6">
        <f>EK355/((EJ355/100)*(EJ355/100))</f>
        <v>22.152646502835537</v>
      </c>
      <c r="EM355" s="4"/>
      <c r="EN355" s="4">
        <v>1</v>
      </c>
      <c r="EO355" s="4">
        <v>3</v>
      </c>
      <c r="EP355" s="4">
        <v>1</v>
      </c>
      <c r="EQ355" s="31">
        <v>8</v>
      </c>
      <c r="ER355" s="14">
        <v>44813</v>
      </c>
      <c r="ES355" s="129">
        <f>C355</f>
        <v>16071</v>
      </c>
      <c r="ET355" s="130">
        <v>75</v>
      </c>
      <c r="EU355" s="130">
        <v>5217</v>
      </c>
      <c r="EV355" s="130">
        <v>4000</v>
      </c>
      <c r="EW355" s="130">
        <v>37440</v>
      </c>
      <c r="EX355" s="130">
        <v>2204</v>
      </c>
      <c r="EY355" s="131">
        <f t="shared" si="537"/>
        <v>275.05920000000003</v>
      </c>
      <c r="EZ355" s="38">
        <f t="shared" si="538"/>
        <v>2200.4736000000003</v>
      </c>
      <c r="FA355" s="9"/>
      <c r="FB355" s="9"/>
      <c r="FC355" s="9"/>
      <c r="FD355" s="9"/>
      <c r="FE355" s="132"/>
      <c r="FF355" s="132"/>
      <c r="FG355" s="132"/>
      <c r="FH355" s="133"/>
      <c r="FI355" s="134"/>
      <c r="FJ355" s="133"/>
      <c r="FK355" s="135"/>
      <c r="FL355" s="136"/>
      <c r="FM355" s="9"/>
      <c r="FN355" s="1"/>
      <c r="FO355" s="40">
        <f t="shared" si="539"/>
        <v>0.27300000000000002</v>
      </c>
      <c r="FP355" s="9"/>
      <c r="FQ355" s="118">
        <f t="shared" si="540"/>
        <v>42.246501820969904</v>
      </c>
      <c r="FR355" s="137">
        <f t="shared" si="541"/>
        <v>0.27505920000000006</v>
      </c>
      <c r="FS355" s="9"/>
      <c r="FT355" s="1"/>
      <c r="FU355" s="336">
        <v>43374</v>
      </c>
      <c r="FV355" s="343"/>
      <c r="FW355" s="2" t="s">
        <v>1322</v>
      </c>
      <c r="FX355" s="208"/>
      <c r="FY355" s="241" t="s">
        <v>2504</v>
      </c>
      <c r="FZ355" s="1"/>
      <c r="GA355" s="1">
        <v>4</v>
      </c>
      <c r="GB355" s="9"/>
      <c r="GC355" s="9"/>
      <c r="GD355" s="1"/>
      <c r="GE355" s="20">
        <v>0</v>
      </c>
      <c r="GF355" s="2" t="s">
        <v>513</v>
      </c>
      <c r="GG355" s="1"/>
      <c r="GH355" s="28">
        <v>44672</v>
      </c>
      <c r="GI355" s="351">
        <v>2</v>
      </c>
      <c r="GJ355" s="29" t="s">
        <v>2564</v>
      </c>
      <c r="GK355" s="1"/>
      <c r="GL355" s="29" t="s">
        <v>513</v>
      </c>
      <c r="GM355" s="9"/>
      <c r="GN355" s="1"/>
      <c r="GO355" s="10"/>
      <c r="GP355" s="10"/>
      <c r="GQ355" s="20"/>
      <c r="GR355" s="138"/>
      <c r="GS355" s="1"/>
      <c r="GT355" s="1"/>
      <c r="GU355" s="1"/>
      <c r="GV355" s="1"/>
      <c r="GW355" s="1"/>
      <c r="GX355" s="1"/>
      <c r="GY355" s="9"/>
      <c r="GZ355" s="9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9"/>
      <c r="KC355" s="9"/>
      <c r="KD355" s="9"/>
      <c r="KE355" s="20">
        <f t="shared" si="542"/>
        <v>96.545779200000027</v>
      </c>
      <c r="KF355" s="20">
        <f t="shared" si="543"/>
        <v>149.08208640000004</v>
      </c>
      <c r="KG355" s="20">
        <f t="shared" si="544"/>
        <v>25.855564800000003</v>
      </c>
      <c r="KH355" s="20">
        <f t="shared" si="545"/>
        <v>7.0415155200000017</v>
      </c>
      <c r="KI355" s="20">
        <f t="shared" si="546"/>
        <v>3.740805120000001</v>
      </c>
      <c r="KJ355" s="20">
        <f t="shared" si="547"/>
        <v>66.788774707200005</v>
      </c>
      <c r="KK355" s="20">
        <f t="shared" si="548"/>
        <v>31.456320230400006</v>
      </c>
      <c r="KL355" s="20">
        <f t="shared" si="549"/>
        <v>45.619118438400008</v>
      </c>
      <c r="KM355" s="9"/>
      <c r="KN355" s="9"/>
      <c r="KO355" s="9"/>
      <c r="KP355" s="1"/>
      <c r="KQ355" s="9"/>
      <c r="KR355" s="9"/>
      <c r="KS355" s="23">
        <v>44672</v>
      </c>
      <c r="KT355" s="20">
        <v>2</v>
      </c>
      <c r="KU355" s="1">
        <v>3</v>
      </c>
      <c r="KV355" s="2" t="s">
        <v>430</v>
      </c>
      <c r="KW355" s="23">
        <v>44910</v>
      </c>
      <c r="KX355" s="1">
        <v>1</v>
      </c>
      <c r="KY355" s="1">
        <v>4</v>
      </c>
      <c r="KZ355" s="1">
        <v>4</v>
      </c>
      <c r="LA355" s="11" t="s">
        <v>2438</v>
      </c>
      <c r="LB355" s="11"/>
      <c r="LC355" s="11"/>
    </row>
    <row r="356" spans="1:315">
      <c r="A356" s="1">
        <v>121</v>
      </c>
      <c r="B356" s="415">
        <f>COUNTIFS($D$3:D356,D356,$F$3:F356,F356)</f>
        <v>1</v>
      </c>
      <c r="C356" s="21">
        <v>8708</v>
      </c>
      <c r="D356" s="21" t="s">
        <v>2285</v>
      </c>
      <c r="E356" s="1" t="s">
        <v>495</v>
      </c>
      <c r="F356" s="12">
        <v>9103314847</v>
      </c>
      <c r="G356" s="1">
        <v>27</v>
      </c>
      <c r="H356" s="441">
        <v>43259</v>
      </c>
      <c r="I356" s="162"/>
      <c r="J356" s="24"/>
      <c r="K356" s="9"/>
      <c r="L356" s="1"/>
      <c r="M356" s="1"/>
      <c r="N356" s="1"/>
      <c r="O356" s="1"/>
      <c r="P356" s="25"/>
      <c r="Q356" s="25"/>
      <c r="R356" s="25"/>
      <c r="S356" s="27"/>
      <c r="T356" s="27"/>
      <c r="U356" s="27"/>
      <c r="V356" s="27"/>
      <c r="W356" s="27"/>
      <c r="X356" s="27"/>
      <c r="Y356" s="26"/>
      <c r="Z356" s="8"/>
      <c r="AA356" s="1"/>
      <c r="AB356" s="1"/>
      <c r="AC356" s="1"/>
      <c r="AD356" s="1"/>
      <c r="AE356" s="1"/>
      <c r="AF356" s="1"/>
      <c r="AG356" s="136"/>
      <c r="AH356" s="9"/>
      <c r="AI356" s="1"/>
      <c r="AJ356" s="1"/>
      <c r="AK356" s="112"/>
      <c r="AL356" s="1"/>
      <c r="AM356" s="1"/>
      <c r="AN356" s="1"/>
      <c r="AO356" s="163"/>
      <c r="AP356" s="164"/>
      <c r="AQ356" s="165"/>
      <c r="AR356" s="166"/>
      <c r="AS356" s="135"/>
      <c r="AT356" s="21"/>
      <c r="AU356" s="167"/>
      <c r="AV356" s="1"/>
      <c r="AW356" s="1"/>
      <c r="AX356" s="168"/>
      <c r="AY356" s="1"/>
      <c r="AZ356" s="1"/>
      <c r="BA356" s="142"/>
      <c r="BB356" s="1"/>
      <c r="BC356" s="169"/>
      <c r="BD356" s="4"/>
      <c r="BE356" s="1"/>
      <c r="BF356" s="1"/>
      <c r="BG356" s="1"/>
      <c r="BH356" s="1"/>
      <c r="BI356" s="1"/>
      <c r="BJ356" s="1"/>
      <c r="BK356" s="1"/>
      <c r="BL356" s="170"/>
      <c r="BM356" s="123"/>
      <c r="BN356" s="4"/>
      <c r="BO356" s="1"/>
      <c r="BP356" s="1"/>
      <c r="BQ356" s="1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5"/>
      <c r="CP356" s="4"/>
      <c r="CQ356" s="1"/>
      <c r="CR356" s="1"/>
      <c r="CS356" s="1"/>
      <c r="CT356" s="25"/>
      <c r="CU356" s="125"/>
      <c r="CV356" s="125"/>
      <c r="CW356" s="1"/>
      <c r="CX356" s="1"/>
      <c r="CY356" s="1"/>
      <c r="CZ356" s="1"/>
      <c r="DA356" s="1"/>
      <c r="DB356" s="126"/>
      <c r="DC356" s="8"/>
      <c r="DD356" s="8"/>
      <c r="DE356" s="1"/>
      <c r="DF356" s="1"/>
      <c r="DG356" s="1"/>
      <c r="DH356" s="1"/>
      <c r="DI356" s="2"/>
      <c r="DJ356" s="205" t="s">
        <v>482</v>
      </c>
      <c r="DK356" s="4"/>
      <c r="DL356" s="4"/>
      <c r="DM356" s="4"/>
      <c r="DN356" s="4"/>
      <c r="DO356" s="4"/>
      <c r="DP356" s="4"/>
      <c r="DQ356" s="4"/>
      <c r="DR356" s="1"/>
      <c r="DS356" s="1"/>
      <c r="DT356" s="2"/>
      <c r="DU356" s="2"/>
      <c r="DV356" s="2"/>
      <c r="DW356" s="2"/>
      <c r="DX356" s="2"/>
      <c r="DY356" s="2"/>
      <c r="DZ356" s="2"/>
      <c r="EA356" s="2"/>
      <c r="EB356" s="1"/>
      <c r="EC356" s="9"/>
      <c r="ED356" s="9"/>
      <c r="EE356" s="9"/>
      <c r="EF356" s="1">
        <v>22</v>
      </c>
      <c r="EG356" s="1"/>
      <c r="EH356" s="1">
        <v>1</v>
      </c>
      <c r="EI356" s="2" t="s">
        <v>2567</v>
      </c>
      <c r="EJ356" s="1">
        <v>190</v>
      </c>
      <c r="EK356" s="1">
        <v>83</v>
      </c>
      <c r="EL356" s="6">
        <f>EK356/((EJ356/100)*(EJ356/100))</f>
        <v>22.991689750692522</v>
      </c>
      <c r="EM356" s="1"/>
      <c r="EN356" s="1">
        <v>1</v>
      </c>
      <c r="EO356" s="1">
        <v>2</v>
      </c>
      <c r="EP356" s="1">
        <v>2</v>
      </c>
      <c r="EQ356" s="8">
        <v>5</v>
      </c>
      <c r="ER356" s="10">
        <v>43234</v>
      </c>
      <c r="ES356" s="129"/>
      <c r="ET356" s="9"/>
      <c r="EU356" s="9"/>
      <c r="EV356" s="9"/>
      <c r="EW356" s="9"/>
      <c r="EX356" s="9"/>
      <c r="EY356" s="132"/>
      <c r="EZ356" s="132"/>
      <c r="FA356" s="11"/>
      <c r="FB356" s="9"/>
      <c r="FC356" s="9"/>
      <c r="FD356" s="9"/>
      <c r="FE356" s="9"/>
      <c r="FF356" s="9"/>
      <c r="FG356" s="132"/>
      <c r="FH356" s="132"/>
      <c r="FI356" s="134"/>
      <c r="FJ356" s="133"/>
      <c r="FK356" s="171"/>
      <c r="FL356" s="21"/>
      <c r="FM356" s="136"/>
      <c r="FN356" s="9"/>
      <c r="FO356" s="36"/>
      <c r="FP356" s="9"/>
      <c r="FQ356" s="132"/>
      <c r="FR356" s="132"/>
      <c r="FS356" s="1"/>
      <c r="FT356" s="1"/>
      <c r="FU356" s="336">
        <v>42036</v>
      </c>
      <c r="FV356" s="343" t="s">
        <v>772</v>
      </c>
      <c r="FW356" s="2" t="s">
        <v>1349</v>
      </c>
      <c r="FX356" s="208" t="s">
        <v>772</v>
      </c>
      <c r="FY356" s="241" t="s">
        <v>2568</v>
      </c>
      <c r="FZ356" s="1"/>
      <c r="GA356" s="1">
        <v>2</v>
      </c>
      <c r="GB356" s="9"/>
      <c r="GC356" s="9"/>
      <c r="GD356" s="1"/>
      <c r="GE356" s="20">
        <v>1</v>
      </c>
      <c r="GF356" s="2" t="s">
        <v>2442</v>
      </c>
      <c r="GG356" s="1"/>
      <c r="GH356" s="28">
        <v>43265</v>
      </c>
      <c r="GI356" s="351">
        <v>1</v>
      </c>
      <c r="GJ356" s="29" t="s">
        <v>2569</v>
      </c>
      <c r="GK356" s="1"/>
      <c r="GL356" s="29" t="s">
        <v>513</v>
      </c>
      <c r="GM356" s="9"/>
      <c r="GN356" s="1"/>
      <c r="GO356" s="1"/>
      <c r="GP356" s="4"/>
      <c r="GQ356" s="1"/>
      <c r="GR356" s="138"/>
      <c r="GS356" s="1"/>
      <c r="GT356" s="1"/>
      <c r="GU356" s="1"/>
      <c r="GV356" s="1"/>
      <c r="GW356" s="1"/>
      <c r="GX356" s="1"/>
      <c r="GY356" s="9"/>
      <c r="GZ356" s="9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1"/>
      <c r="KQ356" s="9"/>
      <c r="KR356" s="9"/>
      <c r="KS356" s="23">
        <v>43265</v>
      </c>
      <c r="KT356" s="20">
        <v>1</v>
      </c>
      <c r="KU356" s="1">
        <v>2</v>
      </c>
      <c r="KV356" s="1">
        <v>1</v>
      </c>
      <c r="KW356" s="23">
        <v>43361</v>
      </c>
      <c r="KX356" s="1">
        <v>1</v>
      </c>
      <c r="KY356" s="1">
        <v>0</v>
      </c>
      <c r="KZ356" s="1">
        <v>0</v>
      </c>
      <c r="LA356" s="11" t="s">
        <v>2428</v>
      </c>
      <c r="LB356" s="11"/>
      <c r="LC356" s="11"/>
    </row>
    <row r="357" spans="1:315">
      <c r="A357" s="1">
        <v>80</v>
      </c>
      <c r="B357" s="415">
        <f>COUNTIFS($D$3:D357,D357,$F$3:F357,F357)</f>
        <v>1</v>
      </c>
      <c r="C357" s="21">
        <v>10376</v>
      </c>
      <c r="D357" s="21" t="s">
        <v>2323</v>
      </c>
      <c r="E357" s="1" t="s">
        <v>552</v>
      </c>
      <c r="F357" s="12">
        <v>8801065790</v>
      </c>
      <c r="G357" s="1">
        <v>31</v>
      </c>
      <c r="H357" s="441">
        <v>43523</v>
      </c>
      <c r="I357" s="162"/>
      <c r="J357" s="24"/>
      <c r="K357" s="9"/>
      <c r="L357" s="1"/>
      <c r="M357" s="1"/>
      <c r="N357" s="1"/>
      <c r="O357" s="1"/>
      <c r="P357" s="25"/>
      <c r="Q357" s="25"/>
      <c r="R357" s="25"/>
      <c r="S357" s="27"/>
      <c r="T357" s="27"/>
      <c r="U357" s="27"/>
      <c r="V357" s="27"/>
      <c r="W357" s="27"/>
      <c r="X357" s="27"/>
      <c r="Y357" s="26"/>
      <c r="Z357" s="8"/>
      <c r="AA357" s="1"/>
      <c r="AB357" s="1"/>
      <c r="AC357" s="1"/>
      <c r="AD357" s="1"/>
      <c r="AE357" s="1"/>
      <c r="AF357" s="1"/>
      <c r="AG357" s="136"/>
      <c r="AH357" s="9"/>
      <c r="AI357" s="1"/>
      <c r="AJ357" s="1"/>
      <c r="AK357" s="112"/>
      <c r="AL357" s="1"/>
      <c r="AM357" s="1"/>
      <c r="AN357" s="1"/>
      <c r="AO357" s="163"/>
      <c r="AP357" s="164"/>
      <c r="AQ357" s="165"/>
      <c r="AR357" s="166"/>
      <c r="AS357" s="135"/>
      <c r="AT357" s="21"/>
      <c r="AU357" s="167"/>
      <c r="AV357" s="1"/>
      <c r="AW357" s="1"/>
      <c r="AX357" s="168"/>
      <c r="AY357" s="1"/>
      <c r="AZ357" s="1"/>
      <c r="BA357" s="142"/>
      <c r="BB357" s="1"/>
      <c r="BC357" s="169"/>
      <c r="BD357" s="4"/>
      <c r="BE357" s="1"/>
      <c r="BF357" s="1"/>
      <c r="BG357" s="1"/>
      <c r="BH357" s="1"/>
      <c r="BI357" s="1"/>
      <c r="BJ357" s="1"/>
      <c r="BK357" s="1"/>
      <c r="BL357" s="170"/>
      <c r="BM357" s="123"/>
      <c r="BN357" s="4"/>
      <c r="BO357" s="1"/>
      <c r="BP357" s="1"/>
      <c r="BQ357" s="1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25"/>
      <c r="CP357" s="4"/>
      <c r="CQ357" s="1"/>
      <c r="CR357" s="1"/>
      <c r="CS357" s="1"/>
      <c r="CT357" s="25"/>
      <c r="CU357" s="125"/>
      <c r="CV357" s="125"/>
      <c r="CW357" s="1"/>
      <c r="CX357" s="1"/>
      <c r="CY357" s="1"/>
      <c r="CZ357" s="1"/>
      <c r="DA357" s="1"/>
      <c r="DB357" s="126"/>
      <c r="DC357" s="8"/>
      <c r="DD357" s="8"/>
      <c r="DE357" s="1"/>
      <c r="DF357" s="1"/>
      <c r="DG357" s="1"/>
      <c r="DH357" s="1"/>
      <c r="DI357" s="2"/>
      <c r="DJ357" s="205" t="s">
        <v>482</v>
      </c>
      <c r="DK357" s="4"/>
      <c r="DL357" s="4"/>
      <c r="DM357" s="4"/>
      <c r="DN357" s="4"/>
      <c r="DO357" s="4"/>
      <c r="DP357" s="4"/>
      <c r="DQ357" s="4"/>
      <c r="DR357" s="1"/>
      <c r="DS357" s="1"/>
      <c r="DT357" s="2"/>
      <c r="DU357" s="2"/>
      <c r="DV357" s="2"/>
      <c r="DW357" s="2"/>
      <c r="DX357" s="2"/>
      <c r="DY357" s="2"/>
      <c r="DZ357" s="2"/>
      <c r="EA357" s="2"/>
      <c r="EB357" s="1"/>
      <c r="EC357" s="9"/>
      <c r="ED357" s="9"/>
      <c r="EE357" s="9"/>
      <c r="EF357" s="1">
        <v>55</v>
      </c>
      <c r="EG357" s="1"/>
      <c r="EH357" s="1">
        <v>1</v>
      </c>
      <c r="EI357" s="2" t="s">
        <v>2570</v>
      </c>
      <c r="EJ357" s="1">
        <v>180</v>
      </c>
      <c r="EK357" s="1">
        <v>112</v>
      </c>
      <c r="EL357" s="6">
        <f>EK357/((EJ357/100)*(EJ357/100))</f>
        <v>34.567901234567898</v>
      </c>
      <c r="EM357" s="1"/>
      <c r="EN357" s="1">
        <v>1</v>
      </c>
      <c r="EO357" s="1">
        <v>1</v>
      </c>
      <c r="EP357" s="1">
        <v>0</v>
      </c>
      <c r="EQ357" s="29" t="s">
        <v>513</v>
      </c>
      <c r="ER357" s="10" t="s">
        <v>513</v>
      </c>
      <c r="ES357" s="129"/>
      <c r="ET357" s="9"/>
      <c r="EU357" s="9"/>
      <c r="EV357" s="9"/>
      <c r="EW357" s="9"/>
      <c r="EX357" s="9"/>
      <c r="EY357" s="132"/>
      <c r="EZ357" s="132"/>
      <c r="FA357" s="11"/>
      <c r="FB357" s="9"/>
      <c r="FC357" s="9"/>
      <c r="FD357" s="9"/>
      <c r="FE357" s="9"/>
      <c r="FF357" s="9"/>
      <c r="FG357" s="132"/>
      <c r="FH357" s="132"/>
      <c r="FI357" s="134"/>
      <c r="FJ357" s="133"/>
      <c r="FK357" s="171"/>
      <c r="FL357" s="21"/>
      <c r="FM357" s="136"/>
      <c r="FN357" s="9"/>
      <c r="FO357" s="36"/>
      <c r="FP357" s="9"/>
      <c r="FQ357" s="132"/>
      <c r="FR357" s="132"/>
      <c r="FS357" s="1"/>
      <c r="FT357" s="1"/>
      <c r="FU357" s="336">
        <v>43221</v>
      </c>
      <c r="FV357" s="343" t="s">
        <v>772</v>
      </c>
      <c r="FW357" s="2" t="s">
        <v>1314</v>
      </c>
      <c r="FX357" s="208" t="s">
        <v>772</v>
      </c>
      <c r="FY357" s="241" t="s">
        <v>2429</v>
      </c>
      <c r="FZ357" s="1"/>
      <c r="GA357" s="1">
        <v>2</v>
      </c>
      <c r="GB357" s="9"/>
      <c r="GC357" s="9"/>
      <c r="GD357" s="1"/>
      <c r="GE357" s="20">
        <v>1</v>
      </c>
      <c r="GF357" s="2" t="s">
        <v>1306</v>
      </c>
      <c r="GG357" s="1"/>
      <c r="GH357" s="28">
        <v>43529</v>
      </c>
      <c r="GI357" s="351">
        <v>1</v>
      </c>
      <c r="GJ357" s="29" t="s">
        <v>2571</v>
      </c>
      <c r="GK357" s="1"/>
      <c r="GL357" s="29" t="s">
        <v>513</v>
      </c>
      <c r="GM357" s="9"/>
      <c r="GN357" s="1"/>
      <c r="GO357" s="1"/>
      <c r="GP357" s="4"/>
      <c r="GQ357" s="1"/>
      <c r="GR357" s="138"/>
      <c r="GS357" s="1"/>
      <c r="GT357" s="1"/>
      <c r="GU357" s="1"/>
      <c r="GV357" s="1"/>
      <c r="GW357" s="1"/>
      <c r="GX357" s="1"/>
      <c r="GY357" s="9"/>
      <c r="GZ357" s="9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1"/>
      <c r="KQ357" s="9"/>
      <c r="KR357" s="9"/>
      <c r="KS357" s="23">
        <v>43529</v>
      </c>
      <c r="KT357" s="20">
        <v>1</v>
      </c>
      <c r="KU357" s="1">
        <v>1</v>
      </c>
      <c r="KV357" s="1">
        <v>1</v>
      </c>
      <c r="KW357" s="23">
        <v>43979</v>
      </c>
      <c r="KX357" s="1">
        <v>2</v>
      </c>
      <c r="KY357" s="1">
        <v>0</v>
      </c>
      <c r="KZ357" s="1">
        <v>0</v>
      </c>
      <c r="LA357" s="11" t="s">
        <v>2498</v>
      </c>
      <c r="LB357" s="11"/>
      <c r="LC357" s="11"/>
    </row>
    <row r="358" spans="1:315">
      <c r="A358" s="1">
        <v>366</v>
      </c>
      <c r="B358" s="1">
        <f>COUNTIFS($D$3:D358,D358,$F$3:F358,F358)</f>
        <v>1</v>
      </c>
      <c r="C358" s="34">
        <v>11968</v>
      </c>
      <c r="D358" s="21" t="s">
        <v>580</v>
      </c>
      <c r="E358" s="2" t="s">
        <v>586</v>
      </c>
      <c r="F358" s="12">
        <v>6704191098</v>
      </c>
      <c r="G358" s="1">
        <v>52</v>
      </c>
      <c r="H358" s="441">
        <v>43798</v>
      </c>
      <c r="I358" s="29" t="s">
        <v>926</v>
      </c>
      <c r="J358" s="24" t="s">
        <v>486</v>
      </c>
      <c r="K358" s="2" t="s">
        <v>429</v>
      </c>
      <c r="L358" s="1">
        <v>22</v>
      </c>
      <c r="M358" s="2" t="s">
        <v>661</v>
      </c>
      <c r="N358" s="2" t="s">
        <v>430</v>
      </c>
      <c r="O358" s="1"/>
      <c r="P358" s="1" t="s">
        <v>894</v>
      </c>
      <c r="Q358" s="25"/>
      <c r="R358" s="25"/>
      <c r="S358" s="2"/>
      <c r="T358" s="45" t="s">
        <v>782</v>
      </c>
      <c r="U358" s="45"/>
      <c r="V358" s="47" t="s">
        <v>858</v>
      </c>
      <c r="W358" s="27"/>
      <c r="X358" s="56"/>
      <c r="Y358" s="56"/>
      <c r="Z358" s="29"/>
      <c r="AA358" s="1" t="s">
        <v>793</v>
      </c>
      <c r="AB358" s="1"/>
      <c r="AC358" s="112">
        <v>194</v>
      </c>
      <c r="AD358" s="112">
        <v>4200</v>
      </c>
      <c r="AE358" s="11"/>
      <c r="AF358" s="11"/>
      <c r="AG358" s="11" t="s">
        <v>482</v>
      </c>
      <c r="AH358" s="112">
        <v>350</v>
      </c>
      <c r="AI358" s="11"/>
      <c r="AJ358" s="1"/>
      <c r="AK358" s="112"/>
      <c r="AL358" s="1"/>
      <c r="AM358" s="1"/>
      <c r="AN358" s="1"/>
      <c r="AO358" s="113">
        <v>38.299999999999997</v>
      </c>
      <c r="AP358" s="114">
        <v>54</v>
      </c>
      <c r="AQ358" s="115">
        <v>7.32</v>
      </c>
      <c r="AR358" s="116">
        <f>AO358+AP358+AQ358</f>
        <v>99.62</v>
      </c>
      <c r="AS358" s="117">
        <f>AO358/AP358</f>
        <v>0.70925925925925926</v>
      </c>
      <c r="AT358" s="118">
        <f>AO358/AP358*AQ358</f>
        <v>5.1917777777777783</v>
      </c>
      <c r="AU358" s="119">
        <f>AO358/(AP358+AQ358)</f>
        <v>0.62459230267449439</v>
      </c>
      <c r="AV358" s="19">
        <v>34.02572</v>
      </c>
      <c r="AW358" s="19">
        <f>95-AY358</f>
        <v>88.84</v>
      </c>
      <c r="AX358" s="120">
        <v>2.35928</v>
      </c>
      <c r="AY358" s="19">
        <v>6.16</v>
      </c>
      <c r="AZ358" s="1" t="s">
        <v>431</v>
      </c>
      <c r="BA358" s="55">
        <v>5.0049999999999999</v>
      </c>
      <c r="BB358" s="1" t="s">
        <v>431</v>
      </c>
      <c r="BC358" s="6">
        <v>2.8400000000000001E-3</v>
      </c>
      <c r="BD358" s="6">
        <v>81.400000000000006</v>
      </c>
      <c r="BE358" s="19">
        <v>27.5</v>
      </c>
      <c r="BF358" s="19">
        <v>31.1</v>
      </c>
      <c r="BG358" s="2">
        <v>7116</v>
      </c>
      <c r="BH358" s="20">
        <v>307.19</v>
      </c>
      <c r="BI358" s="19">
        <v>5.8999999999999997E-2</v>
      </c>
      <c r="BJ358" s="19">
        <v>38.6</v>
      </c>
      <c r="BK358" s="1">
        <v>61.4</v>
      </c>
      <c r="BL358" s="121">
        <f>BJ358/BK358</f>
        <v>0.62866449511400657</v>
      </c>
      <c r="BM358" s="122">
        <v>0.56000000000000005</v>
      </c>
      <c r="BN358" s="6">
        <f>BM358*100/AO358</f>
        <v>1.462140992167102</v>
      </c>
      <c r="BO358" s="1" t="s">
        <v>431</v>
      </c>
      <c r="BP358" s="1">
        <v>14.7</v>
      </c>
      <c r="BQ358" s="19">
        <v>14.249999999999998</v>
      </c>
      <c r="BR358" s="42">
        <v>40151.1</v>
      </c>
      <c r="BS358" s="6">
        <f>BX358+BZ358</f>
        <v>58</v>
      </c>
      <c r="BT358" s="4">
        <v>85.9</v>
      </c>
      <c r="BU358" s="42">
        <v>9774.2400000000016</v>
      </c>
      <c r="BV358" s="6">
        <f>100-BT358</f>
        <v>14.099999999999994</v>
      </c>
      <c r="BW358" s="6">
        <f>BY358+CA358+CC358</f>
        <v>53.298000000000002</v>
      </c>
      <c r="BX358" s="4">
        <v>34.1</v>
      </c>
      <c r="BY358" s="22">
        <f>BX358*AP358/100</f>
        <v>18.414000000000001</v>
      </c>
      <c r="BZ358" s="4">
        <v>23.9</v>
      </c>
      <c r="CA358" s="22">
        <f>BZ358*AP358/100</f>
        <v>12.905999999999999</v>
      </c>
      <c r="CB358" s="4">
        <v>40.700000000000003</v>
      </c>
      <c r="CC358" s="22">
        <f>CB358*AP358/100</f>
        <v>21.978000000000002</v>
      </c>
      <c r="CD358" s="19">
        <v>2.16</v>
      </c>
      <c r="CE358" s="123">
        <v>91.2</v>
      </c>
      <c r="CF358" s="124">
        <v>7401.4</v>
      </c>
      <c r="CG358" s="123">
        <v>72.2</v>
      </c>
      <c r="CH358" s="123">
        <v>4937</v>
      </c>
      <c r="CI358" s="123">
        <v>27.3</v>
      </c>
      <c r="CJ358" s="123">
        <v>60.3</v>
      </c>
      <c r="CK358" s="124">
        <v>6412.8</v>
      </c>
      <c r="CL358" s="19">
        <f>BX358/BZ358</f>
        <v>1.4267782426778244</v>
      </c>
      <c r="CM358" s="22"/>
      <c r="CN358" s="22"/>
      <c r="CO358" s="22"/>
      <c r="CP358" s="6"/>
      <c r="CQ358" s="19"/>
      <c r="CR358" s="19"/>
      <c r="CS358" s="19"/>
      <c r="CT358" s="22"/>
      <c r="CU358" s="139"/>
      <c r="CV358" s="139"/>
      <c r="CW358" s="22"/>
      <c r="CX358" s="22"/>
      <c r="CY358" s="1"/>
      <c r="CZ358" s="22"/>
      <c r="DA358" s="1"/>
      <c r="DB358" s="126" t="s">
        <v>440</v>
      </c>
      <c r="DC358" s="127"/>
      <c r="DD358" s="128" t="s">
        <v>927</v>
      </c>
      <c r="DE358" s="1"/>
      <c r="DF358" s="1"/>
      <c r="DG358" s="1"/>
      <c r="DH358" s="1"/>
      <c r="DI358" s="1" t="s">
        <v>433</v>
      </c>
      <c r="DJ358" s="331" t="s">
        <v>2572</v>
      </c>
      <c r="DK358" s="4">
        <v>2</v>
      </c>
      <c r="DL358" s="4"/>
      <c r="DM358" s="4"/>
      <c r="DN358" s="16">
        <v>0</v>
      </c>
      <c r="DO358" s="4"/>
      <c r="DP358" s="4"/>
      <c r="DQ358" s="4"/>
      <c r="DR358" s="1">
        <v>1.2</v>
      </c>
      <c r="DS358" s="1" t="s">
        <v>430</v>
      </c>
      <c r="DT358" s="1" t="s">
        <v>430</v>
      </c>
      <c r="DU358" s="1" t="s">
        <v>430</v>
      </c>
      <c r="DV358" s="1" t="s">
        <v>430</v>
      </c>
      <c r="DW358" s="1" t="s">
        <v>430</v>
      </c>
      <c r="DX358" s="1" t="s">
        <v>430</v>
      </c>
      <c r="DY358" s="1" t="s">
        <v>430</v>
      </c>
      <c r="DZ358" s="1" t="s">
        <v>430</v>
      </c>
      <c r="EA358" s="1" t="s">
        <v>430</v>
      </c>
      <c r="EB358" s="1" t="s">
        <v>430</v>
      </c>
      <c r="EC358" s="36"/>
      <c r="ED358" s="36"/>
      <c r="EE358" s="4">
        <v>22</v>
      </c>
      <c r="EF358" s="4" t="s">
        <v>430</v>
      </c>
      <c r="EG358" s="4"/>
      <c r="EH358" s="4" t="s">
        <v>430</v>
      </c>
      <c r="EI358" s="4" t="s">
        <v>430</v>
      </c>
      <c r="EJ358" s="4" t="s">
        <v>430</v>
      </c>
      <c r="EK358" s="4" t="s">
        <v>430</v>
      </c>
      <c r="EL358" s="4" t="s">
        <v>430</v>
      </c>
      <c r="EM358" s="4"/>
      <c r="EN358" s="4" t="s">
        <v>430</v>
      </c>
      <c r="EO358" s="4" t="s">
        <v>430</v>
      </c>
      <c r="EP358" s="4" t="s">
        <v>430</v>
      </c>
      <c r="EQ358" s="4" t="s">
        <v>430</v>
      </c>
      <c r="ER358" s="4" t="s">
        <v>430</v>
      </c>
      <c r="ES358" s="129">
        <v>11968</v>
      </c>
      <c r="ET358" s="130">
        <v>75</v>
      </c>
      <c r="EU358" s="130">
        <v>5326</v>
      </c>
      <c r="EV358" s="130">
        <v>8000</v>
      </c>
      <c r="EW358" s="130">
        <v>40560</v>
      </c>
      <c r="EX358" s="130">
        <v>2937</v>
      </c>
      <c r="EY358" s="131">
        <f>EX358/EV358*EW358/ET358</f>
        <v>198.54119999999998</v>
      </c>
      <c r="EZ358" s="38">
        <f>L358*EY358</f>
        <v>4367.9063999999998</v>
      </c>
      <c r="FA358" s="9"/>
      <c r="FB358" s="9"/>
      <c r="FC358" s="9"/>
      <c r="FD358" s="9"/>
      <c r="FE358" s="132"/>
      <c r="FF358" s="132"/>
      <c r="FG358" s="132"/>
      <c r="FH358" s="133"/>
      <c r="FI358" s="134"/>
      <c r="FJ358" s="133"/>
      <c r="FK358" s="135"/>
      <c r="FL358" s="136"/>
      <c r="FM358" s="9"/>
      <c r="FN358" s="1"/>
      <c r="FO358" s="40">
        <f>AC358/1000</f>
        <v>0.19400000000000001</v>
      </c>
      <c r="FP358" s="9"/>
      <c r="FQ358" s="118">
        <f>EX358*100/EU358</f>
        <v>55.144573788959818</v>
      </c>
      <c r="FR358" s="137">
        <f>EY358/1000</f>
        <v>0.19854119999999997</v>
      </c>
      <c r="FS358" s="9"/>
      <c r="FT358" s="1"/>
      <c r="FU358" s="4" t="s">
        <v>430</v>
      </c>
      <c r="FV358" s="343"/>
      <c r="FW358" s="4" t="s">
        <v>430</v>
      </c>
      <c r="FX358" s="208"/>
      <c r="FY358" s="4" t="s">
        <v>430</v>
      </c>
      <c r="FZ358" s="1"/>
      <c r="GA358" s="4" t="s">
        <v>430</v>
      </c>
      <c r="GB358" s="4" t="s">
        <v>430</v>
      </c>
      <c r="GC358" s="1"/>
      <c r="GD358" s="4" t="s">
        <v>430</v>
      </c>
      <c r="GE358" s="42" t="s">
        <v>430</v>
      </c>
      <c r="GF358" s="2" t="s">
        <v>430</v>
      </c>
      <c r="GG358" s="4" t="s">
        <v>430</v>
      </c>
      <c r="GH358" s="4" t="s">
        <v>430</v>
      </c>
      <c r="GI358" s="354" t="s">
        <v>430</v>
      </c>
      <c r="GJ358" s="4" t="s">
        <v>430</v>
      </c>
      <c r="GK358" s="4" t="s">
        <v>430</v>
      </c>
      <c r="GL358" s="2" t="s">
        <v>430</v>
      </c>
      <c r="GM358" s="4" t="s">
        <v>430</v>
      </c>
      <c r="GN358" s="4" t="s">
        <v>430</v>
      </c>
      <c r="GO358" s="1"/>
      <c r="GP358" s="4" t="s">
        <v>430</v>
      </c>
      <c r="GQ358" s="4" t="s">
        <v>430</v>
      </c>
      <c r="GR358" s="1"/>
      <c r="GS358" s="4" t="s">
        <v>430</v>
      </c>
      <c r="GT358" s="4" t="s">
        <v>430</v>
      </c>
      <c r="GU358" s="1"/>
      <c r="GV358" s="4" t="s">
        <v>430</v>
      </c>
      <c r="GW358" s="4" t="s">
        <v>430</v>
      </c>
      <c r="GX358" s="1"/>
      <c r="GY358" s="4" t="s">
        <v>430</v>
      </c>
      <c r="GZ358" s="4" t="s">
        <v>430</v>
      </c>
      <c r="HA358" s="1"/>
      <c r="HB358" s="4" t="s">
        <v>430</v>
      </c>
      <c r="HC358" s="4" t="s">
        <v>430</v>
      </c>
      <c r="HD358" s="1"/>
      <c r="HE358" s="4" t="s">
        <v>430</v>
      </c>
      <c r="HF358" s="4" t="s">
        <v>430</v>
      </c>
      <c r="HG358" s="1"/>
      <c r="HH358" s="4" t="s">
        <v>430</v>
      </c>
      <c r="HI358" s="4" t="s">
        <v>430</v>
      </c>
      <c r="HJ358" s="1"/>
      <c r="HK358" s="4" t="s">
        <v>430</v>
      </c>
      <c r="HL358" s="4" t="s">
        <v>430</v>
      </c>
      <c r="HM358" s="1"/>
      <c r="HN358" s="4" t="s">
        <v>430</v>
      </c>
      <c r="HO358" s="4" t="s">
        <v>430</v>
      </c>
      <c r="HP358" s="1"/>
      <c r="HQ358" s="4" t="s">
        <v>430</v>
      </c>
      <c r="HR358" s="4" t="s">
        <v>430</v>
      </c>
      <c r="HS358" s="1"/>
      <c r="HT358" s="4" t="s">
        <v>430</v>
      </c>
      <c r="HU358" s="4" t="s">
        <v>430</v>
      </c>
      <c r="HV358" s="1"/>
      <c r="HW358" s="4" t="s">
        <v>430</v>
      </c>
      <c r="HX358" s="4" t="s">
        <v>430</v>
      </c>
      <c r="HY358" s="1"/>
      <c r="HZ358" s="4" t="s">
        <v>430</v>
      </c>
      <c r="IA358" s="4" t="s">
        <v>430</v>
      </c>
      <c r="IB358" s="1"/>
      <c r="IC358" s="4" t="s">
        <v>430</v>
      </c>
      <c r="ID358" s="4" t="s">
        <v>430</v>
      </c>
      <c r="IE358" s="1"/>
      <c r="IF358" s="4" t="s">
        <v>430</v>
      </c>
      <c r="IG358" s="4" t="s">
        <v>430</v>
      </c>
      <c r="IH358" s="1"/>
      <c r="II358" s="4" t="s">
        <v>430</v>
      </c>
      <c r="IJ358" s="4" t="s">
        <v>430</v>
      </c>
      <c r="IK358" s="1"/>
      <c r="IL358" s="4" t="s">
        <v>430</v>
      </c>
      <c r="IM358" s="4" t="s">
        <v>430</v>
      </c>
      <c r="IN358" s="1"/>
      <c r="IO358" s="4" t="s">
        <v>430</v>
      </c>
      <c r="IP358" s="4" t="s">
        <v>430</v>
      </c>
      <c r="IQ358" s="1"/>
      <c r="IR358" s="4" t="s">
        <v>430</v>
      </c>
      <c r="IS358" s="4" t="s">
        <v>430</v>
      </c>
      <c r="IT358" s="1"/>
      <c r="IU358" s="4" t="s">
        <v>430</v>
      </c>
      <c r="IV358" s="4" t="s">
        <v>430</v>
      </c>
      <c r="IW358" s="1"/>
      <c r="IX358" s="4" t="s">
        <v>430</v>
      </c>
      <c r="IY358" s="4" t="s">
        <v>430</v>
      </c>
      <c r="IZ358" s="1"/>
      <c r="JA358" s="4" t="s">
        <v>430</v>
      </c>
      <c r="JB358" s="4" t="s">
        <v>430</v>
      </c>
      <c r="JC358" s="1"/>
      <c r="JD358" s="4" t="s">
        <v>430</v>
      </c>
      <c r="JE358" s="4" t="s">
        <v>430</v>
      </c>
      <c r="JF358" s="1"/>
      <c r="JG358" s="4" t="s">
        <v>430</v>
      </c>
      <c r="JH358" s="4" t="s">
        <v>430</v>
      </c>
      <c r="JI358" s="1"/>
      <c r="JJ358" s="4" t="s">
        <v>430</v>
      </c>
      <c r="JK358" s="4" t="s">
        <v>430</v>
      </c>
      <c r="JL358" s="1"/>
      <c r="JM358" s="4" t="s">
        <v>430</v>
      </c>
      <c r="JN358" s="4" t="s">
        <v>430</v>
      </c>
      <c r="JO358" s="1"/>
      <c r="JP358" s="4" t="s">
        <v>430</v>
      </c>
      <c r="JQ358" s="4" t="s">
        <v>430</v>
      </c>
      <c r="JR358" s="1"/>
      <c r="JS358" s="4" t="s">
        <v>430</v>
      </c>
      <c r="JT358" s="4" t="s">
        <v>430</v>
      </c>
      <c r="JU358" s="1"/>
      <c r="JV358" s="4" t="s">
        <v>430</v>
      </c>
      <c r="JW358" s="4" t="s">
        <v>430</v>
      </c>
      <c r="JX358" s="1"/>
      <c r="JY358" s="4" t="s">
        <v>430</v>
      </c>
      <c r="JZ358" s="4" t="s">
        <v>430</v>
      </c>
      <c r="KA358" s="1"/>
      <c r="KB358" s="4" t="s">
        <v>430</v>
      </c>
      <c r="KC358" s="4" t="s">
        <v>430</v>
      </c>
      <c r="KD358" s="1"/>
      <c r="KE358" s="4" t="s">
        <v>430</v>
      </c>
      <c r="KF358" s="4" t="s">
        <v>430</v>
      </c>
      <c r="KG358" s="1"/>
      <c r="KH358" s="4" t="s">
        <v>430</v>
      </c>
      <c r="KI358" s="4" t="s">
        <v>430</v>
      </c>
      <c r="KJ358" s="1"/>
      <c r="KK358" s="4" t="s">
        <v>430</v>
      </c>
      <c r="KL358" s="4" t="s">
        <v>430</v>
      </c>
      <c r="KM358" s="1"/>
      <c r="KN358" s="4" t="s">
        <v>430</v>
      </c>
      <c r="KO358" s="4" t="s">
        <v>430</v>
      </c>
      <c r="KP358" s="1"/>
      <c r="KQ358" s="4" t="s">
        <v>430</v>
      </c>
      <c r="KR358" s="4" t="s">
        <v>430</v>
      </c>
      <c r="KS358" s="2" t="s">
        <v>430</v>
      </c>
      <c r="KT358" s="42" t="s">
        <v>430</v>
      </c>
      <c r="KU358" s="4" t="s">
        <v>430</v>
      </c>
      <c r="KV358" s="2" t="s">
        <v>430</v>
      </c>
      <c r="KW358" s="4" t="s">
        <v>430</v>
      </c>
      <c r="KX358" s="4" t="s">
        <v>430</v>
      </c>
      <c r="KY358" s="1"/>
      <c r="KZ358" s="4" t="s">
        <v>430</v>
      </c>
      <c r="LA358" s="4" t="s">
        <v>430</v>
      </c>
      <c r="LB358" s="11"/>
      <c r="LC358" s="11"/>
    </row>
    <row r="359" spans="1:315">
      <c r="A359" s="1">
        <v>154</v>
      </c>
      <c r="B359" s="1">
        <f>COUNTIFS($D$3:D359,D359,$F$3:F359,F359)</f>
        <v>1</v>
      </c>
      <c r="C359" s="34">
        <v>17701</v>
      </c>
      <c r="D359" s="21" t="s">
        <v>2068</v>
      </c>
      <c r="E359" s="2" t="s">
        <v>586</v>
      </c>
      <c r="F359" s="12">
        <v>8202103756</v>
      </c>
      <c r="G359" s="1">
        <v>40</v>
      </c>
      <c r="H359" s="441">
        <v>44749</v>
      </c>
      <c r="I359" s="29" t="s">
        <v>2069</v>
      </c>
      <c r="J359" s="24" t="s">
        <v>486</v>
      </c>
      <c r="K359" s="2" t="s">
        <v>429</v>
      </c>
      <c r="L359" s="2">
        <v>5</v>
      </c>
      <c r="M359" s="2" t="s">
        <v>540</v>
      </c>
      <c r="N359" s="2" t="s">
        <v>430</v>
      </c>
      <c r="O359" s="11"/>
      <c r="P359" s="2" t="s">
        <v>2059</v>
      </c>
      <c r="Q359" s="11"/>
      <c r="R359" s="11"/>
      <c r="S359" s="11"/>
      <c r="T359" s="41"/>
      <c r="U359" s="41"/>
      <c r="V359" s="61" t="s">
        <v>1980</v>
      </c>
      <c r="W359" s="41"/>
      <c r="X359" s="41"/>
      <c r="Y359" s="41"/>
      <c r="Z359" s="29"/>
      <c r="AA359" s="1" t="s">
        <v>1780</v>
      </c>
      <c r="AB359" s="1"/>
      <c r="AC359" s="112">
        <v>4328</v>
      </c>
      <c r="AD359" s="112">
        <v>22000</v>
      </c>
      <c r="AE359" s="11"/>
      <c r="AF359" s="11"/>
      <c r="AG359" s="11" t="s">
        <v>482</v>
      </c>
      <c r="AH359" s="112">
        <v>1500</v>
      </c>
      <c r="AI359" s="1"/>
      <c r="AJ359" s="11"/>
      <c r="AK359" s="112"/>
      <c r="AL359" s="1"/>
      <c r="AM359" s="11"/>
      <c r="AN359" s="1"/>
      <c r="AO359" s="113">
        <v>56.5</v>
      </c>
      <c r="AP359" s="114">
        <v>9.31</v>
      </c>
      <c r="AQ359" s="115">
        <v>33.299999999999997</v>
      </c>
      <c r="AR359" s="116">
        <f>AO359+AP359+AQ359</f>
        <v>99.11</v>
      </c>
      <c r="AS359" s="117">
        <f>AO359/AP359</f>
        <v>6.0687432867883988</v>
      </c>
      <c r="AT359" s="118">
        <f>AO359/AP359*AQ359</f>
        <v>202.08915145005366</v>
      </c>
      <c r="AU359" s="119">
        <f>AO359/(AP359+AQ359)</f>
        <v>1.3259798169443793</v>
      </c>
      <c r="AV359" s="19">
        <f>AW359*AO359/100</f>
        <v>54.56</v>
      </c>
      <c r="AW359" s="19">
        <f>98-AY359</f>
        <v>96.56637168141593</v>
      </c>
      <c r="AX359" s="120">
        <v>0.81</v>
      </c>
      <c r="AY359" s="19">
        <f>AX359*100/AO359</f>
        <v>1.4336283185840708</v>
      </c>
      <c r="AZ359" s="1" t="s">
        <v>431</v>
      </c>
      <c r="BA359" s="55">
        <v>15.8</v>
      </c>
      <c r="BB359" s="1" t="s">
        <v>431</v>
      </c>
      <c r="BC359" s="6">
        <v>0.38</v>
      </c>
      <c r="BD359" s="6"/>
      <c r="BE359" s="19"/>
      <c r="BF359" s="19"/>
      <c r="BG359" s="64">
        <v>10005.384615384615</v>
      </c>
      <c r="BH359" s="64">
        <v>944</v>
      </c>
      <c r="BI359" s="19">
        <v>4.99</v>
      </c>
      <c r="BJ359" s="19">
        <v>78.900000000000006</v>
      </c>
      <c r="BK359" s="19">
        <f>100-BJ359</f>
        <v>21.099999999999994</v>
      </c>
      <c r="BL359" s="121">
        <f>BJ359/BK359</f>
        <v>3.7393364928909967</v>
      </c>
      <c r="BM359" s="122">
        <v>1.18</v>
      </c>
      <c r="BN359" s="6">
        <f>BM359*100/AO359</f>
        <v>2.0884955752212391</v>
      </c>
      <c r="BO359" s="1" t="s">
        <v>431</v>
      </c>
      <c r="BP359" s="19">
        <v>25.593220338983052</v>
      </c>
      <c r="BQ359" s="19">
        <v>42.8</v>
      </c>
      <c r="BR359" s="42">
        <v>24590.080000000002</v>
      </c>
      <c r="BS359" s="6">
        <f>BX359+BZ359</f>
        <v>61.6</v>
      </c>
      <c r="BT359" s="4">
        <v>78.599999999999994</v>
      </c>
      <c r="BU359" s="42">
        <v>16301.587301587302</v>
      </c>
      <c r="BV359" s="6">
        <f>100-BT359</f>
        <v>21.400000000000006</v>
      </c>
      <c r="BW359" s="6">
        <f>BY359+CA359+CC359</f>
        <v>9.1331100000000003</v>
      </c>
      <c r="BX359" s="22">
        <v>32.5</v>
      </c>
      <c r="BY359" s="22">
        <f>BX359*AP359/100</f>
        <v>3.0257499999999999</v>
      </c>
      <c r="BZ359" s="6">
        <v>29.1</v>
      </c>
      <c r="CA359" s="22">
        <f>BZ359*AP359/100</f>
        <v>2.7092100000000006</v>
      </c>
      <c r="CB359" s="6">
        <v>36.5</v>
      </c>
      <c r="CC359" s="22">
        <f>CB359*AP359/100</f>
        <v>3.3981499999999998</v>
      </c>
      <c r="CD359" s="22" t="s">
        <v>431</v>
      </c>
      <c r="CE359" s="123">
        <v>99.2</v>
      </c>
      <c r="CF359" s="124">
        <v>12053</v>
      </c>
      <c r="CG359" s="123">
        <v>98.2</v>
      </c>
      <c r="CH359" s="124">
        <v>8569</v>
      </c>
      <c r="CI359" s="123">
        <v>77.900000000000006</v>
      </c>
      <c r="CJ359" s="123">
        <v>89.9</v>
      </c>
      <c r="CK359" s="124">
        <v>8943</v>
      </c>
      <c r="CL359" s="19">
        <f>BX359/BZ359</f>
        <v>1.1168384879725086</v>
      </c>
      <c r="CM359" s="19"/>
      <c r="CN359" s="19"/>
      <c r="CO359" s="19"/>
      <c r="CP359" s="6"/>
      <c r="CQ359" s="19"/>
      <c r="CR359" s="19"/>
      <c r="CS359" s="20"/>
      <c r="CT359" s="25"/>
      <c r="CU359" s="125"/>
      <c r="CV359" s="125"/>
      <c r="CW359" s="1"/>
      <c r="CX359" s="1"/>
      <c r="CY359" s="1"/>
      <c r="CZ359" s="22"/>
      <c r="DA359" s="16"/>
      <c r="DB359" s="126"/>
      <c r="DC359" s="127"/>
      <c r="DD359" s="128"/>
      <c r="DE359" s="1"/>
      <c r="DF359" s="1"/>
      <c r="DG359" s="1"/>
      <c r="DH359" s="1"/>
      <c r="DI359" s="105" t="s">
        <v>433</v>
      </c>
      <c r="DJ359" s="205" t="s">
        <v>482</v>
      </c>
      <c r="DK359" s="4">
        <v>2</v>
      </c>
      <c r="DL359" s="4"/>
      <c r="DM359" s="4"/>
      <c r="DN359" s="16"/>
      <c r="DO359" s="4"/>
      <c r="DP359" s="4"/>
      <c r="DQ359" s="4"/>
      <c r="DR359" s="55" t="s">
        <v>430</v>
      </c>
      <c r="DS359" s="22" t="s">
        <v>430</v>
      </c>
      <c r="DT359" s="22">
        <v>6026</v>
      </c>
      <c r="DU359" s="22">
        <v>62.4</v>
      </c>
      <c r="DV359" s="22">
        <v>37.6</v>
      </c>
      <c r="DW359" s="22" t="s">
        <v>430</v>
      </c>
      <c r="DX359" s="22" t="s">
        <v>430</v>
      </c>
      <c r="DY359" s="22" t="s">
        <v>430</v>
      </c>
      <c r="DZ359" s="22" t="s">
        <v>430</v>
      </c>
      <c r="EA359" s="2">
        <v>0</v>
      </c>
      <c r="EB359" s="2"/>
      <c r="EC359" s="36"/>
      <c r="ED359" s="36"/>
      <c r="EE359" s="4">
        <f>L359</f>
        <v>5</v>
      </c>
      <c r="EF359" s="4">
        <v>10</v>
      </c>
      <c r="EG359" s="4"/>
      <c r="EH359" s="4">
        <v>0</v>
      </c>
      <c r="EI359" s="4" t="s">
        <v>513</v>
      </c>
      <c r="EJ359" s="4" t="s">
        <v>430</v>
      </c>
      <c r="EK359" s="4" t="s">
        <v>430</v>
      </c>
      <c r="EL359" s="6" t="s">
        <v>430</v>
      </c>
      <c r="EM359" s="4"/>
      <c r="EN359" s="4">
        <v>1</v>
      </c>
      <c r="EO359" s="4">
        <v>2</v>
      </c>
      <c r="EP359" s="4">
        <v>1</v>
      </c>
      <c r="EQ359" s="31" t="s">
        <v>513</v>
      </c>
      <c r="ER359" s="14" t="s">
        <v>513</v>
      </c>
      <c r="ES359" s="129">
        <f>C359</f>
        <v>17701</v>
      </c>
      <c r="ET359" s="130">
        <v>75</v>
      </c>
      <c r="EU359" s="130">
        <v>46339</v>
      </c>
      <c r="EV359" s="130">
        <v>4000</v>
      </c>
      <c r="EW359" s="130">
        <v>40560</v>
      </c>
      <c r="EX359" s="130">
        <v>33514</v>
      </c>
      <c r="EY359" s="131">
        <f>EX359/EV359*EW359/ET359</f>
        <v>4531.0928000000004</v>
      </c>
      <c r="EZ359" s="38">
        <f>L359*EY359</f>
        <v>22655.464</v>
      </c>
      <c r="FA359" s="9"/>
      <c r="FB359" s="9"/>
      <c r="FC359" s="9"/>
      <c r="FD359" s="9"/>
      <c r="FE359" s="132"/>
      <c r="FF359" s="132"/>
      <c r="FG359" s="132"/>
      <c r="FH359" s="133"/>
      <c r="FI359" s="134"/>
      <c r="FJ359" s="133"/>
      <c r="FK359" s="135"/>
      <c r="FL359" s="136"/>
      <c r="FM359" s="9"/>
      <c r="FN359" s="1"/>
      <c r="FO359" s="40">
        <f>AC359/1000</f>
        <v>4.3280000000000003</v>
      </c>
      <c r="FP359" s="9"/>
      <c r="FQ359" s="118">
        <f>EX359*100/EU359</f>
        <v>72.32352877705604</v>
      </c>
      <c r="FR359" s="137">
        <f>EY359/1000</f>
        <v>4.5310928000000006</v>
      </c>
      <c r="FS359" s="9"/>
      <c r="FT359" s="1"/>
      <c r="FU359" s="336">
        <v>44743</v>
      </c>
      <c r="FV359" s="343"/>
      <c r="FW359" s="2" t="s">
        <v>1314</v>
      </c>
      <c r="FX359" s="208"/>
      <c r="FY359" s="241" t="s">
        <v>2461</v>
      </c>
      <c r="FZ359" s="1"/>
      <c r="GA359" s="1">
        <v>2</v>
      </c>
      <c r="GB359" s="9"/>
      <c r="GC359" s="9"/>
      <c r="GD359" s="1"/>
      <c r="GE359" s="20">
        <v>0</v>
      </c>
      <c r="GF359" s="2" t="s">
        <v>513</v>
      </c>
      <c r="GG359" s="1"/>
      <c r="GH359" s="28">
        <v>44811</v>
      </c>
      <c r="GI359" s="351">
        <v>1</v>
      </c>
      <c r="GJ359" s="29" t="s">
        <v>2523</v>
      </c>
      <c r="GK359" s="1"/>
      <c r="GL359" s="29" t="s">
        <v>513</v>
      </c>
      <c r="GM359" s="9"/>
      <c r="GN359" s="1"/>
      <c r="GO359" s="10">
        <v>44749</v>
      </c>
      <c r="GP359" s="10"/>
      <c r="GQ359" s="20"/>
      <c r="GR359" s="138"/>
      <c r="GS359" s="1"/>
      <c r="GT359" s="1"/>
      <c r="GU359" s="1"/>
      <c r="GV359" s="1"/>
      <c r="GW359" s="1"/>
      <c r="GX359" s="1"/>
      <c r="GY359" s="9"/>
      <c r="GZ359" s="9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22"/>
      <c r="KC359" s="22"/>
      <c r="KD359" s="22"/>
      <c r="KE359" s="20">
        <f>FR359*AO359/100*1000</f>
        <v>2560.0674320000003</v>
      </c>
      <c r="KF359" s="20">
        <f>FR359*AP359/100*1000</f>
        <v>421.84473968000009</v>
      </c>
      <c r="KG359" s="20">
        <f>FR359*AQ359/100*1000</f>
        <v>1508.8539023999999</v>
      </c>
      <c r="KH359" s="20">
        <f>FR359*AX359/100*1000</f>
        <v>36.701851680000011</v>
      </c>
      <c r="KI359" s="20">
        <f>FR359*BM359/100*1000</f>
        <v>53.466895040000004</v>
      </c>
      <c r="KJ359" s="20">
        <f>FR359*BY359/100*1000</f>
        <v>137.09954039600001</v>
      </c>
      <c r="KK359" s="20">
        <f>FR359*CA359/100*1000</f>
        <v>122.75681924688004</v>
      </c>
      <c r="KL359" s="20">
        <f>FR359*CC359/100*1000</f>
        <v>153.97332998320002</v>
      </c>
      <c r="KM359" s="1">
        <v>92.6</v>
      </c>
      <c r="KN359" s="1">
        <v>88.2</v>
      </c>
      <c r="KO359" s="9"/>
      <c r="KP359" s="22"/>
      <c r="KQ359" s="22"/>
      <c r="KR359" s="22"/>
      <c r="KS359" s="23">
        <v>44811</v>
      </c>
      <c r="KT359" s="20">
        <v>2</v>
      </c>
      <c r="KU359" s="1">
        <v>2</v>
      </c>
      <c r="KV359" s="1">
        <v>2</v>
      </c>
      <c r="KW359" s="10">
        <v>44811</v>
      </c>
      <c r="KX359" s="2">
        <v>2</v>
      </c>
      <c r="KY359" s="2">
        <v>0</v>
      </c>
      <c r="KZ359" s="2">
        <v>0</v>
      </c>
      <c r="LA359" s="11" t="s">
        <v>2428</v>
      </c>
      <c r="LB359" s="11"/>
      <c r="LC359" s="11"/>
    </row>
    <row r="360" spans="1:315">
      <c r="A360" s="1">
        <v>217</v>
      </c>
      <c r="B360" s="1">
        <f>COUNTIFS($D$3:D360,D360,$F$3:F360,F360)</f>
        <v>1</v>
      </c>
      <c r="C360" s="34">
        <v>13377</v>
      </c>
      <c r="D360" s="72" t="s">
        <v>769</v>
      </c>
      <c r="E360" s="73" t="s">
        <v>484</v>
      </c>
      <c r="F360" s="75">
        <v>520613102</v>
      </c>
      <c r="G360" s="74">
        <v>68</v>
      </c>
      <c r="H360" s="442">
        <v>44083</v>
      </c>
      <c r="I360" s="29" t="s">
        <v>1278</v>
      </c>
      <c r="J360" s="24" t="s">
        <v>486</v>
      </c>
      <c r="K360" s="2" t="s">
        <v>429</v>
      </c>
      <c r="L360" s="1">
        <v>12</v>
      </c>
      <c r="M360" s="2" t="s">
        <v>1279</v>
      </c>
      <c r="N360" s="2" t="s">
        <v>643</v>
      </c>
      <c r="O360" s="1"/>
      <c r="P360" s="1" t="s">
        <v>1246</v>
      </c>
      <c r="Q360" s="25"/>
      <c r="R360" s="25"/>
      <c r="S360" s="2"/>
      <c r="T360" s="41"/>
      <c r="U360" s="41"/>
      <c r="V360" s="57" t="s">
        <v>1270</v>
      </c>
      <c r="W360" s="27"/>
      <c r="X360" s="56"/>
      <c r="Y360" s="56"/>
      <c r="Z360" s="29"/>
      <c r="AA360" s="1" t="s">
        <v>768</v>
      </c>
      <c r="AB360" s="1"/>
      <c r="AC360" s="112" t="s">
        <v>734</v>
      </c>
      <c r="AD360" s="112" t="s">
        <v>734</v>
      </c>
      <c r="AE360" s="11"/>
      <c r="AF360" s="11"/>
      <c r="AG360" s="11" t="s">
        <v>482</v>
      </c>
      <c r="AH360" s="112">
        <v>10000</v>
      </c>
      <c r="AI360" s="11"/>
      <c r="AJ360" s="11"/>
      <c r="AK360" s="112"/>
      <c r="AL360" s="1"/>
      <c r="AM360" s="11"/>
      <c r="AN360" s="1"/>
      <c r="AO360" s="113">
        <v>9</v>
      </c>
      <c r="AP360" s="114">
        <v>50.3</v>
      </c>
      <c r="AQ360" s="115">
        <v>40.200000000000003</v>
      </c>
      <c r="AR360" s="116">
        <f>AO360+AP360+AQ360</f>
        <v>99.5</v>
      </c>
      <c r="AS360" s="117">
        <f>AO360/AP360</f>
        <v>0.17892644135188868</v>
      </c>
      <c r="AT360" s="118">
        <f>AO360/AP360*AQ360</f>
        <v>7.1928429423459255</v>
      </c>
      <c r="AU360" s="119">
        <f>AO360/(AP360+AQ360)</f>
        <v>9.9447513812154692E-2</v>
      </c>
      <c r="AV360" s="19">
        <f>AW360*AO360/100</f>
        <v>7.5500000000000007</v>
      </c>
      <c r="AW360" s="19">
        <f>98-AY360-(CD360*100/AO360)</f>
        <v>83.8888888888889</v>
      </c>
      <c r="AX360" s="120">
        <v>0.97</v>
      </c>
      <c r="AY360" s="19">
        <f>AX360*100/AO360</f>
        <v>10.777777777777779</v>
      </c>
      <c r="AZ360" s="1" t="s">
        <v>431</v>
      </c>
      <c r="BA360" s="55">
        <v>45.7</v>
      </c>
      <c r="BB360" s="1" t="s">
        <v>431</v>
      </c>
      <c r="BC360" s="6">
        <v>1.68</v>
      </c>
      <c r="BD360" s="6"/>
      <c r="BE360" s="19"/>
      <c r="BF360" s="19"/>
      <c r="BG360" s="64">
        <v>5871.333333333333</v>
      </c>
      <c r="BH360" s="64">
        <v>508.52713178294573</v>
      </c>
      <c r="BI360" s="19">
        <v>5.0999999999999996</v>
      </c>
      <c r="BJ360" s="19">
        <v>35.6</v>
      </c>
      <c r="BK360" s="1">
        <v>64.400000000000006</v>
      </c>
      <c r="BL360" s="121">
        <f>BJ360/BK360</f>
        <v>0.55279503105590055</v>
      </c>
      <c r="BM360" s="122">
        <v>0.11</v>
      </c>
      <c r="BN360" s="6">
        <f>BM360*100/AO360</f>
        <v>1.2222222222222223</v>
      </c>
      <c r="BO360" s="1" t="s">
        <v>431</v>
      </c>
      <c r="BP360" s="19">
        <v>30.9</v>
      </c>
      <c r="BQ360" s="19">
        <v>34.033999999999999</v>
      </c>
      <c r="BR360" s="42">
        <v>33898.700000000004</v>
      </c>
      <c r="BS360" s="6">
        <f>BX360+BZ360</f>
        <v>76.850000000000009</v>
      </c>
      <c r="BT360" s="4">
        <v>88.6</v>
      </c>
      <c r="BU360" s="42">
        <v>8303.3898305084749</v>
      </c>
      <c r="BV360" s="6">
        <f>100-BT360</f>
        <v>11.400000000000006</v>
      </c>
      <c r="BW360" s="6">
        <f>BY360+CA360+CC360</f>
        <v>50.023349999999994</v>
      </c>
      <c r="BX360" s="2">
        <v>6.65</v>
      </c>
      <c r="BY360" s="22">
        <f>BX360*AP360/100</f>
        <v>3.3449499999999999</v>
      </c>
      <c r="BZ360" s="4">
        <v>70.2</v>
      </c>
      <c r="CA360" s="22">
        <f>BZ360*AP360/100</f>
        <v>35.310600000000001</v>
      </c>
      <c r="CB360" s="4">
        <v>22.6</v>
      </c>
      <c r="CC360" s="22">
        <f>CB360*AP360/100</f>
        <v>11.367799999999999</v>
      </c>
      <c r="CD360" s="22">
        <v>0.3</v>
      </c>
      <c r="CE360" s="123">
        <v>99.8</v>
      </c>
      <c r="CF360" s="123">
        <v>15473</v>
      </c>
      <c r="CG360" s="123">
        <v>98.7</v>
      </c>
      <c r="CH360" s="123">
        <v>6074</v>
      </c>
      <c r="CI360" s="123">
        <v>87.1</v>
      </c>
      <c r="CJ360" s="123">
        <v>96</v>
      </c>
      <c r="CK360" s="123">
        <v>5594</v>
      </c>
      <c r="CL360" s="143">
        <f>BX360/BZ360</f>
        <v>9.472934472934473E-2</v>
      </c>
      <c r="CM360" s="22"/>
      <c r="CN360" s="22"/>
      <c r="CO360" s="22"/>
      <c r="CP360" s="6"/>
      <c r="CQ360" s="19"/>
      <c r="CR360" s="19">
        <v>80.2</v>
      </c>
      <c r="CS360" s="20">
        <v>3760</v>
      </c>
      <c r="CT360" s="22"/>
      <c r="CU360" s="139"/>
      <c r="CV360" s="139"/>
      <c r="CW360" s="22"/>
      <c r="CX360" s="22"/>
      <c r="CY360" s="1"/>
      <c r="CZ360" s="22"/>
      <c r="DA360" s="16"/>
      <c r="DB360" s="126" t="s">
        <v>546</v>
      </c>
      <c r="DC360" s="127"/>
      <c r="DD360" s="128" t="s">
        <v>1280</v>
      </c>
      <c r="DE360" s="1"/>
      <c r="DF360" s="1"/>
      <c r="DG360" s="1"/>
      <c r="DH360" s="1"/>
      <c r="DI360" s="1" t="s">
        <v>433</v>
      </c>
      <c r="DJ360" s="205" t="s">
        <v>482</v>
      </c>
      <c r="DK360" s="4">
        <v>2</v>
      </c>
      <c r="DL360" s="4"/>
      <c r="DM360" s="4"/>
      <c r="DN360" s="16">
        <v>0</v>
      </c>
      <c r="DO360" s="4"/>
      <c r="DP360" s="4"/>
      <c r="DQ360" s="4"/>
      <c r="DR360" s="1" t="s">
        <v>430</v>
      </c>
      <c r="DS360" s="1" t="s">
        <v>430</v>
      </c>
      <c r="DT360" s="1">
        <v>370</v>
      </c>
      <c r="DU360" s="1">
        <v>47</v>
      </c>
      <c r="DV360" s="1">
        <v>53</v>
      </c>
      <c r="DW360" s="22" t="s">
        <v>430</v>
      </c>
      <c r="DX360" s="22" t="s">
        <v>430</v>
      </c>
      <c r="DY360" s="22" t="s">
        <v>430</v>
      </c>
      <c r="DZ360" s="22" t="s">
        <v>430</v>
      </c>
      <c r="EA360" s="1">
        <v>0</v>
      </c>
      <c r="EB360" s="1"/>
      <c r="EC360" s="36"/>
      <c r="ED360" s="36"/>
      <c r="EE360" s="4">
        <v>12</v>
      </c>
      <c r="EF360" s="4">
        <v>20</v>
      </c>
      <c r="EG360" s="4"/>
      <c r="EH360" s="4">
        <v>1</v>
      </c>
      <c r="EI360" s="4" t="s">
        <v>2435</v>
      </c>
      <c r="EJ360" s="4" t="s">
        <v>430</v>
      </c>
      <c r="EK360" s="4">
        <v>80</v>
      </c>
      <c r="EL360" s="6" t="s">
        <v>430</v>
      </c>
      <c r="EM360" s="4"/>
      <c r="EN360" s="4">
        <v>1</v>
      </c>
      <c r="EO360" s="4">
        <v>3</v>
      </c>
      <c r="EP360" s="4">
        <v>2</v>
      </c>
      <c r="EQ360" s="31" t="s">
        <v>513</v>
      </c>
      <c r="ER360" s="14" t="s">
        <v>513</v>
      </c>
      <c r="ES360" s="129">
        <v>13377</v>
      </c>
      <c r="ET360" s="130"/>
      <c r="EU360" s="130" t="s">
        <v>431</v>
      </c>
      <c r="EV360" s="130" t="s">
        <v>431</v>
      </c>
      <c r="EW360" s="130" t="s">
        <v>431</v>
      </c>
      <c r="EX360" s="130" t="s">
        <v>431</v>
      </c>
      <c r="EY360" s="131" t="s">
        <v>431</v>
      </c>
      <c r="EZ360" s="38" t="s">
        <v>431</v>
      </c>
      <c r="FA360" s="9"/>
      <c r="FB360" s="9"/>
      <c r="FC360" s="9"/>
      <c r="FD360" s="9"/>
      <c r="FE360" s="132"/>
      <c r="FF360" s="132"/>
      <c r="FG360" s="132"/>
      <c r="FH360" s="133"/>
      <c r="FI360" s="134"/>
      <c r="FJ360" s="133"/>
      <c r="FK360" s="135"/>
      <c r="FL360" s="136"/>
      <c r="FM360" s="9"/>
      <c r="FN360" s="1"/>
      <c r="FO360" s="40" t="s">
        <v>431</v>
      </c>
      <c r="FP360" s="9"/>
      <c r="FQ360" s="118">
        <v>26</v>
      </c>
      <c r="FR360" s="137">
        <f>DT360/1.9/1000</f>
        <v>0.19473684210526318</v>
      </c>
      <c r="FS360" s="9"/>
      <c r="FT360" s="1"/>
      <c r="FU360" s="336">
        <v>38504</v>
      </c>
      <c r="FV360" s="343"/>
      <c r="FW360" s="2" t="s">
        <v>1349</v>
      </c>
      <c r="FX360" s="208"/>
      <c r="FY360" s="241" t="s">
        <v>2573</v>
      </c>
      <c r="FZ360" s="1"/>
      <c r="GA360" s="2" t="s">
        <v>430</v>
      </c>
      <c r="GB360" s="9"/>
      <c r="GC360" s="9"/>
      <c r="GD360" s="1"/>
      <c r="GE360" s="20">
        <v>0</v>
      </c>
      <c r="GF360" s="2" t="s">
        <v>513</v>
      </c>
      <c r="GG360" s="1"/>
      <c r="GH360" s="28">
        <v>44209</v>
      </c>
      <c r="GI360" s="351">
        <v>2</v>
      </c>
      <c r="GJ360" s="29" t="s">
        <v>2514</v>
      </c>
      <c r="GK360" s="1"/>
      <c r="GL360" s="29" t="s">
        <v>513</v>
      </c>
      <c r="GM360" s="9"/>
      <c r="GN360" s="1"/>
      <c r="GO360" s="10">
        <v>44083</v>
      </c>
      <c r="GP360" s="10"/>
      <c r="GQ360" s="20"/>
      <c r="GR360" s="138"/>
      <c r="GS360" s="1"/>
      <c r="GT360" s="1"/>
      <c r="GU360" s="1"/>
      <c r="GV360" s="1"/>
      <c r="GW360" s="1"/>
      <c r="GX360" s="1"/>
      <c r="GY360" s="9"/>
      <c r="GZ360" s="9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9"/>
      <c r="KC360" s="9"/>
      <c r="KD360" s="9"/>
      <c r="KE360" s="20">
        <f>FR360*AO360/100*1000</f>
        <v>17.526315789473685</v>
      </c>
      <c r="KF360" s="20">
        <f>FR360*AP360/100*1000</f>
        <v>97.952631578947376</v>
      </c>
      <c r="KG360" s="20">
        <f>FR360*AQ360/100*1000</f>
        <v>78.284210526315803</v>
      </c>
      <c r="KH360" s="20">
        <f>FR360*AX360/100*1000</f>
        <v>1.8889473684210527</v>
      </c>
      <c r="KI360" s="20">
        <f>FR360*BM360/100*1000</f>
        <v>0.21421052631578949</v>
      </c>
      <c r="KJ360" s="20">
        <f>FR360*BY360/100*1000</f>
        <v>6.5138500000000006</v>
      </c>
      <c r="KK360" s="20">
        <f>FR360*CA360/100*1000</f>
        <v>68.76274736842106</v>
      </c>
      <c r="KL360" s="20">
        <f>FR360*CC360/100*1000</f>
        <v>22.137294736842108</v>
      </c>
      <c r="KM360" s="9"/>
      <c r="KN360" s="9"/>
      <c r="KO360" s="9"/>
      <c r="KP360" s="1"/>
      <c r="KQ360" s="9"/>
      <c r="KR360" s="9"/>
      <c r="KS360" s="23">
        <v>44209</v>
      </c>
      <c r="KT360" s="20">
        <v>1</v>
      </c>
      <c r="KU360" s="2" t="s">
        <v>430</v>
      </c>
      <c r="KV360" s="1">
        <v>1</v>
      </c>
      <c r="KW360" s="23">
        <v>44636</v>
      </c>
      <c r="KX360" s="1">
        <v>2</v>
      </c>
      <c r="KY360" s="1">
        <v>0</v>
      </c>
      <c r="KZ360" s="1">
        <v>0</v>
      </c>
      <c r="LA360" s="11" t="s">
        <v>2480</v>
      </c>
      <c r="LB360" s="11"/>
      <c r="LC360" s="11"/>
    </row>
    <row r="361" spans="1:315">
      <c r="A361" s="1">
        <v>57</v>
      </c>
      <c r="B361" s="1">
        <f>COUNTIFS($D$3:D361,D361,$F$3:F361,F361)</f>
        <v>2</v>
      </c>
      <c r="C361" s="34">
        <v>17081</v>
      </c>
      <c r="D361" s="72" t="s">
        <v>769</v>
      </c>
      <c r="E361" s="73" t="s">
        <v>484</v>
      </c>
      <c r="F361" s="75">
        <v>520613102</v>
      </c>
      <c r="G361" s="74">
        <v>70</v>
      </c>
      <c r="H361" s="442">
        <v>44636</v>
      </c>
      <c r="I361" s="29" t="s">
        <v>1278</v>
      </c>
      <c r="J361" s="24" t="s">
        <v>486</v>
      </c>
      <c r="K361" s="2" t="s">
        <v>429</v>
      </c>
      <c r="L361" s="2">
        <v>12</v>
      </c>
      <c r="M361" s="2">
        <v>2</v>
      </c>
      <c r="N361" s="2" t="s">
        <v>430</v>
      </c>
      <c r="O361" s="11"/>
      <c r="P361" s="2" t="s">
        <v>1937</v>
      </c>
      <c r="Q361" s="11"/>
      <c r="R361" s="11"/>
      <c r="S361" s="11"/>
      <c r="T361" s="41"/>
      <c r="U361" s="41"/>
      <c r="V361" s="61" t="s">
        <v>1358</v>
      </c>
      <c r="W361" s="41"/>
      <c r="X361" s="41"/>
      <c r="Y361" s="63"/>
      <c r="Z361" s="11"/>
      <c r="AA361" s="1" t="s">
        <v>1780</v>
      </c>
      <c r="AB361" s="1"/>
      <c r="AC361" s="112">
        <v>275</v>
      </c>
      <c r="AD361" s="112">
        <v>3300</v>
      </c>
      <c r="AE361" s="11"/>
      <c r="AF361" s="11"/>
      <c r="AG361" s="11" t="s">
        <v>490</v>
      </c>
      <c r="AH361" s="112">
        <v>250</v>
      </c>
      <c r="AI361" s="11"/>
      <c r="AJ361" s="11"/>
      <c r="AK361" s="112"/>
      <c r="AL361" s="1"/>
      <c r="AM361" s="11"/>
      <c r="AN361" s="1"/>
      <c r="AO361" s="113">
        <v>16.100000000000001</v>
      </c>
      <c r="AP361" s="114">
        <v>45</v>
      </c>
      <c r="AQ361" s="115">
        <v>37</v>
      </c>
      <c r="AR361" s="116">
        <f>AO361+AP361+AQ361</f>
        <v>98.1</v>
      </c>
      <c r="AS361" s="117">
        <f>AO361/AP361</f>
        <v>0.35777777777777781</v>
      </c>
      <c r="AT361" s="118">
        <f>AO361/AP361*AQ361</f>
        <v>13.237777777777779</v>
      </c>
      <c r="AU361" s="119">
        <f>AO361/(AP361+AQ361)</f>
        <v>0.19634146341463415</v>
      </c>
      <c r="AV361" s="19">
        <f>AW361*AO361/100</f>
        <v>12.728000000000002</v>
      </c>
      <c r="AW361" s="19">
        <f>98-AY361-(CD361*100/AO361)</f>
        <v>79.055900621118013</v>
      </c>
      <c r="AX361" s="120">
        <v>2.79</v>
      </c>
      <c r="AY361" s="19">
        <f>AX361*100/AO361</f>
        <v>17.329192546583851</v>
      </c>
      <c r="AZ361" s="1" t="s">
        <v>431</v>
      </c>
      <c r="BA361" s="55">
        <v>24.6</v>
      </c>
      <c r="BB361" s="1" t="s">
        <v>431</v>
      </c>
      <c r="BC361" s="6">
        <v>0.5</v>
      </c>
      <c r="BD361" s="6"/>
      <c r="BE361" s="19"/>
      <c r="BF361" s="19"/>
      <c r="BG361" s="64">
        <v>5761.3</v>
      </c>
      <c r="BH361" s="64">
        <v>235.2</v>
      </c>
      <c r="BI361" s="19">
        <v>1.04</v>
      </c>
      <c r="BJ361" s="19">
        <v>28.4</v>
      </c>
      <c r="BK361" s="19">
        <f>100-BJ361</f>
        <v>71.599999999999994</v>
      </c>
      <c r="BL361" s="121">
        <f>BJ361/BK361</f>
        <v>0.39664804469273746</v>
      </c>
      <c r="BM361" s="122">
        <v>0.25</v>
      </c>
      <c r="BN361" s="6">
        <f>BM361*100/AO361</f>
        <v>1.5527950310559004</v>
      </c>
      <c r="BO361" s="1" t="s">
        <v>431</v>
      </c>
      <c r="BP361" s="19">
        <v>41.2</v>
      </c>
      <c r="BQ361" s="19">
        <v>20.91</v>
      </c>
      <c r="BR361" s="42">
        <v>33928.799999999996</v>
      </c>
      <c r="BS361" s="6">
        <f>BX361+BZ361</f>
        <v>77.099999999999994</v>
      </c>
      <c r="BT361" s="4">
        <v>88.5</v>
      </c>
      <c r="BU361" s="42">
        <v>11871</v>
      </c>
      <c r="BV361" s="6">
        <f>100-BT361</f>
        <v>11.5</v>
      </c>
      <c r="BW361" s="6">
        <f>BY361+CA361+CC361</f>
        <v>44.144999999999996</v>
      </c>
      <c r="BX361" s="22">
        <v>64.8</v>
      </c>
      <c r="BY361" s="22">
        <f>BX361*AP361/100</f>
        <v>29.16</v>
      </c>
      <c r="BZ361" s="6">
        <v>12.3</v>
      </c>
      <c r="CA361" s="22">
        <f>BZ361*AP361/100</f>
        <v>5.5350000000000001</v>
      </c>
      <c r="CB361" s="6">
        <v>21</v>
      </c>
      <c r="CC361" s="22">
        <f>CB361*AP361/100</f>
        <v>9.4499999999999993</v>
      </c>
      <c r="CD361" s="22">
        <v>0.26</v>
      </c>
      <c r="CE361" s="123">
        <v>89.5</v>
      </c>
      <c r="CF361" s="124">
        <v>6148</v>
      </c>
      <c r="CG361" s="123">
        <v>66.8</v>
      </c>
      <c r="CH361" s="124">
        <v>4492</v>
      </c>
      <c r="CI361" s="123">
        <v>21.8</v>
      </c>
      <c r="CJ361" s="123">
        <v>71.7</v>
      </c>
      <c r="CK361" s="124">
        <v>5680</v>
      </c>
      <c r="CL361" s="19">
        <f>BX361/BZ361</f>
        <v>5.2682926829268286</v>
      </c>
      <c r="CM361" s="19"/>
      <c r="CN361" s="19"/>
      <c r="CO361" s="19"/>
      <c r="CP361" s="6"/>
      <c r="CQ361" s="19"/>
      <c r="CR361" s="19"/>
      <c r="CS361" s="20"/>
      <c r="CT361" s="25"/>
      <c r="CU361" s="125"/>
      <c r="CV361" s="125"/>
      <c r="CW361" s="1"/>
      <c r="CX361" s="1"/>
      <c r="CY361" s="1"/>
      <c r="CZ361" s="22"/>
      <c r="DA361" s="16"/>
      <c r="DB361" s="126" t="s">
        <v>440</v>
      </c>
      <c r="DC361" s="127"/>
      <c r="DD361" s="128" t="s">
        <v>1967</v>
      </c>
      <c r="DE361" s="1"/>
      <c r="DF361" s="1"/>
      <c r="DG361" s="1"/>
      <c r="DH361" s="1"/>
      <c r="DI361" s="1" t="s">
        <v>433</v>
      </c>
      <c r="DJ361" s="206" t="s">
        <v>490</v>
      </c>
      <c r="DK361" s="4">
        <v>2</v>
      </c>
      <c r="DL361" s="4"/>
      <c r="DM361" s="4"/>
      <c r="DN361" s="16">
        <v>0</v>
      </c>
      <c r="DO361" s="4"/>
      <c r="DP361" s="4"/>
      <c r="DQ361" s="4"/>
      <c r="DR361" s="55"/>
      <c r="DS361" s="22"/>
      <c r="DT361" s="22"/>
      <c r="DU361" s="22"/>
      <c r="DV361" s="22"/>
      <c r="DW361" s="22"/>
      <c r="DX361" s="22"/>
      <c r="DY361" s="22"/>
      <c r="DZ361" s="22"/>
      <c r="EA361" s="2"/>
      <c r="EB361" s="2"/>
      <c r="EC361" s="36"/>
      <c r="ED361" s="36"/>
      <c r="EE361" s="4">
        <f>L361</f>
        <v>12</v>
      </c>
      <c r="EF361" s="4">
        <v>2</v>
      </c>
      <c r="EG361" s="4"/>
      <c r="EH361" s="4">
        <v>0</v>
      </c>
      <c r="EI361" s="4" t="s">
        <v>513</v>
      </c>
      <c r="EJ361" s="4" t="s">
        <v>430</v>
      </c>
      <c r="EK361" s="4">
        <v>80</v>
      </c>
      <c r="EL361" s="6" t="s">
        <v>430</v>
      </c>
      <c r="EM361" s="4"/>
      <c r="EN361" s="4">
        <v>0</v>
      </c>
      <c r="EO361" s="4">
        <v>2</v>
      </c>
      <c r="EP361" s="4">
        <v>2</v>
      </c>
      <c r="EQ361" s="31" t="s">
        <v>513</v>
      </c>
      <c r="ER361" s="14" t="s">
        <v>513</v>
      </c>
      <c r="ES361" s="129">
        <f>C361</f>
        <v>17081</v>
      </c>
      <c r="ET361" s="130">
        <v>75</v>
      </c>
      <c r="EU361" s="130">
        <v>10721</v>
      </c>
      <c r="EV361" s="130">
        <v>4000</v>
      </c>
      <c r="EW361" s="130">
        <v>37440</v>
      </c>
      <c r="EX361" s="130">
        <v>2241</v>
      </c>
      <c r="EY361" s="131">
        <f>EX361/EV361*EW361/ET361</f>
        <v>279.67680000000001</v>
      </c>
      <c r="EZ361" s="38">
        <f>L361*EY361</f>
        <v>3356.1216000000004</v>
      </c>
      <c r="FA361" s="9"/>
      <c r="FB361" s="9"/>
      <c r="FC361" s="9"/>
      <c r="FD361" s="9"/>
      <c r="FE361" s="132"/>
      <c r="FF361" s="132"/>
      <c r="FG361" s="132"/>
      <c r="FH361" s="133"/>
      <c r="FI361" s="134"/>
      <c r="FJ361" s="133"/>
      <c r="FK361" s="135"/>
      <c r="FL361" s="136"/>
      <c r="FM361" s="9"/>
      <c r="FN361" s="1"/>
      <c r="FO361" s="40">
        <f>AC361/1000</f>
        <v>0.27500000000000002</v>
      </c>
      <c r="FP361" s="9"/>
      <c r="FQ361" s="118">
        <f>EX361*100/EU361</f>
        <v>20.902900848801419</v>
      </c>
      <c r="FR361" s="137">
        <f>EY361/1000</f>
        <v>0.2796768</v>
      </c>
      <c r="FS361" s="9"/>
      <c r="FT361" s="1"/>
      <c r="FU361" s="335"/>
      <c r="FV361" s="344">
        <v>43831</v>
      </c>
      <c r="FW361" s="210"/>
      <c r="FX361" s="244" t="s">
        <v>1322</v>
      </c>
      <c r="FY361" s="243" t="s">
        <v>2573</v>
      </c>
      <c r="FZ361" s="1"/>
      <c r="GA361" s="237" t="s">
        <v>430</v>
      </c>
      <c r="GB361" s="9"/>
      <c r="GC361" s="9"/>
      <c r="GD361" s="1"/>
      <c r="GE361" s="20">
        <v>0</v>
      </c>
      <c r="GF361" s="237" t="s">
        <v>513</v>
      </c>
      <c r="GG361" s="1"/>
      <c r="GH361" s="244" t="s">
        <v>430</v>
      </c>
      <c r="GI361" s="352" t="s">
        <v>2488</v>
      </c>
      <c r="GJ361" s="244" t="s">
        <v>430</v>
      </c>
      <c r="GK361" s="1"/>
      <c r="GL361" s="244" t="s">
        <v>513</v>
      </c>
      <c r="GM361" s="9"/>
      <c r="GN361" s="1"/>
      <c r="GO361" s="10"/>
      <c r="GP361" s="10"/>
      <c r="GQ361" s="20"/>
      <c r="GR361" s="138"/>
      <c r="GS361" s="1"/>
      <c r="GT361" s="1"/>
      <c r="GU361" s="1"/>
      <c r="GV361" s="1"/>
      <c r="GW361" s="1"/>
      <c r="GX361" s="1"/>
      <c r="GY361" s="9"/>
      <c r="GZ361" s="9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22">
        <v>78.099999999999994</v>
      </c>
      <c r="KC361" s="22">
        <v>27.4</v>
      </c>
      <c r="KD361" s="22">
        <v>17.5</v>
      </c>
      <c r="KE361" s="20">
        <f>FR361*AO361/100*1000</f>
        <v>45.027964800000007</v>
      </c>
      <c r="KF361" s="20">
        <f>FR361*AP361/100*1000</f>
        <v>125.85456000000001</v>
      </c>
      <c r="KG361" s="20">
        <f>FR361*AQ361/100*1000</f>
        <v>103.48041600000001</v>
      </c>
      <c r="KH361" s="20">
        <f>FR361*AX361/100*1000</f>
        <v>7.8029827200000001</v>
      </c>
      <c r="KI361" s="20">
        <f>FR361*BM361/100*1000</f>
        <v>0.69919199999999992</v>
      </c>
      <c r="KJ361" s="20">
        <f>FR361*BY361/100*1000</f>
        <v>81.553754880000014</v>
      </c>
      <c r="KK361" s="20">
        <f>FR361*CA361/100*1000</f>
        <v>15.48011088</v>
      </c>
      <c r="KL361" s="20">
        <f>FR361*CC361/100*1000</f>
        <v>26.429457599999999</v>
      </c>
      <c r="KM361" s="9"/>
      <c r="KN361" s="9"/>
      <c r="KO361" s="9"/>
      <c r="KP361" s="1"/>
      <c r="KQ361" s="9"/>
      <c r="KR361" s="9"/>
      <c r="KS361" s="245" t="s">
        <v>430</v>
      </c>
      <c r="KT361" s="459" t="s">
        <v>430</v>
      </c>
      <c r="KU361" s="237" t="s">
        <v>430</v>
      </c>
      <c r="KV361" s="237" t="s">
        <v>430</v>
      </c>
      <c r="KW361" s="245" t="s">
        <v>430</v>
      </c>
      <c r="KX361" s="237" t="s">
        <v>430</v>
      </c>
      <c r="KY361" s="237" t="s">
        <v>430</v>
      </c>
      <c r="KZ361" s="237" t="s">
        <v>430</v>
      </c>
      <c r="LA361" s="11" t="s">
        <v>430</v>
      </c>
      <c r="LB361" s="11"/>
      <c r="LC361" s="11"/>
    </row>
    <row r="362" spans="1:315">
      <c r="A362" s="1">
        <v>142</v>
      </c>
      <c r="B362" s="1">
        <f>COUNTIFS($D$3:D362,D362,$F$3:F362,F362)</f>
        <v>1</v>
      </c>
      <c r="C362" s="34">
        <v>17576</v>
      </c>
      <c r="D362" s="21" t="s">
        <v>2058</v>
      </c>
      <c r="E362" s="2" t="s">
        <v>594</v>
      </c>
      <c r="F362" s="12">
        <v>6512141207</v>
      </c>
      <c r="G362" s="1">
        <v>57</v>
      </c>
      <c r="H362" s="441">
        <v>44728</v>
      </c>
      <c r="I362" s="29" t="s">
        <v>2000</v>
      </c>
      <c r="J362" s="24" t="s">
        <v>486</v>
      </c>
      <c r="K362" s="2" t="s">
        <v>429</v>
      </c>
      <c r="L362" s="2">
        <v>7</v>
      </c>
      <c r="M362" s="2">
        <v>2</v>
      </c>
      <c r="N362" s="2" t="s">
        <v>430</v>
      </c>
      <c r="O362" s="11"/>
      <c r="P362" s="2" t="s">
        <v>2059</v>
      </c>
      <c r="Q362" s="11"/>
      <c r="R362" s="11"/>
      <c r="S362" s="11"/>
      <c r="T362" s="41"/>
      <c r="U362" s="41" t="s">
        <v>2027</v>
      </c>
      <c r="V362" s="61" t="s">
        <v>1980</v>
      </c>
      <c r="W362" s="41"/>
      <c r="X362" s="41"/>
      <c r="Y362" s="41" t="s">
        <v>2060</v>
      </c>
      <c r="Z362" s="29"/>
      <c r="AA362" s="1" t="s">
        <v>1780</v>
      </c>
      <c r="AB362" s="1"/>
      <c r="AC362" s="112">
        <v>819</v>
      </c>
      <c r="AD362" s="112">
        <v>6200</v>
      </c>
      <c r="AE362" s="11"/>
      <c r="AF362" s="11"/>
      <c r="AG362" s="11" t="s">
        <v>490</v>
      </c>
      <c r="AH362" s="112">
        <v>450</v>
      </c>
      <c r="AI362" s="1"/>
      <c r="AJ362" s="11"/>
      <c r="AK362" s="112"/>
      <c r="AL362" s="1"/>
      <c r="AM362" s="11"/>
      <c r="AN362" s="1"/>
      <c r="AO362" s="113">
        <v>54.9</v>
      </c>
      <c r="AP362" s="114">
        <v>43.1</v>
      </c>
      <c r="AQ362" s="115">
        <v>0.3</v>
      </c>
      <c r="AR362" s="116">
        <f>AO362+AP362+AQ362</f>
        <v>98.3</v>
      </c>
      <c r="AS362" s="117">
        <f>AO362/AP362</f>
        <v>1.2737819025522041</v>
      </c>
      <c r="AT362" s="118">
        <f>AO362/AP362*AQ362</f>
        <v>0.38213457076566121</v>
      </c>
      <c r="AU362" s="119">
        <f>AO362/(AP362+AQ362)</f>
        <v>1.2649769585253456</v>
      </c>
      <c r="AV362" s="19">
        <f>AW362*AO362/100</f>
        <v>52.341999999999999</v>
      </c>
      <c r="AW362" s="19">
        <f>98-AY362</f>
        <v>95.340619307832426</v>
      </c>
      <c r="AX362" s="120">
        <v>1.46</v>
      </c>
      <c r="AY362" s="19">
        <f>AX362*100/AO362</f>
        <v>2.6593806921675776</v>
      </c>
      <c r="AZ362" s="1" t="s">
        <v>431</v>
      </c>
      <c r="BA362" s="55">
        <v>29.1</v>
      </c>
      <c r="BB362" s="1" t="s">
        <v>431</v>
      </c>
      <c r="BC362" s="6">
        <v>1.1100000000000001E-3</v>
      </c>
      <c r="BD362" s="6"/>
      <c r="BE362" s="19"/>
      <c r="BF362" s="19"/>
      <c r="BG362" s="64">
        <v>6240</v>
      </c>
      <c r="BH362" s="64">
        <v>271</v>
      </c>
      <c r="BI362" s="19">
        <v>1.02</v>
      </c>
      <c r="BJ362" s="19">
        <v>68.7</v>
      </c>
      <c r="BK362" s="19">
        <f>100-BJ362</f>
        <v>31.299999999999997</v>
      </c>
      <c r="BL362" s="121">
        <f>BJ362/BK362</f>
        <v>2.1948881789137382</v>
      </c>
      <c r="BM362" s="122">
        <v>0.77</v>
      </c>
      <c r="BN362" s="6">
        <f>BM362*100/AO362</f>
        <v>1.4025500910746813</v>
      </c>
      <c r="BO362" s="1" t="s">
        <v>431</v>
      </c>
      <c r="BP362" s="19">
        <v>18.898305084745765</v>
      </c>
      <c r="BQ362" s="19">
        <v>41</v>
      </c>
      <c r="BR362" s="42">
        <v>30488.32</v>
      </c>
      <c r="BS362" s="6">
        <f>BX362+BZ362</f>
        <v>55.4</v>
      </c>
      <c r="BT362" s="4">
        <v>89.1</v>
      </c>
      <c r="BU362" s="42">
        <v>9982.539682539682</v>
      </c>
      <c r="BV362" s="6">
        <f>100-BT362</f>
        <v>10.900000000000006</v>
      </c>
      <c r="BW362" s="6">
        <f>BY362+CA362+CC362</f>
        <v>42.927600000000005</v>
      </c>
      <c r="BX362" s="22">
        <v>25.7</v>
      </c>
      <c r="BY362" s="22">
        <f>BX362*AP362/100</f>
        <v>11.076700000000001</v>
      </c>
      <c r="BZ362" s="6">
        <v>29.7</v>
      </c>
      <c r="CA362" s="22">
        <f>BZ362*AP362/100</f>
        <v>12.800699999999999</v>
      </c>
      <c r="CB362" s="6">
        <v>44.2</v>
      </c>
      <c r="CC362" s="22">
        <f>CB362*AP362/100</f>
        <v>19.050200000000004</v>
      </c>
      <c r="CD362" s="22" t="s">
        <v>431</v>
      </c>
      <c r="CE362" s="123">
        <v>96.6</v>
      </c>
      <c r="CF362" s="124">
        <v>7160</v>
      </c>
      <c r="CG362" s="123">
        <v>87.9</v>
      </c>
      <c r="CH362" s="124">
        <v>5611</v>
      </c>
      <c r="CI362" s="123">
        <v>41.7</v>
      </c>
      <c r="CJ362" s="123">
        <v>69.7</v>
      </c>
      <c r="CK362" s="124">
        <v>5526</v>
      </c>
      <c r="CL362" s="19">
        <f>BX362/BZ362</f>
        <v>0.86531986531986527</v>
      </c>
      <c r="CM362" s="19"/>
      <c r="CN362" s="19"/>
      <c r="CO362" s="19"/>
      <c r="CP362" s="6"/>
      <c r="CQ362" s="19"/>
      <c r="CR362" s="19"/>
      <c r="CS362" s="20"/>
      <c r="CT362" s="25"/>
      <c r="CU362" s="125"/>
      <c r="CV362" s="125"/>
      <c r="CW362" s="1"/>
      <c r="CX362" s="1"/>
      <c r="CY362" s="1"/>
      <c r="CZ362" s="22"/>
      <c r="DA362" s="16"/>
      <c r="DB362" s="126"/>
      <c r="DC362" s="127"/>
      <c r="DD362" s="128"/>
      <c r="DE362" s="1"/>
      <c r="DF362" s="1"/>
      <c r="DG362" s="1"/>
      <c r="DH362" s="1"/>
      <c r="DI362" s="1" t="s">
        <v>433</v>
      </c>
      <c r="DJ362" s="206" t="s">
        <v>490</v>
      </c>
      <c r="DK362" s="4">
        <v>2</v>
      </c>
      <c r="DL362" s="4"/>
      <c r="DM362" s="4"/>
      <c r="DN362" s="16">
        <v>0</v>
      </c>
      <c r="DO362" s="4"/>
      <c r="DP362" s="4"/>
      <c r="DQ362" s="4"/>
      <c r="DR362" s="55" t="s">
        <v>430</v>
      </c>
      <c r="DS362" s="22" t="s">
        <v>430</v>
      </c>
      <c r="DT362" s="22">
        <v>910</v>
      </c>
      <c r="DU362" s="22">
        <v>6.3</v>
      </c>
      <c r="DV362" s="22">
        <v>93.7</v>
      </c>
      <c r="DW362" s="22" t="s">
        <v>430</v>
      </c>
      <c r="DX362" s="22" t="s">
        <v>430</v>
      </c>
      <c r="DY362" s="22" t="s">
        <v>430</v>
      </c>
      <c r="DZ362" s="22" t="s">
        <v>430</v>
      </c>
      <c r="EA362" s="2">
        <v>0</v>
      </c>
      <c r="EB362" s="2"/>
      <c r="EC362" s="36"/>
      <c r="ED362" s="36"/>
      <c r="EE362" s="4">
        <f>L362</f>
        <v>7</v>
      </c>
      <c r="EF362" s="4" t="s">
        <v>430</v>
      </c>
      <c r="EG362" s="4"/>
      <c r="EH362" s="4">
        <v>1</v>
      </c>
      <c r="EI362" s="4" t="s">
        <v>2437</v>
      </c>
      <c r="EJ362" s="4" t="s">
        <v>430</v>
      </c>
      <c r="EK362" s="4" t="s">
        <v>430</v>
      </c>
      <c r="EL362" s="6" t="s">
        <v>430</v>
      </c>
      <c r="EM362" s="4"/>
      <c r="EN362" s="4">
        <v>0</v>
      </c>
      <c r="EO362" s="4">
        <v>2</v>
      </c>
      <c r="EP362" s="4">
        <v>2</v>
      </c>
      <c r="EQ362" s="31" t="s">
        <v>513</v>
      </c>
      <c r="ER362" s="14" t="s">
        <v>513</v>
      </c>
      <c r="ES362" s="129">
        <f>C362</f>
        <v>17576</v>
      </c>
      <c r="ET362" s="130">
        <v>75</v>
      </c>
      <c r="EU362" s="130">
        <v>29352</v>
      </c>
      <c r="EV362" s="130">
        <v>4000</v>
      </c>
      <c r="EW362" s="130">
        <v>40560</v>
      </c>
      <c r="EX362" s="130">
        <v>6600</v>
      </c>
      <c r="EY362" s="131">
        <f>EX362/EV362*EW362/ET362</f>
        <v>892.32</v>
      </c>
      <c r="EZ362" s="38">
        <f>L362*EY362</f>
        <v>6246.2400000000007</v>
      </c>
      <c r="FA362" s="9"/>
      <c r="FB362" s="9"/>
      <c r="FC362" s="9"/>
      <c r="FD362" s="9"/>
      <c r="FE362" s="132"/>
      <c r="FF362" s="132"/>
      <c r="FG362" s="132"/>
      <c r="FH362" s="133"/>
      <c r="FI362" s="134"/>
      <c r="FJ362" s="133"/>
      <c r="FK362" s="135"/>
      <c r="FL362" s="136"/>
      <c r="FM362" s="9"/>
      <c r="FN362" s="1"/>
      <c r="FO362" s="40">
        <f>AC362/1000</f>
        <v>0.81899999999999995</v>
      </c>
      <c r="FP362" s="9"/>
      <c r="FQ362" s="118">
        <f>EX362*100/EU362</f>
        <v>22.485690923957481</v>
      </c>
      <c r="FR362" s="137">
        <f>EY362/1000</f>
        <v>0.89232</v>
      </c>
      <c r="FS362" s="9"/>
      <c r="FT362" s="1"/>
      <c r="FU362" s="335"/>
      <c r="FV362" s="344">
        <v>43952</v>
      </c>
      <c r="FW362" s="210"/>
      <c r="FX362" s="244" t="s">
        <v>2471</v>
      </c>
      <c r="FY362" s="243" t="s">
        <v>2574</v>
      </c>
      <c r="FZ362" s="1"/>
      <c r="GA362" s="237" t="s">
        <v>430</v>
      </c>
      <c r="GB362" s="9"/>
      <c r="GC362" s="9"/>
      <c r="GD362" s="1"/>
      <c r="GE362" s="20">
        <v>0</v>
      </c>
      <c r="GF362" s="237" t="s">
        <v>513</v>
      </c>
      <c r="GG362" s="1"/>
      <c r="GH362" s="244" t="s">
        <v>430</v>
      </c>
      <c r="GI362" s="351">
        <v>2</v>
      </c>
      <c r="GJ362" s="244" t="s">
        <v>430</v>
      </c>
      <c r="GK362" s="1"/>
      <c r="GL362" s="244" t="s">
        <v>513</v>
      </c>
      <c r="GM362" s="9"/>
      <c r="GN362" s="1"/>
      <c r="GO362" s="10">
        <v>44728</v>
      </c>
      <c r="GP362" s="10"/>
      <c r="GQ362" s="20"/>
      <c r="GR362" s="138"/>
      <c r="GS362" s="1"/>
      <c r="GT362" s="1"/>
      <c r="GU362" s="1"/>
      <c r="GV362" s="1"/>
      <c r="GW362" s="1"/>
      <c r="GX362" s="1"/>
      <c r="GY362" s="9"/>
      <c r="GZ362" s="9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22"/>
      <c r="KC362" s="22"/>
      <c r="KD362" s="22"/>
      <c r="KE362" s="20">
        <f>FR362*AO362/100*1000</f>
        <v>489.88367999999997</v>
      </c>
      <c r="KF362" s="20">
        <f>FR362*AP362/100*1000</f>
        <v>384.58992000000001</v>
      </c>
      <c r="KG362" s="20">
        <f>FR362*AQ362/100*1000</f>
        <v>2.6769599999999998</v>
      </c>
      <c r="KH362" s="20">
        <f>FR362*AX362/100*1000</f>
        <v>13.027872</v>
      </c>
      <c r="KI362" s="20">
        <f>FR362*BM362/100*1000</f>
        <v>6.8708640000000001</v>
      </c>
      <c r="KJ362" s="20">
        <f>FR362*BY362/100*1000</f>
        <v>98.839609440000004</v>
      </c>
      <c r="KK362" s="20">
        <f>FR362*CA362/100*1000</f>
        <v>114.22320623999998</v>
      </c>
      <c r="KL362" s="20">
        <f>FR362*CC362/100*1000</f>
        <v>169.98874464000002</v>
      </c>
      <c r="KM362" s="1">
        <v>82.2</v>
      </c>
      <c r="KN362" s="1">
        <v>84.6</v>
      </c>
      <c r="KO362" s="9"/>
      <c r="KP362" s="22"/>
      <c r="KQ362" s="22"/>
      <c r="KR362" s="22"/>
      <c r="KS362" s="245" t="s">
        <v>430</v>
      </c>
      <c r="KT362" s="459" t="s">
        <v>430</v>
      </c>
      <c r="KU362" s="237" t="s">
        <v>430</v>
      </c>
      <c r="KV362" s="237" t="s">
        <v>430</v>
      </c>
      <c r="KW362" s="245" t="s">
        <v>430</v>
      </c>
      <c r="KX362" s="237" t="s">
        <v>430</v>
      </c>
      <c r="KY362" s="237" t="s">
        <v>430</v>
      </c>
      <c r="KZ362" s="237" t="s">
        <v>430</v>
      </c>
      <c r="LA362" s="11" t="s">
        <v>430</v>
      </c>
      <c r="LB362" s="11"/>
      <c r="LC362" s="11"/>
    </row>
    <row r="363" spans="1:315">
      <c r="A363" s="1">
        <v>286</v>
      </c>
      <c r="B363" s="415">
        <f>COUNTIFS($D$3:D363,D363,$F$3:F363,F363)</f>
        <v>1</v>
      </c>
      <c r="C363" s="21">
        <v>9662</v>
      </c>
      <c r="D363" s="21" t="s">
        <v>2305</v>
      </c>
      <c r="E363" s="1" t="s">
        <v>2306</v>
      </c>
      <c r="F363" s="12">
        <v>6512060951</v>
      </c>
      <c r="G363" s="1">
        <v>53</v>
      </c>
      <c r="H363" s="441">
        <v>43398</v>
      </c>
      <c r="I363" s="162"/>
      <c r="J363" s="24"/>
      <c r="K363" s="9"/>
      <c r="L363" s="1"/>
      <c r="M363" s="1"/>
      <c r="N363" s="1"/>
      <c r="O363" s="1"/>
      <c r="P363" s="25"/>
      <c r="Q363" s="25"/>
      <c r="R363" s="25"/>
      <c r="S363" s="27"/>
      <c r="T363" s="27"/>
      <c r="U363" s="27"/>
      <c r="V363" s="27"/>
      <c r="W363" s="27"/>
      <c r="X363" s="27"/>
      <c r="Y363" s="26"/>
      <c r="Z363" s="8"/>
      <c r="AA363" s="1"/>
      <c r="AB363" s="1"/>
      <c r="AC363" s="1"/>
      <c r="AD363" s="1"/>
      <c r="AE363" s="1"/>
      <c r="AF363" s="1"/>
      <c r="AG363" s="136"/>
      <c r="AH363" s="9"/>
      <c r="AI363" s="1"/>
      <c r="AJ363" s="1"/>
      <c r="AK363" s="112"/>
      <c r="AL363" s="1"/>
      <c r="AM363" s="1"/>
      <c r="AN363" s="1"/>
      <c r="AO363" s="163"/>
      <c r="AP363" s="164"/>
      <c r="AQ363" s="165"/>
      <c r="AR363" s="166"/>
      <c r="AS363" s="135"/>
      <c r="AT363" s="21"/>
      <c r="AU363" s="167"/>
      <c r="AV363" s="1"/>
      <c r="AW363" s="1"/>
      <c r="AX363" s="168"/>
      <c r="AY363" s="1"/>
      <c r="AZ363" s="1"/>
      <c r="BA363" s="142"/>
      <c r="BB363" s="1"/>
      <c r="BC363" s="169"/>
      <c r="BD363" s="4"/>
      <c r="BE363" s="1"/>
      <c r="BF363" s="1"/>
      <c r="BG363" s="1"/>
      <c r="BH363" s="1"/>
      <c r="BI363" s="1"/>
      <c r="BJ363" s="1"/>
      <c r="BK363" s="1"/>
      <c r="BL363" s="170"/>
      <c r="BM363" s="123"/>
      <c r="BN363" s="4"/>
      <c r="BO363" s="1"/>
      <c r="BP363" s="1"/>
      <c r="BQ363" s="1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5"/>
      <c r="CP363" s="4"/>
      <c r="CQ363" s="1"/>
      <c r="CR363" s="1"/>
      <c r="CS363" s="1"/>
      <c r="CT363" s="25"/>
      <c r="CU363" s="125"/>
      <c r="CV363" s="125"/>
      <c r="CW363" s="1"/>
      <c r="CX363" s="1"/>
      <c r="CY363" s="1"/>
      <c r="CZ363" s="1"/>
      <c r="DA363" s="1"/>
      <c r="DB363" s="126"/>
      <c r="DC363" s="8"/>
      <c r="DD363" s="8"/>
      <c r="DE363" s="1"/>
      <c r="DF363" s="1"/>
      <c r="DG363" s="1"/>
      <c r="DH363" s="1"/>
      <c r="DI363" s="2"/>
      <c r="DJ363" s="206" t="s">
        <v>490</v>
      </c>
      <c r="DK363" s="4"/>
      <c r="DL363" s="4"/>
      <c r="DM363" s="4"/>
      <c r="DN363" s="4"/>
      <c r="DO363" s="4"/>
      <c r="DP363" s="4"/>
      <c r="DQ363" s="4"/>
      <c r="DR363" s="1"/>
      <c r="DS363" s="1"/>
      <c r="DT363" s="2"/>
      <c r="DU363" s="2"/>
      <c r="DV363" s="2"/>
      <c r="DW363" s="2"/>
      <c r="DX363" s="2"/>
      <c r="DY363" s="2"/>
      <c r="DZ363" s="2"/>
      <c r="EA363" s="2"/>
      <c r="EB363" s="1"/>
      <c r="EC363" s="9"/>
      <c r="ED363" s="9"/>
      <c r="EE363" s="9"/>
      <c r="EF363" s="1">
        <v>60</v>
      </c>
      <c r="EG363" s="1"/>
      <c r="EH363" s="1">
        <v>1</v>
      </c>
      <c r="EI363" s="237" t="s">
        <v>2575</v>
      </c>
      <c r="EJ363" s="237" t="s">
        <v>430</v>
      </c>
      <c r="EK363" s="237" t="s">
        <v>430</v>
      </c>
      <c r="EL363" s="6" t="s">
        <v>430</v>
      </c>
      <c r="EM363" s="1"/>
      <c r="EN363" s="1">
        <v>1</v>
      </c>
      <c r="EO363" s="1">
        <v>2</v>
      </c>
      <c r="EP363" s="1">
        <v>1</v>
      </c>
      <c r="EQ363" s="244" t="s">
        <v>513</v>
      </c>
      <c r="ER363" s="10" t="s">
        <v>513</v>
      </c>
      <c r="ES363" s="129"/>
      <c r="ET363" s="9"/>
      <c r="EU363" s="9"/>
      <c r="EV363" s="9"/>
      <c r="EW363" s="9"/>
      <c r="EX363" s="9"/>
      <c r="EY363" s="132"/>
      <c r="EZ363" s="132"/>
      <c r="FA363" s="11"/>
      <c r="FB363" s="9"/>
      <c r="FC363" s="9"/>
      <c r="FD363" s="9"/>
      <c r="FE363" s="9"/>
      <c r="FF363" s="9"/>
      <c r="FG363" s="132"/>
      <c r="FH363" s="132"/>
      <c r="FI363" s="134"/>
      <c r="FJ363" s="133"/>
      <c r="FK363" s="171"/>
      <c r="FL363" s="21"/>
      <c r="FM363" s="136"/>
      <c r="FN363" s="9"/>
      <c r="FO363" s="36"/>
      <c r="FP363" s="9"/>
      <c r="FQ363" s="132"/>
      <c r="FR363" s="132"/>
      <c r="FS363" s="1"/>
      <c r="FT363" s="1"/>
      <c r="FU363" s="335" t="s">
        <v>772</v>
      </c>
      <c r="FV363" s="344">
        <v>43374</v>
      </c>
      <c r="FW363" s="210" t="s">
        <v>772</v>
      </c>
      <c r="FX363" s="244" t="s">
        <v>1314</v>
      </c>
      <c r="FY363" s="243" t="s">
        <v>430</v>
      </c>
      <c r="FZ363" s="1"/>
      <c r="GA363" s="237">
        <v>3</v>
      </c>
      <c r="GB363" s="9"/>
      <c r="GC363" s="9"/>
      <c r="GD363" s="1"/>
      <c r="GE363" s="459" t="s">
        <v>430</v>
      </c>
      <c r="GF363" s="237" t="s">
        <v>430</v>
      </c>
      <c r="GG363" s="1"/>
      <c r="GH363" s="28">
        <v>43402</v>
      </c>
      <c r="GI363" s="351">
        <v>1</v>
      </c>
      <c r="GJ363" s="244" t="s">
        <v>2576</v>
      </c>
      <c r="GK363" s="1"/>
      <c r="GL363" s="244" t="s">
        <v>513</v>
      </c>
      <c r="GM363" s="9"/>
      <c r="GN363" s="1"/>
      <c r="GO363" s="1"/>
      <c r="GP363" s="4"/>
      <c r="GQ363" s="1"/>
      <c r="GR363" s="138"/>
      <c r="GS363" s="1"/>
      <c r="GT363" s="1"/>
      <c r="GU363" s="1"/>
      <c r="GV363" s="1"/>
      <c r="GW363" s="1"/>
      <c r="GX363" s="1"/>
      <c r="GY363" s="9"/>
      <c r="GZ363" s="9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1"/>
      <c r="KQ363" s="9"/>
      <c r="KR363" s="9"/>
      <c r="KS363" s="23">
        <v>43402</v>
      </c>
      <c r="KT363" s="20">
        <v>1</v>
      </c>
      <c r="KU363" s="237">
        <v>1</v>
      </c>
      <c r="KV363" s="1">
        <v>1</v>
      </c>
      <c r="KW363" s="23">
        <v>43402</v>
      </c>
      <c r="KX363" s="1">
        <v>1</v>
      </c>
      <c r="KY363" s="1">
        <v>0</v>
      </c>
      <c r="KZ363" s="1">
        <v>3</v>
      </c>
      <c r="LA363" s="11" t="s">
        <v>2428</v>
      </c>
      <c r="LB363" s="11"/>
      <c r="LC363" s="11"/>
    </row>
    <row r="364" spans="1:315">
      <c r="A364" s="1">
        <v>64</v>
      </c>
      <c r="B364" s="1">
        <f>COUNTIFS($D$3:D364,D364,$F$3:F364,F364)</f>
        <v>1</v>
      </c>
      <c r="C364" s="34">
        <v>14772</v>
      </c>
      <c r="D364" s="72" t="s">
        <v>1501</v>
      </c>
      <c r="E364" s="73" t="s">
        <v>479</v>
      </c>
      <c r="F364" s="75">
        <v>370128425</v>
      </c>
      <c r="G364" s="74">
        <v>84</v>
      </c>
      <c r="H364" s="442">
        <v>44267</v>
      </c>
      <c r="I364" s="29" t="s">
        <v>1502</v>
      </c>
      <c r="J364" s="24" t="s">
        <v>486</v>
      </c>
      <c r="K364" s="2" t="s">
        <v>429</v>
      </c>
      <c r="L364" s="2">
        <v>11</v>
      </c>
      <c r="M364" s="2">
        <v>1</v>
      </c>
      <c r="N364" s="2" t="s">
        <v>430</v>
      </c>
      <c r="O364" s="11"/>
      <c r="P364" s="2" t="s">
        <v>1480</v>
      </c>
      <c r="Q364" s="11"/>
      <c r="R364" s="11"/>
      <c r="S364" s="11"/>
      <c r="T364" s="41"/>
      <c r="U364" s="41"/>
      <c r="V364" s="61" t="s">
        <v>1358</v>
      </c>
      <c r="W364" s="41"/>
      <c r="X364" s="63"/>
      <c r="Y364" s="63"/>
      <c r="Z364" s="11"/>
      <c r="AA364" s="1" t="s">
        <v>793</v>
      </c>
      <c r="AB364" s="1"/>
      <c r="AC364" s="112">
        <v>362</v>
      </c>
      <c r="AD364" s="112">
        <v>39000</v>
      </c>
      <c r="AE364" s="11"/>
      <c r="AF364" s="11"/>
      <c r="AG364" s="11" t="s">
        <v>490</v>
      </c>
      <c r="AH364" s="112">
        <v>250</v>
      </c>
      <c r="AI364" s="11"/>
      <c r="AJ364" s="11"/>
      <c r="AK364" s="112"/>
      <c r="AL364" s="1"/>
      <c r="AM364" s="11"/>
      <c r="AN364" s="1"/>
      <c r="AO364" s="113">
        <v>25.6</v>
      </c>
      <c r="AP364" s="114">
        <v>36.200000000000003</v>
      </c>
      <c r="AQ364" s="115">
        <v>35.5</v>
      </c>
      <c r="AR364" s="116">
        <f>AO364+AP364+AQ364</f>
        <v>97.300000000000011</v>
      </c>
      <c r="AS364" s="117">
        <f>AO364/AP364</f>
        <v>0.70718232044198892</v>
      </c>
      <c r="AT364" s="118">
        <f>AO364/AP364*AQ364</f>
        <v>25.104972375690608</v>
      </c>
      <c r="AU364" s="119">
        <f>AO364/(AP364+AQ364)</f>
        <v>0.35704323570432356</v>
      </c>
      <c r="AV364" s="19">
        <f>AW364*AO364/100</f>
        <v>19.708000000000002</v>
      </c>
      <c r="AW364" s="19">
        <f>98-AY364-(CD364*100/AO364)</f>
        <v>76.984375</v>
      </c>
      <c r="AX364" s="120">
        <v>5.0999999999999996</v>
      </c>
      <c r="AY364" s="19">
        <f>AX364*100/AO364</f>
        <v>19.921874999999996</v>
      </c>
      <c r="AZ364" s="1" t="s">
        <v>431</v>
      </c>
      <c r="BA364" s="55">
        <v>39.9</v>
      </c>
      <c r="BB364" s="1" t="s">
        <v>431</v>
      </c>
      <c r="BC364" s="6">
        <v>0.47</v>
      </c>
      <c r="BD364" s="6"/>
      <c r="BE364" s="19"/>
      <c r="BF364" s="19"/>
      <c r="BG364" s="2">
        <v>4240</v>
      </c>
      <c r="BH364" s="2">
        <v>239.99999999999997</v>
      </c>
      <c r="BI364" s="19">
        <v>0.99</v>
      </c>
      <c r="BJ364" s="19">
        <v>53.2</v>
      </c>
      <c r="BK364" s="1">
        <v>46.8</v>
      </c>
      <c r="BL364" s="121">
        <f>BJ364/BK364</f>
        <v>1.1367521367521369</v>
      </c>
      <c r="BM364" s="122">
        <v>0.38</v>
      </c>
      <c r="BN364" s="6">
        <f>BM364*100/AO364</f>
        <v>1.484375</v>
      </c>
      <c r="BO364" s="1" t="s">
        <v>431</v>
      </c>
      <c r="BP364" s="19">
        <v>13.8</v>
      </c>
      <c r="BQ364" s="19">
        <v>9.9499999999999993</v>
      </c>
      <c r="BR364" s="6">
        <v>18450.600000000002</v>
      </c>
      <c r="BS364" s="6">
        <f>BX364+BZ364</f>
        <v>78.900000000000006</v>
      </c>
      <c r="BT364" s="4">
        <v>75.599999999999994</v>
      </c>
      <c r="BU364" s="4">
        <v>9739</v>
      </c>
      <c r="BV364" s="6">
        <f>100-BT364</f>
        <v>24.400000000000006</v>
      </c>
      <c r="BW364" s="6">
        <f>BY364+CA364+CC364</f>
        <v>36.0914</v>
      </c>
      <c r="BX364" s="22">
        <v>52.3</v>
      </c>
      <c r="BY364" s="22">
        <f>BX364*AP364/100</f>
        <v>18.932600000000001</v>
      </c>
      <c r="BZ364" s="4">
        <v>26.6</v>
      </c>
      <c r="CA364" s="22">
        <f>BZ364*AP364/100</f>
        <v>9.6292000000000009</v>
      </c>
      <c r="CB364" s="4">
        <v>20.8</v>
      </c>
      <c r="CC364" s="22">
        <f>CB364*AP364/100</f>
        <v>7.5296000000000003</v>
      </c>
      <c r="CD364" s="22">
        <v>0.28000000000000003</v>
      </c>
      <c r="CE364" s="123">
        <v>92</v>
      </c>
      <c r="CF364" s="123">
        <v>8262</v>
      </c>
      <c r="CG364" s="123">
        <v>73.7</v>
      </c>
      <c r="CH364" s="123">
        <v>5044</v>
      </c>
      <c r="CI364" s="123">
        <v>40.5</v>
      </c>
      <c r="CJ364" s="123">
        <v>76.3</v>
      </c>
      <c r="CK364" s="123">
        <v>6635</v>
      </c>
      <c r="CL364" s="19">
        <f>BX364/BZ364</f>
        <v>1.9661654135338344</v>
      </c>
      <c r="CM364" s="19">
        <v>3.38</v>
      </c>
      <c r="CN364" s="19" t="s">
        <v>431</v>
      </c>
      <c r="CO364" s="19" t="s">
        <v>431</v>
      </c>
      <c r="CP364" s="6"/>
      <c r="CQ364" s="19"/>
      <c r="CR364" s="19"/>
      <c r="CS364" s="20"/>
      <c r="CT364" s="25"/>
      <c r="CU364" s="125"/>
      <c r="CV364" s="125"/>
      <c r="CW364" s="1"/>
      <c r="CX364" s="1"/>
      <c r="CY364" s="1"/>
      <c r="CZ364" s="22"/>
      <c r="DA364" s="16"/>
      <c r="DB364" s="126" t="s">
        <v>546</v>
      </c>
      <c r="DC364" s="127"/>
      <c r="DD364" s="128" t="s">
        <v>1503</v>
      </c>
      <c r="DE364" s="1"/>
      <c r="DF364" s="1"/>
      <c r="DG364" s="1"/>
      <c r="DH364" s="1"/>
      <c r="DI364" s="1" t="s">
        <v>433</v>
      </c>
      <c r="DJ364" s="206" t="s">
        <v>490</v>
      </c>
      <c r="DK364" s="4">
        <v>2</v>
      </c>
      <c r="DL364" s="4"/>
      <c r="DM364" s="4"/>
      <c r="DN364" s="16">
        <v>0</v>
      </c>
      <c r="DO364" s="4"/>
      <c r="DP364" s="4"/>
      <c r="DQ364" s="4"/>
      <c r="DR364" s="1" t="s">
        <v>430</v>
      </c>
      <c r="DS364" s="1" t="s">
        <v>430</v>
      </c>
      <c r="DT364" s="1">
        <v>118</v>
      </c>
      <c r="DU364" s="1">
        <v>52.6</v>
      </c>
      <c r="DV364" s="1">
        <v>47.4</v>
      </c>
      <c r="DW364" s="1" t="s">
        <v>430</v>
      </c>
      <c r="DX364" s="1" t="s">
        <v>430</v>
      </c>
      <c r="DY364" s="1" t="s">
        <v>430</v>
      </c>
      <c r="DZ364" s="1" t="s">
        <v>430</v>
      </c>
      <c r="EA364" s="1">
        <v>0</v>
      </c>
      <c r="EB364" s="1"/>
      <c r="EC364" s="36"/>
      <c r="ED364" s="36"/>
      <c r="EE364" s="4">
        <f>L364</f>
        <v>11</v>
      </c>
      <c r="EF364" s="4">
        <v>40</v>
      </c>
      <c r="EG364" s="4"/>
      <c r="EH364" s="4">
        <v>1</v>
      </c>
      <c r="EI364" s="4" t="s">
        <v>2577</v>
      </c>
      <c r="EJ364" s="4">
        <v>184</v>
      </c>
      <c r="EK364" s="4">
        <v>95</v>
      </c>
      <c r="EL364" s="6">
        <f>EK364/(EJ364*EJ364*0.01*0.01)</f>
        <v>28.060018903591683</v>
      </c>
      <c r="EM364" s="4"/>
      <c r="EN364" s="4">
        <v>1</v>
      </c>
      <c r="EO364" s="4">
        <v>3</v>
      </c>
      <c r="EP364" s="4">
        <v>2</v>
      </c>
      <c r="EQ364" s="31" t="s">
        <v>513</v>
      </c>
      <c r="ER364" s="14" t="s">
        <v>513</v>
      </c>
      <c r="ES364" s="129">
        <v>14772</v>
      </c>
      <c r="ET364" s="130">
        <v>75</v>
      </c>
      <c r="EU364" s="130">
        <v>16595</v>
      </c>
      <c r="EV364" s="130">
        <v>4000</v>
      </c>
      <c r="EW364" s="130">
        <v>39780</v>
      </c>
      <c r="EX364" s="130">
        <v>2375</v>
      </c>
      <c r="EY364" s="131">
        <f>EX364/EV364*EW364/ET364</f>
        <v>314.92500000000001</v>
      </c>
      <c r="EZ364" s="38">
        <f>L364*EY364</f>
        <v>3464.1750000000002</v>
      </c>
      <c r="FA364" s="9"/>
      <c r="FB364" s="9"/>
      <c r="FC364" s="9"/>
      <c r="FD364" s="9"/>
      <c r="FE364" s="132"/>
      <c r="FF364" s="132"/>
      <c r="FG364" s="132"/>
      <c r="FH364" s="133"/>
      <c r="FI364" s="134"/>
      <c r="FJ364" s="133"/>
      <c r="FK364" s="135"/>
      <c r="FL364" s="136"/>
      <c r="FM364" s="9"/>
      <c r="FN364" s="1"/>
      <c r="FO364" s="40">
        <f>AC364/1000</f>
        <v>0.36199999999999999</v>
      </c>
      <c r="FP364" s="9"/>
      <c r="FQ364" s="118">
        <f>EX364*100/EU364</f>
        <v>14.311539620367581</v>
      </c>
      <c r="FR364" s="137">
        <f>EY364/1000</f>
        <v>0.31492500000000001</v>
      </c>
      <c r="FS364" s="9"/>
      <c r="FT364" s="1"/>
      <c r="FU364" s="335"/>
      <c r="FV364" s="344">
        <v>41913</v>
      </c>
      <c r="FW364" s="210"/>
      <c r="FX364" s="244" t="s">
        <v>1391</v>
      </c>
      <c r="FY364" s="243" t="s">
        <v>2507</v>
      </c>
      <c r="FZ364" s="1"/>
      <c r="GA364" s="1">
        <v>5</v>
      </c>
      <c r="GB364" s="9"/>
      <c r="GC364" s="9"/>
      <c r="GD364" s="1"/>
      <c r="GE364" s="20">
        <v>1</v>
      </c>
      <c r="GF364" s="237" t="s">
        <v>2499</v>
      </c>
      <c r="GG364" s="1"/>
      <c r="GH364" s="28">
        <v>44371</v>
      </c>
      <c r="GI364" s="351">
        <v>1</v>
      </c>
      <c r="GJ364" s="244" t="s">
        <v>2578</v>
      </c>
      <c r="GK364" s="1"/>
      <c r="GL364" s="244" t="s">
        <v>513</v>
      </c>
      <c r="GM364" s="9"/>
      <c r="GN364" s="1"/>
      <c r="GO364" s="10">
        <v>44267</v>
      </c>
      <c r="GP364" s="10"/>
      <c r="GQ364" s="20"/>
      <c r="GR364" s="138"/>
      <c r="GS364" s="1"/>
      <c r="GT364" s="1"/>
      <c r="GU364" s="1"/>
      <c r="GV364" s="1"/>
      <c r="GW364" s="1"/>
      <c r="GX364" s="1"/>
      <c r="GY364" s="9"/>
      <c r="GZ364" s="9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9"/>
      <c r="KC364" s="9"/>
      <c r="KD364" s="9"/>
      <c r="KE364" s="20">
        <f>FR364*AO364/100*1000</f>
        <v>80.620799999999988</v>
      </c>
      <c r="KF364" s="20">
        <f>FR364*AP364/100*1000</f>
        <v>114.00285000000002</v>
      </c>
      <c r="KG364" s="20">
        <f>FR364*AQ364/100*1000</f>
        <v>111.79837499999999</v>
      </c>
      <c r="KH364" s="20">
        <f>FR364*AX364/100*1000</f>
        <v>16.061174999999999</v>
      </c>
      <c r="KI364" s="20">
        <f>FR364*BM364/100*1000</f>
        <v>1.1967150000000002</v>
      </c>
      <c r="KJ364" s="20">
        <f>FR364*BY364/100*1000</f>
        <v>59.623490550000007</v>
      </c>
      <c r="KK364" s="20">
        <f>FR364*CA364/100*1000</f>
        <v>30.3247581</v>
      </c>
      <c r="KL364" s="20">
        <f>FR364*CC364/100*1000</f>
        <v>23.712592800000003</v>
      </c>
      <c r="KM364" s="9"/>
      <c r="KN364" s="9"/>
      <c r="KO364" s="9"/>
      <c r="KP364" s="1"/>
      <c r="KQ364" s="9"/>
      <c r="KR364" s="9"/>
      <c r="KS364" s="23">
        <v>44371</v>
      </c>
      <c r="KT364" s="20">
        <v>2</v>
      </c>
      <c r="KU364" s="1">
        <v>5</v>
      </c>
      <c r="KV364" s="1">
        <v>2</v>
      </c>
      <c r="KW364" s="23">
        <v>44616</v>
      </c>
      <c r="KX364" s="1">
        <v>2</v>
      </c>
      <c r="KY364" s="1">
        <v>1</v>
      </c>
      <c r="KZ364" s="1">
        <v>1</v>
      </c>
      <c r="LA364" s="11" t="s">
        <v>2480</v>
      </c>
      <c r="LB364" s="11"/>
      <c r="LC364" s="11"/>
    </row>
    <row r="365" spans="1:315">
      <c r="A365" s="1">
        <v>173</v>
      </c>
      <c r="B365" s="1">
        <f>COUNTIFS($D$3:D365,D365,$F$3:F365,F365)</f>
        <v>2</v>
      </c>
      <c r="C365" s="34">
        <v>15624</v>
      </c>
      <c r="D365" s="72" t="s">
        <v>1501</v>
      </c>
      <c r="E365" s="73" t="s">
        <v>479</v>
      </c>
      <c r="F365" s="75">
        <v>370128425</v>
      </c>
      <c r="G365" s="74">
        <v>84</v>
      </c>
      <c r="H365" s="442">
        <v>44371</v>
      </c>
      <c r="I365" s="29" t="s">
        <v>1649</v>
      </c>
      <c r="J365" s="24" t="s">
        <v>486</v>
      </c>
      <c r="K365" s="2" t="s">
        <v>429</v>
      </c>
      <c r="L365" s="2">
        <v>49</v>
      </c>
      <c r="M365" s="2">
        <v>1</v>
      </c>
      <c r="N365" s="2" t="s">
        <v>430</v>
      </c>
      <c r="O365" s="376"/>
      <c r="P365" s="2" t="s">
        <v>1638</v>
      </c>
      <c r="Q365" s="376"/>
      <c r="R365" s="376"/>
      <c r="S365" s="376"/>
      <c r="T365" s="41"/>
      <c r="U365" s="41"/>
      <c r="V365" s="61" t="s">
        <v>1358</v>
      </c>
      <c r="W365" s="63"/>
      <c r="X365" s="69" t="s">
        <v>1650</v>
      </c>
      <c r="Y365" s="63"/>
      <c r="Z365" s="376"/>
      <c r="AA365" s="1" t="s">
        <v>793</v>
      </c>
      <c r="AB365" s="1"/>
      <c r="AC365" s="112">
        <v>128</v>
      </c>
      <c r="AD365" s="112">
        <v>6000</v>
      </c>
      <c r="AE365" s="376"/>
      <c r="AF365" s="376"/>
      <c r="AG365" s="376" t="s">
        <v>490</v>
      </c>
      <c r="AH365" s="112">
        <v>450</v>
      </c>
      <c r="AI365" s="376"/>
      <c r="AJ365" s="376"/>
      <c r="AK365" s="112"/>
      <c r="AL365" s="1"/>
      <c r="AM365" s="376"/>
      <c r="AN365" s="1"/>
      <c r="AO365" s="113">
        <v>7.36</v>
      </c>
      <c r="AP365" s="114">
        <v>60.5</v>
      </c>
      <c r="AQ365" s="115">
        <v>27.7</v>
      </c>
      <c r="AR365" s="116">
        <f>AO365+AP365+AQ365</f>
        <v>95.56</v>
      </c>
      <c r="AS365" s="117">
        <f>AO365/AP365</f>
        <v>0.12165289256198347</v>
      </c>
      <c r="AT365" s="118">
        <f>AO365/AP365*AQ365</f>
        <v>3.3697851239669423</v>
      </c>
      <c r="AU365" s="119">
        <f>AO365/(AP365+AQ365)</f>
        <v>8.3446712018140592E-2</v>
      </c>
      <c r="AV365" s="19">
        <f>AW365*AO365/100</f>
        <v>6.2428000000000008</v>
      </c>
      <c r="AW365" s="19">
        <f>98-AY365-(CD365*100/AO365)</f>
        <v>84.820652173913047</v>
      </c>
      <c r="AX365" s="120">
        <v>0.68</v>
      </c>
      <c r="AY365" s="19">
        <f>AX365*100/AO365</f>
        <v>9.2391304347826075</v>
      </c>
      <c r="AZ365" s="1" t="s">
        <v>431</v>
      </c>
      <c r="BA365" s="55" t="s">
        <v>431</v>
      </c>
      <c r="BB365" s="1" t="s">
        <v>431</v>
      </c>
      <c r="BC365" s="6">
        <v>0.28999999999999998</v>
      </c>
      <c r="BD365" s="6"/>
      <c r="BE365" s="19"/>
      <c r="BF365" s="19"/>
      <c r="BG365" s="64">
        <v>6469.7072838665763</v>
      </c>
      <c r="BH365" s="64" t="s">
        <v>431</v>
      </c>
      <c r="BI365" s="19">
        <v>0</v>
      </c>
      <c r="BJ365" s="19">
        <v>72.400000000000006</v>
      </c>
      <c r="BK365" s="19">
        <f>100-BJ365</f>
        <v>27.599999999999994</v>
      </c>
      <c r="BL365" s="121">
        <f>BJ365/BK365</f>
        <v>2.623188405797102</v>
      </c>
      <c r="BM365" s="122">
        <v>0.19</v>
      </c>
      <c r="BN365" s="6">
        <f>BM365*100/AO365</f>
        <v>2.5815217391304346</v>
      </c>
      <c r="BO365" s="1" t="s">
        <v>431</v>
      </c>
      <c r="BP365" s="19" t="s">
        <v>431</v>
      </c>
      <c r="BQ365" s="19" t="s">
        <v>431</v>
      </c>
      <c r="BR365" s="42">
        <v>33196</v>
      </c>
      <c r="BS365" s="6">
        <f>BX365+BZ365</f>
        <v>39.900000000000006</v>
      </c>
      <c r="BT365" s="4">
        <v>69.599999999999994</v>
      </c>
      <c r="BU365" s="42">
        <v>18734.708333333336</v>
      </c>
      <c r="BV365" s="6">
        <f>100-BT365</f>
        <v>30.400000000000006</v>
      </c>
      <c r="BW365" s="6">
        <f>BY365+CA365+CC365</f>
        <v>50.820000000000007</v>
      </c>
      <c r="BX365" s="22">
        <v>12.8</v>
      </c>
      <c r="BY365" s="22">
        <f>BX365*AP365/100</f>
        <v>7.7440000000000007</v>
      </c>
      <c r="BZ365" s="6">
        <v>27.1</v>
      </c>
      <c r="CA365" s="22">
        <f>BZ365*AP365/100</f>
        <v>16.395500000000002</v>
      </c>
      <c r="CB365" s="6">
        <v>44.1</v>
      </c>
      <c r="CC365" s="22">
        <f>CB365*AP365/100</f>
        <v>26.680500000000002</v>
      </c>
      <c r="CD365" s="22">
        <v>0.28999999999999998</v>
      </c>
      <c r="CE365" s="123">
        <v>100</v>
      </c>
      <c r="CF365" s="124" t="s">
        <v>431</v>
      </c>
      <c r="CG365" s="123">
        <v>92.7</v>
      </c>
      <c r="CH365" s="124" t="s">
        <v>431</v>
      </c>
      <c r="CI365" s="123">
        <v>88.8</v>
      </c>
      <c r="CJ365" s="123">
        <v>92.4</v>
      </c>
      <c r="CK365" s="124" t="s">
        <v>431</v>
      </c>
      <c r="CL365" s="19">
        <f>BX365/BZ365</f>
        <v>0.47232472324723246</v>
      </c>
      <c r="CM365" s="19" t="s">
        <v>431</v>
      </c>
      <c r="CN365" s="19" t="s">
        <v>431</v>
      </c>
      <c r="CO365" s="19" t="s">
        <v>431</v>
      </c>
      <c r="CP365" s="6"/>
      <c r="CQ365" s="19"/>
      <c r="CR365" s="19"/>
      <c r="CS365" s="20"/>
      <c r="CT365" s="25"/>
      <c r="CU365" s="125"/>
      <c r="CV365" s="125"/>
      <c r="CW365" s="1"/>
      <c r="CX365" s="1"/>
      <c r="CY365" s="1"/>
      <c r="CZ365" s="22"/>
      <c r="DA365" s="16"/>
      <c r="DB365" s="126" t="s">
        <v>440</v>
      </c>
      <c r="DC365" s="127"/>
      <c r="DD365" s="128" t="s">
        <v>1651</v>
      </c>
      <c r="DE365" s="1"/>
      <c r="DF365" s="1"/>
      <c r="DG365" s="1"/>
      <c r="DH365" s="1"/>
      <c r="DI365" s="1" t="s">
        <v>433</v>
      </c>
      <c r="DJ365" s="206" t="s">
        <v>490</v>
      </c>
      <c r="DK365" s="4">
        <v>2</v>
      </c>
      <c r="DL365" s="4"/>
      <c r="DM365" s="4"/>
      <c r="DN365" s="16">
        <v>0</v>
      </c>
      <c r="DO365" s="4"/>
      <c r="DP365" s="4"/>
      <c r="DQ365" s="4"/>
      <c r="DR365" s="22" t="s">
        <v>430</v>
      </c>
      <c r="DS365" s="22" t="s">
        <v>430</v>
      </c>
      <c r="DT365" s="64">
        <v>69</v>
      </c>
      <c r="DU365" s="22">
        <v>63.8</v>
      </c>
      <c r="DV365" s="22">
        <v>36.200000000000003</v>
      </c>
      <c r="DW365" s="22" t="s">
        <v>430</v>
      </c>
      <c r="DX365" s="22" t="s">
        <v>430</v>
      </c>
      <c r="DY365" s="22" t="s">
        <v>430</v>
      </c>
      <c r="DZ365" s="22" t="s">
        <v>430</v>
      </c>
      <c r="EA365" s="2">
        <v>0</v>
      </c>
      <c r="EB365" s="65"/>
      <c r="EC365" s="375"/>
      <c r="ED365" s="375"/>
      <c r="EE365" s="4">
        <f>L365</f>
        <v>49</v>
      </c>
      <c r="EF365" s="4">
        <v>60</v>
      </c>
      <c r="EG365" s="4">
        <v>3</v>
      </c>
      <c r="EH365" s="4">
        <v>1</v>
      </c>
      <c r="EI365" s="4" t="s">
        <v>2577</v>
      </c>
      <c r="EJ365" s="4">
        <v>184</v>
      </c>
      <c r="EK365" s="4">
        <v>95</v>
      </c>
      <c r="EL365" s="6">
        <f>EK365/(EJ365*EJ365*0.01*0.01)</f>
        <v>28.060018903591683</v>
      </c>
      <c r="EM365" s="4"/>
      <c r="EN365" s="4">
        <v>1</v>
      </c>
      <c r="EO365" s="4">
        <v>3</v>
      </c>
      <c r="EP365" s="4">
        <v>2</v>
      </c>
      <c r="EQ365" s="31" t="s">
        <v>513</v>
      </c>
      <c r="ER365" s="14" t="s">
        <v>513</v>
      </c>
      <c r="ES365" s="129">
        <f>C365</f>
        <v>15624</v>
      </c>
      <c r="ET365" s="130">
        <v>75</v>
      </c>
      <c r="EU365" s="130">
        <v>18505</v>
      </c>
      <c r="EV365" s="130">
        <v>8000</v>
      </c>
      <c r="EW365" s="130">
        <v>39780</v>
      </c>
      <c r="EX365" s="130">
        <v>1722</v>
      </c>
      <c r="EY365" s="131">
        <f>EX365/EV365*EW365/ET365</f>
        <v>114.16860000000001</v>
      </c>
      <c r="EZ365" s="38">
        <f>L365*EY365</f>
        <v>5594.2614000000003</v>
      </c>
      <c r="FA365" s="374"/>
      <c r="FB365" s="374"/>
      <c r="FC365" s="374"/>
      <c r="FD365" s="374"/>
      <c r="FE365" s="408"/>
      <c r="FF365" s="408"/>
      <c r="FG365" s="408"/>
      <c r="FH365" s="409"/>
      <c r="FI365" s="134"/>
      <c r="FJ365" s="409"/>
      <c r="FK365" s="135"/>
      <c r="FL365" s="136"/>
      <c r="FM365" s="374"/>
      <c r="FN365" s="1"/>
      <c r="FO365" s="40">
        <f>AC365/1000</f>
        <v>0.128</v>
      </c>
      <c r="FP365" s="374"/>
      <c r="FQ365" s="118">
        <f>EX365*100/EU365</f>
        <v>9.3055930829505531</v>
      </c>
      <c r="FR365" s="137">
        <f>EY365/1000</f>
        <v>0.11416860000000001</v>
      </c>
      <c r="FS365" s="374"/>
      <c r="FT365" s="1"/>
      <c r="FU365" s="335"/>
      <c r="FV365" s="344">
        <v>41913</v>
      </c>
      <c r="FW365" s="210"/>
      <c r="FX365" s="244" t="s">
        <v>2562</v>
      </c>
      <c r="FY365" s="410" t="s">
        <v>2507</v>
      </c>
      <c r="FZ365" s="1"/>
      <c r="GA365" s="1">
        <v>5</v>
      </c>
      <c r="GB365" s="374"/>
      <c r="GC365" s="374"/>
      <c r="GD365" s="1"/>
      <c r="GE365" s="20">
        <v>1</v>
      </c>
      <c r="GF365" s="237" t="s">
        <v>2499</v>
      </c>
      <c r="GG365" s="1"/>
      <c r="GH365" s="28">
        <v>44490</v>
      </c>
      <c r="GI365" s="351">
        <v>1</v>
      </c>
      <c r="GJ365" s="244" t="s">
        <v>2578</v>
      </c>
      <c r="GK365" s="1"/>
      <c r="GL365" s="244" t="s">
        <v>513</v>
      </c>
      <c r="GM365" s="374"/>
      <c r="GN365" s="1"/>
      <c r="GO365" s="10"/>
      <c r="GP365" s="10"/>
      <c r="GQ365" s="20"/>
      <c r="GR365" s="411"/>
      <c r="GS365" s="1"/>
      <c r="GT365" s="1"/>
      <c r="GU365" s="1"/>
      <c r="GV365" s="1"/>
      <c r="GW365" s="1"/>
      <c r="GX365" s="1"/>
      <c r="GY365" s="374"/>
      <c r="GZ365" s="374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376"/>
      <c r="IH365" s="376"/>
      <c r="II365" s="376"/>
      <c r="IJ365" s="376"/>
      <c r="IK365" s="376"/>
      <c r="IL365" s="376"/>
      <c r="IM365" s="376"/>
      <c r="IN365" s="376"/>
      <c r="IO365" s="376"/>
      <c r="IP365" s="376"/>
      <c r="IQ365" s="376"/>
      <c r="IR365" s="376"/>
      <c r="IS365" s="376"/>
      <c r="IT365" s="376"/>
      <c r="IU365" s="376"/>
      <c r="IV365" s="376"/>
      <c r="IW365" s="376"/>
      <c r="IX365" s="376"/>
      <c r="IY365" s="376"/>
      <c r="IZ365" s="376"/>
      <c r="JA365" s="376"/>
      <c r="JB365" s="376"/>
      <c r="JC365" s="376"/>
      <c r="JD365" s="376"/>
      <c r="JE365" s="376"/>
      <c r="JF365" s="376"/>
      <c r="JG365" s="376"/>
      <c r="JH365" s="376"/>
      <c r="JI365" s="376"/>
      <c r="JJ365" s="376"/>
      <c r="JK365" s="376"/>
      <c r="JL365" s="376"/>
      <c r="JM365" s="376"/>
      <c r="JN365" s="376"/>
      <c r="JO365" s="376"/>
      <c r="JP365" s="376"/>
      <c r="JQ365" s="376"/>
      <c r="JR365" s="376"/>
      <c r="JS365" s="376"/>
      <c r="JT365" s="376"/>
      <c r="JU365" s="376"/>
      <c r="JV365" s="376"/>
      <c r="JW365" s="376"/>
      <c r="JX365" s="376"/>
      <c r="JY365" s="376"/>
      <c r="JZ365" s="376"/>
      <c r="KA365" s="376"/>
      <c r="KB365" s="374"/>
      <c r="KC365" s="374"/>
      <c r="KD365" s="374"/>
      <c r="KE365" s="20">
        <f>FR365*AO365/100*1000</f>
        <v>8.4028089600000015</v>
      </c>
      <c r="KF365" s="20">
        <f>FR365*AP365/100*1000</f>
        <v>69.072003000000009</v>
      </c>
      <c r="KG365" s="20">
        <f>FR365*AQ365/100*1000</f>
        <v>31.624702200000002</v>
      </c>
      <c r="KH365" s="20">
        <f>FR365*AX365/100*1000</f>
        <v>0.77634648000000017</v>
      </c>
      <c r="KI365" s="20">
        <f>FR365*BM365/100*1000</f>
        <v>0.21692034000000002</v>
      </c>
      <c r="KJ365" s="20">
        <f>FR365*BY365/100*1000</f>
        <v>8.8412163840000009</v>
      </c>
      <c r="KK365" s="20">
        <f>FR365*CA365/100*1000</f>
        <v>18.718512813000004</v>
      </c>
      <c r="KL365" s="20">
        <f>FR365*CC365/100*1000</f>
        <v>30.460753323000006</v>
      </c>
      <c r="KM365" s="374"/>
      <c r="KN365" s="374"/>
      <c r="KO365" s="374"/>
      <c r="KP365" s="1"/>
      <c r="KQ365" s="374"/>
      <c r="KR365" s="374"/>
      <c r="KS365" s="23">
        <v>44490</v>
      </c>
      <c r="KT365" s="20">
        <v>2</v>
      </c>
      <c r="KU365" s="1">
        <v>5</v>
      </c>
      <c r="KV365" s="1">
        <v>2</v>
      </c>
      <c r="KW365" s="23">
        <v>44616</v>
      </c>
      <c r="KX365" s="1">
        <v>2</v>
      </c>
      <c r="KY365" s="1">
        <v>1</v>
      </c>
      <c r="KZ365" s="1">
        <v>1</v>
      </c>
      <c r="LA365" s="376" t="s">
        <v>2480</v>
      </c>
      <c r="LB365" s="374"/>
      <c r="LC365" s="374"/>
    </row>
    <row r="366" spans="1:315">
      <c r="A366" s="1">
        <v>177</v>
      </c>
      <c r="B366" s="415">
        <f>COUNTIFS($D$3:D366,D366,$F$3:F366,F366)</f>
        <v>1</v>
      </c>
      <c r="C366" s="21">
        <v>10810</v>
      </c>
      <c r="D366" s="21" t="s">
        <v>2336</v>
      </c>
      <c r="E366" s="1" t="s">
        <v>623</v>
      </c>
      <c r="F366" s="12">
        <v>6754190234</v>
      </c>
      <c r="G366" s="1">
        <v>52</v>
      </c>
      <c r="H366" s="441">
        <v>43602</v>
      </c>
      <c r="I366" s="162"/>
      <c r="J366" s="24"/>
      <c r="K366" s="9"/>
      <c r="L366" s="1"/>
      <c r="M366" s="1"/>
      <c r="N366" s="1"/>
      <c r="O366" s="1"/>
      <c r="P366" s="25"/>
      <c r="Q366" s="25"/>
      <c r="R366" s="25"/>
      <c r="S366" s="27"/>
      <c r="T366" s="27"/>
      <c r="U366" s="27"/>
      <c r="V366" s="27"/>
      <c r="W366" s="27"/>
      <c r="X366" s="27"/>
      <c r="Y366" s="26"/>
      <c r="Z366" s="8"/>
      <c r="AA366" s="1"/>
      <c r="AB366" s="1"/>
      <c r="AC366" s="1"/>
      <c r="AD366" s="1"/>
      <c r="AE366" s="1"/>
      <c r="AF366" s="1"/>
      <c r="AG366" s="136"/>
      <c r="AH366" s="9"/>
      <c r="AI366" s="1"/>
      <c r="AJ366" s="1"/>
      <c r="AK366" s="112"/>
      <c r="AL366" s="1"/>
      <c r="AM366" s="1"/>
      <c r="AN366" s="1"/>
      <c r="AO366" s="163"/>
      <c r="AP366" s="164"/>
      <c r="AQ366" s="165"/>
      <c r="AR366" s="166"/>
      <c r="AS366" s="135"/>
      <c r="AT366" s="21"/>
      <c r="AU366" s="167"/>
      <c r="AV366" s="1"/>
      <c r="AW366" s="1"/>
      <c r="AX366" s="168"/>
      <c r="AY366" s="1"/>
      <c r="AZ366" s="1"/>
      <c r="BA366" s="142"/>
      <c r="BB366" s="1"/>
      <c r="BC366" s="169"/>
      <c r="BD366" s="4"/>
      <c r="BE366" s="1"/>
      <c r="BF366" s="1"/>
      <c r="BG366" s="1"/>
      <c r="BH366" s="1"/>
      <c r="BI366" s="1"/>
      <c r="BJ366" s="1"/>
      <c r="BK366" s="1"/>
      <c r="BL366" s="170"/>
      <c r="BM366" s="123"/>
      <c r="BN366" s="4"/>
      <c r="BO366" s="1"/>
      <c r="BP366" s="1"/>
      <c r="BQ366" s="1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25"/>
      <c r="CP366" s="4"/>
      <c r="CQ366" s="1"/>
      <c r="CR366" s="1"/>
      <c r="CS366" s="1"/>
      <c r="CT366" s="25"/>
      <c r="CU366" s="125"/>
      <c r="CV366" s="125"/>
      <c r="CW366" s="1"/>
      <c r="CX366" s="1"/>
      <c r="CY366" s="1"/>
      <c r="CZ366" s="1"/>
      <c r="DA366" s="1"/>
      <c r="DB366" s="126"/>
      <c r="DC366" s="8"/>
      <c r="DD366" s="8"/>
      <c r="DE366" s="1"/>
      <c r="DF366" s="1"/>
      <c r="DG366" s="1"/>
      <c r="DH366" s="1"/>
      <c r="DI366" s="2"/>
      <c r="DJ366" s="206" t="s">
        <v>490</v>
      </c>
      <c r="DK366" s="4"/>
      <c r="DL366" s="4"/>
      <c r="DM366" s="4"/>
      <c r="DN366" s="4"/>
      <c r="DO366" s="4"/>
      <c r="DP366" s="4"/>
      <c r="DQ366" s="4"/>
      <c r="DR366" s="1"/>
      <c r="DS366" s="1"/>
      <c r="DT366" s="2"/>
      <c r="DU366" s="2"/>
      <c r="DV366" s="2"/>
      <c r="DW366" s="2"/>
      <c r="DX366" s="2"/>
      <c r="DY366" s="2"/>
      <c r="DZ366" s="2"/>
      <c r="EA366" s="2"/>
      <c r="EB366" s="1"/>
      <c r="EC366" s="9"/>
      <c r="ED366" s="9"/>
      <c r="EE366" s="9"/>
      <c r="EF366" s="1">
        <v>30</v>
      </c>
      <c r="EG366" s="1"/>
      <c r="EH366" s="1">
        <v>1</v>
      </c>
      <c r="EI366" s="237" t="s">
        <v>2579</v>
      </c>
      <c r="EJ366" s="1">
        <v>160</v>
      </c>
      <c r="EK366" s="1">
        <v>60</v>
      </c>
      <c r="EL366" s="6">
        <f>EK366/((EJ366/100)*(EJ366/100))</f>
        <v>23.437499999999996</v>
      </c>
      <c r="EM366" s="1"/>
      <c r="EN366" s="1">
        <v>1</v>
      </c>
      <c r="EO366" s="1">
        <v>2</v>
      </c>
      <c r="EP366" s="1">
        <v>2</v>
      </c>
      <c r="EQ366" s="8">
        <v>5</v>
      </c>
      <c r="ER366" s="10">
        <v>42877</v>
      </c>
      <c r="ES366" s="129"/>
      <c r="ET366" s="9"/>
      <c r="EU366" s="9"/>
      <c r="EV366" s="9"/>
      <c r="EW366" s="9"/>
      <c r="EX366" s="9"/>
      <c r="EY366" s="132"/>
      <c r="EZ366" s="132"/>
      <c r="FA366" s="11"/>
      <c r="FB366" s="9"/>
      <c r="FC366" s="9"/>
      <c r="FD366" s="9"/>
      <c r="FE366" s="9"/>
      <c r="FF366" s="9"/>
      <c r="FG366" s="132"/>
      <c r="FH366" s="132"/>
      <c r="FI366" s="134"/>
      <c r="FJ366" s="133"/>
      <c r="FK366" s="171"/>
      <c r="FL366" s="21"/>
      <c r="FM366" s="136"/>
      <c r="FN366" s="9"/>
      <c r="FO366" s="36"/>
      <c r="FP366" s="9"/>
      <c r="FQ366" s="132"/>
      <c r="FR366" s="132"/>
      <c r="FS366" s="1"/>
      <c r="FT366" s="1"/>
      <c r="FU366" s="335" t="s">
        <v>772</v>
      </c>
      <c r="FV366" s="344">
        <v>42736</v>
      </c>
      <c r="FW366" s="210" t="s">
        <v>772</v>
      </c>
      <c r="FX366" s="244" t="s">
        <v>2471</v>
      </c>
      <c r="FY366" s="243" t="s">
        <v>2580</v>
      </c>
      <c r="FZ366" s="1"/>
      <c r="GA366" s="1">
        <v>3</v>
      </c>
      <c r="GB366" s="9"/>
      <c r="GC366" s="9"/>
      <c r="GD366" s="1"/>
      <c r="GE366" s="20">
        <v>1</v>
      </c>
      <c r="GF366" s="237" t="s">
        <v>2581</v>
      </c>
      <c r="GG366" s="1"/>
      <c r="GH366" s="28">
        <v>43609</v>
      </c>
      <c r="GI366" s="351">
        <v>1</v>
      </c>
      <c r="GJ366" s="244" t="s">
        <v>2582</v>
      </c>
      <c r="GK366" s="1"/>
      <c r="GL366" s="244" t="s">
        <v>513</v>
      </c>
      <c r="GM366" s="9"/>
      <c r="GN366" s="1"/>
      <c r="GO366" s="1"/>
      <c r="GP366" s="4"/>
      <c r="GQ366" s="1"/>
      <c r="GR366" s="138"/>
      <c r="GS366" s="1"/>
      <c r="GT366" s="1"/>
      <c r="GU366" s="1"/>
      <c r="GV366" s="1"/>
      <c r="GW366" s="1"/>
      <c r="GX366" s="1"/>
      <c r="GY366" s="9"/>
      <c r="GZ366" s="9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1"/>
      <c r="KQ366" s="9"/>
      <c r="KR366" s="9"/>
      <c r="KS366" s="23">
        <v>43609</v>
      </c>
      <c r="KT366" s="20">
        <v>1</v>
      </c>
      <c r="KU366" s="1">
        <v>2</v>
      </c>
      <c r="KV366" s="1">
        <v>1</v>
      </c>
      <c r="KW366" s="23">
        <v>44900</v>
      </c>
      <c r="KX366" s="1">
        <v>1</v>
      </c>
      <c r="KY366" s="1">
        <v>0</v>
      </c>
      <c r="KZ366" s="1">
        <v>3</v>
      </c>
      <c r="LA366" s="11" t="s">
        <v>2428</v>
      </c>
      <c r="LB366" s="11"/>
      <c r="LC366" s="11"/>
    </row>
    <row r="367" spans="1:315">
      <c r="A367" s="1">
        <v>26</v>
      </c>
      <c r="B367" s="1">
        <f>COUNTIFS($D$3:D367,D367,$F$3:F367,F367)</f>
        <v>1</v>
      </c>
      <c r="C367" s="34">
        <v>14510</v>
      </c>
      <c r="D367" s="72" t="s">
        <v>669</v>
      </c>
      <c r="E367" s="73" t="s">
        <v>503</v>
      </c>
      <c r="F367" s="75">
        <v>490803249</v>
      </c>
      <c r="G367" s="74">
        <v>72</v>
      </c>
      <c r="H367" s="442">
        <v>44237</v>
      </c>
      <c r="I367" s="29" t="s">
        <v>1440</v>
      </c>
      <c r="J367" s="24" t="s">
        <v>486</v>
      </c>
      <c r="K367" s="2" t="s">
        <v>429</v>
      </c>
      <c r="L367" s="2">
        <v>19</v>
      </c>
      <c r="M367" s="2" t="s">
        <v>649</v>
      </c>
      <c r="N367" s="2" t="s">
        <v>644</v>
      </c>
      <c r="O367" s="11"/>
      <c r="P367" s="2" t="s">
        <v>1437</v>
      </c>
      <c r="Q367" s="11"/>
      <c r="R367" s="11"/>
      <c r="S367" s="11"/>
      <c r="T367" s="41"/>
      <c r="U367" s="41"/>
      <c r="V367" s="61" t="s">
        <v>1358</v>
      </c>
      <c r="W367" s="41"/>
      <c r="X367" s="63"/>
      <c r="Y367" s="63"/>
      <c r="Z367" s="11"/>
      <c r="AA367" s="1" t="s">
        <v>793</v>
      </c>
      <c r="AB367" s="1"/>
      <c r="AC367" s="112">
        <v>297</v>
      </c>
      <c r="AD367" s="112">
        <v>5600</v>
      </c>
      <c r="AE367" s="11"/>
      <c r="AF367" s="11"/>
      <c r="AG367" s="11" t="s">
        <v>490</v>
      </c>
      <c r="AH367" s="112">
        <v>350</v>
      </c>
      <c r="AI367" s="11"/>
      <c r="AJ367" s="11"/>
      <c r="AK367" s="112"/>
      <c r="AL367" s="1"/>
      <c r="AM367" s="11"/>
      <c r="AN367" s="1"/>
      <c r="AO367" s="113">
        <v>27</v>
      </c>
      <c r="AP367" s="114">
        <v>46.2</v>
      </c>
      <c r="AQ367" s="115">
        <v>23.4</v>
      </c>
      <c r="AR367" s="116">
        <f>AO367+AP367+AQ367</f>
        <v>96.6</v>
      </c>
      <c r="AS367" s="117">
        <f>AO367/AP367</f>
        <v>0.58441558441558439</v>
      </c>
      <c r="AT367" s="118">
        <f>AO367/AP367*AQ367</f>
        <v>13.675324675324674</v>
      </c>
      <c r="AU367" s="119">
        <f>AO367/(AP367+AQ367)</f>
        <v>0.38793103448275867</v>
      </c>
      <c r="AV367" s="19">
        <f>AW367*AO367/100</f>
        <v>20.92</v>
      </c>
      <c r="AW367" s="19">
        <f>98-AY367-(CD367*100/AO367)</f>
        <v>77.481481481481481</v>
      </c>
      <c r="AX367" s="120">
        <v>3.57</v>
      </c>
      <c r="AY367" s="19">
        <f>AX367*100/AO367</f>
        <v>13.222222222222221</v>
      </c>
      <c r="AZ367" s="1" t="s">
        <v>431</v>
      </c>
      <c r="BA367" s="55">
        <v>20.2</v>
      </c>
      <c r="BB367" s="1" t="s">
        <v>431</v>
      </c>
      <c r="BC367" s="6">
        <v>1.07</v>
      </c>
      <c r="BD367" s="6"/>
      <c r="BE367" s="19"/>
      <c r="BF367" s="19"/>
      <c r="BG367" s="2">
        <v>6243</v>
      </c>
      <c r="BH367" s="64">
        <v>271.18644067796612</v>
      </c>
      <c r="BI367" s="19">
        <v>2.08</v>
      </c>
      <c r="BJ367" s="19">
        <v>70.400000000000006</v>
      </c>
      <c r="BK367" s="1">
        <v>29.6</v>
      </c>
      <c r="BL367" s="121">
        <f>BJ367/BK367</f>
        <v>2.3783783783783785</v>
      </c>
      <c r="BM367" s="122">
        <v>0.36</v>
      </c>
      <c r="BN367" s="6">
        <f>BM367*100/AO367</f>
        <v>1.3333333333333333</v>
      </c>
      <c r="BO367" s="1" t="s">
        <v>431</v>
      </c>
      <c r="BP367" s="19">
        <v>37.9</v>
      </c>
      <c r="BQ367" s="19">
        <v>42.4</v>
      </c>
      <c r="BR367" s="6">
        <v>33382.65</v>
      </c>
      <c r="BS367" s="6">
        <f>BX367+BZ367</f>
        <v>59.1</v>
      </c>
      <c r="BT367" s="4">
        <v>91</v>
      </c>
      <c r="BU367" s="42">
        <v>8647.6190476190477</v>
      </c>
      <c r="BV367" s="6">
        <f>100-BT367</f>
        <v>9</v>
      </c>
      <c r="BW367" s="6">
        <f>BY367+CA367+CC367</f>
        <v>45.784199999999998</v>
      </c>
      <c r="BX367" s="22">
        <v>33.6</v>
      </c>
      <c r="BY367" s="22">
        <f>BX367*AP367/100</f>
        <v>15.523200000000001</v>
      </c>
      <c r="BZ367" s="4">
        <v>25.5</v>
      </c>
      <c r="CA367" s="22">
        <f>BZ367*AP367/100</f>
        <v>11.781000000000001</v>
      </c>
      <c r="CB367" s="4">
        <v>40</v>
      </c>
      <c r="CC367" s="22">
        <f>CB367*AP367/100</f>
        <v>18.48</v>
      </c>
      <c r="CD367" s="19">
        <v>1.97</v>
      </c>
      <c r="CE367" s="123">
        <v>98.1</v>
      </c>
      <c r="CF367" s="123">
        <v>9709</v>
      </c>
      <c r="CG367" s="123">
        <v>85.8</v>
      </c>
      <c r="CH367" s="123">
        <v>6000</v>
      </c>
      <c r="CI367" s="123">
        <v>55</v>
      </c>
      <c r="CJ367" s="123">
        <v>77.599999999999994</v>
      </c>
      <c r="CK367" s="123">
        <v>6635</v>
      </c>
      <c r="CL367" s="19">
        <f>BX367/BZ367</f>
        <v>1.3176470588235294</v>
      </c>
      <c r="CM367" s="22">
        <v>1.21</v>
      </c>
      <c r="CN367" s="22">
        <v>7.02</v>
      </c>
      <c r="CO367" s="22">
        <v>22.2</v>
      </c>
      <c r="CP367" s="6"/>
      <c r="CQ367" s="19"/>
      <c r="CR367" s="19"/>
      <c r="CS367" s="20"/>
      <c r="CT367" s="22"/>
      <c r="CU367" s="139"/>
      <c r="CV367" s="139"/>
      <c r="CW367" s="22"/>
      <c r="CX367" s="22"/>
      <c r="CY367" s="1"/>
      <c r="CZ367" s="22"/>
      <c r="DA367" s="16"/>
      <c r="DB367" s="126" t="s">
        <v>440</v>
      </c>
      <c r="DC367" s="127"/>
      <c r="DD367" s="128" t="s">
        <v>1441</v>
      </c>
      <c r="DE367" s="1"/>
      <c r="DF367" s="1"/>
      <c r="DG367" s="1"/>
      <c r="DH367" s="1"/>
      <c r="DI367" s="1" t="s">
        <v>433</v>
      </c>
      <c r="DJ367" s="206" t="s">
        <v>490</v>
      </c>
      <c r="DK367" s="4">
        <v>2</v>
      </c>
      <c r="DL367" s="4"/>
      <c r="DM367" s="4"/>
      <c r="DN367" s="16">
        <v>0</v>
      </c>
      <c r="DO367" s="4"/>
      <c r="DP367" s="4"/>
      <c r="DQ367" s="4"/>
      <c r="DR367" s="1" t="s">
        <v>430</v>
      </c>
      <c r="DS367" s="1" t="s">
        <v>430</v>
      </c>
      <c r="DT367" s="1">
        <v>273</v>
      </c>
      <c r="DU367" s="1">
        <v>25.2</v>
      </c>
      <c r="DV367" s="1">
        <v>74.8</v>
      </c>
      <c r="DW367" s="1" t="s">
        <v>430</v>
      </c>
      <c r="DX367" s="1" t="s">
        <v>430</v>
      </c>
      <c r="DY367" s="1" t="s">
        <v>430</v>
      </c>
      <c r="DZ367" s="1" t="s">
        <v>430</v>
      </c>
      <c r="EA367" s="1">
        <v>0</v>
      </c>
      <c r="EB367" s="1"/>
      <c r="EC367" s="36"/>
      <c r="ED367" s="36"/>
      <c r="EE367" s="4">
        <v>19</v>
      </c>
      <c r="EF367" s="4">
        <v>35</v>
      </c>
      <c r="EG367" s="4"/>
      <c r="EH367" s="4">
        <v>1</v>
      </c>
      <c r="EI367" s="4" t="s">
        <v>2583</v>
      </c>
      <c r="EJ367" s="4">
        <v>176</v>
      </c>
      <c r="EK367" s="4">
        <v>98</v>
      </c>
      <c r="EL367" s="6">
        <f>EK367/(EJ367*EJ367*0.01*0.01)</f>
        <v>31.637396694214878</v>
      </c>
      <c r="EM367" s="4"/>
      <c r="EN367" s="4">
        <v>1</v>
      </c>
      <c r="EO367" s="4">
        <v>3</v>
      </c>
      <c r="EP367" s="4">
        <v>2</v>
      </c>
      <c r="EQ367" s="31">
        <v>8</v>
      </c>
      <c r="ER367" s="14">
        <v>44638</v>
      </c>
      <c r="ES367" s="129">
        <v>14510</v>
      </c>
      <c r="ET367" s="130">
        <v>75</v>
      </c>
      <c r="EU367" s="130">
        <v>92825</v>
      </c>
      <c r="EV367" s="130">
        <v>4000</v>
      </c>
      <c r="EW367" s="130">
        <v>39780</v>
      </c>
      <c r="EX367" s="130">
        <v>2353</v>
      </c>
      <c r="EY367" s="131">
        <f>EX367/EV367*EW367/ET367</f>
        <v>312.00780000000003</v>
      </c>
      <c r="EZ367" s="38">
        <f>L367*EY367</f>
        <v>5928.1482000000005</v>
      </c>
      <c r="FA367" s="9"/>
      <c r="FB367" s="9"/>
      <c r="FC367" s="9"/>
      <c r="FD367" s="9"/>
      <c r="FE367" s="132"/>
      <c r="FF367" s="132"/>
      <c r="FG367" s="132"/>
      <c r="FH367" s="133"/>
      <c r="FI367" s="134"/>
      <c r="FJ367" s="133"/>
      <c r="FK367" s="135"/>
      <c r="FL367" s="136"/>
      <c r="FM367" s="9"/>
      <c r="FN367" s="1"/>
      <c r="FO367" s="40">
        <f>AC367/1000</f>
        <v>0.29699999999999999</v>
      </c>
      <c r="FP367" s="9"/>
      <c r="FQ367" s="118">
        <f>EX367*100/EU367</f>
        <v>2.5348774575814703</v>
      </c>
      <c r="FR367" s="137">
        <f>EY367/1000</f>
        <v>0.31200780000000006</v>
      </c>
      <c r="FS367" s="9"/>
      <c r="FT367" s="1"/>
      <c r="FU367" s="335"/>
      <c r="FV367" s="344">
        <v>43191</v>
      </c>
      <c r="FW367" s="210"/>
      <c r="FX367" s="244" t="s">
        <v>1349</v>
      </c>
      <c r="FY367" s="243" t="s">
        <v>2547</v>
      </c>
      <c r="FZ367" s="1"/>
      <c r="GA367" s="1">
        <v>4</v>
      </c>
      <c r="GB367" s="9"/>
      <c r="GC367" s="9"/>
      <c r="GD367" s="1"/>
      <c r="GE367" s="20">
        <v>1</v>
      </c>
      <c r="GF367" s="237" t="s">
        <v>2584</v>
      </c>
      <c r="GG367" s="1"/>
      <c r="GH367" s="28">
        <v>44307</v>
      </c>
      <c r="GI367" s="351">
        <v>1</v>
      </c>
      <c r="GJ367" s="244" t="s">
        <v>2586</v>
      </c>
      <c r="GK367" s="1"/>
      <c r="GL367" s="244" t="s">
        <v>513</v>
      </c>
      <c r="GM367" s="9"/>
      <c r="GN367" s="1"/>
      <c r="GO367" s="10">
        <v>44237</v>
      </c>
      <c r="GP367" s="10"/>
      <c r="GQ367" s="20"/>
      <c r="GR367" s="138"/>
      <c r="GS367" s="1"/>
      <c r="GT367" s="1"/>
      <c r="GU367" s="1"/>
      <c r="GV367" s="1"/>
      <c r="GW367" s="1"/>
      <c r="GX367" s="1"/>
      <c r="GY367" s="9"/>
      <c r="GZ367" s="9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9"/>
      <c r="KC367" s="9"/>
      <c r="KD367" s="9"/>
      <c r="KE367" s="20">
        <f>FR367*AO367/100*1000</f>
        <v>84.242106000000021</v>
      </c>
      <c r="KF367" s="20">
        <f>FR367*AP367/100*1000</f>
        <v>144.14760360000002</v>
      </c>
      <c r="KG367" s="20">
        <f>FR367*AQ367/100*1000</f>
        <v>73.009825200000009</v>
      </c>
      <c r="KH367" s="20">
        <f>FR367*AX367/100*1000</f>
        <v>11.138678460000003</v>
      </c>
      <c r="KI367" s="20">
        <f>FR367*BM367/100*1000</f>
        <v>1.1232280800000001</v>
      </c>
      <c r="KJ367" s="20">
        <f>FR367*BY367/100*1000</f>
        <v>48.43359480960001</v>
      </c>
      <c r="KK367" s="20">
        <f>FR367*CA367/100*1000</f>
        <v>36.757638918000012</v>
      </c>
      <c r="KL367" s="20">
        <f>FR367*CC367/100*1000</f>
        <v>57.65904144000001</v>
      </c>
      <c r="KM367" s="9"/>
      <c r="KN367" s="9"/>
      <c r="KO367" s="9"/>
      <c r="KP367" s="1"/>
      <c r="KQ367" s="9"/>
      <c r="KR367" s="9"/>
      <c r="KS367" s="23">
        <v>44307</v>
      </c>
      <c r="KT367" s="20">
        <v>1</v>
      </c>
      <c r="KU367" s="1">
        <v>3</v>
      </c>
      <c r="KV367" s="1">
        <v>1</v>
      </c>
      <c r="KW367" s="23">
        <v>44834</v>
      </c>
      <c r="KX367" s="1">
        <v>1</v>
      </c>
      <c r="KY367" s="1">
        <v>4</v>
      </c>
      <c r="KZ367" s="1">
        <v>4</v>
      </c>
      <c r="LA367" s="11" t="s">
        <v>2438</v>
      </c>
      <c r="LB367" s="11"/>
      <c r="LC367" s="11"/>
    </row>
    <row r="368" spans="1:315">
      <c r="A368" s="1">
        <v>304</v>
      </c>
      <c r="B368" s="1">
        <f>COUNTIFS($D$3:D368,D368,$F$3:F368,F368)</f>
        <v>2</v>
      </c>
      <c r="C368" s="34">
        <v>16311</v>
      </c>
      <c r="D368" s="72" t="s">
        <v>669</v>
      </c>
      <c r="E368" s="73" t="s">
        <v>503</v>
      </c>
      <c r="F368" s="75">
        <v>490803249</v>
      </c>
      <c r="G368" s="74">
        <v>72</v>
      </c>
      <c r="H368" s="442">
        <v>44496</v>
      </c>
      <c r="I368" s="29" t="s">
        <v>1440</v>
      </c>
      <c r="J368" s="24" t="s">
        <v>486</v>
      </c>
      <c r="K368" s="2" t="s">
        <v>429</v>
      </c>
      <c r="L368" s="2">
        <v>17</v>
      </c>
      <c r="M368" s="2">
        <v>2</v>
      </c>
      <c r="N368" s="2" t="s">
        <v>430</v>
      </c>
      <c r="O368" s="11"/>
      <c r="P368" s="2" t="s">
        <v>1852</v>
      </c>
      <c r="Q368" s="11"/>
      <c r="R368" s="11"/>
      <c r="S368" s="11"/>
      <c r="T368" s="41"/>
      <c r="U368" s="41"/>
      <c r="V368" s="61" t="s">
        <v>1358</v>
      </c>
      <c r="W368" s="60" t="s">
        <v>1305</v>
      </c>
      <c r="X368" s="41"/>
      <c r="Y368" s="63"/>
      <c r="Z368" s="11"/>
      <c r="AA368" s="1" t="s">
        <v>760</v>
      </c>
      <c r="AB368" s="1"/>
      <c r="AC368" s="112">
        <v>84</v>
      </c>
      <c r="AD368" s="112">
        <v>1400</v>
      </c>
      <c r="AE368" s="11"/>
      <c r="AF368" s="11"/>
      <c r="AG368" s="11" t="s">
        <v>490</v>
      </c>
      <c r="AH368" s="112">
        <v>150</v>
      </c>
      <c r="AI368" s="11"/>
      <c r="AJ368" s="11"/>
      <c r="AK368" s="112"/>
      <c r="AL368" s="1"/>
      <c r="AM368" s="11"/>
      <c r="AN368" s="1"/>
      <c r="AO368" s="113">
        <v>31.1</v>
      </c>
      <c r="AP368" s="114">
        <v>47.9</v>
      </c>
      <c r="AQ368" s="115">
        <v>20.5</v>
      </c>
      <c r="AR368" s="116">
        <f>AO368+AP368+AQ368</f>
        <v>99.5</v>
      </c>
      <c r="AS368" s="117">
        <f>AO368/AP368</f>
        <v>0.64926931106471819</v>
      </c>
      <c r="AT368" s="118">
        <f>AO368/AP368*AQ368</f>
        <v>13.310020876826723</v>
      </c>
      <c r="AU368" s="119">
        <f>AO368/(AP368+AQ368)</f>
        <v>0.4546783625730994</v>
      </c>
      <c r="AV368" s="19">
        <f>AW368*AO368/100</f>
        <v>22.778000000000002</v>
      </c>
      <c r="AW368" s="19">
        <f>98-AY368-(CD368*100/AO368)</f>
        <v>73.241157556270096</v>
      </c>
      <c r="AX368" s="120">
        <v>6.43</v>
      </c>
      <c r="AY368" s="19">
        <f>AX368*100/AO368</f>
        <v>20.675241157556268</v>
      </c>
      <c r="AZ368" s="1" t="s">
        <v>431</v>
      </c>
      <c r="BA368" s="55">
        <v>28.21</v>
      </c>
      <c r="BB368" s="1" t="s">
        <v>431</v>
      </c>
      <c r="BC368" s="6">
        <v>0.38</v>
      </c>
      <c r="BD368" s="6"/>
      <c r="BE368" s="19"/>
      <c r="BF368" s="19"/>
      <c r="BG368" s="64">
        <v>5428.3333333333339</v>
      </c>
      <c r="BH368" s="64">
        <v>274.67</v>
      </c>
      <c r="BI368" s="19">
        <v>0.45</v>
      </c>
      <c r="BJ368" s="19">
        <v>58.8</v>
      </c>
      <c r="BK368" s="19">
        <f>100-BJ368</f>
        <v>41.2</v>
      </c>
      <c r="BL368" s="121">
        <f>BJ368/BK368</f>
        <v>1.4271844660194173</v>
      </c>
      <c r="BM368" s="122">
        <v>1.0900000000000001</v>
      </c>
      <c r="BN368" s="6">
        <f>BM368*100/AO368</f>
        <v>3.5048231511254024</v>
      </c>
      <c r="BO368" s="1" t="s">
        <v>431</v>
      </c>
      <c r="BP368" s="19">
        <v>38.675000000000004</v>
      </c>
      <c r="BQ368" s="19">
        <v>33.36</v>
      </c>
      <c r="BR368" s="42">
        <v>48448.26</v>
      </c>
      <c r="BS368" s="6">
        <f>BX368+BZ368</f>
        <v>71.2</v>
      </c>
      <c r="BT368" s="4">
        <v>88.9</v>
      </c>
      <c r="BU368" s="42">
        <v>12957.51</v>
      </c>
      <c r="BV368" s="6">
        <f>100-BT368</f>
        <v>11.099999999999994</v>
      </c>
      <c r="BW368" s="6">
        <f>BY368+CA368+CC368</f>
        <v>46.942</v>
      </c>
      <c r="BX368" s="22">
        <v>45.9</v>
      </c>
      <c r="BY368" s="22">
        <f>BX368*AP368/100</f>
        <v>21.986099999999997</v>
      </c>
      <c r="BZ368" s="6">
        <v>25.3</v>
      </c>
      <c r="CA368" s="22">
        <f>BZ368*AP368/100</f>
        <v>12.118699999999999</v>
      </c>
      <c r="CB368" s="6">
        <v>26.8</v>
      </c>
      <c r="CC368" s="22">
        <f>CB368*AP368/100</f>
        <v>12.837200000000001</v>
      </c>
      <c r="CD368" s="22">
        <v>1.27</v>
      </c>
      <c r="CE368" s="123">
        <v>98.8</v>
      </c>
      <c r="CF368" s="124">
        <v>11375</v>
      </c>
      <c r="CG368" s="123">
        <v>93.4</v>
      </c>
      <c r="CH368" s="124">
        <v>7726</v>
      </c>
      <c r="CI368" s="123">
        <v>76.7</v>
      </c>
      <c r="CJ368" s="123">
        <v>91.2</v>
      </c>
      <c r="CK368" s="124">
        <v>8543</v>
      </c>
      <c r="CL368" s="19">
        <f>BX368/BZ368</f>
        <v>1.8142292490118577</v>
      </c>
      <c r="CM368" s="19"/>
      <c r="CN368" s="19"/>
      <c r="CO368" s="19"/>
      <c r="CP368" s="6"/>
      <c r="CQ368" s="19"/>
      <c r="CR368" s="19"/>
      <c r="CS368" s="20"/>
      <c r="CT368" s="25"/>
      <c r="CU368" s="125"/>
      <c r="CV368" s="125"/>
      <c r="CW368" s="1"/>
      <c r="CX368" s="1"/>
      <c r="CY368" s="1"/>
      <c r="CZ368" s="22"/>
      <c r="DA368" s="16"/>
      <c r="DB368" s="126" t="s">
        <v>440</v>
      </c>
      <c r="DC368" s="127"/>
      <c r="DD368" s="128" t="s">
        <v>1857</v>
      </c>
      <c r="DE368" s="1"/>
      <c r="DF368" s="1"/>
      <c r="DG368" s="1"/>
      <c r="DH368" s="1"/>
      <c r="DI368" s="1" t="s">
        <v>433</v>
      </c>
      <c r="DJ368" s="331" t="s">
        <v>2572</v>
      </c>
      <c r="DK368" s="4">
        <v>2</v>
      </c>
      <c r="DL368" s="4"/>
      <c r="DM368" s="4"/>
      <c r="DN368" s="16">
        <v>0</v>
      </c>
      <c r="DO368" s="4"/>
      <c r="DP368" s="4"/>
      <c r="DQ368" s="4"/>
      <c r="DR368" s="22" t="s">
        <v>430</v>
      </c>
      <c r="DS368" s="22" t="s">
        <v>430</v>
      </c>
      <c r="DT368" s="22">
        <v>118</v>
      </c>
      <c r="DU368" s="22">
        <v>22.1</v>
      </c>
      <c r="DV368" s="22">
        <v>77.900000000000006</v>
      </c>
      <c r="DW368" s="39" t="s">
        <v>430</v>
      </c>
      <c r="DX368" s="39" t="s">
        <v>430</v>
      </c>
      <c r="DY368" s="39" t="s">
        <v>430</v>
      </c>
      <c r="DZ368" s="39" t="s">
        <v>430</v>
      </c>
      <c r="EA368" s="2">
        <v>0</v>
      </c>
      <c r="EB368" s="2"/>
      <c r="EC368" s="36"/>
      <c r="ED368" s="36"/>
      <c r="EE368" s="4">
        <f>L368</f>
        <v>17</v>
      </c>
      <c r="EF368" s="4" t="s">
        <v>430</v>
      </c>
      <c r="EG368" s="4"/>
      <c r="EH368" s="4">
        <v>1</v>
      </c>
      <c r="EI368" s="4" t="s">
        <v>2583</v>
      </c>
      <c r="EJ368" s="4">
        <v>176</v>
      </c>
      <c r="EK368" s="4">
        <v>98</v>
      </c>
      <c r="EL368" s="6">
        <f>EK368/(EJ368*EJ368*0.01*0.01)</f>
        <v>31.637396694214878</v>
      </c>
      <c r="EM368" s="4"/>
      <c r="EN368" s="4" t="s">
        <v>430</v>
      </c>
      <c r="EO368" s="4">
        <v>3</v>
      </c>
      <c r="EP368" s="4">
        <v>2</v>
      </c>
      <c r="EQ368" s="31">
        <v>8</v>
      </c>
      <c r="ER368" s="14">
        <v>44638</v>
      </c>
      <c r="ES368" s="129">
        <f>C368</f>
        <v>16311</v>
      </c>
      <c r="ET368" s="130">
        <v>75</v>
      </c>
      <c r="EU368" s="130">
        <v>24737</v>
      </c>
      <c r="EV368" s="130">
        <v>12000</v>
      </c>
      <c r="EW368" s="130">
        <v>38064</v>
      </c>
      <c r="EX368" s="130">
        <v>3107</v>
      </c>
      <c r="EY368" s="131">
        <f>EX368/EV368*EW368/ET368</f>
        <v>131.40538666666669</v>
      </c>
      <c r="EZ368" s="38">
        <f>L368*EY368</f>
        <v>2233.8915733333338</v>
      </c>
      <c r="FA368" s="9"/>
      <c r="FB368" s="9"/>
      <c r="FC368" s="9"/>
      <c r="FD368" s="9"/>
      <c r="FE368" s="132"/>
      <c r="FF368" s="132"/>
      <c r="FG368" s="132"/>
      <c r="FH368" s="133"/>
      <c r="FI368" s="134"/>
      <c r="FJ368" s="133"/>
      <c r="FK368" s="135"/>
      <c r="FL368" s="136"/>
      <c r="FM368" s="9"/>
      <c r="FN368" s="1"/>
      <c r="FO368" s="40">
        <f>AC368/1000</f>
        <v>8.4000000000000005E-2</v>
      </c>
      <c r="FP368" s="9"/>
      <c r="FQ368" s="118">
        <f>EX368*100/EU368</f>
        <v>12.560132594898331</v>
      </c>
      <c r="FR368" s="137">
        <f>EY368/1000</f>
        <v>0.13140538666666668</v>
      </c>
      <c r="FS368" s="9"/>
      <c r="FT368" s="1"/>
      <c r="FU368" s="335"/>
      <c r="FV368" s="344">
        <v>43191</v>
      </c>
      <c r="FW368" s="210"/>
      <c r="FX368" s="244" t="s">
        <v>430</v>
      </c>
      <c r="FY368" s="243" t="s">
        <v>2547</v>
      </c>
      <c r="FZ368" s="1"/>
      <c r="GA368" s="237" t="s">
        <v>430</v>
      </c>
      <c r="GB368" s="9"/>
      <c r="GC368" s="9"/>
      <c r="GD368" s="1"/>
      <c r="GE368" s="20">
        <v>0</v>
      </c>
      <c r="GF368" s="237" t="s">
        <v>513</v>
      </c>
      <c r="GG368" s="1"/>
      <c r="GH368" s="28">
        <v>44512</v>
      </c>
      <c r="GI368" s="352" t="s">
        <v>430</v>
      </c>
      <c r="GJ368" s="244" t="s">
        <v>2586</v>
      </c>
      <c r="GK368" s="1"/>
      <c r="GL368" s="244" t="s">
        <v>513</v>
      </c>
      <c r="GM368" s="9"/>
      <c r="GN368" s="1"/>
      <c r="GO368" s="10"/>
      <c r="GP368" s="10"/>
      <c r="GQ368" s="20"/>
      <c r="GR368" s="138"/>
      <c r="GS368" s="1"/>
      <c r="GT368" s="1"/>
      <c r="GU368" s="1"/>
      <c r="GV368" s="1"/>
      <c r="GW368" s="1"/>
      <c r="GX368" s="1"/>
      <c r="GY368" s="9"/>
      <c r="GZ368" s="9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22">
        <v>63.4</v>
      </c>
      <c r="KC368" s="22">
        <v>17.600000000000001</v>
      </c>
      <c r="KD368" s="22">
        <v>18.899999999999999</v>
      </c>
      <c r="KE368" s="20">
        <f>FR368*AO368/100*1000</f>
        <v>40.867075253333333</v>
      </c>
      <c r="KF368" s="20">
        <f>FR368*AP368/100*1000</f>
        <v>62.943180213333335</v>
      </c>
      <c r="KG368" s="20">
        <f>FR368*AQ368/100*1000</f>
        <v>26.93810426666667</v>
      </c>
      <c r="KH368" s="20">
        <f>FR368*AX368/100*1000</f>
        <v>8.4493663626666677</v>
      </c>
      <c r="KI368" s="20">
        <f>FR368*BM368/100*1000</f>
        <v>1.4323187146666669</v>
      </c>
      <c r="KJ368" s="20">
        <f>FR368*BY368/100*1000</f>
        <v>28.890919717919999</v>
      </c>
      <c r="KK368" s="20">
        <f>FR368*CA368/100*1000</f>
        <v>15.924624593973334</v>
      </c>
      <c r="KL368" s="20">
        <f>FR368*CC368/100*1000</f>
        <v>16.868772297173336</v>
      </c>
      <c r="KM368" s="9"/>
      <c r="KN368" s="9"/>
      <c r="KO368" s="9"/>
      <c r="KP368" s="1"/>
      <c r="KQ368" s="9"/>
      <c r="KR368" s="9"/>
      <c r="KS368" s="23">
        <v>44512</v>
      </c>
      <c r="KT368" s="459" t="s">
        <v>430</v>
      </c>
      <c r="KU368" s="1">
        <v>3</v>
      </c>
      <c r="KV368" s="1">
        <v>2</v>
      </c>
      <c r="KW368" s="23">
        <v>44834</v>
      </c>
      <c r="KX368" s="1">
        <v>1</v>
      </c>
      <c r="KY368" s="1">
        <v>4</v>
      </c>
      <c r="KZ368" s="1">
        <v>4</v>
      </c>
      <c r="LA368" s="11" t="s">
        <v>2438</v>
      </c>
      <c r="LB368" s="11"/>
      <c r="LC368" s="11"/>
    </row>
    <row r="369" spans="1:315">
      <c r="A369" s="1">
        <v>167</v>
      </c>
      <c r="B369" s="1">
        <f>COUNTIFS($D$3:D369,D369,$F$3:F369,F369)</f>
        <v>1</v>
      </c>
      <c r="C369" s="34">
        <v>12974</v>
      </c>
      <c r="D369" s="21" t="s">
        <v>1203</v>
      </c>
      <c r="E369" s="2" t="s">
        <v>503</v>
      </c>
      <c r="F369" s="12">
        <v>6307261543</v>
      </c>
      <c r="G369" s="1">
        <v>57</v>
      </c>
      <c r="H369" s="441">
        <v>44000</v>
      </c>
      <c r="I369" s="29" t="s">
        <v>456</v>
      </c>
      <c r="J369" s="24" t="s">
        <v>486</v>
      </c>
      <c r="K369" s="2" t="s">
        <v>429</v>
      </c>
      <c r="L369" s="1">
        <v>23</v>
      </c>
      <c r="M369" s="2" t="s">
        <v>661</v>
      </c>
      <c r="N369" s="2" t="s">
        <v>430</v>
      </c>
      <c r="O369" s="1"/>
      <c r="P369" s="1" t="s">
        <v>1204</v>
      </c>
      <c r="Q369" s="25"/>
      <c r="R369" s="25"/>
      <c r="S369" s="2"/>
      <c r="T369" s="41"/>
      <c r="U369" s="41"/>
      <c r="V369" s="54" t="s">
        <v>1107</v>
      </c>
      <c r="W369" s="27"/>
      <c r="X369" s="56"/>
      <c r="Y369" s="56"/>
      <c r="Z369" s="29"/>
      <c r="AA369" s="1" t="s">
        <v>793</v>
      </c>
      <c r="AB369" s="1"/>
      <c r="AC369" s="112">
        <v>88</v>
      </c>
      <c r="AD369" s="112">
        <v>2000</v>
      </c>
      <c r="AE369" s="11"/>
      <c r="AF369" s="11"/>
      <c r="AG369" s="11" t="s">
        <v>490</v>
      </c>
      <c r="AH369" s="112">
        <v>150</v>
      </c>
      <c r="AI369" s="11"/>
      <c r="AJ369" s="11"/>
      <c r="AK369" s="112"/>
      <c r="AL369" s="1"/>
      <c r="AM369" s="11"/>
      <c r="AN369" s="1"/>
      <c r="AO369" s="113">
        <v>14.5</v>
      </c>
      <c r="AP369" s="114">
        <v>78.7</v>
      </c>
      <c r="AQ369" s="115">
        <v>5.97</v>
      </c>
      <c r="AR369" s="116">
        <f>AO369+AP369+AQ369</f>
        <v>99.17</v>
      </c>
      <c r="AS369" s="117">
        <f>AO369/AP369</f>
        <v>0.18424396442185514</v>
      </c>
      <c r="AT369" s="118">
        <f>AO369/AP369*AQ369</f>
        <v>1.0999364675984751</v>
      </c>
      <c r="AU369" s="119">
        <f>AO369/(AP369+AQ369)</f>
        <v>0.17125310027164284</v>
      </c>
      <c r="AV369" s="19">
        <f>AW369*AO369/100</f>
        <v>13.02</v>
      </c>
      <c r="AW369" s="19">
        <f>98-AY369-(CD369*100/AO369)</f>
        <v>89.793103448275858</v>
      </c>
      <c r="AX369" s="120">
        <v>0.95</v>
      </c>
      <c r="AY369" s="19">
        <f>AX369*100/AO369</f>
        <v>6.5517241379310347</v>
      </c>
      <c r="AZ369" s="1" t="s">
        <v>431</v>
      </c>
      <c r="BA369" s="55">
        <v>75</v>
      </c>
      <c r="BB369" s="1" t="s">
        <v>431</v>
      </c>
      <c r="BC369" s="6">
        <v>0.52</v>
      </c>
      <c r="BD369" s="6"/>
      <c r="BE369" s="19"/>
      <c r="BF369" s="19"/>
      <c r="BG369" s="64">
        <v>4686.1538461538457</v>
      </c>
      <c r="BH369" s="64">
        <v>469.29999999999995</v>
      </c>
      <c r="BI369" s="19">
        <v>0</v>
      </c>
      <c r="BJ369" s="19">
        <v>71.2</v>
      </c>
      <c r="BK369" s="19">
        <f>100-BJ369</f>
        <v>28.799999999999997</v>
      </c>
      <c r="BL369" s="144">
        <f>BJ369/BK369</f>
        <v>2.4722222222222228</v>
      </c>
      <c r="BM369" s="122">
        <v>0.76</v>
      </c>
      <c r="BN369" s="6">
        <f>BM369*100/AO369</f>
        <v>5.2413793103448274</v>
      </c>
      <c r="BO369" s="1" t="s">
        <v>431</v>
      </c>
      <c r="BP369" s="19">
        <v>87.2</v>
      </c>
      <c r="BQ369" s="19">
        <v>76.704999999999998</v>
      </c>
      <c r="BR369" s="4">
        <v>62589</v>
      </c>
      <c r="BS369" s="6">
        <f>BX369+BZ369</f>
        <v>70.5</v>
      </c>
      <c r="BT369" s="4">
        <v>94</v>
      </c>
      <c r="BU369" s="42">
        <v>7116.5517241379312</v>
      </c>
      <c r="BV369" s="6">
        <f>100-BT369</f>
        <v>6</v>
      </c>
      <c r="BW369" s="6">
        <f>BY369+CA369+CC369</f>
        <v>73.899300000000011</v>
      </c>
      <c r="BX369" s="2">
        <v>33.799999999999997</v>
      </c>
      <c r="BY369" s="22">
        <f>BX369*AP369/100</f>
        <v>26.6006</v>
      </c>
      <c r="BZ369" s="4">
        <v>36.700000000000003</v>
      </c>
      <c r="CA369" s="22">
        <f>BZ369*AP369/100</f>
        <v>28.882900000000003</v>
      </c>
      <c r="CB369" s="4">
        <v>23.4</v>
      </c>
      <c r="CC369" s="22">
        <f>CB369*AP369/100</f>
        <v>18.415800000000001</v>
      </c>
      <c r="CD369" s="22">
        <v>0.24</v>
      </c>
      <c r="CE369" s="123">
        <v>93.4</v>
      </c>
      <c r="CF369" s="123">
        <v>6041</v>
      </c>
      <c r="CG369" s="123">
        <v>80.8</v>
      </c>
      <c r="CH369" s="123">
        <v>3902</v>
      </c>
      <c r="CI369" s="123">
        <v>38.5</v>
      </c>
      <c r="CJ369" s="123">
        <v>75.8</v>
      </c>
      <c r="CK369" s="123">
        <v>4509</v>
      </c>
      <c r="CL369" s="19">
        <f>BX369/BZ369</f>
        <v>0.92098092643051754</v>
      </c>
      <c r="CM369" s="22"/>
      <c r="CN369" s="22"/>
      <c r="CO369" s="22"/>
      <c r="CP369" s="6">
        <v>4.3600000000000003</v>
      </c>
      <c r="CQ369" s="19"/>
      <c r="CR369" s="19"/>
      <c r="CS369" s="19"/>
      <c r="CT369" s="22"/>
      <c r="CU369" s="139"/>
      <c r="CV369" s="139"/>
      <c r="CW369" s="22"/>
      <c r="CX369" s="22"/>
      <c r="CY369" s="1"/>
      <c r="CZ369" s="22"/>
      <c r="DA369" s="16"/>
      <c r="DB369" s="126" t="s">
        <v>440</v>
      </c>
      <c r="DC369" s="127"/>
      <c r="DD369" s="128" t="s">
        <v>1205</v>
      </c>
      <c r="DE369" s="1"/>
      <c r="DF369" s="1"/>
      <c r="DG369" s="1"/>
      <c r="DH369" s="1"/>
      <c r="DI369" s="1" t="s">
        <v>433</v>
      </c>
      <c r="DJ369" s="206" t="s">
        <v>490</v>
      </c>
      <c r="DK369" s="4">
        <v>2</v>
      </c>
      <c r="DL369" s="4"/>
      <c r="DM369" s="4"/>
      <c r="DN369" s="16">
        <v>0</v>
      </c>
      <c r="DO369" s="4"/>
      <c r="DP369" s="4"/>
      <c r="DQ369" s="4"/>
      <c r="DR369" s="22" t="s">
        <v>430</v>
      </c>
      <c r="DS369" s="22" t="s">
        <v>430</v>
      </c>
      <c r="DT369" s="22">
        <v>262</v>
      </c>
      <c r="DU369" s="22">
        <v>64.5</v>
      </c>
      <c r="DV369" s="22">
        <v>35.5</v>
      </c>
      <c r="DW369" s="22" t="s">
        <v>430</v>
      </c>
      <c r="DX369" s="22" t="s">
        <v>430</v>
      </c>
      <c r="DY369" s="22" t="s">
        <v>430</v>
      </c>
      <c r="DZ369" s="22" t="s">
        <v>430</v>
      </c>
      <c r="EA369" s="2">
        <v>0</v>
      </c>
      <c r="EB369" s="2"/>
      <c r="EC369" s="36"/>
      <c r="ED369" s="36"/>
      <c r="EE369" s="4">
        <v>23</v>
      </c>
      <c r="EF369" s="4" t="s">
        <v>430</v>
      </c>
      <c r="EG369" s="4"/>
      <c r="EH369" s="4">
        <v>1</v>
      </c>
      <c r="EI369" s="4" t="s">
        <v>2585</v>
      </c>
      <c r="EJ369" s="4">
        <v>172</v>
      </c>
      <c r="EK369" s="4">
        <v>98</v>
      </c>
      <c r="EL369" s="6">
        <f>EK369/(EJ369*EJ369*0.01*0.01)</f>
        <v>33.126014061654942</v>
      </c>
      <c r="EM369" s="4"/>
      <c r="EN369" s="4">
        <v>0</v>
      </c>
      <c r="EO369" s="4">
        <v>4</v>
      </c>
      <c r="EP369" s="4">
        <v>2</v>
      </c>
      <c r="EQ369" s="31">
        <v>8</v>
      </c>
      <c r="ER369" s="14">
        <v>44767</v>
      </c>
      <c r="ES369" s="129">
        <v>12974</v>
      </c>
      <c r="ET369" s="130">
        <v>75</v>
      </c>
      <c r="EU369" s="130">
        <v>10733</v>
      </c>
      <c r="EV369" s="130">
        <v>12000</v>
      </c>
      <c r="EW369" s="130">
        <v>40560</v>
      </c>
      <c r="EX369" s="130">
        <v>1380</v>
      </c>
      <c r="EY369" s="131">
        <f>EX369/EV369*EW369/ET369</f>
        <v>62.192000000000007</v>
      </c>
      <c r="EZ369" s="38">
        <f>L369*EY369</f>
        <v>1430.4160000000002</v>
      </c>
      <c r="FA369" s="9"/>
      <c r="FB369" s="9"/>
      <c r="FC369" s="9"/>
      <c r="FD369" s="9"/>
      <c r="FE369" s="132"/>
      <c r="FF369" s="132"/>
      <c r="FG369" s="132"/>
      <c r="FH369" s="133"/>
      <c r="FI369" s="11"/>
      <c r="FJ369" s="133"/>
      <c r="FK369" s="135"/>
      <c r="FL369" s="136"/>
      <c r="FM369" s="9"/>
      <c r="FN369" s="1"/>
      <c r="FO369" s="40">
        <f>AC369/1000</f>
        <v>8.7999999999999995E-2</v>
      </c>
      <c r="FP369" s="9"/>
      <c r="FQ369" s="118">
        <f>EX369*100/EU369</f>
        <v>12.8575421596944</v>
      </c>
      <c r="FR369" s="137">
        <f>EY369/1000</f>
        <v>6.2192000000000004E-2</v>
      </c>
      <c r="FS369" s="140">
        <f>DT369/EY369</f>
        <v>4.2127604836634935</v>
      </c>
      <c r="FT369" s="140"/>
      <c r="FU369" s="335"/>
      <c r="FV369" s="344">
        <v>43221</v>
      </c>
      <c r="FW369" s="210"/>
      <c r="FX369" s="244" t="s">
        <v>1349</v>
      </c>
      <c r="FY369" s="243" t="s">
        <v>430</v>
      </c>
      <c r="FZ369" s="1"/>
      <c r="GA369" s="1">
        <v>4</v>
      </c>
      <c r="GB369" s="9"/>
      <c r="GC369" s="9"/>
      <c r="GD369" s="1"/>
      <c r="GE369" s="459" t="s">
        <v>430</v>
      </c>
      <c r="GF369" s="237" t="s">
        <v>513</v>
      </c>
      <c r="GG369" s="1"/>
      <c r="GH369" s="28">
        <v>44053</v>
      </c>
      <c r="GI369" s="351">
        <v>1</v>
      </c>
      <c r="GJ369" s="244" t="s">
        <v>2586</v>
      </c>
      <c r="GK369" s="1"/>
      <c r="GL369" s="244" t="s">
        <v>513</v>
      </c>
      <c r="GM369" s="9"/>
      <c r="GN369" s="1"/>
      <c r="GO369" s="10">
        <v>44000</v>
      </c>
      <c r="GP369" s="10"/>
      <c r="GQ369" s="20"/>
      <c r="GR369" s="138"/>
      <c r="GS369" s="1"/>
      <c r="GT369" s="1"/>
      <c r="GU369" s="1"/>
      <c r="GV369" s="1"/>
      <c r="GW369" s="1"/>
      <c r="GX369" s="1"/>
      <c r="GY369" s="9"/>
      <c r="GZ369" s="9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9"/>
      <c r="KC369" s="9"/>
      <c r="KD369" s="9"/>
      <c r="KE369" s="20">
        <f>FR369*AO369/100*1000</f>
        <v>9.0178400000000014</v>
      </c>
      <c r="KF369" s="20">
        <f>FR369*AP369/100*1000</f>
        <v>48.945104000000001</v>
      </c>
      <c r="KG369" s="20">
        <f>FR369*AQ369/100*1000</f>
        <v>3.7128624000000001</v>
      </c>
      <c r="KH369" s="20">
        <f>FR369*AX369/100*1000</f>
        <v>0.59082400000000002</v>
      </c>
      <c r="KI369" s="20">
        <f>FR369*BM369/100*1000</f>
        <v>0.4726592</v>
      </c>
      <c r="KJ369" s="20">
        <f>FR369*BY369/100*1000</f>
        <v>16.543445152</v>
      </c>
      <c r="KK369" s="20">
        <f>FR369*CA369/100*1000</f>
        <v>17.962853168000002</v>
      </c>
      <c r="KL369" s="20">
        <f>FR369*CC369/100*1000</f>
        <v>11.453154336000003</v>
      </c>
      <c r="KM369" s="9"/>
      <c r="KN369" s="9"/>
      <c r="KO369" s="9"/>
      <c r="KP369" s="1"/>
      <c r="KQ369" s="9"/>
      <c r="KR369" s="9"/>
      <c r="KS369" s="23">
        <v>44658</v>
      </c>
      <c r="KT369" s="20">
        <v>3</v>
      </c>
      <c r="KU369" s="1">
        <v>4</v>
      </c>
      <c r="KV369" s="1">
        <v>3</v>
      </c>
      <c r="KW369" s="23">
        <v>44823</v>
      </c>
      <c r="KX369" s="1">
        <v>1</v>
      </c>
      <c r="KY369" s="1">
        <v>4</v>
      </c>
      <c r="KZ369" s="1">
        <v>4</v>
      </c>
      <c r="LA369" s="11" t="s">
        <v>2438</v>
      </c>
      <c r="LB369" s="11"/>
      <c r="LC369" s="11"/>
    </row>
    <row r="370" spans="1:315">
      <c r="A370" s="1">
        <v>134</v>
      </c>
      <c r="B370" s="415">
        <f>COUNTIFS($D$3:D370,D370,$F$3:F370,F370)</f>
        <v>1</v>
      </c>
      <c r="C370" s="21">
        <v>10613</v>
      </c>
      <c r="D370" s="21" t="s">
        <v>758</v>
      </c>
      <c r="E370" s="1" t="s">
        <v>560</v>
      </c>
      <c r="F370" s="12">
        <v>8611135808</v>
      </c>
      <c r="G370" s="1">
        <v>33</v>
      </c>
      <c r="H370" s="441">
        <v>43560</v>
      </c>
      <c r="I370" s="162"/>
      <c r="J370" s="24"/>
      <c r="K370" s="9"/>
      <c r="L370" s="1"/>
      <c r="M370" s="1"/>
      <c r="N370" s="1"/>
      <c r="O370" s="1"/>
      <c r="P370" s="25"/>
      <c r="Q370" s="25"/>
      <c r="R370" s="25"/>
      <c r="S370" s="27"/>
      <c r="T370" s="27"/>
      <c r="U370" s="27"/>
      <c r="V370" s="27"/>
      <c r="W370" s="27"/>
      <c r="X370" s="27"/>
      <c r="Y370" s="26"/>
      <c r="Z370" s="8"/>
      <c r="AA370" s="1"/>
      <c r="AB370" s="1"/>
      <c r="AC370" s="1"/>
      <c r="AD370" s="1"/>
      <c r="AE370" s="1"/>
      <c r="AF370" s="1"/>
      <c r="AG370" s="136"/>
      <c r="AH370" s="9"/>
      <c r="AI370" s="1"/>
      <c r="AJ370" s="1"/>
      <c r="AK370" s="112"/>
      <c r="AL370" s="1"/>
      <c r="AM370" s="1"/>
      <c r="AN370" s="1"/>
      <c r="AO370" s="163"/>
      <c r="AP370" s="164"/>
      <c r="AQ370" s="165"/>
      <c r="AR370" s="166"/>
      <c r="AS370" s="135"/>
      <c r="AT370" s="21"/>
      <c r="AU370" s="167"/>
      <c r="AV370" s="1"/>
      <c r="AW370" s="1"/>
      <c r="AX370" s="168"/>
      <c r="AY370" s="1"/>
      <c r="AZ370" s="1"/>
      <c r="BA370" s="142"/>
      <c r="BB370" s="1"/>
      <c r="BC370" s="169"/>
      <c r="BD370" s="4"/>
      <c r="BE370" s="1"/>
      <c r="BF370" s="1"/>
      <c r="BG370" s="1"/>
      <c r="BH370" s="1"/>
      <c r="BI370" s="1"/>
      <c r="BJ370" s="1"/>
      <c r="BK370" s="1"/>
      <c r="BL370" s="170"/>
      <c r="BM370" s="123"/>
      <c r="BN370" s="4"/>
      <c r="BO370" s="1"/>
      <c r="BP370" s="1"/>
      <c r="BQ370" s="1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25"/>
      <c r="CP370" s="4"/>
      <c r="CQ370" s="1"/>
      <c r="CR370" s="1"/>
      <c r="CS370" s="1"/>
      <c r="CT370" s="25"/>
      <c r="CU370" s="125"/>
      <c r="CV370" s="125"/>
      <c r="CW370" s="1"/>
      <c r="CX370" s="1"/>
      <c r="CY370" s="1"/>
      <c r="CZ370" s="1"/>
      <c r="DA370" s="1"/>
      <c r="DB370" s="126"/>
      <c r="DC370" s="8"/>
      <c r="DD370" s="8"/>
      <c r="DE370" s="1"/>
      <c r="DF370" s="1"/>
      <c r="DG370" s="1"/>
      <c r="DH370" s="1"/>
      <c r="DI370" s="2"/>
      <c r="DJ370" s="206" t="s">
        <v>490</v>
      </c>
      <c r="DK370" s="4"/>
      <c r="DL370" s="4"/>
      <c r="DM370" s="4"/>
      <c r="DN370" s="4"/>
      <c r="DO370" s="4"/>
      <c r="DP370" s="4"/>
      <c r="DQ370" s="4"/>
      <c r="DR370" s="1"/>
      <c r="DS370" s="1"/>
      <c r="DT370" s="2"/>
      <c r="DU370" s="2"/>
      <c r="DV370" s="2"/>
      <c r="DW370" s="2"/>
      <c r="DX370" s="2"/>
      <c r="DY370" s="2"/>
      <c r="DZ370" s="2"/>
      <c r="EA370" s="2"/>
      <c r="EB370" s="1"/>
      <c r="EC370" s="9"/>
      <c r="ED370" s="9"/>
      <c r="EE370" s="9"/>
      <c r="EF370" s="1">
        <v>50</v>
      </c>
      <c r="EG370" s="1"/>
      <c r="EH370" s="1">
        <v>1</v>
      </c>
      <c r="EI370" s="237" t="s">
        <v>2587</v>
      </c>
      <c r="EJ370" s="237" t="s">
        <v>430</v>
      </c>
      <c r="EK370" s="237" t="s">
        <v>430</v>
      </c>
      <c r="EL370" s="6" t="s">
        <v>430</v>
      </c>
      <c r="EM370" s="1"/>
      <c r="EN370" s="1">
        <v>1</v>
      </c>
      <c r="EO370" s="1">
        <v>2</v>
      </c>
      <c r="EP370" s="1">
        <v>2</v>
      </c>
      <c r="EQ370" s="244" t="s">
        <v>513</v>
      </c>
      <c r="ER370" s="10" t="s">
        <v>513</v>
      </c>
      <c r="ES370" s="129"/>
      <c r="ET370" s="9"/>
      <c r="EU370" s="9"/>
      <c r="EV370" s="9"/>
      <c r="EW370" s="9"/>
      <c r="EX370" s="9"/>
      <c r="EY370" s="132"/>
      <c r="EZ370" s="132"/>
      <c r="FA370" s="11"/>
      <c r="FB370" s="9"/>
      <c r="FC370" s="9"/>
      <c r="FD370" s="9"/>
      <c r="FE370" s="9"/>
      <c r="FF370" s="9"/>
      <c r="FG370" s="132"/>
      <c r="FH370" s="132"/>
      <c r="FI370" s="134"/>
      <c r="FJ370" s="133"/>
      <c r="FK370" s="171"/>
      <c r="FL370" s="21"/>
      <c r="FM370" s="136"/>
      <c r="FN370" s="9"/>
      <c r="FO370" s="36"/>
      <c r="FP370" s="9"/>
      <c r="FQ370" s="132"/>
      <c r="FR370" s="132"/>
      <c r="FS370" s="1"/>
      <c r="FT370" s="1"/>
      <c r="FU370" s="335" t="s">
        <v>772</v>
      </c>
      <c r="FV370" s="344">
        <v>42887</v>
      </c>
      <c r="FW370" s="210" t="s">
        <v>772</v>
      </c>
      <c r="FX370" s="244" t="s">
        <v>1314</v>
      </c>
      <c r="FY370" s="243" t="s">
        <v>2491</v>
      </c>
      <c r="FZ370" s="1"/>
      <c r="GA370" s="1">
        <v>2</v>
      </c>
      <c r="GB370" s="9"/>
      <c r="GC370" s="9"/>
      <c r="GD370" s="1"/>
      <c r="GE370" s="20">
        <v>1</v>
      </c>
      <c r="GF370" s="237" t="s">
        <v>2440</v>
      </c>
      <c r="GG370" s="1"/>
      <c r="GH370" s="28">
        <v>43579</v>
      </c>
      <c r="GI370" s="351">
        <v>1</v>
      </c>
      <c r="GJ370" s="244" t="s">
        <v>2571</v>
      </c>
      <c r="GK370" s="1"/>
      <c r="GL370" s="244" t="s">
        <v>513</v>
      </c>
      <c r="GM370" s="9"/>
      <c r="GN370" s="1"/>
      <c r="GO370" s="1"/>
      <c r="GP370" s="4"/>
      <c r="GQ370" s="1"/>
      <c r="GR370" s="138"/>
      <c r="GS370" s="1"/>
      <c r="GT370" s="1"/>
      <c r="GU370" s="1"/>
      <c r="GV370" s="1"/>
      <c r="GW370" s="1"/>
      <c r="GX370" s="1"/>
      <c r="GY370" s="9"/>
      <c r="GZ370" s="9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1"/>
      <c r="KQ370" s="9"/>
      <c r="KR370" s="9"/>
      <c r="KS370" s="23">
        <v>43579</v>
      </c>
      <c r="KT370" s="20">
        <v>2</v>
      </c>
      <c r="KU370" s="1">
        <v>2</v>
      </c>
      <c r="KV370" s="1">
        <v>1</v>
      </c>
      <c r="KW370" s="23">
        <v>43598</v>
      </c>
      <c r="KX370" s="1">
        <v>1</v>
      </c>
      <c r="KY370" s="1">
        <v>0</v>
      </c>
      <c r="KZ370" s="1">
        <v>3</v>
      </c>
      <c r="LA370" s="11" t="s">
        <v>2428</v>
      </c>
      <c r="LB370" s="11"/>
      <c r="LC370" s="11"/>
    </row>
    <row r="371" spans="1:315">
      <c r="A371" s="1">
        <v>153</v>
      </c>
      <c r="B371" s="1">
        <f>COUNTIFS($D$3:D371,D371,$F$3:F371,F371)</f>
        <v>1</v>
      </c>
      <c r="C371" s="34">
        <v>15417</v>
      </c>
      <c r="D371" s="21" t="s">
        <v>758</v>
      </c>
      <c r="E371" s="2" t="s">
        <v>484</v>
      </c>
      <c r="F371" s="12">
        <v>500731222</v>
      </c>
      <c r="G371" s="1">
        <v>71</v>
      </c>
      <c r="H371" s="441">
        <v>44354</v>
      </c>
      <c r="I371" s="29" t="s">
        <v>1625</v>
      </c>
      <c r="J371" s="24" t="s">
        <v>486</v>
      </c>
      <c r="K371" s="2" t="s">
        <v>429</v>
      </c>
      <c r="L371" s="2">
        <v>7</v>
      </c>
      <c r="M371" s="2" t="s">
        <v>597</v>
      </c>
      <c r="N371" s="2" t="s">
        <v>430</v>
      </c>
      <c r="O371" s="11"/>
      <c r="P371" s="2" t="s">
        <v>1607</v>
      </c>
      <c r="Q371" s="11"/>
      <c r="R371" s="11"/>
      <c r="S371" s="11"/>
      <c r="T371" s="41"/>
      <c r="U371" s="41"/>
      <c r="V371" s="61" t="s">
        <v>1358</v>
      </c>
      <c r="W371" s="41"/>
      <c r="X371" s="41"/>
      <c r="Y371" s="63"/>
      <c r="Z371" s="11"/>
      <c r="AA371" s="1" t="s">
        <v>793</v>
      </c>
      <c r="AB371" s="1"/>
      <c r="AC371" s="112">
        <v>281</v>
      </c>
      <c r="AD371" s="112">
        <v>1900</v>
      </c>
      <c r="AE371" s="11"/>
      <c r="AF371" s="11"/>
      <c r="AG371" s="11" t="s">
        <v>490</v>
      </c>
      <c r="AH371" s="112">
        <v>150</v>
      </c>
      <c r="AI371" s="11"/>
      <c r="AJ371" s="11"/>
      <c r="AK371" s="112"/>
      <c r="AL371" s="1"/>
      <c r="AM371" s="11"/>
      <c r="AN371" s="1"/>
      <c r="AO371" s="113">
        <v>47.4</v>
      </c>
      <c r="AP371" s="114">
        <v>47.5</v>
      </c>
      <c r="AQ371" s="115">
        <v>4.82</v>
      </c>
      <c r="AR371" s="116">
        <f t="shared" ref="AR371:AR377" si="552">AO371+AP371+AQ371</f>
        <v>99.72</v>
      </c>
      <c r="AS371" s="117">
        <f t="shared" ref="AS371:AS377" si="553">AO371/AP371</f>
        <v>0.99789473684210528</v>
      </c>
      <c r="AT371" s="118">
        <f t="shared" ref="AT371:AT377" si="554">AO371/AP371*AQ371</f>
        <v>4.8098526315789476</v>
      </c>
      <c r="AU371" s="119">
        <f t="shared" ref="AU371:AU377" si="555">AO371/(AP371+AQ371)</f>
        <v>0.90596330275229353</v>
      </c>
      <c r="AV371" s="19">
        <f>AW371*AO371/100</f>
        <v>39.571999999999996</v>
      </c>
      <c r="AW371" s="19">
        <f>98-AY371-(CD371*100/AO371)</f>
        <v>83.485232067510537</v>
      </c>
      <c r="AX371" s="120">
        <v>5.25</v>
      </c>
      <c r="AY371" s="19">
        <f>AX371*100/AO371</f>
        <v>11.075949367088608</v>
      </c>
      <c r="AZ371" s="1" t="s">
        <v>431</v>
      </c>
      <c r="BA371" s="55">
        <v>13.3</v>
      </c>
      <c r="BB371" s="1" t="s">
        <v>431</v>
      </c>
      <c r="BC371" s="6">
        <v>6.5000000000000002E-2</v>
      </c>
      <c r="BD371" s="6"/>
      <c r="BE371" s="19"/>
      <c r="BF371" s="19"/>
      <c r="BG371" s="64">
        <v>3637.8488767869298</v>
      </c>
      <c r="BH371" s="64">
        <v>379.73</v>
      </c>
      <c r="BI371" s="19">
        <v>0.44</v>
      </c>
      <c r="BJ371" s="19">
        <v>37.9</v>
      </c>
      <c r="BK371" s="19">
        <f>100-BJ371</f>
        <v>62.1</v>
      </c>
      <c r="BL371" s="121">
        <f t="shared" ref="BL371:BL377" si="556">BJ371/BK371</f>
        <v>0.61030595813204502</v>
      </c>
      <c r="BM371" s="122">
        <v>1.07</v>
      </c>
      <c r="BN371" s="6">
        <f t="shared" ref="BN371:BN377" si="557">BM371*100/AO371</f>
        <v>2.2573839662447259</v>
      </c>
      <c r="BO371" s="1" t="s">
        <v>431</v>
      </c>
      <c r="BP371" s="19">
        <v>26.857000000000003</v>
      </c>
      <c r="BQ371" s="19">
        <v>20.96</v>
      </c>
      <c r="BR371" s="42">
        <v>35592</v>
      </c>
      <c r="BS371" s="6">
        <f t="shared" ref="BS371:BS377" si="558">BX371+BZ371</f>
        <v>39.1</v>
      </c>
      <c r="BT371" s="4">
        <v>88.4</v>
      </c>
      <c r="BU371" s="42">
        <v>7429.9679999999998</v>
      </c>
      <c r="BV371" s="6">
        <f t="shared" ref="BV371:BV377" si="559">100-BT371</f>
        <v>11.599999999999994</v>
      </c>
      <c r="BW371" s="6">
        <f t="shared" ref="BW371:BW377" si="560">BY371+CA371+CC371</f>
        <v>47.5</v>
      </c>
      <c r="BX371" s="22">
        <v>24.3</v>
      </c>
      <c r="BY371" s="22">
        <f t="shared" ref="BY371:BY377" si="561">BX371*AP371/100</f>
        <v>11.5425</v>
      </c>
      <c r="BZ371" s="6">
        <v>14.8</v>
      </c>
      <c r="CA371" s="22">
        <f t="shared" ref="CA371:CA377" si="562">BZ371*AP371/100</f>
        <v>7.03</v>
      </c>
      <c r="CB371" s="6">
        <v>60.9</v>
      </c>
      <c r="CC371" s="22">
        <f t="shared" ref="CC371:CC377" si="563">CB371*AP371/100</f>
        <v>28.927499999999998</v>
      </c>
      <c r="CD371" s="22">
        <v>1.63</v>
      </c>
      <c r="CE371" s="123">
        <v>99.5</v>
      </c>
      <c r="CF371" s="124">
        <v>10834</v>
      </c>
      <c r="CG371" s="123">
        <v>97.1</v>
      </c>
      <c r="CH371" s="124">
        <v>7472</v>
      </c>
      <c r="CI371" s="123">
        <v>66.7</v>
      </c>
      <c r="CJ371" s="123">
        <v>79.099999999999994</v>
      </c>
      <c r="CK371" s="124">
        <v>6262</v>
      </c>
      <c r="CL371" s="19">
        <f t="shared" ref="CL371:CL377" si="564">BX371/BZ371</f>
        <v>1.6418918918918919</v>
      </c>
      <c r="CM371" s="19">
        <v>0.61</v>
      </c>
      <c r="CN371" s="19">
        <v>3.54</v>
      </c>
      <c r="CO371" s="19">
        <v>1.83</v>
      </c>
      <c r="CP371" s="6"/>
      <c r="CQ371" s="19"/>
      <c r="CR371" s="19"/>
      <c r="CS371" s="20"/>
      <c r="CT371" s="25"/>
      <c r="CU371" s="125"/>
      <c r="CV371" s="125"/>
      <c r="CW371" s="1"/>
      <c r="CX371" s="1"/>
      <c r="CY371" s="1"/>
      <c r="CZ371" s="22"/>
      <c r="DA371" s="16"/>
      <c r="DB371" s="126" t="s">
        <v>440</v>
      </c>
      <c r="DC371" s="127"/>
      <c r="DD371" s="128" t="s">
        <v>1626</v>
      </c>
      <c r="DE371" s="1"/>
      <c r="DF371" s="1"/>
      <c r="DG371" s="1"/>
      <c r="DH371" s="1"/>
      <c r="DI371" s="1" t="s">
        <v>433</v>
      </c>
      <c r="DJ371" s="206" t="s">
        <v>490</v>
      </c>
      <c r="DK371" s="4">
        <v>2</v>
      </c>
      <c r="DL371" s="4"/>
      <c r="DM371" s="4"/>
      <c r="DN371" s="16">
        <v>0</v>
      </c>
      <c r="DO371" s="4"/>
      <c r="DP371" s="4"/>
      <c r="DQ371" s="4"/>
      <c r="DR371" s="22" t="s">
        <v>430</v>
      </c>
      <c r="DS371" s="22" t="s">
        <v>430</v>
      </c>
      <c r="DT371" s="64">
        <v>227</v>
      </c>
      <c r="DU371" s="22">
        <v>19.8</v>
      </c>
      <c r="DV371" s="22">
        <v>80.2</v>
      </c>
      <c r="DW371" s="22" t="s">
        <v>430</v>
      </c>
      <c r="DX371" s="22" t="s">
        <v>430</v>
      </c>
      <c r="DY371" s="22" t="s">
        <v>430</v>
      </c>
      <c r="DZ371" s="22" t="s">
        <v>430</v>
      </c>
      <c r="EA371" s="2">
        <v>0</v>
      </c>
      <c r="EB371" s="65"/>
      <c r="EC371" s="36"/>
      <c r="ED371" s="36"/>
      <c r="EE371" s="4">
        <f>L371</f>
        <v>7</v>
      </c>
      <c r="EF371" s="4">
        <v>14</v>
      </c>
      <c r="EG371" s="4"/>
      <c r="EH371" s="4">
        <v>1</v>
      </c>
      <c r="EI371" s="4" t="s">
        <v>2588</v>
      </c>
      <c r="EJ371" s="4" t="s">
        <v>430</v>
      </c>
      <c r="EK371" s="4" t="s">
        <v>430</v>
      </c>
      <c r="EL371" s="6" t="s">
        <v>430</v>
      </c>
      <c r="EM371" s="4"/>
      <c r="EN371" s="4">
        <v>1</v>
      </c>
      <c r="EO371" s="4">
        <v>3</v>
      </c>
      <c r="EP371" s="4">
        <v>2</v>
      </c>
      <c r="EQ371" s="31" t="s">
        <v>513</v>
      </c>
      <c r="ER371" s="14" t="s">
        <v>513</v>
      </c>
      <c r="ES371" s="129">
        <f>C371</f>
        <v>15417</v>
      </c>
      <c r="ET371" s="130">
        <v>75</v>
      </c>
      <c r="EU371" s="130">
        <v>7874</v>
      </c>
      <c r="EV371" s="130">
        <v>4000</v>
      </c>
      <c r="EW371" s="130">
        <v>39780</v>
      </c>
      <c r="EX371" s="130">
        <v>2244</v>
      </c>
      <c r="EY371" s="131">
        <f t="shared" ref="EY371:EY377" si="565">EX371/EV371*EW371/ET371</f>
        <v>297.55440000000004</v>
      </c>
      <c r="EZ371" s="38">
        <f t="shared" ref="EZ371:EZ377" si="566">L371*EY371</f>
        <v>2082.8808000000004</v>
      </c>
      <c r="FA371" s="9"/>
      <c r="FB371" s="9"/>
      <c r="FC371" s="9"/>
      <c r="FD371" s="9"/>
      <c r="FE371" s="132"/>
      <c r="FF371" s="132"/>
      <c r="FG371" s="132"/>
      <c r="FH371" s="133"/>
      <c r="FI371" s="134"/>
      <c r="FJ371" s="133"/>
      <c r="FK371" s="135"/>
      <c r="FL371" s="136"/>
      <c r="FM371" s="9"/>
      <c r="FN371" s="1"/>
      <c r="FO371" s="40">
        <f t="shared" ref="FO371:FO377" si="567">AC371/1000</f>
        <v>0.28100000000000003</v>
      </c>
      <c r="FP371" s="9"/>
      <c r="FQ371" s="118">
        <f t="shared" ref="FQ371:FQ377" si="568">EX371*100/EU371</f>
        <v>28.498856997713997</v>
      </c>
      <c r="FR371" s="137">
        <f t="shared" ref="FR371:FR377" si="569">EY371/1000</f>
        <v>0.29755440000000005</v>
      </c>
      <c r="FS371" s="9"/>
      <c r="FT371" s="1"/>
      <c r="FU371" s="335"/>
      <c r="FV371" s="344">
        <v>43952</v>
      </c>
      <c r="FW371" s="210"/>
      <c r="FX371" s="244" t="s">
        <v>1349</v>
      </c>
      <c r="FY371" s="243" t="s">
        <v>2476</v>
      </c>
      <c r="FZ371" s="1"/>
      <c r="GA371" s="1">
        <v>3</v>
      </c>
      <c r="GB371" s="9"/>
      <c r="GC371" s="9"/>
      <c r="GD371" s="1"/>
      <c r="GE371" s="20">
        <v>1</v>
      </c>
      <c r="GF371" s="237" t="s">
        <v>2489</v>
      </c>
      <c r="GG371" s="1"/>
      <c r="GH371" s="28">
        <v>44459</v>
      </c>
      <c r="GI371" s="351">
        <v>1</v>
      </c>
      <c r="GJ371" s="244" t="s">
        <v>2578</v>
      </c>
      <c r="GK371" s="1"/>
      <c r="GL371" s="244" t="s">
        <v>513</v>
      </c>
      <c r="GM371" s="9"/>
      <c r="GN371" s="1"/>
      <c r="GO371" s="10"/>
      <c r="GP371" s="10"/>
      <c r="GQ371" s="20"/>
      <c r="GR371" s="138"/>
      <c r="GS371" s="1"/>
      <c r="GT371" s="1"/>
      <c r="GU371" s="1"/>
      <c r="GV371" s="1"/>
      <c r="GW371" s="1"/>
      <c r="GX371" s="1"/>
      <c r="GY371" s="9"/>
      <c r="GZ371" s="9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9"/>
      <c r="KC371" s="9"/>
      <c r="KD371" s="9"/>
      <c r="KE371" s="20">
        <f t="shared" ref="KE371:KE377" si="570">FR371*AO371/100*1000</f>
        <v>141.04078560000002</v>
      </c>
      <c r="KF371" s="20">
        <f t="shared" ref="KF371:KF377" si="571">FR371*AP371/100*1000</f>
        <v>141.33834000000002</v>
      </c>
      <c r="KG371" s="20">
        <f t="shared" ref="KG371:KG377" si="572">FR371*AQ371/100*1000</f>
        <v>14.342122080000003</v>
      </c>
      <c r="KH371" s="20">
        <f t="shared" ref="KH371:KH377" si="573">FR371*AX371/100*1000</f>
        <v>15.621606000000003</v>
      </c>
      <c r="KI371" s="20">
        <f t="shared" ref="KI371:KI377" si="574">FR371*BM371/100*1000</f>
        <v>3.1838320800000006</v>
      </c>
      <c r="KJ371" s="20">
        <f t="shared" ref="KJ371:KJ377" si="575">FR371*BY371/100*1000</f>
        <v>34.345216620000009</v>
      </c>
      <c r="KK371" s="20">
        <f t="shared" ref="KK371:KK377" si="576">FR371*CA371/100*1000</f>
        <v>20.918074320000002</v>
      </c>
      <c r="KL371" s="20">
        <f t="shared" ref="KL371:KL377" si="577">FR371*CC371/100*1000</f>
        <v>86.075049060000012</v>
      </c>
      <c r="KM371" s="9"/>
      <c r="KN371" s="9"/>
      <c r="KO371" s="9"/>
      <c r="KP371" s="1"/>
      <c r="KQ371" s="9"/>
      <c r="KR371" s="9"/>
      <c r="KS371" s="23">
        <v>44459</v>
      </c>
      <c r="KT371" s="20">
        <v>2</v>
      </c>
      <c r="KU371" s="1">
        <v>4</v>
      </c>
      <c r="KV371" s="1">
        <v>2</v>
      </c>
      <c r="KW371" s="23">
        <v>44459</v>
      </c>
      <c r="KX371" s="1">
        <v>2</v>
      </c>
      <c r="KY371" s="1">
        <v>0</v>
      </c>
      <c r="KZ371" s="1">
        <v>2</v>
      </c>
      <c r="LA371" s="11" t="s">
        <v>2480</v>
      </c>
      <c r="LB371" s="11"/>
      <c r="LC371" s="11"/>
    </row>
    <row r="372" spans="1:315">
      <c r="A372" s="1">
        <v>192</v>
      </c>
      <c r="B372" s="415">
        <f>COUNTIFS($D$3:D372,D372,$F$3:F372,F372)</f>
        <v>1</v>
      </c>
      <c r="C372" s="34">
        <v>13230</v>
      </c>
      <c r="D372" s="21" t="s">
        <v>1241</v>
      </c>
      <c r="E372" s="2" t="s">
        <v>590</v>
      </c>
      <c r="F372" s="12">
        <v>6462131401</v>
      </c>
      <c r="G372" s="1">
        <v>56</v>
      </c>
      <c r="H372" s="441">
        <v>44053</v>
      </c>
      <c r="I372" s="29" t="s">
        <v>441</v>
      </c>
      <c r="J372" s="24" t="s">
        <v>486</v>
      </c>
      <c r="K372" s="2" t="s">
        <v>429</v>
      </c>
      <c r="L372" s="1">
        <v>9</v>
      </c>
      <c r="M372" s="2">
        <v>1</v>
      </c>
      <c r="N372" s="2" t="s">
        <v>430</v>
      </c>
      <c r="O372" s="1"/>
      <c r="P372" s="1" t="s">
        <v>1204</v>
      </c>
      <c r="Q372" s="25"/>
      <c r="R372" s="25"/>
      <c r="S372" s="2"/>
      <c r="T372" s="41"/>
      <c r="U372" s="41"/>
      <c r="V372" s="54" t="s">
        <v>1107</v>
      </c>
      <c r="W372" s="27"/>
      <c r="X372" s="56"/>
      <c r="Y372" s="56"/>
      <c r="Z372" s="29"/>
      <c r="AA372" s="1" t="s">
        <v>760</v>
      </c>
      <c r="AB372" s="1"/>
      <c r="AC372" s="112">
        <v>35</v>
      </c>
      <c r="AD372" s="112">
        <v>313</v>
      </c>
      <c r="AE372" s="11"/>
      <c r="AF372" s="11"/>
      <c r="AG372" s="11" t="s">
        <v>490</v>
      </c>
      <c r="AH372" s="112">
        <v>50</v>
      </c>
      <c r="AI372" s="11"/>
      <c r="AJ372" s="11"/>
      <c r="AK372" s="112"/>
      <c r="AL372" s="1"/>
      <c r="AM372" s="11"/>
      <c r="AN372" s="1"/>
      <c r="AO372" s="113">
        <v>68.099999999999994</v>
      </c>
      <c r="AP372" s="114">
        <v>28.5</v>
      </c>
      <c r="AQ372" s="115">
        <v>1.73</v>
      </c>
      <c r="AR372" s="116">
        <f t="shared" si="552"/>
        <v>98.33</v>
      </c>
      <c r="AS372" s="117">
        <f t="shared" si="553"/>
        <v>2.3894736842105262</v>
      </c>
      <c r="AT372" s="118">
        <f t="shared" si="554"/>
        <v>4.1337894736842102</v>
      </c>
      <c r="AU372" s="119">
        <f t="shared" si="555"/>
        <v>2.2527290770757524</v>
      </c>
      <c r="AV372" s="19">
        <f>AW372*AO372/100</f>
        <v>56.238</v>
      </c>
      <c r="AW372" s="19">
        <f>98-AY372-(CD372*100/AO372)</f>
        <v>82.581497797356832</v>
      </c>
      <c r="AX372" s="148">
        <v>10.199999999999999</v>
      </c>
      <c r="AY372" s="19">
        <f>AX372*100/AO372</f>
        <v>14.977973568281937</v>
      </c>
      <c r="AZ372" s="1" t="s">
        <v>431</v>
      </c>
      <c r="BA372" s="55">
        <v>26.3</v>
      </c>
      <c r="BB372" s="1" t="s">
        <v>431</v>
      </c>
      <c r="BC372" s="6">
        <v>4.1000000000000002E-2</v>
      </c>
      <c r="BD372" s="6"/>
      <c r="BE372" s="19"/>
      <c r="BF372" s="19"/>
      <c r="BG372" s="64">
        <v>5391.538461538461</v>
      </c>
      <c r="BH372" s="2">
        <v>284</v>
      </c>
      <c r="BI372" s="19">
        <v>15.6</v>
      </c>
      <c r="BJ372" s="19">
        <v>48.2</v>
      </c>
      <c r="BK372" s="19">
        <v>51.8</v>
      </c>
      <c r="BL372" s="121">
        <f t="shared" si="556"/>
        <v>0.93050193050193064</v>
      </c>
      <c r="BM372" s="122">
        <v>1.41</v>
      </c>
      <c r="BN372" s="6">
        <f t="shared" si="557"/>
        <v>2.0704845814977975</v>
      </c>
      <c r="BO372" s="1" t="s">
        <v>431</v>
      </c>
      <c r="BP372" s="19">
        <v>28.6</v>
      </c>
      <c r="BQ372" s="19">
        <v>58.765000000000001</v>
      </c>
      <c r="BR372" s="42">
        <v>61404.200000000004</v>
      </c>
      <c r="BS372" s="6">
        <f t="shared" si="558"/>
        <v>37.200000000000003</v>
      </c>
      <c r="BT372" s="4">
        <v>83.1</v>
      </c>
      <c r="BU372" s="42">
        <v>7601.6949152542375</v>
      </c>
      <c r="BV372" s="6">
        <f t="shared" si="559"/>
        <v>16.900000000000006</v>
      </c>
      <c r="BW372" s="6">
        <f t="shared" si="560"/>
        <v>28.471499999999999</v>
      </c>
      <c r="BX372" s="2">
        <v>16</v>
      </c>
      <c r="BY372" s="22">
        <f t="shared" si="561"/>
        <v>4.5599999999999996</v>
      </c>
      <c r="BZ372" s="4">
        <v>21.2</v>
      </c>
      <c r="CA372" s="22">
        <f t="shared" si="562"/>
        <v>6.0419999999999989</v>
      </c>
      <c r="CB372" s="4">
        <v>62.7</v>
      </c>
      <c r="CC372" s="22">
        <f t="shared" si="563"/>
        <v>17.869500000000002</v>
      </c>
      <c r="CD372" s="22">
        <v>0.3</v>
      </c>
      <c r="CE372" s="123">
        <v>99.5</v>
      </c>
      <c r="CF372" s="123">
        <v>7633</v>
      </c>
      <c r="CG372" s="123">
        <v>98.3</v>
      </c>
      <c r="CH372" s="123">
        <v>5802</v>
      </c>
      <c r="CI372" s="123">
        <v>91.2</v>
      </c>
      <c r="CJ372" s="123">
        <v>94</v>
      </c>
      <c r="CK372" s="123">
        <v>4125</v>
      </c>
      <c r="CL372" s="19">
        <f t="shared" si="564"/>
        <v>0.75471698113207553</v>
      </c>
      <c r="CM372" s="22"/>
      <c r="CN372" s="22"/>
      <c r="CO372" s="22"/>
      <c r="CP372" s="6">
        <v>0.83</v>
      </c>
      <c r="CQ372" s="19"/>
      <c r="CR372" s="19"/>
      <c r="CS372" s="19"/>
      <c r="CT372" s="22"/>
      <c r="CU372" s="139"/>
      <c r="CV372" s="139"/>
      <c r="CW372" s="22"/>
      <c r="CX372" s="22"/>
      <c r="CY372" s="1"/>
      <c r="CZ372" s="22"/>
      <c r="DA372" s="16"/>
      <c r="DB372" s="126" t="s">
        <v>257</v>
      </c>
      <c r="DC372" s="127"/>
      <c r="DD372" s="128" t="s">
        <v>1242</v>
      </c>
      <c r="DE372" s="1"/>
      <c r="DF372" s="1"/>
      <c r="DG372" s="1"/>
      <c r="DH372" s="1"/>
      <c r="DI372" s="1" t="s">
        <v>435</v>
      </c>
      <c r="DJ372" s="206" t="s">
        <v>490</v>
      </c>
      <c r="DK372" s="4">
        <v>2</v>
      </c>
      <c r="DL372" s="4"/>
      <c r="DM372" s="4"/>
      <c r="DN372" s="16">
        <v>0</v>
      </c>
      <c r="DO372" s="4"/>
      <c r="DP372" s="4"/>
      <c r="DQ372" s="4"/>
      <c r="DR372" s="22" t="s">
        <v>430</v>
      </c>
      <c r="DS372" s="22" t="s">
        <v>430</v>
      </c>
      <c r="DT372" s="22">
        <v>95</v>
      </c>
      <c r="DU372" s="22">
        <v>28.4</v>
      </c>
      <c r="DV372" s="22">
        <v>71.599999999999994</v>
      </c>
      <c r="DW372" s="22" t="s">
        <v>430</v>
      </c>
      <c r="DX372" s="22" t="s">
        <v>430</v>
      </c>
      <c r="DY372" s="22" t="s">
        <v>430</v>
      </c>
      <c r="DZ372" s="22" t="s">
        <v>430</v>
      </c>
      <c r="EA372" s="2">
        <v>0</v>
      </c>
      <c r="EB372" s="2"/>
      <c r="EC372" s="36"/>
      <c r="ED372" s="36"/>
      <c r="EE372" s="4">
        <v>9</v>
      </c>
      <c r="EF372" s="4">
        <v>20</v>
      </c>
      <c r="EG372" s="4"/>
      <c r="EH372" s="4">
        <v>0</v>
      </c>
      <c r="EI372" s="4" t="s">
        <v>513</v>
      </c>
      <c r="EJ372" s="4" t="s">
        <v>430</v>
      </c>
      <c r="EK372" s="4" t="s">
        <v>430</v>
      </c>
      <c r="EL372" s="6" t="s">
        <v>430</v>
      </c>
      <c r="EM372" s="4"/>
      <c r="EN372" s="4">
        <v>1</v>
      </c>
      <c r="EO372" s="4">
        <v>2</v>
      </c>
      <c r="EP372" s="4">
        <v>2</v>
      </c>
      <c r="EQ372" s="31" t="s">
        <v>513</v>
      </c>
      <c r="ER372" s="14" t="s">
        <v>513</v>
      </c>
      <c r="ES372" s="129">
        <v>13230</v>
      </c>
      <c r="ET372" s="130">
        <v>75</v>
      </c>
      <c r="EU372" s="130">
        <v>12799</v>
      </c>
      <c r="EV372" s="130">
        <v>22000</v>
      </c>
      <c r="EW372" s="130">
        <v>39780</v>
      </c>
      <c r="EX372" s="130">
        <v>2815</v>
      </c>
      <c r="EY372" s="131">
        <f t="shared" si="565"/>
        <v>67.867090909090905</v>
      </c>
      <c r="EZ372" s="38">
        <f t="shared" si="566"/>
        <v>610.80381818181809</v>
      </c>
      <c r="FA372" s="9"/>
      <c r="FB372" s="9"/>
      <c r="FC372" s="9"/>
      <c r="FD372" s="9"/>
      <c r="FE372" s="132"/>
      <c r="FF372" s="132"/>
      <c r="FG372" s="132"/>
      <c r="FH372" s="133"/>
      <c r="FI372" s="11"/>
      <c r="FJ372" s="133"/>
      <c r="FK372" s="135"/>
      <c r="FL372" s="136"/>
      <c r="FM372" s="9"/>
      <c r="FN372" s="1"/>
      <c r="FO372" s="40">
        <f t="shared" si="567"/>
        <v>3.5000000000000003E-2</v>
      </c>
      <c r="FP372" s="9"/>
      <c r="FQ372" s="118">
        <f t="shared" si="568"/>
        <v>21.993905773888585</v>
      </c>
      <c r="FR372" s="137">
        <f t="shared" si="569"/>
        <v>6.7867090909090905E-2</v>
      </c>
      <c r="FS372" s="140">
        <f>DT372/EY372</f>
        <v>1.3997947860658133</v>
      </c>
      <c r="FT372" s="140"/>
      <c r="FU372" s="335"/>
      <c r="FV372" s="344">
        <v>43617</v>
      </c>
      <c r="FW372" s="210"/>
      <c r="FX372" s="244" t="s">
        <v>1314</v>
      </c>
      <c r="FY372" s="243" t="s">
        <v>2589</v>
      </c>
      <c r="FZ372" s="1"/>
      <c r="GA372" s="237" t="s">
        <v>430</v>
      </c>
      <c r="GB372" s="9"/>
      <c r="GC372" s="9"/>
      <c r="GD372" s="1"/>
      <c r="GE372" s="20">
        <v>0</v>
      </c>
      <c r="GF372" s="237" t="s">
        <v>513</v>
      </c>
      <c r="GG372" s="1"/>
      <c r="GH372" s="28">
        <v>44137</v>
      </c>
      <c r="GI372" s="351">
        <v>1</v>
      </c>
      <c r="GJ372" s="244" t="s">
        <v>2590</v>
      </c>
      <c r="GK372" s="1"/>
      <c r="GL372" s="244" t="s">
        <v>513</v>
      </c>
      <c r="GM372" s="9"/>
      <c r="GN372" s="1"/>
      <c r="GO372" s="10">
        <v>44053</v>
      </c>
      <c r="GP372" s="10"/>
      <c r="GQ372" s="20"/>
      <c r="GR372" s="138"/>
      <c r="GS372" s="1"/>
      <c r="GT372" s="1"/>
      <c r="GU372" s="1"/>
      <c r="GV372" s="1"/>
      <c r="GW372" s="1"/>
      <c r="GX372" s="1"/>
      <c r="GY372" s="9"/>
      <c r="GZ372" s="9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9"/>
      <c r="KC372" s="9"/>
      <c r="KD372" s="9"/>
      <c r="KE372" s="20">
        <f t="shared" si="570"/>
        <v>46.217488909090903</v>
      </c>
      <c r="KF372" s="20">
        <f t="shared" si="571"/>
        <v>19.342120909090909</v>
      </c>
      <c r="KG372" s="20">
        <f t="shared" si="572"/>
        <v>1.1741006727272727</v>
      </c>
      <c r="KH372" s="20">
        <f t="shared" si="573"/>
        <v>6.9224432727272722</v>
      </c>
      <c r="KI372" s="20">
        <f t="shared" si="574"/>
        <v>0.95692598181818178</v>
      </c>
      <c r="KJ372" s="20">
        <f t="shared" si="575"/>
        <v>3.0947393454545451</v>
      </c>
      <c r="KK372" s="20">
        <f t="shared" si="576"/>
        <v>4.1005296327272722</v>
      </c>
      <c r="KL372" s="20">
        <f t="shared" si="577"/>
        <v>12.127509810000001</v>
      </c>
      <c r="KM372" s="9"/>
      <c r="KN372" s="9"/>
      <c r="KO372" s="9"/>
      <c r="KP372" s="1"/>
      <c r="KQ372" s="9"/>
      <c r="KR372" s="9"/>
      <c r="KS372" s="23">
        <v>44137</v>
      </c>
      <c r="KT372" s="20">
        <v>1</v>
      </c>
      <c r="KU372" s="237" t="s">
        <v>430</v>
      </c>
      <c r="KV372" s="1">
        <v>1</v>
      </c>
      <c r="KW372" s="23">
        <v>44137</v>
      </c>
      <c r="KX372" s="1">
        <v>1</v>
      </c>
      <c r="KY372" s="1">
        <v>0</v>
      </c>
      <c r="KZ372" s="1">
        <v>0</v>
      </c>
      <c r="LA372" s="11" t="s">
        <v>2428</v>
      </c>
      <c r="LB372" s="11"/>
      <c r="LC372" s="11"/>
    </row>
    <row r="373" spans="1:315">
      <c r="A373" s="1">
        <v>94</v>
      </c>
      <c r="B373" s="1">
        <f>COUNTIFS($D$3:D373,D373,$F$3:F373,F373)</f>
        <v>1</v>
      </c>
      <c r="C373" s="34">
        <v>12509</v>
      </c>
      <c r="D373" s="21" t="s">
        <v>1093</v>
      </c>
      <c r="E373" s="2" t="s">
        <v>520</v>
      </c>
      <c r="F373" s="12">
        <v>6604061090</v>
      </c>
      <c r="G373" s="1">
        <v>54</v>
      </c>
      <c r="H373" s="441">
        <v>43895</v>
      </c>
      <c r="I373" s="29" t="s">
        <v>828</v>
      </c>
      <c r="J373" s="24" t="s">
        <v>486</v>
      </c>
      <c r="K373" s="2" t="s">
        <v>429</v>
      </c>
      <c r="L373" s="1">
        <v>36</v>
      </c>
      <c r="M373" s="2">
        <v>1</v>
      </c>
      <c r="N373" s="2" t="s">
        <v>430</v>
      </c>
      <c r="O373" s="1"/>
      <c r="P373" s="1" t="s">
        <v>1075</v>
      </c>
      <c r="Q373" s="25"/>
      <c r="R373" s="25"/>
      <c r="S373" s="2"/>
      <c r="T373" s="41"/>
      <c r="U373" s="41"/>
      <c r="V373" s="50" t="s">
        <v>1014</v>
      </c>
      <c r="W373" s="27"/>
      <c r="X373" s="56"/>
      <c r="Y373" s="56"/>
      <c r="Z373" s="29" t="s">
        <v>1001</v>
      </c>
      <c r="AA373" s="1" t="s">
        <v>793</v>
      </c>
      <c r="AB373" s="1"/>
      <c r="AC373" s="112">
        <v>92</v>
      </c>
      <c r="AD373" s="112">
        <v>3300</v>
      </c>
      <c r="AE373" s="11"/>
      <c r="AF373" s="11"/>
      <c r="AG373" s="11" t="s">
        <v>490</v>
      </c>
      <c r="AH373" s="112">
        <v>250</v>
      </c>
      <c r="AI373" s="11"/>
      <c r="AJ373" s="11"/>
      <c r="AK373" s="112"/>
      <c r="AL373" s="1"/>
      <c r="AM373" s="11"/>
      <c r="AN373" s="1"/>
      <c r="AO373" s="113">
        <v>54.3</v>
      </c>
      <c r="AP373" s="114">
        <v>42.1</v>
      </c>
      <c r="AQ373" s="115">
        <v>2.14</v>
      </c>
      <c r="AR373" s="116">
        <f t="shared" si="552"/>
        <v>98.54</v>
      </c>
      <c r="AS373" s="117">
        <f t="shared" si="553"/>
        <v>1.2897862232779096</v>
      </c>
      <c r="AT373" s="118">
        <f t="shared" si="554"/>
        <v>2.7601425178147267</v>
      </c>
      <c r="AU373" s="119">
        <f t="shared" si="555"/>
        <v>1.227396021699819</v>
      </c>
      <c r="AV373" s="19">
        <f>AW373*AO373/100</f>
        <v>45.160760000000003</v>
      </c>
      <c r="AW373" s="19">
        <f>97-AY373-(CD373*100/AO373)</f>
        <v>83.168987108655614</v>
      </c>
      <c r="AX373" s="120">
        <v>4.1702399999999997</v>
      </c>
      <c r="AY373" s="19">
        <v>7.68</v>
      </c>
      <c r="AZ373" s="1" t="s">
        <v>431</v>
      </c>
      <c r="BA373" s="55">
        <v>20.9</v>
      </c>
      <c r="BB373" s="1" t="s">
        <v>431</v>
      </c>
      <c r="BC373" s="6">
        <v>0.19</v>
      </c>
      <c r="BD373" s="6"/>
      <c r="BE373" s="22"/>
      <c r="BF373" s="19"/>
      <c r="BG373" s="2">
        <v>4848</v>
      </c>
      <c r="BH373" s="64">
        <v>310.3</v>
      </c>
      <c r="BI373" s="19">
        <v>0.46</v>
      </c>
      <c r="BJ373" s="19">
        <v>25.9</v>
      </c>
      <c r="BK373" s="1">
        <v>74.099999999999994</v>
      </c>
      <c r="BL373" s="144">
        <f t="shared" si="556"/>
        <v>0.34952766531713902</v>
      </c>
      <c r="BM373" s="122">
        <v>0.26</v>
      </c>
      <c r="BN373" s="6">
        <f t="shared" si="557"/>
        <v>0.47882136279926335</v>
      </c>
      <c r="BO373" s="1" t="s">
        <v>431</v>
      </c>
      <c r="BP373" s="19">
        <v>44.769999999999996</v>
      </c>
      <c r="BQ373" s="19">
        <v>67.234999999999999</v>
      </c>
      <c r="BR373" s="42"/>
      <c r="BS373" s="6">
        <f t="shared" si="558"/>
        <v>39.1</v>
      </c>
      <c r="BT373" s="4">
        <v>93.2</v>
      </c>
      <c r="BU373" s="42">
        <v>7110.3549999999996</v>
      </c>
      <c r="BV373" s="6">
        <f t="shared" si="559"/>
        <v>6.7999999999999972</v>
      </c>
      <c r="BW373" s="6">
        <f t="shared" si="560"/>
        <v>41.973700000000008</v>
      </c>
      <c r="BX373" s="4">
        <v>17.100000000000001</v>
      </c>
      <c r="BY373" s="22">
        <f t="shared" si="561"/>
        <v>7.1991000000000005</v>
      </c>
      <c r="BZ373" s="4">
        <v>22</v>
      </c>
      <c r="CA373" s="22">
        <f t="shared" si="562"/>
        <v>9.2620000000000005</v>
      </c>
      <c r="CB373" s="4">
        <v>60.6</v>
      </c>
      <c r="CC373" s="22">
        <f t="shared" si="563"/>
        <v>25.512600000000003</v>
      </c>
      <c r="CD373" s="141">
        <v>3.34</v>
      </c>
      <c r="CE373" s="123">
        <v>96.8</v>
      </c>
      <c r="CF373" s="124">
        <v>6679.3</v>
      </c>
      <c r="CG373" s="123">
        <v>94.1</v>
      </c>
      <c r="CH373" s="124">
        <v>5094.4000000000005</v>
      </c>
      <c r="CI373" s="123">
        <v>57.8</v>
      </c>
      <c r="CJ373" s="123">
        <v>72.599999999999994</v>
      </c>
      <c r="CK373" s="124">
        <v>3967.7999999999997</v>
      </c>
      <c r="CL373" s="19">
        <f t="shared" si="564"/>
        <v>0.77727272727272734</v>
      </c>
      <c r="CM373" s="22"/>
      <c r="CN373" s="22"/>
      <c r="CO373" s="22"/>
      <c r="CP373" s="6"/>
      <c r="CQ373" s="22">
        <v>8.2799999999999994</v>
      </c>
      <c r="CR373" s="19"/>
      <c r="CS373" s="19"/>
      <c r="CT373" s="22"/>
      <c r="CU373" s="139"/>
      <c r="CV373" s="139"/>
      <c r="CW373" s="22"/>
      <c r="CX373" s="22"/>
      <c r="CY373" s="1"/>
      <c r="CZ373" s="22"/>
      <c r="DA373" s="1"/>
      <c r="DB373" s="126" t="s">
        <v>446</v>
      </c>
      <c r="DC373" s="127"/>
      <c r="DD373" s="128" t="s">
        <v>1094</v>
      </c>
      <c r="DE373" s="1"/>
      <c r="DF373" s="1"/>
      <c r="DG373" s="1"/>
      <c r="DH373" s="1"/>
      <c r="DI373" s="1" t="s">
        <v>433</v>
      </c>
      <c r="DJ373" s="206" t="s">
        <v>490</v>
      </c>
      <c r="DK373" s="4">
        <v>2</v>
      </c>
      <c r="DL373" s="4" t="s">
        <v>456</v>
      </c>
      <c r="DM373" s="4" t="s">
        <v>536</v>
      </c>
      <c r="DN373" s="16">
        <v>0</v>
      </c>
      <c r="DO373" s="13">
        <v>0</v>
      </c>
      <c r="DP373" s="13">
        <v>0</v>
      </c>
      <c r="DQ373" s="4" t="s">
        <v>430</v>
      </c>
      <c r="DR373" s="1" t="s">
        <v>430</v>
      </c>
      <c r="DS373" s="1" t="s">
        <v>430</v>
      </c>
      <c r="DT373" s="1">
        <v>272</v>
      </c>
      <c r="DU373" s="1">
        <v>28.7</v>
      </c>
      <c r="DV373" s="1">
        <v>71.3</v>
      </c>
      <c r="DW373" s="1" t="s">
        <v>430</v>
      </c>
      <c r="DX373" s="1" t="s">
        <v>430</v>
      </c>
      <c r="DY373" s="1" t="s">
        <v>430</v>
      </c>
      <c r="DZ373" s="1" t="s">
        <v>430</v>
      </c>
      <c r="EA373" s="1">
        <v>0</v>
      </c>
      <c r="EB373" s="1"/>
      <c r="EC373" s="36"/>
      <c r="ED373" s="36"/>
      <c r="EE373" s="4">
        <v>36</v>
      </c>
      <c r="EF373" s="4" t="s">
        <v>430</v>
      </c>
      <c r="EG373" s="5">
        <v>3</v>
      </c>
      <c r="EH373" s="4">
        <v>0</v>
      </c>
      <c r="EI373" s="4" t="s">
        <v>513</v>
      </c>
      <c r="EJ373" s="4" t="s">
        <v>430</v>
      </c>
      <c r="EK373" s="4" t="s">
        <v>430</v>
      </c>
      <c r="EL373" s="6" t="s">
        <v>430</v>
      </c>
      <c r="EM373" s="4">
        <v>1</v>
      </c>
      <c r="EN373" s="3">
        <v>1</v>
      </c>
      <c r="EO373" s="4">
        <v>2</v>
      </c>
      <c r="EP373" s="4">
        <v>3</v>
      </c>
      <c r="EQ373" s="31" t="s">
        <v>2455</v>
      </c>
      <c r="ER373" s="14">
        <v>43770</v>
      </c>
      <c r="ES373" s="129">
        <v>12509</v>
      </c>
      <c r="ET373" s="130">
        <v>75</v>
      </c>
      <c r="EU373" s="130">
        <v>11365</v>
      </c>
      <c r="EV373" s="130">
        <v>16000</v>
      </c>
      <c r="EW373" s="130">
        <v>40560</v>
      </c>
      <c r="EX373" s="130">
        <v>2796</v>
      </c>
      <c r="EY373" s="131">
        <f t="shared" si="565"/>
        <v>94.504799999999989</v>
      </c>
      <c r="EZ373" s="38">
        <f t="shared" si="566"/>
        <v>3402.1727999999994</v>
      </c>
      <c r="FA373" s="9"/>
      <c r="FB373" s="9"/>
      <c r="FC373" s="9"/>
      <c r="FD373" s="9"/>
      <c r="FE373" s="132"/>
      <c r="FF373" s="132"/>
      <c r="FG373" s="132"/>
      <c r="FH373" s="133"/>
      <c r="FI373" s="11"/>
      <c r="FJ373" s="133"/>
      <c r="FK373" s="135"/>
      <c r="FL373" s="136"/>
      <c r="FM373" s="9"/>
      <c r="FN373" s="1"/>
      <c r="FO373" s="40">
        <f t="shared" si="567"/>
        <v>9.1999999999999998E-2</v>
      </c>
      <c r="FP373" s="9"/>
      <c r="FQ373" s="118">
        <f t="shared" si="568"/>
        <v>24.60184777826661</v>
      </c>
      <c r="FR373" s="137">
        <f t="shared" si="569"/>
        <v>9.4504799999999986E-2</v>
      </c>
      <c r="FS373" s="140">
        <f>DT373/EY373</f>
        <v>2.8781606860180649</v>
      </c>
      <c r="FT373" s="42">
        <v>12</v>
      </c>
      <c r="FU373" s="335" t="s">
        <v>557</v>
      </c>
      <c r="FV373" s="348" t="s">
        <v>430</v>
      </c>
      <c r="FW373" s="210" t="s">
        <v>557</v>
      </c>
      <c r="FX373" s="244" t="s">
        <v>430</v>
      </c>
      <c r="FY373" s="252" t="s">
        <v>2504</v>
      </c>
      <c r="FZ373" s="3">
        <v>0</v>
      </c>
      <c r="GA373" s="253" t="s">
        <v>430</v>
      </c>
      <c r="GB373" s="218" t="s">
        <v>1095</v>
      </c>
      <c r="GC373" s="218"/>
      <c r="GD373" s="3">
        <v>0</v>
      </c>
      <c r="GE373" s="20" t="s">
        <v>430</v>
      </c>
      <c r="GF373" s="253" t="s">
        <v>513</v>
      </c>
      <c r="GG373" s="3">
        <v>0</v>
      </c>
      <c r="GH373" s="28">
        <v>44735</v>
      </c>
      <c r="GI373" s="351">
        <v>1</v>
      </c>
      <c r="GJ373" s="8" t="s">
        <v>430</v>
      </c>
      <c r="GK373" s="3">
        <v>0</v>
      </c>
      <c r="GL373" s="254" t="s">
        <v>513</v>
      </c>
      <c r="GM373" s="218" t="s">
        <v>1096</v>
      </c>
      <c r="GN373" s="1"/>
      <c r="GO373" s="10">
        <v>43895</v>
      </c>
      <c r="GP373" s="14" t="s">
        <v>522</v>
      </c>
      <c r="GQ373" s="20">
        <f>DATEDIF(ER373,GO373,"m")</f>
        <v>4</v>
      </c>
      <c r="GR373" s="138"/>
      <c r="GS373" s="1"/>
      <c r="GT373" s="1"/>
      <c r="GU373" s="1"/>
      <c r="GV373" s="1"/>
      <c r="GW373" s="1"/>
      <c r="GX373" s="1"/>
      <c r="GY373" s="9"/>
      <c r="GZ373" s="9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9"/>
      <c r="KC373" s="9"/>
      <c r="KD373" s="9"/>
      <c r="KE373" s="20">
        <f t="shared" si="570"/>
        <v>51.316106399999988</v>
      </c>
      <c r="KF373" s="20">
        <f t="shared" si="571"/>
        <v>39.786520799999998</v>
      </c>
      <c r="KG373" s="20">
        <f t="shared" si="572"/>
        <v>2.0224027199999997</v>
      </c>
      <c r="KH373" s="20">
        <f t="shared" si="573"/>
        <v>3.9410769715199989</v>
      </c>
      <c r="KI373" s="20">
        <f t="shared" si="574"/>
        <v>0.24571247999999996</v>
      </c>
      <c r="KJ373" s="20">
        <f t="shared" si="575"/>
        <v>6.8034950567999992</v>
      </c>
      <c r="KK373" s="20">
        <f t="shared" si="576"/>
        <v>8.7530345759999992</v>
      </c>
      <c r="KL373" s="20">
        <f t="shared" si="577"/>
        <v>24.110631604799998</v>
      </c>
      <c r="KM373" s="9"/>
      <c r="KN373" s="9"/>
      <c r="KO373" s="9"/>
      <c r="KP373" s="1"/>
      <c r="KQ373" s="9"/>
      <c r="KR373" s="9"/>
      <c r="KS373" s="23">
        <v>44735</v>
      </c>
      <c r="KT373" s="20">
        <v>3</v>
      </c>
      <c r="KU373" s="237" t="s">
        <v>430</v>
      </c>
      <c r="KV373" s="3">
        <v>3</v>
      </c>
      <c r="KW373" s="23">
        <v>44735</v>
      </c>
      <c r="KX373" s="1">
        <v>3</v>
      </c>
      <c r="KY373" s="1">
        <v>0</v>
      </c>
      <c r="KZ373" s="1">
        <v>2</v>
      </c>
      <c r="LA373" s="11" t="s">
        <v>2477</v>
      </c>
      <c r="LB373" s="11"/>
      <c r="LC373" s="11"/>
    </row>
    <row r="374" spans="1:315">
      <c r="A374" s="1">
        <v>293</v>
      </c>
      <c r="B374" s="1">
        <f>COUNTIFS($D$3:D374,D374,$F$3:F374,F374)</f>
        <v>1</v>
      </c>
      <c r="C374" s="34">
        <v>11750</v>
      </c>
      <c r="D374" s="21" t="s">
        <v>826</v>
      </c>
      <c r="E374" s="2" t="s">
        <v>511</v>
      </c>
      <c r="F374" s="12">
        <v>5757191759</v>
      </c>
      <c r="G374" s="1">
        <v>62</v>
      </c>
      <c r="H374" s="441">
        <v>43752</v>
      </c>
      <c r="I374" s="29" t="s">
        <v>456</v>
      </c>
      <c r="J374" s="30" t="s">
        <v>515</v>
      </c>
      <c r="K374" s="2" t="s">
        <v>429</v>
      </c>
      <c r="L374" s="1">
        <v>5</v>
      </c>
      <c r="M374" s="2">
        <v>2</v>
      </c>
      <c r="N374" s="2" t="s">
        <v>643</v>
      </c>
      <c r="O374" s="1"/>
      <c r="P374" s="1" t="s">
        <v>808</v>
      </c>
      <c r="Q374" s="25"/>
      <c r="R374" s="25"/>
      <c r="S374" s="2"/>
      <c r="T374" s="45" t="s">
        <v>782</v>
      </c>
      <c r="U374" s="45"/>
      <c r="V374" s="46" t="s">
        <v>801</v>
      </c>
      <c r="W374" s="27"/>
      <c r="X374" s="56"/>
      <c r="Y374" s="56"/>
      <c r="Z374" s="29"/>
      <c r="AA374" s="1" t="s">
        <v>797</v>
      </c>
      <c r="AB374" s="1"/>
      <c r="AC374" s="112">
        <v>139</v>
      </c>
      <c r="AD374" s="112">
        <v>700</v>
      </c>
      <c r="AE374" s="11"/>
      <c r="AF374" s="11"/>
      <c r="AG374" s="11" t="s">
        <v>482</v>
      </c>
      <c r="AH374" s="112">
        <v>50</v>
      </c>
      <c r="AI374" s="11"/>
      <c r="AJ374" s="1"/>
      <c r="AK374" s="112"/>
      <c r="AL374" s="1"/>
      <c r="AM374" s="1"/>
      <c r="AN374" s="1"/>
      <c r="AO374" s="113">
        <v>9.1</v>
      </c>
      <c r="AP374" s="114">
        <v>89.9</v>
      </c>
      <c r="AQ374" s="115">
        <v>0.6</v>
      </c>
      <c r="AR374" s="116">
        <f t="shared" si="552"/>
        <v>99.6</v>
      </c>
      <c r="AS374" s="117">
        <f t="shared" si="553"/>
        <v>0.10122358175750833</v>
      </c>
      <c r="AT374" s="118">
        <f t="shared" si="554"/>
        <v>6.0734149054504992E-2</v>
      </c>
      <c r="AU374" s="119">
        <f t="shared" si="555"/>
        <v>0.10055248618784531</v>
      </c>
      <c r="AV374" s="19">
        <v>8.0808</v>
      </c>
      <c r="AW374" s="19">
        <f>95-AY374</f>
        <v>88.8</v>
      </c>
      <c r="AX374" s="120">
        <v>0.56420000000000003</v>
      </c>
      <c r="AY374" s="19">
        <v>6.2</v>
      </c>
      <c r="AZ374" s="1" t="s">
        <v>431</v>
      </c>
      <c r="BA374" s="142">
        <v>72.28</v>
      </c>
      <c r="BB374" s="1" t="s">
        <v>431</v>
      </c>
      <c r="BC374" s="6">
        <v>0.02</v>
      </c>
      <c r="BD374" s="6"/>
      <c r="BE374" s="19">
        <v>59.6</v>
      </c>
      <c r="BF374" s="19">
        <v>44.1</v>
      </c>
      <c r="BG374" s="64">
        <v>4220.7142857142862</v>
      </c>
      <c r="BH374" s="20" t="s">
        <v>431</v>
      </c>
      <c r="BI374" s="19" t="s">
        <v>431</v>
      </c>
      <c r="BJ374" s="19">
        <v>40.6</v>
      </c>
      <c r="BK374" s="1">
        <v>59.4</v>
      </c>
      <c r="BL374" s="121">
        <f t="shared" si="556"/>
        <v>0.6835016835016835</v>
      </c>
      <c r="BM374" s="122">
        <v>0.3</v>
      </c>
      <c r="BN374" s="6">
        <f t="shared" si="557"/>
        <v>3.296703296703297</v>
      </c>
      <c r="BO374" s="1" t="s">
        <v>431</v>
      </c>
      <c r="BP374" s="1">
        <v>36.799999999999997</v>
      </c>
      <c r="BQ374" s="19">
        <v>57.569999999999993</v>
      </c>
      <c r="BR374" s="42">
        <v>57400.892857142855</v>
      </c>
      <c r="BS374" s="6">
        <f t="shared" si="558"/>
        <v>58.9</v>
      </c>
      <c r="BT374" s="4">
        <v>92.6</v>
      </c>
      <c r="BU374" s="42">
        <v>12171.04</v>
      </c>
      <c r="BV374" s="6">
        <f t="shared" si="559"/>
        <v>7.4000000000000057</v>
      </c>
      <c r="BW374" s="6">
        <f t="shared" si="560"/>
        <v>88.102000000000004</v>
      </c>
      <c r="BX374" s="4">
        <v>44</v>
      </c>
      <c r="BY374" s="22">
        <f t="shared" si="561"/>
        <v>39.556000000000004</v>
      </c>
      <c r="BZ374" s="4">
        <v>14.9</v>
      </c>
      <c r="CA374" s="22">
        <f t="shared" si="562"/>
        <v>13.395100000000003</v>
      </c>
      <c r="CB374" s="4">
        <v>39.1</v>
      </c>
      <c r="CC374" s="22">
        <f t="shared" si="563"/>
        <v>35.1509</v>
      </c>
      <c r="CD374" s="6">
        <v>0.1</v>
      </c>
      <c r="CE374" s="123">
        <v>90.7</v>
      </c>
      <c r="CF374" s="124">
        <v>7005.7999999999993</v>
      </c>
      <c r="CG374" s="123">
        <v>65.7</v>
      </c>
      <c r="CH374" s="123">
        <v>4384</v>
      </c>
      <c r="CI374" s="123">
        <v>27.3</v>
      </c>
      <c r="CJ374" s="123">
        <v>62</v>
      </c>
      <c r="CK374" s="124">
        <v>6259.2</v>
      </c>
      <c r="CL374" s="143">
        <f t="shared" si="564"/>
        <v>2.9530201342281877</v>
      </c>
      <c r="CM374" s="22"/>
      <c r="CN374" s="22"/>
      <c r="CO374" s="22"/>
      <c r="CP374" s="6"/>
      <c r="CQ374" s="19"/>
      <c r="CR374" s="19"/>
      <c r="CS374" s="19"/>
      <c r="CT374" s="6">
        <v>61.8</v>
      </c>
      <c r="CU374" s="6">
        <v>15.9</v>
      </c>
      <c r="CV374" s="6"/>
      <c r="CW374" s="22"/>
      <c r="CX374" s="22"/>
      <c r="CY374" s="2"/>
      <c r="CZ374" s="22">
        <v>0</v>
      </c>
      <c r="DA374" s="16">
        <v>3</v>
      </c>
      <c r="DB374" s="126" t="s">
        <v>256</v>
      </c>
      <c r="DC374" s="127"/>
      <c r="DD374" s="128"/>
      <c r="DE374" s="1"/>
      <c r="DF374" s="1"/>
      <c r="DG374" s="1"/>
      <c r="DH374" s="1"/>
      <c r="DI374" s="1" t="s">
        <v>435</v>
      </c>
      <c r="DJ374" s="205" t="s">
        <v>482</v>
      </c>
      <c r="DK374" s="4">
        <v>2</v>
      </c>
      <c r="DL374" s="4"/>
      <c r="DM374" s="4" t="s">
        <v>456</v>
      </c>
      <c r="DN374" s="16">
        <v>0</v>
      </c>
      <c r="DO374" s="4">
        <v>0</v>
      </c>
      <c r="DP374" s="14">
        <v>43752</v>
      </c>
      <c r="DQ374" s="4"/>
      <c r="DR374" s="1" t="s">
        <v>430</v>
      </c>
      <c r="DS374" s="1" t="s">
        <v>430</v>
      </c>
      <c r="DT374" s="1" t="s">
        <v>430</v>
      </c>
      <c r="DU374" s="1" t="s">
        <v>430</v>
      </c>
      <c r="DV374" s="1" t="s">
        <v>430</v>
      </c>
      <c r="DW374" s="1" t="s">
        <v>430</v>
      </c>
      <c r="DX374" s="1" t="s">
        <v>430</v>
      </c>
      <c r="DY374" s="1" t="s">
        <v>430</v>
      </c>
      <c r="DZ374" s="1" t="s">
        <v>430</v>
      </c>
      <c r="EA374" s="1" t="s">
        <v>430</v>
      </c>
      <c r="EB374" s="1" t="s">
        <v>430</v>
      </c>
      <c r="EC374" s="4"/>
      <c r="ED374" s="4"/>
      <c r="EE374" s="4">
        <v>5</v>
      </c>
      <c r="EF374" s="4">
        <v>10</v>
      </c>
      <c r="EG374" s="4">
        <v>2</v>
      </c>
      <c r="EH374" s="4">
        <v>0</v>
      </c>
      <c r="EI374" s="4" t="s">
        <v>513</v>
      </c>
      <c r="EJ374" s="4">
        <v>168</v>
      </c>
      <c r="EK374" s="4">
        <v>72</v>
      </c>
      <c r="EL374" s="6">
        <f>EK374/(EJ374*EJ374*0.01*0.01)</f>
        <v>25.510204081632654</v>
      </c>
      <c r="EM374" s="17">
        <v>2</v>
      </c>
      <c r="EN374" s="1">
        <v>0</v>
      </c>
      <c r="EO374" s="4">
        <v>3</v>
      </c>
      <c r="EP374" s="4">
        <v>2</v>
      </c>
      <c r="EQ374" s="31">
        <v>8</v>
      </c>
      <c r="ER374" s="14">
        <v>43752</v>
      </c>
      <c r="ES374" s="129">
        <v>11750</v>
      </c>
      <c r="ET374" s="130">
        <v>75</v>
      </c>
      <c r="EU374" s="130">
        <v>6241</v>
      </c>
      <c r="EV374" s="130">
        <v>6000</v>
      </c>
      <c r="EW374" s="130">
        <v>42120</v>
      </c>
      <c r="EX374" s="130">
        <v>950</v>
      </c>
      <c r="EY374" s="131">
        <f t="shared" si="565"/>
        <v>88.92</v>
      </c>
      <c r="EZ374" s="38">
        <f t="shared" si="566"/>
        <v>444.6</v>
      </c>
      <c r="FA374" s="9"/>
      <c r="FB374" s="9"/>
      <c r="FC374" s="9"/>
      <c r="FD374" s="9"/>
      <c r="FE374" s="132"/>
      <c r="FF374" s="132"/>
      <c r="FG374" s="132"/>
      <c r="FH374" s="133"/>
      <c r="FI374" s="134"/>
      <c r="FJ374" s="133"/>
      <c r="FK374" s="135"/>
      <c r="FL374" s="136"/>
      <c r="FM374" s="9"/>
      <c r="FN374" s="1"/>
      <c r="FO374" s="40">
        <f t="shared" si="567"/>
        <v>0.13900000000000001</v>
      </c>
      <c r="FP374" s="9"/>
      <c r="FQ374" s="118">
        <f t="shared" si="568"/>
        <v>15.221919564172408</v>
      </c>
      <c r="FR374" s="137">
        <f t="shared" si="569"/>
        <v>8.8919999999999999E-2</v>
      </c>
      <c r="FS374" s="9"/>
      <c r="FT374" s="42">
        <v>30</v>
      </c>
      <c r="FU374" s="337">
        <v>42491</v>
      </c>
      <c r="FV374" s="343" t="s">
        <v>430</v>
      </c>
      <c r="FW374" s="237" t="s">
        <v>1311</v>
      </c>
      <c r="FX374" s="208" t="s">
        <v>430</v>
      </c>
      <c r="FY374" s="243" t="s">
        <v>2557</v>
      </c>
      <c r="FZ374" s="1">
        <v>0</v>
      </c>
      <c r="GA374" s="1">
        <v>6</v>
      </c>
      <c r="GB374" s="9" t="s">
        <v>827</v>
      </c>
      <c r="GC374" s="9"/>
      <c r="GD374" s="1"/>
      <c r="GE374" s="20">
        <v>0</v>
      </c>
      <c r="GF374" s="237" t="s">
        <v>513</v>
      </c>
      <c r="GG374" s="1">
        <v>1</v>
      </c>
      <c r="GH374" s="28">
        <v>43797</v>
      </c>
      <c r="GI374" s="352" t="s">
        <v>2591</v>
      </c>
      <c r="GJ374" s="8" t="s">
        <v>445</v>
      </c>
      <c r="GK374" s="1">
        <v>0</v>
      </c>
      <c r="GL374" s="244" t="s">
        <v>513</v>
      </c>
      <c r="GM374" s="9" t="s">
        <v>636</v>
      </c>
      <c r="GN374" s="1">
        <f>DATEDIF(DP374,GO374,"m")</f>
        <v>0</v>
      </c>
      <c r="GO374" s="10">
        <v>43752</v>
      </c>
      <c r="GP374" s="10" t="s">
        <v>443</v>
      </c>
      <c r="GQ374" s="20"/>
      <c r="GR374" s="138"/>
      <c r="GS374" s="1"/>
      <c r="GT374" s="22">
        <v>0.20382727625000002</v>
      </c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"/>
      <c r="KC374" s="1"/>
      <c r="KD374" s="1"/>
      <c r="KE374" s="20">
        <f t="shared" si="570"/>
        <v>8.0917200000000005</v>
      </c>
      <c r="KF374" s="20">
        <f t="shared" si="571"/>
        <v>79.93907999999999</v>
      </c>
      <c r="KG374" s="20">
        <f t="shared" si="572"/>
        <v>0.53351999999999999</v>
      </c>
      <c r="KH374" s="20">
        <f t="shared" si="573"/>
        <v>0.50168664000000007</v>
      </c>
      <c r="KI374" s="20">
        <f t="shared" si="574"/>
        <v>0.26676</v>
      </c>
      <c r="KJ374" s="20">
        <f t="shared" si="575"/>
        <v>35.173195200000009</v>
      </c>
      <c r="KK374" s="20">
        <f t="shared" si="576"/>
        <v>11.910922920000003</v>
      </c>
      <c r="KL374" s="20">
        <f t="shared" si="577"/>
        <v>31.256180279999995</v>
      </c>
      <c r="KM374" s="1"/>
      <c r="KN374" s="1"/>
      <c r="KO374" s="1"/>
      <c r="KP374" s="1"/>
      <c r="KQ374" s="9"/>
      <c r="KR374" s="9"/>
      <c r="KS374" s="23">
        <v>43797</v>
      </c>
      <c r="KT374" s="20">
        <v>1</v>
      </c>
      <c r="KU374" s="1">
        <v>2</v>
      </c>
      <c r="KV374" s="1">
        <v>1</v>
      </c>
      <c r="KW374" s="23">
        <v>44903</v>
      </c>
      <c r="KX374" s="1">
        <v>1</v>
      </c>
      <c r="KY374" s="1">
        <v>0</v>
      </c>
      <c r="KZ374" s="1">
        <v>4</v>
      </c>
      <c r="LA374" s="11" t="s">
        <v>2438</v>
      </c>
      <c r="LB374" s="11"/>
      <c r="LC374" s="11"/>
    </row>
    <row r="375" spans="1:315">
      <c r="A375" s="1">
        <v>29</v>
      </c>
      <c r="B375" s="1">
        <f>COUNTIFS($D$3:D375,D375,$F$3:F375,F375)</f>
        <v>1</v>
      </c>
      <c r="C375" s="34">
        <v>14531</v>
      </c>
      <c r="D375" s="21" t="s">
        <v>480</v>
      </c>
      <c r="E375" s="2" t="s">
        <v>534</v>
      </c>
      <c r="F375" s="12">
        <v>6755151634</v>
      </c>
      <c r="G375" s="1">
        <v>54</v>
      </c>
      <c r="H375" s="441">
        <v>44242</v>
      </c>
      <c r="I375" s="29" t="s">
        <v>450</v>
      </c>
      <c r="J375" s="24" t="s">
        <v>486</v>
      </c>
      <c r="K375" s="2" t="s">
        <v>429</v>
      </c>
      <c r="L375" s="2">
        <v>9</v>
      </c>
      <c r="M375" s="2" t="s">
        <v>661</v>
      </c>
      <c r="N375" s="2" t="s">
        <v>430</v>
      </c>
      <c r="O375" s="11"/>
      <c r="P375" s="2" t="s">
        <v>1437</v>
      </c>
      <c r="Q375" s="11"/>
      <c r="R375" s="11"/>
      <c r="S375" s="11"/>
      <c r="T375" s="49" t="s">
        <v>1013</v>
      </c>
      <c r="U375" s="49"/>
      <c r="V375" s="61" t="s">
        <v>1358</v>
      </c>
      <c r="W375" s="59" t="s">
        <v>1305</v>
      </c>
      <c r="X375" s="60"/>
      <c r="Y375" s="60"/>
      <c r="Z375" s="11"/>
      <c r="AA375" s="1" t="s">
        <v>793</v>
      </c>
      <c r="AB375" s="1"/>
      <c r="AC375" s="112">
        <v>691</v>
      </c>
      <c r="AD375" s="112">
        <v>6000</v>
      </c>
      <c r="AE375" s="11"/>
      <c r="AF375" s="11"/>
      <c r="AG375" s="11" t="s">
        <v>482</v>
      </c>
      <c r="AH375" s="112">
        <v>350</v>
      </c>
      <c r="AI375" s="11"/>
      <c r="AJ375" s="11"/>
      <c r="AK375" s="112"/>
      <c r="AL375" s="1"/>
      <c r="AM375" s="11"/>
      <c r="AN375" s="1"/>
      <c r="AO375" s="113">
        <v>64.8</v>
      </c>
      <c r="AP375" s="114">
        <v>31.8</v>
      </c>
      <c r="AQ375" s="115">
        <v>2.52</v>
      </c>
      <c r="AR375" s="116">
        <f t="shared" si="552"/>
        <v>99.11999999999999</v>
      </c>
      <c r="AS375" s="117">
        <f t="shared" si="553"/>
        <v>2.0377358490566038</v>
      </c>
      <c r="AT375" s="118">
        <f t="shared" si="554"/>
        <v>5.1350943396226416</v>
      </c>
      <c r="AU375" s="119">
        <f t="shared" si="555"/>
        <v>1.8881118881118879</v>
      </c>
      <c r="AV375" s="19">
        <f>AW375*AO375/100</f>
        <v>47.72399999999999</v>
      </c>
      <c r="AW375" s="19">
        <f>98-AY375-(CD375*100/AO375)</f>
        <v>73.648148148148138</v>
      </c>
      <c r="AX375" s="120">
        <v>14.1</v>
      </c>
      <c r="AY375" s="19">
        <f>AX375*100/AO375</f>
        <v>21.75925925925926</v>
      </c>
      <c r="AZ375" s="1" t="s">
        <v>431</v>
      </c>
      <c r="BA375" s="55">
        <v>8.32</v>
      </c>
      <c r="BB375" s="1" t="s">
        <v>431</v>
      </c>
      <c r="BC375" s="6">
        <v>0.11</v>
      </c>
      <c r="BD375" s="6"/>
      <c r="BE375" s="19"/>
      <c r="BF375" s="19"/>
      <c r="BG375" s="2">
        <v>5715</v>
      </c>
      <c r="BH375" s="64">
        <v>674.57627118644075</v>
      </c>
      <c r="BI375" s="19">
        <v>3.1</v>
      </c>
      <c r="BJ375" s="19">
        <v>46.8</v>
      </c>
      <c r="BK375" s="1">
        <v>53.2</v>
      </c>
      <c r="BL375" s="121">
        <f t="shared" si="556"/>
        <v>0.87969924812030065</v>
      </c>
      <c r="BM375" s="122">
        <v>1.39</v>
      </c>
      <c r="BN375" s="6">
        <f t="shared" si="557"/>
        <v>2.1450617283950617</v>
      </c>
      <c r="BO375" s="1" t="s">
        <v>431</v>
      </c>
      <c r="BP375" s="19">
        <v>39.200000000000003</v>
      </c>
      <c r="BQ375" s="19">
        <v>56.3</v>
      </c>
      <c r="BR375" s="6">
        <v>32748.45</v>
      </c>
      <c r="BS375" s="6">
        <f t="shared" si="558"/>
        <v>24.9</v>
      </c>
      <c r="BT375" s="4">
        <v>84.8</v>
      </c>
      <c r="BU375" s="42">
        <v>7336.1904761904761</v>
      </c>
      <c r="BV375" s="6">
        <f t="shared" si="559"/>
        <v>15.200000000000003</v>
      </c>
      <c r="BW375" s="6">
        <f t="shared" si="560"/>
        <v>31.672799999999999</v>
      </c>
      <c r="BX375" s="22">
        <v>12.7</v>
      </c>
      <c r="BY375" s="22">
        <f t="shared" si="561"/>
        <v>4.0385999999999997</v>
      </c>
      <c r="BZ375" s="4">
        <v>12.2</v>
      </c>
      <c r="CA375" s="22">
        <f t="shared" si="562"/>
        <v>3.8795999999999999</v>
      </c>
      <c r="CB375" s="4">
        <v>74.7</v>
      </c>
      <c r="CC375" s="22">
        <f t="shared" si="563"/>
        <v>23.7546</v>
      </c>
      <c r="CD375" s="22">
        <v>1.68</v>
      </c>
      <c r="CE375" s="123">
        <v>99.7</v>
      </c>
      <c r="CF375" s="123">
        <v>8943</v>
      </c>
      <c r="CG375" s="123">
        <v>97.7</v>
      </c>
      <c r="CH375" s="123">
        <v>7404</v>
      </c>
      <c r="CI375" s="123">
        <v>67.5</v>
      </c>
      <c r="CJ375" s="123">
        <v>75.3</v>
      </c>
      <c r="CK375" s="123">
        <v>5410</v>
      </c>
      <c r="CL375" s="19">
        <f t="shared" si="564"/>
        <v>1.040983606557377</v>
      </c>
      <c r="CM375" s="22">
        <v>0.53</v>
      </c>
      <c r="CN375" s="22">
        <v>2.7</v>
      </c>
      <c r="CO375" s="22">
        <v>3.8</v>
      </c>
      <c r="CP375" s="6"/>
      <c r="CQ375" s="19"/>
      <c r="CR375" s="19"/>
      <c r="CS375" s="20"/>
      <c r="CT375" s="22"/>
      <c r="CU375" s="139"/>
      <c r="CV375" s="139"/>
      <c r="CW375" s="22"/>
      <c r="CX375" s="22"/>
      <c r="CY375" s="1"/>
      <c r="CZ375" s="22"/>
      <c r="DA375" s="16"/>
      <c r="DB375" s="126" t="s">
        <v>257</v>
      </c>
      <c r="DC375" s="127"/>
      <c r="DD375" s="128" t="s">
        <v>1447</v>
      </c>
      <c r="DE375" s="1"/>
      <c r="DF375" s="1"/>
      <c r="DG375" s="1"/>
      <c r="DH375" s="1"/>
      <c r="DI375" s="1" t="s">
        <v>435</v>
      </c>
      <c r="DJ375" s="205" t="s">
        <v>482</v>
      </c>
      <c r="DK375" s="4">
        <v>2</v>
      </c>
      <c r="DL375" s="4" t="s">
        <v>450</v>
      </c>
      <c r="DM375" s="4" t="s">
        <v>441</v>
      </c>
      <c r="DN375" s="16">
        <v>0</v>
      </c>
      <c r="DO375" s="4">
        <v>0</v>
      </c>
      <c r="DP375" s="4">
        <v>0</v>
      </c>
      <c r="DQ375" s="4" t="s">
        <v>430</v>
      </c>
      <c r="DR375" s="1" t="s">
        <v>430</v>
      </c>
      <c r="DS375" s="1" t="s">
        <v>430</v>
      </c>
      <c r="DT375" s="1">
        <v>334</v>
      </c>
      <c r="DU375" s="1">
        <v>6.9</v>
      </c>
      <c r="DV375" s="1">
        <v>93.1</v>
      </c>
      <c r="DW375" s="1" t="s">
        <v>430</v>
      </c>
      <c r="DX375" s="1" t="s">
        <v>430</v>
      </c>
      <c r="DY375" s="1" t="s">
        <v>430</v>
      </c>
      <c r="DZ375" s="1" t="s">
        <v>430</v>
      </c>
      <c r="EA375" s="1">
        <v>0</v>
      </c>
      <c r="EB375" s="1"/>
      <c r="EC375" s="36"/>
      <c r="ED375" s="36"/>
      <c r="EE375" s="4">
        <v>9</v>
      </c>
      <c r="EF375" s="4">
        <v>12</v>
      </c>
      <c r="EG375" s="4">
        <v>2</v>
      </c>
      <c r="EH375" s="4">
        <v>1</v>
      </c>
      <c r="EI375" s="4" t="s">
        <v>2439</v>
      </c>
      <c r="EJ375" s="4">
        <v>161</v>
      </c>
      <c r="EK375" s="4">
        <v>77</v>
      </c>
      <c r="EL375" s="6">
        <f>EK375/(EJ375*EJ375*0.01*0.01)</f>
        <v>29.705644072373754</v>
      </c>
      <c r="EM375" s="4">
        <v>1</v>
      </c>
      <c r="EN375" s="1">
        <v>1</v>
      </c>
      <c r="EO375" s="4">
        <v>2</v>
      </c>
      <c r="EP375" s="4">
        <v>1</v>
      </c>
      <c r="EQ375" s="31" t="s">
        <v>2455</v>
      </c>
      <c r="ER375" s="14">
        <v>44210</v>
      </c>
      <c r="ES375" s="129">
        <v>14531</v>
      </c>
      <c r="ET375" s="130">
        <v>75</v>
      </c>
      <c r="EU375" s="130">
        <v>48350</v>
      </c>
      <c r="EV375" s="130">
        <v>4000</v>
      </c>
      <c r="EW375" s="130">
        <v>39780</v>
      </c>
      <c r="EX375" s="130">
        <v>5016</v>
      </c>
      <c r="EY375" s="131">
        <f t="shared" si="565"/>
        <v>665.12160000000006</v>
      </c>
      <c r="EZ375" s="38">
        <f t="shared" si="566"/>
        <v>5986.0944000000009</v>
      </c>
      <c r="FA375" s="9"/>
      <c r="FB375" s="9"/>
      <c r="FC375" s="9"/>
      <c r="FD375" s="9"/>
      <c r="FE375" s="132"/>
      <c r="FF375" s="132"/>
      <c r="FG375" s="132"/>
      <c r="FH375" s="133"/>
      <c r="FI375" s="134"/>
      <c r="FJ375" s="133"/>
      <c r="FK375" s="135"/>
      <c r="FL375" s="136"/>
      <c r="FM375" s="9"/>
      <c r="FN375" s="1"/>
      <c r="FO375" s="40">
        <f t="shared" si="567"/>
        <v>0.69099999999999995</v>
      </c>
      <c r="FP375" s="9"/>
      <c r="FQ375" s="118">
        <f t="shared" si="568"/>
        <v>10.37435367114788</v>
      </c>
      <c r="FR375" s="137">
        <f t="shared" si="569"/>
        <v>0.66512160000000009</v>
      </c>
      <c r="FS375" s="9"/>
      <c r="FT375" s="1">
        <v>5</v>
      </c>
      <c r="FU375" s="337">
        <v>44075</v>
      </c>
      <c r="FV375" s="343"/>
      <c r="FW375" s="237" t="s">
        <v>1391</v>
      </c>
      <c r="FX375" s="208"/>
      <c r="FY375" s="243" t="s">
        <v>2429</v>
      </c>
      <c r="FZ375" s="1">
        <v>0</v>
      </c>
      <c r="GA375" s="1">
        <v>1</v>
      </c>
      <c r="GB375" s="9" t="s">
        <v>1448</v>
      </c>
      <c r="GC375" s="9"/>
      <c r="GD375" s="1">
        <v>1</v>
      </c>
      <c r="GE375" s="20">
        <v>1</v>
      </c>
      <c r="GF375" s="1" t="s">
        <v>522</v>
      </c>
      <c r="GG375" s="1">
        <v>1</v>
      </c>
      <c r="GH375" s="28">
        <v>44270</v>
      </c>
      <c r="GI375" s="351">
        <v>1</v>
      </c>
      <c r="GJ375" s="244" t="s">
        <v>2578</v>
      </c>
      <c r="GK375" s="1">
        <v>0</v>
      </c>
      <c r="GL375" s="244" t="s">
        <v>513</v>
      </c>
      <c r="GM375" s="9" t="s">
        <v>527</v>
      </c>
      <c r="GN375" s="1"/>
      <c r="GO375" s="10">
        <v>44242</v>
      </c>
      <c r="GP375" s="10"/>
      <c r="GQ375" s="20"/>
      <c r="GR375" s="138" t="s">
        <v>1018</v>
      </c>
      <c r="GS375" s="1"/>
      <c r="GT375" s="1"/>
      <c r="GU375" s="1"/>
      <c r="GV375" s="1"/>
      <c r="GW375" s="1"/>
      <c r="GX375" s="1"/>
      <c r="GY375" s="9"/>
      <c r="GZ375" s="9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9"/>
      <c r="KC375" s="9"/>
      <c r="KD375" s="9"/>
      <c r="KE375" s="20">
        <f t="shared" si="570"/>
        <v>430.99879680000004</v>
      </c>
      <c r="KF375" s="20">
        <f t="shared" si="571"/>
        <v>211.50866880000001</v>
      </c>
      <c r="KG375" s="20">
        <f t="shared" si="572"/>
        <v>16.761064320000006</v>
      </c>
      <c r="KH375" s="20">
        <f t="shared" si="573"/>
        <v>93.782145600000021</v>
      </c>
      <c r="KI375" s="20">
        <f t="shared" si="574"/>
        <v>9.2451902400000012</v>
      </c>
      <c r="KJ375" s="20">
        <f t="shared" si="575"/>
        <v>26.861600937600002</v>
      </c>
      <c r="KK375" s="20">
        <f t="shared" si="576"/>
        <v>25.804057593600003</v>
      </c>
      <c r="KL375" s="20">
        <f t="shared" si="577"/>
        <v>157.99697559360001</v>
      </c>
      <c r="KM375" s="9"/>
      <c r="KN375" s="9"/>
      <c r="KO375" s="9"/>
      <c r="KP375" s="1"/>
      <c r="KQ375" s="9"/>
      <c r="KR375" s="9"/>
      <c r="KS375" s="23">
        <v>44270</v>
      </c>
      <c r="KT375" s="20">
        <v>1</v>
      </c>
      <c r="KU375" s="1">
        <v>0</v>
      </c>
      <c r="KV375" s="1">
        <v>1</v>
      </c>
      <c r="KW375" s="23">
        <v>44543</v>
      </c>
      <c r="KX375" s="1">
        <v>1</v>
      </c>
      <c r="KY375" s="1">
        <v>0</v>
      </c>
      <c r="KZ375" s="1">
        <v>3</v>
      </c>
      <c r="LA375" s="11" t="s">
        <v>2428</v>
      </c>
      <c r="LB375" s="11"/>
      <c r="LC375" s="11"/>
    </row>
    <row r="376" spans="1:315">
      <c r="A376" s="1">
        <v>32</v>
      </c>
      <c r="B376" s="1">
        <f>COUNTIFS($D$3:D376,D376,$F$3:F376,F376)</f>
        <v>1</v>
      </c>
      <c r="C376" s="34">
        <v>16949</v>
      </c>
      <c r="D376" s="21" t="s">
        <v>1939</v>
      </c>
      <c r="E376" s="2" t="s">
        <v>605</v>
      </c>
      <c r="F376" s="12">
        <v>7009225520</v>
      </c>
      <c r="G376" s="1">
        <v>52</v>
      </c>
      <c r="H376" s="441">
        <v>44607</v>
      </c>
      <c r="I376" s="29" t="s">
        <v>456</v>
      </c>
      <c r="J376" s="24" t="s">
        <v>486</v>
      </c>
      <c r="K376" s="2" t="s">
        <v>429</v>
      </c>
      <c r="L376" s="2">
        <v>12</v>
      </c>
      <c r="M376" s="2">
        <v>2</v>
      </c>
      <c r="N376" s="2" t="s">
        <v>430</v>
      </c>
      <c r="O376" s="11"/>
      <c r="P376" s="2" t="s">
        <v>1937</v>
      </c>
      <c r="Q376" s="11"/>
      <c r="R376" s="11"/>
      <c r="S376" s="11"/>
      <c r="T376" s="41"/>
      <c r="U376" s="41"/>
      <c r="V376" s="61" t="s">
        <v>1358</v>
      </c>
      <c r="W376" s="41"/>
      <c r="X376" s="41"/>
      <c r="Y376" s="63"/>
      <c r="Z376" s="11"/>
      <c r="AA376" s="1" t="s">
        <v>1780</v>
      </c>
      <c r="AB376" s="1"/>
      <c r="AC376" s="112">
        <v>123</v>
      </c>
      <c r="AD376" s="112">
        <v>1400</v>
      </c>
      <c r="AE376" s="11"/>
      <c r="AF376" s="11"/>
      <c r="AG376" s="11" t="s">
        <v>490</v>
      </c>
      <c r="AH376" s="112">
        <v>150</v>
      </c>
      <c r="AI376" s="11"/>
      <c r="AJ376" s="11"/>
      <c r="AK376" s="112"/>
      <c r="AL376" s="1"/>
      <c r="AM376" s="11"/>
      <c r="AN376" s="1"/>
      <c r="AO376" s="113">
        <v>23.8</v>
      </c>
      <c r="AP376" s="114">
        <v>66.099999999999994</v>
      </c>
      <c r="AQ376" s="115">
        <v>8.98</v>
      </c>
      <c r="AR376" s="116">
        <f t="shared" si="552"/>
        <v>98.88</v>
      </c>
      <c r="AS376" s="117">
        <f t="shared" si="553"/>
        <v>0.36006051437216341</v>
      </c>
      <c r="AT376" s="118">
        <f t="shared" si="554"/>
        <v>3.2333434190620274</v>
      </c>
      <c r="AU376" s="119">
        <f t="shared" si="555"/>
        <v>0.31699520511454449</v>
      </c>
      <c r="AV376" s="19">
        <f>AW376*AO376/100</f>
        <v>21.634</v>
      </c>
      <c r="AW376" s="19">
        <f>98-AY376-(CD376*100/AO376)</f>
        <v>90.899159663865547</v>
      </c>
      <c r="AX376" s="120">
        <v>1.07</v>
      </c>
      <c r="AY376" s="19">
        <f>AX376*100/AO376</f>
        <v>4.4957983193277311</v>
      </c>
      <c r="AZ376" s="1" t="s">
        <v>431</v>
      </c>
      <c r="BA376" s="55">
        <v>26.64</v>
      </c>
      <c r="BB376" s="1" t="s">
        <v>431</v>
      </c>
      <c r="BC376" s="6">
        <v>8.4000000000000005E-2</v>
      </c>
      <c r="BD376" s="6"/>
      <c r="BE376" s="19"/>
      <c r="BF376" s="19"/>
      <c r="BG376" s="64">
        <v>4577.391304347826</v>
      </c>
      <c r="BH376" s="64">
        <v>180</v>
      </c>
      <c r="BI376" s="19">
        <v>0.42</v>
      </c>
      <c r="BJ376" s="19">
        <v>19.2</v>
      </c>
      <c r="BK376" s="19">
        <f>100-BJ376</f>
        <v>80.8</v>
      </c>
      <c r="BL376" s="121">
        <f t="shared" si="556"/>
        <v>0.23762376237623761</v>
      </c>
      <c r="BM376" s="122">
        <v>0.21</v>
      </c>
      <c r="BN376" s="6">
        <f t="shared" si="557"/>
        <v>0.88235294117647056</v>
      </c>
      <c r="BO376" s="1" t="s">
        <v>431</v>
      </c>
      <c r="BP376" s="19">
        <v>36.99</v>
      </c>
      <c r="BQ376" s="19">
        <v>7.52</v>
      </c>
      <c r="BR376" s="42">
        <v>53692.799999999996</v>
      </c>
      <c r="BS376" s="6">
        <f t="shared" si="558"/>
        <v>55.1</v>
      </c>
      <c r="BT376" s="4">
        <v>77.2</v>
      </c>
      <c r="BU376" s="42">
        <v>12694</v>
      </c>
      <c r="BV376" s="6">
        <f t="shared" si="559"/>
        <v>22.799999999999997</v>
      </c>
      <c r="BW376" s="6">
        <f t="shared" si="560"/>
        <v>63.191599999999994</v>
      </c>
      <c r="BX376" s="22">
        <v>33</v>
      </c>
      <c r="BY376" s="22">
        <f t="shared" si="561"/>
        <v>21.812999999999999</v>
      </c>
      <c r="BZ376" s="6">
        <v>22.1</v>
      </c>
      <c r="CA376" s="22">
        <f t="shared" si="562"/>
        <v>14.6081</v>
      </c>
      <c r="CB376" s="6">
        <v>40.5</v>
      </c>
      <c r="CC376" s="22">
        <f t="shared" si="563"/>
        <v>26.770499999999998</v>
      </c>
      <c r="CD376" s="22">
        <v>0.62</v>
      </c>
      <c r="CE376" s="123">
        <v>93.9</v>
      </c>
      <c r="CF376" s="124">
        <v>8211</v>
      </c>
      <c r="CG376" s="123">
        <v>79.3</v>
      </c>
      <c r="CH376" s="124">
        <v>5838</v>
      </c>
      <c r="CI376" s="123">
        <v>66.099999999999994</v>
      </c>
      <c r="CJ376" s="123">
        <v>78.8</v>
      </c>
      <c r="CK376" s="124">
        <v>5750</v>
      </c>
      <c r="CL376" s="19">
        <f t="shared" si="564"/>
        <v>1.4932126696832577</v>
      </c>
      <c r="CM376" s="19"/>
      <c r="CN376" s="19"/>
      <c r="CO376" s="19"/>
      <c r="CP376" s="6"/>
      <c r="CQ376" s="19"/>
      <c r="CR376" s="19"/>
      <c r="CS376" s="20"/>
      <c r="CT376" s="25"/>
      <c r="CU376" s="125"/>
      <c r="CV376" s="125"/>
      <c r="CW376" s="1"/>
      <c r="CX376" s="1"/>
      <c r="CY376" s="1"/>
      <c r="CZ376" s="22"/>
      <c r="DA376" s="16"/>
      <c r="DB376" s="126" t="s">
        <v>440</v>
      </c>
      <c r="DC376" s="127"/>
      <c r="DD376" s="128" t="s">
        <v>1940</v>
      </c>
      <c r="DE376" s="1"/>
      <c r="DF376" s="1"/>
      <c r="DG376" s="1"/>
      <c r="DH376" s="1"/>
      <c r="DI376" s="1" t="s">
        <v>433</v>
      </c>
      <c r="DJ376" s="206" t="s">
        <v>490</v>
      </c>
      <c r="DK376" s="4">
        <v>2</v>
      </c>
      <c r="DL376" s="4"/>
      <c r="DM376" s="4"/>
      <c r="DN376" s="16">
        <v>0</v>
      </c>
      <c r="DO376" s="4"/>
      <c r="DP376" s="4"/>
      <c r="DQ376" s="4"/>
      <c r="DR376" s="55" t="s">
        <v>430</v>
      </c>
      <c r="DS376" s="22" t="s">
        <v>430</v>
      </c>
      <c r="DT376" s="22">
        <v>50</v>
      </c>
      <c r="DU376" s="22">
        <v>36</v>
      </c>
      <c r="DV376" s="22">
        <v>64</v>
      </c>
      <c r="DW376" s="22" t="s">
        <v>430</v>
      </c>
      <c r="DX376" s="22" t="s">
        <v>430</v>
      </c>
      <c r="DY376" s="22" t="s">
        <v>430</v>
      </c>
      <c r="DZ376" s="22" t="s">
        <v>430</v>
      </c>
      <c r="EA376" s="2">
        <v>0</v>
      </c>
      <c r="EB376" s="2"/>
      <c r="EC376" s="36"/>
      <c r="ED376" s="36"/>
      <c r="EE376" s="4">
        <f>L376</f>
        <v>12</v>
      </c>
      <c r="EF376" s="4" t="s">
        <v>430</v>
      </c>
      <c r="EG376" s="4"/>
      <c r="EH376" s="4">
        <v>1</v>
      </c>
      <c r="EI376" s="4" t="s">
        <v>2518</v>
      </c>
      <c r="EJ376" s="4">
        <v>188</v>
      </c>
      <c r="EK376" s="4">
        <v>98</v>
      </c>
      <c r="EL376" s="6">
        <f>EK376/(EJ376*EJ376*0.01*0.01)</f>
        <v>27.72747849705749</v>
      </c>
      <c r="EM376" s="4"/>
      <c r="EN376" s="4">
        <v>1</v>
      </c>
      <c r="EO376" s="4">
        <v>3</v>
      </c>
      <c r="EP376" s="4">
        <v>2</v>
      </c>
      <c r="EQ376" s="31" t="s">
        <v>430</v>
      </c>
      <c r="ER376" s="14">
        <v>44409</v>
      </c>
      <c r="ES376" s="129">
        <f>C376</f>
        <v>16949</v>
      </c>
      <c r="ET376" s="130">
        <v>75</v>
      </c>
      <c r="EU376" s="130">
        <v>11750</v>
      </c>
      <c r="EV376" s="130">
        <v>9764</v>
      </c>
      <c r="EW376" s="130">
        <v>37440</v>
      </c>
      <c r="EX376" s="130">
        <v>2175</v>
      </c>
      <c r="EY376" s="131">
        <f t="shared" si="565"/>
        <v>111.20032773453502</v>
      </c>
      <c r="EZ376" s="38">
        <f t="shared" si="566"/>
        <v>1334.4039328144204</v>
      </c>
      <c r="FA376" s="9"/>
      <c r="FB376" s="9"/>
      <c r="FC376" s="9"/>
      <c r="FD376" s="9"/>
      <c r="FE376" s="132"/>
      <c r="FF376" s="132"/>
      <c r="FG376" s="132"/>
      <c r="FH376" s="133"/>
      <c r="FI376" s="134"/>
      <c r="FJ376" s="133"/>
      <c r="FK376" s="135"/>
      <c r="FL376" s="136"/>
      <c r="FM376" s="9"/>
      <c r="FN376" s="1"/>
      <c r="FO376" s="40">
        <f t="shared" si="567"/>
        <v>0.123</v>
      </c>
      <c r="FP376" s="9"/>
      <c r="FQ376" s="118">
        <f t="shared" si="568"/>
        <v>18.51063829787234</v>
      </c>
      <c r="FR376" s="137">
        <f t="shared" si="569"/>
        <v>0.11120032773453502</v>
      </c>
      <c r="FS376" s="9"/>
      <c r="FT376" s="1"/>
      <c r="FU376" s="335"/>
      <c r="FV376" s="344">
        <v>44044</v>
      </c>
      <c r="FW376" s="210"/>
      <c r="FX376" s="244" t="s">
        <v>1349</v>
      </c>
      <c r="FY376" s="243" t="s">
        <v>2473</v>
      </c>
      <c r="FZ376" s="1"/>
      <c r="GA376" s="237" t="s">
        <v>430</v>
      </c>
      <c r="GB376" s="9"/>
      <c r="GC376" s="9"/>
      <c r="GD376" s="1"/>
      <c r="GE376" s="20">
        <v>0</v>
      </c>
      <c r="GF376" s="237" t="s">
        <v>513</v>
      </c>
      <c r="GG376" s="1"/>
      <c r="GH376" s="28">
        <v>44656</v>
      </c>
      <c r="GI376" s="351">
        <v>0</v>
      </c>
      <c r="GJ376" s="244" t="s">
        <v>2578</v>
      </c>
      <c r="GK376" s="1"/>
      <c r="GL376" s="244" t="s">
        <v>513</v>
      </c>
      <c r="GM376" s="9"/>
      <c r="GN376" s="1"/>
      <c r="GO376" s="10"/>
      <c r="GP376" s="10"/>
      <c r="GQ376" s="20"/>
      <c r="GR376" s="138"/>
      <c r="GS376" s="1"/>
      <c r="GT376" s="1"/>
      <c r="GU376" s="1"/>
      <c r="GV376" s="1"/>
      <c r="GW376" s="1"/>
      <c r="GX376" s="1"/>
      <c r="GY376" s="9"/>
      <c r="GZ376" s="9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22">
        <v>75.7</v>
      </c>
      <c r="KC376" s="22">
        <v>45.6</v>
      </c>
      <c r="KD376" s="22">
        <v>30.4</v>
      </c>
      <c r="KE376" s="20">
        <f t="shared" si="570"/>
        <v>26.465678000819338</v>
      </c>
      <c r="KF376" s="20">
        <f t="shared" si="571"/>
        <v>73.503416632527646</v>
      </c>
      <c r="KG376" s="20">
        <f t="shared" si="572"/>
        <v>9.985789430561244</v>
      </c>
      <c r="KH376" s="20">
        <f t="shared" si="573"/>
        <v>1.1898435067595248</v>
      </c>
      <c r="KI376" s="20">
        <f t="shared" si="574"/>
        <v>0.23352068824252353</v>
      </c>
      <c r="KJ376" s="20">
        <f t="shared" si="575"/>
        <v>24.256127488734123</v>
      </c>
      <c r="KK376" s="20">
        <f t="shared" si="576"/>
        <v>16.244255075788612</v>
      </c>
      <c r="KL376" s="20">
        <f t="shared" si="577"/>
        <v>29.768883736173699</v>
      </c>
      <c r="KM376" s="9"/>
      <c r="KN376" s="9"/>
      <c r="KO376" s="9"/>
      <c r="KP376" s="1"/>
      <c r="KQ376" s="9"/>
      <c r="KR376" s="9"/>
      <c r="KS376" s="23">
        <v>44656</v>
      </c>
      <c r="KT376" s="20">
        <v>1</v>
      </c>
      <c r="KU376" s="237" t="s">
        <v>430</v>
      </c>
      <c r="KV376" s="1">
        <v>1</v>
      </c>
      <c r="KW376" s="23">
        <v>44733</v>
      </c>
      <c r="KX376" s="1">
        <v>1</v>
      </c>
      <c r="KY376" s="1">
        <v>0</v>
      </c>
      <c r="KZ376" s="1">
        <v>0</v>
      </c>
      <c r="LA376" s="11" t="s">
        <v>2480</v>
      </c>
      <c r="LB376" s="11"/>
      <c r="LC376" s="11"/>
    </row>
    <row r="377" spans="1:315">
      <c r="A377" s="1">
        <v>65</v>
      </c>
      <c r="B377" s="1">
        <f>COUNTIFS($D$3:D377,D377,$F$3:F377,F377)</f>
        <v>1</v>
      </c>
      <c r="C377" s="34">
        <v>12421</v>
      </c>
      <c r="D377" s="21" t="s">
        <v>1049</v>
      </c>
      <c r="E377" s="2" t="s">
        <v>503</v>
      </c>
      <c r="F377" s="12">
        <v>360703450</v>
      </c>
      <c r="G377" s="1">
        <v>84</v>
      </c>
      <c r="H377" s="441">
        <v>43885</v>
      </c>
      <c r="I377" s="29" t="s">
        <v>1050</v>
      </c>
      <c r="J377" s="30" t="s">
        <v>515</v>
      </c>
      <c r="K377" s="2" t="s">
        <v>429</v>
      </c>
      <c r="L377" s="1">
        <v>10</v>
      </c>
      <c r="M377" s="2">
        <v>2</v>
      </c>
      <c r="N377" s="2" t="s">
        <v>430</v>
      </c>
      <c r="O377" s="1"/>
      <c r="P377" s="1" t="s">
        <v>1036</v>
      </c>
      <c r="Q377" s="25"/>
      <c r="R377" s="25"/>
      <c r="S377" s="2"/>
      <c r="T377" s="41"/>
      <c r="U377" s="41"/>
      <c r="V377" s="50" t="s">
        <v>1014</v>
      </c>
      <c r="W377" s="27"/>
      <c r="X377" s="56"/>
      <c r="Y377" s="56"/>
      <c r="Z377" s="29"/>
      <c r="AA377" s="1" t="s">
        <v>797</v>
      </c>
      <c r="AB377" s="1"/>
      <c r="AC377" s="112">
        <v>283</v>
      </c>
      <c r="AD377" s="112">
        <v>2800</v>
      </c>
      <c r="AE377" s="11"/>
      <c r="AF377" s="11"/>
      <c r="AG377" s="11" t="s">
        <v>482</v>
      </c>
      <c r="AH377" s="112">
        <v>250</v>
      </c>
      <c r="AI377" s="11"/>
      <c r="AJ377" s="11"/>
      <c r="AK377" s="112"/>
      <c r="AL377" s="1"/>
      <c r="AM377" s="11"/>
      <c r="AN377" s="1"/>
      <c r="AO377" s="113">
        <v>54.9</v>
      </c>
      <c r="AP377" s="114">
        <v>32.799999999999997</v>
      </c>
      <c r="AQ377" s="115">
        <v>11.4</v>
      </c>
      <c r="AR377" s="116">
        <f t="shared" si="552"/>
        <v>99.1</v>
      </c>
      <c r="AS377" s="117">
        <f t="shared" si="553"/>
        <v>1.6737804878048781</v>
      </c>
      <c r="AT377" s="118">
        <f t="shared" si="554"/>
        <v>19.081097560975611</v>
      </c>
      <c r="AU377" s="119">
        <f t="shared" si="555"/>
        <v>1.2420814479638009</v>
      </c>
      <c r="AV377" s="19">
        <f>AW377*AO377/100</f>
        <v>44.301009999999998</v>
      </c>
      <c r="AW377" s="19">
        <f>97-AY377-(CD377*100/AO377)</f>
        <v>80.694007285974493</v>
      </c>
      <c r="AX377" s="120">
        <v>4.6719899999999992</v>
      </c>
      <c r="AY377" s="19">
        <v>8.51</v>
      </c>
      <c r="AZ377" s="1" t="s">
        <v>431</v>
      </c>
      <c r="BA377" s="55">
        <v>29.7</v>
      </c>
      <c r="BB377" s="1" t="s">
        <v>431</v>
      </c>
      <c r="BC377" s="6">
        <v>0.31</v>
      </c>
      <c r="BD377" s="6"/>
      <c r="BE377" s="22"/>
      <c r="BF377" s="19"/>
      <c r="BG377" s="2">
        <v>6148</v>
      </c>
      <c r="BH377" s="64">
        <v>459</v>
      </c>
      <c r="BI377" s="19">
        <v>0.42</v>
      </c>
      <c r="BJ377" s="19">
        <v>64.900000000000006</v>
      </c>
      <c r="BK377" s="1">
        <v>35.1</v>
      </c>
      <c r="BL377" s="121">
        <f t="shared" si="556"/>
        <v>1.8490028490028492</v>
      </c>
      <c r="BM377" s="122">
        <v>2.54</v>
      </c>
      <c r="BN377" s="6">
        <f t="shared" si="557"/>
        <v>4.6265938069216759</v>
      </c>
      <c r="BO377" s="1" t="s">
        <v>431</v>
      </c>
      <c r="BP377" s="19">
        <v>43.802</v>
      </c>
      <c r="BQ377" s="19">
        <v>44.183</v>
      </c>
      <c r="BR377" s="42">
        <v>26358</v>
      </c>
      <c r="BS377" s="6">
        <f t="shared" si="558"/>
        <v>68</v>
      </c>
      <c r="BT377" s="4">
        <v>82.6</v>
      </c>
      <c r="BU377" s="42">
        <v>8055.875</v>
      </c>
      <c r="BV377" s="6">
        <f t="shared" si="559"/>
        <v>17.400000000000006</v>
      </c>
      <c r="BW377" s="6">
        <f t="shared" si="560"/>
        <v>32.504799999999996</v>
      </c>
      <c r="BX377" s="4">
        <v>22.6</v>
      </c>
      <c r="BY377" s="22">
        <f t="shared" si="561"/>
        <v>7.4127999999999998</v>
      </c>
      <c r="BZ377" s="4">
        <v>45.4</v>
      </c>
      <c r="CA377" s="22">
        <f t="shared" si="562"/>
        <v>14.8912</v>
      </c>
      <c r="CB377" s="4">
        <v>31.1</v>
      </c>
      <c r="CC377" s="22">
        <f t="shared" si="563"/>
        <v>10.200799999999999</v>
      </c>
      <c r="CD377" s="141">
        <v>4.28</v>
      </c>
      <c r="CE377" s="123">
        <v>99.9</v>
      </c>
      <c r="CF377" s="124">
        <v>9374.4</v>
      </c>
      <c r="CG377" s="123">
        <v>98.2</v>
      </c>
      <c r="CH377" s="124">
        <v>6228.8</v>
      </c>
      <c r="CI377" s="123">
        <v>83</v>
      </c>
      <c r="CJ377" s="123">
        <v>93.6</v>
      </c>
      <c r="CK377" s="124">
        <v>6618.0999999999995</v>
      </c>
      <c r="CL377" s="19">
        <f t="shared" si="564"/>
        <v>0.49779735682819387</v>
      </c>
      <c r="CM377" s="22"/>
      <c r="CN377" s="22"/>
      <c r="CO377" s="22"/>
      <c r="CP377" s="6"/>
      <c r="CQ377" s="22">
        <v>3.55</v>
      </c>
      <c r="CR377" s="19"/>
      <c r="CS377" s="19"/>
      <c r="CT377" s="22"/>
      <c r="CU377" s="139"/>
      <c r="CV377" s="139"/>
      <c r="CW377" s="22"/>
      <c r="CX377" s="22"/>
      <c r="CY377" s="1"/>
      <c r="CZ377" s="22"/>
      <c r="DA377" s="1"/>
      <c r="DB377" s="126" t="s">
        <v>446</v>
      </c>
      <c r="DC377" s="127"/>
      <c r="DD377" s="128"/>
      <c r="DE377" s="1"/>
      <c r="DF377" s="1"/>
      <c r="DG377" s="1"/>
      <c r="DH377" s="1"/>
      <c r="DI377" s="1" t="s">
        <v>433</v>
      </c>
      <c r="DJ377" s="205" t="s">
        <v>482</v>
      </c>
      <c r="DK377" s="4">
        <v>2</v>
      </c>
      <c r="DL377" s="4"/>
      <c r="DM377" s="4" t="s">
        <v>441</v>
      </c>
      <c r="DN377" s="16">
        <v>0</v>
      </c>
      <c r="DO377" s="4">
        <v>0</v>
      </c>
      <c r="DP377" s="14">
        <v>43885</v>
      </c>
      <c r="DQ377" s="4"/>
      <c r="DR377" s="1" t="s">
        <v>430</v>
      </c>
      <c r="DS377" s="1" t="s">
        <v>430</v>
      </c>
      <c r="DT377" s="1" t="s">
        <v>430</v>
      </c>
      <c r="DU377" s="1" t="s">
        <v>430</v>
      </c>
      <c r="DV377" s="1" t="s">
        <v>430</v>
      </c>
      <c r="DW377" s="1" t="s">
        <v>430</v>
      </c>
      <c r="DX377" s="1" t="s">
        <v>430</v>
      </c>
      <c r="DY377" s="1" t="s">
        <v>430</v>
      </c>
      <c r="DZ377" s="1" t="s">
        <v>430</v>
      </c>
      <c r="EA377" s="1" t="s">
        <v>513</v>
      </c>
      <c r="EB377" s="1" t="s">
        <v>513</v>
      </c>
      <c r="EC377" s="36"/>
      <c r="ED377" s="36"/>
      <c r="EE377" s="4">
        <v>10</v>
      </c>
      <c r="EF377" s="4">
        <v>10</v>
      </c>
      <c r="EG377" s="4">
        <v>2</v>
      </c>
      <c r="EH377" s="4">
        <v>0</v>
      </c>
      <c r="EI377" s="4" t="s">
        <v>513</v>
      </c>
      <c r="EJ377" s="4">
        <v>174</v>
      </c>
      <c r="EK377" s="4">
        <v>98</v>
      </c>
      <c r="EL377" s="6">
        <f>EK377/(EJ377*EJ377*0.01*0.01)</f>
        <v>32.368873034746997</v>
      </c>
      <c r="EM377" s="17">
        <v>3</v>
      </c>
      <c r="EN377" s="1">
        <v>0</v>
      </c>
      <c r="EO377" s="4">
        <v>3</v>
      </c>
      <c r="EP377" s="4">
        <v>2</v>
      </c>
      <c r="EQ377" s="31">
        <v>8</v>
      </c>
      <c r="ER377" s="14">
        <v>43885</v>
      </c>
      <c r="ES377" s="129">
        <v>12421</v>
      </c>
      <c r="ET377" s="130">
        <v>75</v>
      </c>
      <c r="EU377" s="130">
        <v>7478</v>
      </c>
      <c r="EV377" s="130">
        <v>4000</v>
      </c>
      <c r="EW377" s="130">
        <v>40560</v>
      </c>
      <c r="EX377" s="130">
        <v>2039</v>
      </c>
      <c r="EY377" s="131">
        <f t="shared" si="565"/>
        <v>275.67280000000005</v>
      </c>
      <c r="EZ377" s="38">
        <f t="shared" si="566"/>
        <v>2756.7280000000005</v>
      </c>
      <c r="FA377" s="9"/>
      <c r="FB377" s="9"/>
      <c r="FC377" s="9"/>
      <c r="FD377" s="9"/>
      <c r="FE377" s="132"/>
      <c r="FF377" s="132"/>
      <c r="FG377" s="132"/>
      <c r="FH377" s="133"/>
      <c r="FI377" s="11"/>
      <c r="FJ377" s="133"/>
      <c r="FK377" s="135"/>
      <c r="FL377" s="136"/>
      <c r="FM377" s="9"/>
      <c r="FN377" s="1"/>
      <c r="FO377" s="40">
        <f t="shared" si="567"/>
        <v>0.28299999999999997</v>
      </c>
      <c r="FP377" s="9"/>
      <c r="FQ377" s="118">
        <f t="shared" si="568"/>
        <v>27.266648836587322</v>
      </c>
      <c r="FR377" s="137">
        <f t="shared" si="569"/>
        <v>0.27567280000000005</v>
      </c>
      <c r="FS377" s="140"/>
      <c r="FT377" s="140"/>
      <c r="FU377" s="336">
        <v>43191</v>
      </c>
      <c r="FV377" s="343"/>
      <c r="FW377" s="237" t="s">
        <v>430</v>
      </c>
      <c r="FX377" s="208"/>
      <c r="FY377" s="243" t="s">
        <v>2507</v>
      </c>
      <c r="FZ377" s="1">
        <v>0</v>
      </c>
      <c r="GA377" s="1">
        <v>7</v>
      </c>
      <c r="GB377" s="9"/>
      <c r="GC377" s="9"/>
      <c r="GD377" s="1"/>
      <c r="GE377" s="20">
        <v>1</v>
      </c>
      <c r="GF377" s="237" t="s">
        <v>445</v>
      </c>
      <c r="GG377" s="1">
        <v>1</v>
      </c>
      <c r="GH377" s="28">
        <v>43950</v>
      </c>
      <c r="GI377" s="352" t="s">
        <v>2591</v>
      </c>
      <c r="GJ377" s="29" t="s">
        <v>445</v>
      </c>
      <c r="GK377" s="1"/>
      <c r="GL377" s="244" t="s">
        <v>513</v>
      </c>
      <c r="GM377" s="11" t="s">
        <v>563</v>
      </c>
      <c r="GN377" s="1">
        <f>DATEDIF(DP377,GO377,"m")</f>
        <v>0</v>
      </c>
      <c r="GO377" s="10">
        <v>43885</v>
      </c>
      <c r="GP377" s="10" t="s">
        <v>443</v>
      </c>
      <c r="GQ377" s="20"/>
      <c r="GR377" s="138"/>
      <c r="GS377" s="1"/>
      <c r="GT377" s="22">
        <v>1.5029530922852354</v>
      </c>
      <c r="GU377" s="1"/>
      <c r="GV377" s="1"/>
      <c r="GW377" s="1"/>
      <c r="GX377" s="1"/>
      <c r="GY377" s="9"/>
      <c r="GZ377" s="9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9"/>
      <c r="KC377" s="9"/>
      <c r="KD377" s="9"/>
      <c r="KE377" s="20">
        <f t="shared" si="570"/>
        <v>151.34436720000002</v>
      </c>
      <c r="KF377" s="20">
        <f t="shared" si="571"/>
        <v>90.420678400000014</v>
      </c>
      <c r="KG377" s="20">
        <f t="shared" si="572"/>
        <v>31.426699200000005</v>
      </c>
      <c r="KH377" s="20">
        <f t="shared" si="573"/>
        <v>12.879405648719999</v>
      </c>
      <c r="KI377" s="20">
        <f t="shared" si="574"/>
        <v>7.0020891200000017</v>
      </c>
      <c r="KJ377" s="20">
        <f t="shared" si="575"/>
        <v>20.435073318400001</v>
      </c>
      <c r="KK377" s="20">
        <f t="shared" si="576"/>
        <v>41.050987993600003</v>
      </c>
      <c r="KL377" s="20">
        <f t="shared" si="577"/>
        <v>28.120830982400005</v>
      </c>
      <c r="KM377" s="9"/>
      <c r="KN377" s="9"/>
      <c r="KO377" s="9"/>
      <c r="KP377" s="1"/>
      <c r="KQ377" s="9"/>
      <c r="KR377" s="9"/>
      <c r="KS377" s="23">
        <v>43950</v>
      </c>
      <c r="KT377" s="20">
        <v>1</v>
      </c>
      <c r="KU377" s="1">
        <v>1</v>
      </c>
      <c r="KV377" s="2">
        <v>1</v>
      </c>
      <c r="KW377" s="23">
        <v>43950</v>
      </c>
      <c r="KX377" s="1">
        <v>1</v>
      </c>
      <c r="KY377" s="1">
        <v>4</v>
      </c>
      <c r="KZ377" s="1">
        <v>4</v>
      </c>
      <c r="LA377" s="11" t="s">
        <v>2438</v>
      </c>
      <c r="LB377" s="11"/>
      <c r="LC377" s="11"/>
    </row>
    <row r="378" spans="1:315">
      <c r="A378" s="1">
        <v>222</v>
      </c>
      <c r="B378" s="415">
        <f>COUNTIFS($D$3:D378,D378,$F$3:F378,F378)</f>
        <v>1</v>
      </c>
      <c r="C378" s="21">
        <v>9362</v>
      </c>
      <c r="D378" s="21" t="s">
        <v>2300</v>
      </c>
      <c r="E378" s="1" t="s">
        <v>586</v>
      </c>
      <c r="F378" s="12">
        <v>9101176150</v>
      </c>
      <c r="G378" s="1">
        <v>27</v>
      </c>
      <c r="H378" s="441">
        <v>43356</v>
      </c>
      <c r="I378" s="162"/>
      <c r="J378" s="24"/>
      <c r="K378" s="9"/>
      <c r="L378" s="1"/>
      <c r="M378" s="1"/>
      <c r="N378" s="1"/>
      <c r="O378" s="1"/>
      <c r="P378" s="25"/>
      <c r="Q378" s="25"/>
      <c r="R378" s="25"/>
      <c r="S378" s="27"/>
      <c r="T378" s="27"/>
      <c r="U378" s="27"/>
      <c r="V378" s="27"/>
      <c r="W378" s="27"/>
      <c r="X378" s="27"/>
      <c r="Y378" s="26"/>
      <c r="Z378" s="8"/>
      <c r="AA378" s="1"/>
      <c r="AB378" s="1"/>
      <c r="AC378" s="1"/>
      <c r="AD378" s="1"/>
      <c r="AE378" s="1"/>
      <c r="AF378" s="1"/>
      <c r="AG378" s="136"/>
      <c r="AH378" s="9"/>
      <c r="AI378" s="1"/>
      <c r="AJ378" s="1"/>
      <c r="AK378" s="112"/>
      <c r="AL378" s="1"/>
      <c r="AM378" s="1"/>
      <c r="AN378" s="1"/>
      <c r="AO378" s="163"/>
      <c r="AP378" s="164"/>
      <c r="AQ378" s="165"/>
      <c r="AR378" s="166"/>
      <c r="AS378" s="135"/>
      <c r="AT378" s="21"/>
      <c r="AU378" s="167"/>
      <c r="AV378" s="1"/>
      <c r="AW378" s="1"/>
      <c r="AX378" s="168"/>
      <c r="AY378" s="1"/>
      <c r="AZ378" s="1"/>
      <c r="BA378" s="142"/>
      <c r="BB378" s="1"/>
      <c r="BC378" s="169"/>
      <c r="BD378" s="4"/>
      <c r="BE378" s="1"/>
      <c r="BF378" s="1"/>
      <c r="BG378" s="1"/>
      <c r="BH378" s="1"/>
      <c r="BI378" s="1"/>
      <c r="BJ378" s="1"/>
      <c r="BK378" s="1"/>
      <c r="BL378" s="170"/>
      <c r="BM378" s="123"/>
      <c r="BN378" s="4"/>
      <c r="BO378" s="1"/>
      <c r="BP378" s="1"/>
      <c r="BQ378" s="1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25"/>
      <c r="CP378" s="4"/>
      <c r="CQ378" s="1"/>
      <c r="CR378" s="1"/>
      <c r="CS378" s="1"/>
      <c r="CT378" s="25"/>
      <c r="CU378" s="125"/>
      <c r="CV378" s="125"/>
      <c r="CW378" s="1"/>
      <c r="CX378" s="1"/>
      <c r="CY378" s="1"/>
      <c r="CZ378" s="1"/>
      <c r="DA378" s="1"/>
      <c r="DB378" s="126"/>
      <c r="DC378" s="8"/>
      <c r="DD378" s="8"/>
      <c r="DE378" s="1"/>
      <c r="DF378" s="1"/>
      <c r="DG378" s="1"/>
      <c r="DH378" s="1"/>
      <c r="DI378" s="2"/>
      <c r="DJ378" s="205" t="s">
        <v>482</v>
      </c>
      <c r="DK378" s="4"/>
      <c r="DL378" s="4"/>
      <c r="DM378" s="4"/>
      <c r="DN378" s="4"/>
      <c r="DO378" s="4"/>
      <c r="DP378" s="4"/>
      <c r="DQ378" s="4"/>
      <c r="DR378" s="1"/>
      <c r="DS378" s="1"/>
      <c r="DT378" s="2"/>
      <c r="DU378" s="2"/>
      <c r="DV378" s="2"/>
      <c r="DW378" s="2"/>
      <c r="DX378" s="2"/>
      <c r="DY378" s="2"/>
      <c r="DZ378" s="2"/>
      <c r="EA378" s="2"/>
      <c r="EB378" s="1"/>
      <c r="EC378" s="9"/>
      <c r="ED378" s="9"/>
      <c r="EE378" s="9"/>
      <c r="EF378" s="237" t="s">
        <v>430</v>
      </c>
      <c r="EG378" s="1"/>
      <c r="EH378" s="1">
        <v>1</v>
      </c>
      <c r="EI378" s="237" t="s">
        <v>2602</v>
      </c>
      <c r="EJ378" s="1">
        <v>180</v>
      </c>
      <c r="EK378" s="1">
        <v>78</v>
      </c>
      <c r="EL378" s="6">
        <f>EK378/((EJ378/100)*(EJ378/100))</f>
        <v>24.074074074074073</v>
      </c>
      <c r="EM378" s="1"/>
      <c r="EN378" s="1">
        <v>1</v>
      </c>
      <c r="EO378" s="1">
        <v>2</v>
      </c>
      <c r="EP378" s="1">
        <v>2</v>
      </c>
      <c r="EQ378" s="244" t="s">
        <v>2601</v>
      </c>
      <c r="ER378" s="10">
        <v>43367</v>
      </c>
      <c r="ES378" s="129"/>
      <c r="ET378" s="9"/>
      <c r="EU378" s="9"/>
      <c r="EV378" s="9"/>
      <c r="EW378" s="9"/>
      <c r="EX378" s="9"/>
      <c r="EY378" s="132"/>
      <c r="EZ378" s="132"/>
      <c r="FA378" s="11"/>
      <c r="FB378" s="9"/>
      <c r="FC378" s="9"/>
      <c r="FD378" s="9"/>
      <c r="FE378" s="9"/>
      <c r="FF378" s="9"/>
      <c r="FG378" s="132"/>
      <c r="FH378" s="132"/>
      <c r="FI378" s="134"/>
      <c r="FJ378" s="133"/>
      <c r="FK378" s="171"/>
      <c r="FL378" s="21"/>
      <c r="FM378" s="136"/>
      <c r="FN378" s="9"/>
      <c r="FO378" s="36"/>
      <c r="FP378" s="9"/>
      <c r="FQ378" s="132"/>
      <c r="FR378" s="132"/>
      <c r="FS378" s="1"/>
      <c r="FT378" s="1"/>
      <c r="FU378" s="336">
        <v>43313</v>
      </c>
      <c r="FV378" s="343" t="s">
        <v>772</v>
      </c>
      <c r="FW378" s="237" t="s">
        <v>1314</v>
      </c>
      <c r="FX378" s="208" t="s">
        <v>772</v>
      </c>
      <c r="FY378" s="243" t="s">
        <v>2429</v>
      </c>
      <c r="FZ378" s="1"/>
      <c r="GA378" s="1">
        <v>2</v>
      </c>
      <c r="GB378" s="9"/>
      <c r="GC378" s="9"/>
      <c r="GD378" s="1"/>
      <c r="GE378" s="20">
        <v>1</v>
      </c>
      <c r="GF378" s="237" t="s">
        <v>2440</v>
      </c>
      <c r="GG378" s="1"/>
      <c r="GH378" s="28">
        <v>43366</v>
      </c>
      <c r="GI378" s="351">
        <v>0</v>
      </c>
      <c r="GJ378" s="244" t="s">
        <v>2603</v>
      </c>
      <c r="GK378" s="1"/>
      <c r="GL378" s="244" t="s">
        <v>513</v>
      </c>
      <c r="GM378" s="9"/>
      <c r="GN378" s="1"/>
      <c r="GO378" s="1"/>
      <c r="GP378" s="4"/>
      <c r="GQ378" s="1"/>
      <c r="GR378" s="138"/>
      <c r="GS378" s="1"/>
      <c r="GT378" s="1"/>
      <c r="GU378" s="1"/>
      <c r="GV378" s="1"/>
      <c r="GW378" s="1"/>
      <c r="GX378" s="1"/>
      <c r="GY378" s="9"/>
      <c r="GZ378" s="9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1"/>
      <c r="KQ378" s="9"/>
      <c r="KR378" s="9"/>
      <c r="KS378" s="23">
        <v>43376</v>
      </c>
      <c r="KT378" s="20">
        <v>1</v>
      </c>
      <c r="KU378" s="1">
        <v>1</v>
      </c>
      <c r="KV378" s="1">
        <v>1</v>
      </c>
      <c r="KW378" s="23">
        <v>43403</v>
      </c>
      <c r="KX378" s="1">
        <v>1</v>
      </c>
      <c r="KY378" s="1">
        <v>0</v>
      </c>
      <c r="KZ378" s="1">
        <v>3</v>
      </c>
      <c r="LA378" s="11" t="s">
        <v>2604</v>
      </c>
      <c r="LB378" s="11"/>
      <c r="LC378" s="11"/>
    </row>
    <row r="379" spans="1:315">
      <c r="A379" s="1">
        <v>234</v>
      </c>
      <c r="B379" s="415">
        <f>COUNTIFS($D$3:D379,D379,$F$3:F379,F379)</f>
        <v>1</v>
      </c>
      <c r="C379" s="34">
        <v>15982</v>
      </c>
      <c r="D379" s="21" t="s">
        <v>1741</v>
      </c>
      <c r="E379" s="2" t="s">
        <v>497</v>
      </c>
      <c r="F379" s="12">
        <v>5610311080</v>
      </c>
      <c r="G379" s="1">
        <v>65</v>
      </c>
      <c r="H379" s="441">
        <v>44431</v>
      </c>
      <c r="I379" s="29" t="s">
        <v>441</v>
      </c>
      <c r="J379" s="24" t="s">
        <v>486</v>
      </c>
      <c r="K379" s="2" t="s">
        <v>429</v>
      </c>
      <c r="L379" s="2">
        <v>16</v>
      </c>
      <c r="M379" s="2" t="s">
        <v>597</v>
      </c>
      <c r="N379" s="2" t="s">
        <v>430</v>
      </c>
      <c r="O379" s="11"/>
      <c r="P379" s="2" t="s">
        <v>1727</v>
      </c>
      <c r="Q379" s="11"/>
      <c r="R379" s="11"/>
      <c r="S379" s="11"/>
      <c r="T379" s="41"/>
      <c r="U379" s="41"/>
      <c r="V379" s="61" t="s">
        <v>1358</v>
      </c>
      <c r="W379" s="41"/>
      <c r="X379" s="41"/>
      <c r="Y379" s="63"/>
      <c r="Z379" s="11"/>
      <c r="AA379" s="1" t="s">
        <v>760</v>
      </c>
      <c r="AB379" s="1"/>
      <c r="AC379" s="112">
        <v>146</v>
      </c>
      <c r="AD379" s="112">
        <v>2300</v>
      </c>
      <c r="AE379" s="11"/>
      <c r="AF379" s="11"/>
      <c r="AG379" s="11" t="s">
        <v>482</v>
      </c>
      <c r="AH379" s="112">
        <v>150</v>
      </c>
      <c r="AI379" s="11"/>
      <c r="AJ379" s="11"/>
      <c r="AK379" s="112"/>
      <c r="AL379" s="1"/>
      <c r="AM379" s="11"/>
      <c r="AN379" s="1"/>
      <c r="AO379" s="113">
        <v>60.6</v>
      </c>
      <c r="AP379" s="114">
        <v>32</v>
      </c>
      <c r="AQ379" s="115">
        <v>6.66</v>
      </c>
      <c r="AR379" s="116">
        <f>AO379+AP379+AQ379</f>
        <v>99.259999999999991</v>
      </c>
      <c r="AS379" s="117">
        <f>AO379/AP379</f>
        <v>1.89375</v>
      </c>
      <c r="AT379" s="118">
        <f>AO379/AP379*AQ379</f>
        <v>12.612375</v>
      </c>
      <c r="AU379" s="119">
        <f>AO379/(AP379+AQ379)</f>
        <v>1.5675116399379205</v>
      </c>
      <c r="AV379" s="19">
        <f>AW379*AO379/100</f>
        <v>46.158000000000001</v>
      </c>
      <c r="AW379" s="19">
        <f>98-AY379-(CD379*100/AO379)</f>
        <v>76.168316831683171</v>
      </c>
      <c r="AX379" s="120">
        <v>10</v>
      </c>
      <c r="AY379" s="19">
        <f>AX379*100/AO379</f>
        <v>16.5016501650165</v>
      </c>
      <c r="AZ379" s="1" t="s">
        <v>431</v>
      </c>
      <c r="BA379" s="55">
        <v>12.688000000000001</v>
      </c>
      <c r="BB379" s="1" t="s">
        <v>431</v>
      </c>
      <c r="BC379" s="6">
        <v>2.3E-2</v>
      </c>
      <c r="BD379" s="6"/>
      <c r="BE379" s="19"/>
      <c r="BF379" s="19"/>
      <c r="BG379" s="64">
        <v>5395.8333333333339</v>
      </c>
      <c r="BH379" s="64">
        <v>221.43</v>
      </c>
      <c r="BI379" s="19">
        <v>0</v>
      </c>
      <c r="BJ379" s="19">
        <v>24</v>
      </c>
      <c r="BK379" s="19">
        <f>100-BJ379</f>
        <v>76</v>
      </c>
      <c r="BL379" s="121">
        <f>BJ379/BK379</f>
        <v>0.31578947368421051</v>
      </c>
      <c r="BM379" s="122">
        <v>0.94</v>
      </c>
      <c r="BN379" s="6">
        <f>BM379*100/AO379</f>
        <v>1.5511551155115511</v>
      </c>
      <c r="BO379" s="1" t="s">
        <v>431</v>
      </c>
      <c r="BP379" s="19">
        <v>21.4</v>
      </c>
      <c r="BQ379" s="19">
        <v>13.88</v>
      </c>
      <c r="BR379" s="42">
        <v>42644.880000000005</v>
      </c>
      <c r="BS379" s="6">
        <f>BX379+BZ379</f>
        <v>47</v>
      </c>
      <c r="BT379" s="4">
        <v>79.2</v>
      </c>
      <c r="BU379" s="42">
        <v>8638.5499999999993</v>
      </c>
      <c r="BV379" s="6">
        <f>100-BT379</f>
        <v>20.799999999999997</v>
      </c>
      <c r="BW379" s="6">
        <f>BY379+CA379+CC379</f>
        <v>31.968</v>
      </c>
      <c r="BX379" s="22">
        <v>25.2</v>
      </c>
      <c r="BY379" s="22">
        <f>BX379*AP379/100</f>
        <v>8.0640000000000001</v>
      </c>
      <c r="BZ379" s="6">
        <v>21.8</v>
      </c>
      <c r="CA379" s="22">
        <f>BZ379*AP379/100</f>
        <v>6.976</v>
      </c>
      <c r="CB379" s="6">
        <v>52.9</v>
      </c>
      <c r="CC379" s="22">
        <f>CB379*AP379/100</f>
        <v>16.928000000000001</v>
      </c>
      <c r="CD379" s="22">
        <v>3.23</v>
      </c>
      <c r="CE379" s="123">
        <v>92.8</v>
      </c>
      <c r="CF379" s="124">
        <v>6416</v>
      </c>
      <c r="CG379" s="123">
        <v>73.400000000000006</v>
      </c>
      <c r="CH379" s="124">
        <v>5013</v>
      </c>
      <c r="CI379" s="123">
        <v>20.7</v>
      </c>
      <c r="CJ379" s="123">
        <v>50.3</v>
      </c>
      <c r="CK379" s="124">
        <v>5200</v>
      </c>
      <c r="CL379" s="19">
        <f>BX379/BZ379</f>
        <v>1.1559633027522935</v>
      </c>
      <c r="CM379" s="19"/>
      <c r="CN379" s="19"/>
      <c r="CO379" s="19"/>
      <c r="CP379" s="6"/>
      <c r="CQ379" s="19"/>
      <c r="CR379" s="19"/>
      <c r="CS379" s="20"/>
      <c r="CT379" s="25"/>
      <c r="CU379" s="125"/>
      <c r="CV379" s="125"/>
      <c r="CW379" s="1"/>
      <c r="CX379" s="1"/>
      <c r="CY379" s="1"/>
      <c r="CZ379" s="22"/>
      <c r="DA379" s="16"/>
      <c r="DB379" s="126" t="s">
        <v>446</v>
      </c>
      <c r="DC379" s="127"/>
      <c r="DD379" s="128" t="s">
        <v>1742</v>
      </c>
      <c r="DE379" s="1"/>
      <c r="DF379" s="1"/>
      <c r="DG379" s="1"/>
      <c r="DH379" s="1"/>
      <c r="DI379" s="1" t="s">
        <v>433</v>
      </c>
      <c r="DJ379" s="205" t="s">
        <v>482</v>
      </c>
      <c r="DK379" s="4">
        <v>2</v>
      </c>
      <c r="DL379" s="4"/>
      <c r="DM379" s="4"/>
      <c r="DN379" s="16">
        <v>0</v>
      </c>
      <c r="DO379" s="4"/>
      <c r="DP379" s="4"/>
      <c r="DQ379" s="4"/>
      <c r="DR379" s="22" t="s">
        <v>430</v>
      </c>
      <c r="DS379" s="22" t="s">
        <v>430</v>
      </c>
      <c r="DT379" s="22">
        <v>159</v>
      </c>
      <c r="DU379" s="22">
        <v>10.1</v>
      </c>
      <c r="DV379" s="22">
        <v>89.9</v>
      </c>
      <c r="DW379" s="39" t="s">
        <v>430</v>
      </c>
      <c r="DX379" s="39" t="s">
        <v>430</v>
      </c>
      <c r="DY379" s="39" t="s">
        <v>430</v>
      </c>
      <c r="DZ379" s="39" t="s">
        <v>430</v>
      </c>
      <c r="EA379" s="2">
        <v>0</v>
      </c>
      <c r="EB379" s="2"/>
      <c r="EC379" s="36"/>
      <c r="ED379" s="36"/>
      <c r="EE379" s="4">
        <f>L379</f>
        <v>16</v>
      </c>
      <c r="EF379" s="4" t="s">
        <v>430</v>
      </c>
      <c r="EG379" s="4"/>
      <c r="EH379" s="4">
        <v>1</v>
      </c>
      <c r="EI379" s="4" t="s">
        <v>2605</v>
      </c>
      <c r="EJ379" s="4" t="s">
        <v>430</v>
      </c>
      <c r="EK379" s="4" t="s">
        <v>430</v>
      </c>
      <c r="EL379" s="6" t="s">
        <v>430</v>
      </c>
      <c r="EM379" s="4"/>
      <c r="EN379" s="4">
        <v>1</v>
      </c>
      <c r="EO379" s="4">
        <v>3</v>
      </c>
      <c r="EP379" s="4">
        <v>2</v>
      </c>
      <c r="EQ379" s="31" t="s">
        <v>2455</v>
      </c>
      <c r="ER379" s="14">
        <v>43203</v>
      </c>
      <c r="ES379" s="129">
        <v>15982</v>
      </c>
      <c r="ET379" s="130">
        <v>75</v>
      </c>
      <c r="EU379" s="130">
        <v>45647</v>
      </c>
      <c r="EV379" s="130">
        <v>8000</v>
      </c>
      <c r="EW379" s="130">
        <v>37440</v>
      </c>
      <c r="EX379" s="130">
        <v>2205</v>
      </c>
      <c r="EY379" s="131">
        <f>EX379/EV379*EW379/ET379</f>
        <v>137.59199999999998</v>
      </c>
      <c r="EZ379" s="38">
        <f>L379*EY379</f>
        <v>2201.4719999999998</v>
      </c>
      <c r="FA379" s="9"/>
      <c r="FB379" s="9"/>
      <c r="FC379" s="9"/>
      <c r="FD379" s="9"/>
      <c r="FE379" s="132"/>
      <c r="FF379" s="132"/>
      <c r="FG379" s="132"/>
      <c r="FH379" s="133"/>
      <c r="FI379" s="134"/>
      <c r="FJ379" s="133"/>
      <c r="FK379" s="135"/>
      <c r="FL379" s="136"/>
      <c r="FM379" s="9"/>
      <c r="FN379" s="1"/>
      <c r="FO379" s="40">
        <f>AC379/1000</f>
        <v>0.14599999999999999</v>
      </c>
      <c r="FP379" s="9"/>
      <c r="FQ379" s="118">
        <f>EX379*100/EU379</f>
        <v>4.8305474620456987</v>
      </c>
      <c r="FR379" s="137">
        <f>EY379/1000</f>
        <v>0.13759199999999999</v>
      </c>
      <c r="FS379" s="9"/>
      <c r="FT379" s="1"/>
      <c r="FU379" s="336">
        <v>43132</v>
      </c>
      <c r="FV379" s="343"/>
      <c r="FW379" s="237" t="s">
        <v>2606</v>
      </c>
      <c r="FX379" s="208"/>
      <c r="FY379" s="243" t="s">
        <v>2607</v>
      </c>
      <c r="FZ379" s="1"/>
      <c r="GA379" s="237" t="s">
        <v>430</v>
      </c>
      <c r="GB379" s="9"/>
      <c r="GC379" s="9"/>
      <c r="GD379" s="1"/>
      <c r="GE379" s="20">
        <v>0</v>
      </c>
      <c r="GF379" s="237" t="s">
        <v>513</v>
      </c>
      <c r="GG379" s="1"/>
      <c r="GH379" s="244" t="s">
        <v>430</v>
      </c>
      <c r="GI379" s="351">
        <v>1</v>
      </c>
      <c r="GJ379" s="244" t="s">
        <v>2608</v>
      </c>
      <c r="GK379" s="1"/>
      <c r="GL379" s="244" t="s">
        <v>513</v>
      </c>
      <c r="GM379" s="9"/>
      <c r="GN379" s="1"/>
      <c r="GO379" s="10"/>
      <c r="GP379" s="10"/>
      <c r="GQ379" s="20"/>
      <c r="GR379" s="138"/>
      <c r="GS379" s="1"/>
      <c r="GT379" s="1"/>
      <c r="GU379" s="1"/>
      <c r="GV379" s="1"/>
      <c r="GW379" s="1"/>
      <c r="GX379" s="1"/>
      <c r="GY379" s="9"/>
      <c r="GZ379" s="9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9"/>
      <c r="KC379" s="9"/>
      <c r="KD379" s="9"/>
      <c r="KE379" s="20">
        <f>FR379*AO379/100*1000</f>
        <v>83.380752000000001</v>
      </c>
      <c r="KF379" s="20">
        <f>FR379*AP379/100*1000</f>
        <v>44.029439999999994</v>
      </c>
      <c r="KG379" s="20">
        <f>FR379*AQ379/100*1000</f>
        <v>9.1636272000000005</v>
      </c>
      <c r="KH379" s="20">
        <f>FR379*AX379/100*1000</f>
        <v>13.759199999999998</v>
      </c>
      <c r="KI379" s="20">
        <f>FR379*BM379/100*1000</f>
        <v>1.2933647999999998</v>
      </c>
      <c r="KJ379" s="20">
        <f>FR379*BY379/100*1000</f>
        <v>11.095418879999999</v>
      </c>
      <c r="KK379" s="20">
        <f>FR379*CA379/100*1000</f>
        <v>9.5984179199999993</v>
      </c>
      <c r="KL379" s="20">
        <f>FR379*CC379/100*1000</f>
        <v>23.291573759999999</v>
      </c>
      <c r="KM379" s="9"/>
      <c r="KN379" s="9"/>
      <c r="KO379" s="9"/>
      <c r="KP379" s="1"/>
      <c r="KQ379" s="9"/>
      <c r="KR379" s="9"/>
      <c r="KS379" s="245" t="s">
        <v>430</v>
      </c>
      <c r="KT379" s="459" t="s">
        <v>430</v>
      </c>
      <c r="KU379" s="245" t="s">
        <v>430</v>
      </c>
      <c r="KV379" s="245" t="s">
        <v>430</v>
      </c>
      <c r="KW379" s="245" t="s">
        <v>430</v>
      </c>
      <c r="KX379" s="237" t="s">
        <v>430</v>
      </c>
      <c r="KY379" s="237" t="s">
        <v>430</v>
      </c>
      <c r="KZ379" s="237" t="s">
        <v>430</v>
      </c>
      <c r="LA379" s="11" t="s">
        <v>430</v>
      </c>
      <c r="LB379" s="11"/>
      <c r="LC379" s="11"/>
    </row>
    <row r="380" spans="1:315">
      <c r="A380" s="1">
        <v>204</v>
      </c>
      <c r="B380" s="1">
        <f>COUNTIFS($D$3:D380,D380,$F$3:F380,F380)</f>
        <v>1</v>
      </c>
      <c r="C380" s="34">
        <v>13277</v>
      </c>
      <c r="D380" s="21" t="s">
        <v>759</v>
      </c>
      <c r="E380" s="2" t="s">
        <v>1260</v>
      </c>
      <c r="F380" s="12">
        <v>7754184493</v>
      </c>
      <c r="G380" s="1">
        <v>43</v>
      </c>
      <c r="H380" s="441">
        <v>44061</v>
      </c>
      <c r="I380" s="29" t="s">
        <v>1261</v>
      </c>
      <c r="J380" s="24" t="s">
        <v>486</v>
      </c>
      <c r="K380" s="2" t="s">
        <v>429</v>
      </c>
      <c r="L380" s="1">
        <v>13</v>
      </c>
      <c r="M380" s="2" t="s">
        <v>661</v>
      </c>
      <c r="N380" s="2" t="s">
        <v>430</v>
      </c>
      <c r="O380" s="1"/>
      <c r="P380" s="1" t="s">
        <v>1246</v>
      </c>
      <c r="Q380" s="25"/>
      <c r="R380" s="25"/>
      <c r="S380" s="2"/>
      <c r="T380" s="41"/>
      <c r="U380" s="41"/>
      <c r="V380" s="54" t="s">
        <v>1107</v>
      </c>
      <c r="W380" s="27"/>
      <c r="X380" s="56"/>
      <c r="Y380" s="56"/>
      <c r="Z380" s="29"/>
      <c r="AA380" s="1" t="s">
        <v>793</v>
      </c>
      <c r="AB380" s="1"/>
      <c r="AC380" s="112">
        <v>481</v>
      </c>
      <c r="AD380" s="112">
        <v>6000</v>
      </c>
      <c r="AE380" s="11"/>
      <c r="AF380" s="11"/>
      <c r="AG380" s="11" t="s">
        <v>490</v>
      </c>
      <c r="AH380" s="112">
        <v>450</v>
      </c>
      <c r="AI380" s="11"/>
      <c r="AJ380" s="11"/>
      <c r="AK380" s="112"/>
      <c r="AL380" s="1"/>
      <c r="AM380" s="11"/>
      <c r="AN380" s="1"/>
      <c r="AO380" s="113">
        <v>5</v>
      </c>
      <c r="AP380" s="114">
        <v>36.799999999999997</v>
      </c>
      <c r="AQ380" s="115">
        <v>57.3</v>
      </c>
      <c r="AR380" s="116">
        <f>AO380+AP380+AQ380</f>
        <v>99.1</v>
      </c>
      <c r="AS380" s="117">
        <f>AO380/AP380</f>
        <v>0.13586956521739132</v>
      </c>
      <c r="AT380" s="118">
        <f>AO380/AP380*AQ380</f>
        <v>7.7853260869565224</v>
      </c>
      <c r="AU380" s="119">
        <f>AO380/(AP380+AQ380)</f>
        <v>5.3134962805526043E-2</v>
      </c>
      <c r="AV380" s="19">
        <f>AW380*AO380/100</f>
        <v>4.54</v>
      </c>
      <c r="AW380" s="19">
        <f>98-AY380-(CD380*100/AO380)</f>
        <v>90.8</v>
      </c>
      <c r="AX380" s="120">
        <v>0.25</v>
      </c>
      <c r="AY380" s="19">
        <f>AX380*100/AO380</f>
        <v>5</v>
      </c>
      <c r="AZ380" s="1" t="s">
        <v>431</v>
      </c>
      <c r="BA380" s="55">
        <v>44.1</v>
      </c>
      <c r="BB380" s="1" t="s">
        <v>431</v>
      </c>
      <c r="BC380" s="6">
        <v>1.1100000000000001</v>
      </c>
      <c r="BD380" s="6"/>
      <c r="BE380" s="19"/>
      <c r="BF380" s="19"/>
      <c r="BG380" s="2">
        <v>6594</v>
      </c>
      <c r="BH380" s="2">
        <v>262</v>
      </c>
      <c r="BI380" s="19">
        <v>0.96</v>
      </c>
      <c r="BJ380" s="19">
        <v>24.5</v>
      </c>
      <c r="BK380" s="19">
        <v>75.5</v>
      </c>
      <c r="BL380" s="144">
        <f>BJ380/BK380</f>
        <v>0.32450331125827814</v>
      </c>
      <c r="BM380" s="122">
        <v>5.6000000000000001E-2</v>
      </c>
      <c r="BN380" s="6">
        <f>BM380*100/AO380</f>
        <v>1.1200000000000001</v>
      </c>
      <c r="BO380" s="1" t="s">
        <v>431</v>
      </c>
      <c r="BP380" s="19">
        <v>59.9</v>
      </c>
      <c r="BQ380" s="19">
        <v>84.064999999999984</v>
      </c>
      <c r="BR380" s="42">
        <v>19786.800000000003</v>
      </c>
      <c r="BS380" s="6">
        <f>BX380+BZ380</f>
        <v>91.9</v>
      </c>
      <c r="BT380" s="4">
        <v>97</v>
      </c>
      <c r="BU380" s="42">
        <v>15694.915254237289</v>
      </c>
      <c r="BV380" s="6">
        <f>100-BT380</f>
        <v>3</v>
      </c>
      <c r="BW380" s="6">
        <f>BY380+CA380+CC380</f>
        <v>36.601279999999996</v>
      </c>
      <c r="BX380" s="2">
        <v>50.7</v>
      </c>
      <c r="BY380" s="22">
        <f>BX380*AP380/100</f>
        <v>18.657599999999999</v>
      </c>
      <c r="BZ380" s="4">
        <v>41.2</v>
      </c>
      <c r="CA380" s="22">
        <f>BZ380*AP380/100</f>
        <v>15.1616</v>
      </c>
      <c r="CB380" s="4">
        <v>7.56</v>
      </c>
      <c r="CC380" s="22">
        <f>CB380*AP380/100</f>
        <v>2.7820799999999997</v>
      </c>
      <c r="CD380" s="22">
        <v>0.11</v>
      </c>
      <c r="CE380" s="123">
        <v>100</v>
      </c>
      <c r="CF380" s="123">
        <v>9533</v>
      </c>
      <c r="CG380" s="123">
        <v>99.7</v>
      </c>
      <c r="CH380" s="123">
        <v>6987</v>
      </c>
      <c r="CI380" s="123">
        <v>93.8</v>
      </c>
      <c r="CJ380" s="123">
        <v>99.1</v>
      </c>
      <c r="CK380" s="123">
        <v>8112</v>
      </c>
      <c r="CL380" s="19">
        <f>BX380/BZ380</f>
        <v>1.2305825242718447</v>
      </c>
      <c r="CM380" s="22"/>
      <c r="CN380" s="22"/>
      <c r="CO380" s="22"/>
      <c r="CP380" s="6">
        <v>0.44</v>
      </c>
      <c r="CQ380" s="19"/>
      <c r="CR380" s="19"/>
      <c r="CS380" s="19"/>
      <c r="CT380" s="22"/>
      <c r="CU380" s="139"/>
      <c r="CV380" s="139"/>
      <c r="CW380" s="22"/>
      <c r="CX380" s="22"/>
      <c r="CY380" s="1"/>
      <c r="CZ380" s="22"/>
      <c r="DA380" s="16"/>
      <c r="DB380" s="126" t="s">
        <v>463</v>
      </c>
      <c r="DC380" s="127"/>
      <c r="DD380" s="128" t="s">
        <v>1262</v>
      </c>
      <c r="DE380" s="1"/>
      <c r="DF380" s="1"/>
      <c r="DG380" s="1"/>
      <c r="DH380" s="1"/>
      <c r="DI380" s="1" t="s">
        <v>435</v>
      </c>
      <c r="DJ380" s="206" t="s">
        <v>490</v>
      </c>
      <c r="DK380" s="4">
        <v>2</v>
      </c>
      <c r="DL380" s="4"/>
      <c r="DM380" s="4"/>
      <c r="DN380" s="16" t="s">
        <v>466</v>
      </c>
      <c r="DO380" s="4"/>
      <c r="DP380" s="4"/>
      <c r="DQ380" s="4"/>
      <c r="DR380" s="1" t="s">
        <v>430</v>
      </c>
      <c r="DS380" s="1" t="s">
        <v>430</v>
      </c>
      <c r="DT380" s="1">
        <v>371</v>
      </c>
      <c r="DU380" s="1">
        <v>46.6</v>
      </c>
      <c r="DV380" s="1">
        <v>53.4</v>
      </c>
      <c r="DW380" s="1" t="s">
        <v>430</v>
      </c>
      <c r="DX380" s="1" t="s">
        <v>430</v>
      </c>
      <c r="DY380" s="1" t="s">
        <v>430</v>
      </c>
      <c r="DZ380" s="1" t="s">
        <v>430</v>
      </c>
      <c r="EA380" s="1">
        <v>0</v>
      </c>
      <c r="EB380" s="1"/>
      <c r="EC380" s="36"/>
      <c r="ED380" s="36"/>
      <c r="EE380" s="4">
        <v>13</v>
      </c>
      <c r="EF380" s="4">
        <v>25</v>
      </c>
      <c r="EG380" s="4"/>
      <c r="EH380" s="4">
        <v>1</v>
      </c>
      <c r="EI380" s="4" t="s">
        <v>2610</v>
      </c>
      <c r="EJ380" s="4">
        <v>160</v>
      </c>
      <c r="EK380" s="4">
        <v>59</v>
      </c>
      <c r="EL380" s="6">
        <f>EK380/(EJ380*EJ380*0.01*0.01)</f>
        <v>23.046875</v>
      </c>
      <c r="EM380" s="4"/>
      <c r="EN380" s="4">
        <v>1</v>
      </c>
      <c r="EO380" s="4">
        <v>2</v>
      </c>
      <c r="EP380" s="4">
        <v>2</v>
      </c>
      <c r="EQ380" s="31" t="s">
        <v>2431</v>
      </c>
      <c r="ER380" s="14">
        <v>44081</v>
      </c>
      <c r="ES380" s="129">
        <v>13277</v>
      </c>
      <c r="ET380" s="130">
        <v>75</v>
      </c>
      <c r="EU380" s="130">
        <v>8385</v>
      </c>
      <c r="EV380" s="130">
        <v>4000</v>
      </c>
      <c r="EW380" s="130">
        <v>39780</v>
      </c>
      <c r="EX380" s="130">
        <v>3561</v>
      </c>
      <c r="EY380" s="131">
        <f>EX380/EV380*EW380/ET380</f>
        <v>472.18859999999995</v>
      </c>
      <c r="EZ380" s="38">
        <f>L380*EY380</f>
        <v>6138.4517999999989</v>
      </c>
      <c r="FA380" s="9"/>
      <c r="FB380" s="9"/>
      <c r="FC380" s="9"/>
      <c r="FD380" s="9"/>
      <c r="FE380" s="132"/>
      <c r="FF380" s="132"/>
      <c r="FG380" s="132"/>
      <c r="FH380" s="133"/>
      <c r="FI380" s="140"/>
      <c r="FJ380" s="133"/>
      <c r="FK380" s="135"/>
      <c r="FL380" s="136"/>
      <c r="FM380" s="9"/>
      <c r="FN380" s="1"/>
      <c r="FO380" s="40">
        <f>AC380/1000</f>
        <v>0.48099999999999998</v>
      </c>
      <c r="FP380" s="9"/>
      <c r="FQ380" s="118">
        <f>EX380*100/EU380</f>
        <v>42.468694096601077</v>
      </c>
      <c r="FR380" s="137">
        <f>EY380/1000</f>
        <v>0.47218859999999996</v>
      </c>
      <c r="FS380" s="9"/>
      <c r="FT380" s="1"/>
      <c r="FU380" s="335"/>
      <c r="FV380" s="344">
        <v>43739</v>
      </c>
      <c r="FW380" s="210"/>
      <c r="FX380" s="244" t="s">
        <v>2609</v>
      </c>
      <c r="FY380" s="243" t="s">
        <v>2476</v>
      </c>
      <c r="FZ380" s="1"/>
      <c r="GA380" s="1">
        <v>3</v>
      </c>
      <c r="GB380" s="9"/>
      <c r="GC380" s="9"/>
      <c r="GD380" s="1"/>
      <c r="GE380" s="20">
        <v>0</v>
      </c>
      <c r="GF380" s="237" t="s">
        <v>513</v>
      </c>
      <c r="GG380" s="1"/>
      <c r="GH380" s="28">
        <v>44081</v>
      </c>
      <c r="GI380" s="351">
        <v>0</v>
      </c>
      <c r="GJ380" s="244" t="s">
        <v>2611</v>
      </c>
      <c r="GK380" s="1"/>
      <c r="GL380" s="244" t="s">
        <v>513</v>
      </c>
      <c r="GM380" s="9"/>
      <c r="GN380" s="1"/>
      <c r="GO380" s="10">
        <v>44061</v>
      </c>
      <c r="GP380" s="10"/>
      <c r="GQ380" s="20"/>
      <c r="GR380" s="138"/>
      <c r="GS380" s="1"/>
      <c r="GT380" s="1"/>
      <c r="GU380" s="1"/>
      <c r="GV380" s="1"/>
      <c r="GW380" s="1"/>
      <c r="GX380" s="1"/>
      <c r="GY380" s="9"/>
      <c r="GZ380" s="9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9"/>
      <c r="KC380" s="9"/>
      <c r="KD380" s="9"/>
      <c r="KE380" s="20">
        <f>FR380*AO380/100*1000</f>
        <v>23.609429999999996</v>
      </c>
      <c r="KF380" s="20">
        <f>FR380*AP380/100*1000</f>
        <v>173.76540479999997</v>
      </c>
      <c r="KG380" s="20">
        <f>FR380*AQ380/100*1000</f>
        <v>270.56406779999998</v>
      </c>
      <c r="KH380" s="20">
        <f>FR380*AX380/100*1000</f>
        <v>1.1804714999999999</v>
      </c>
      <c r="KI380" s="20">
        <f>FR380*BM380/100*1000</f>
        <v>0.26442561599999997</v>
      </c>
      <c r="KJ380" s="20">
        <f>FR380*BY380/100*1000</f>
        <v>88.099060233599985</v>
      </c>
      <c r="KK380" s="20">
        <f>FR380*CA380/100*1000</f>
        <v>71.591346777599981</v>
      </c>
      <c r="KL380" s="20">
        <f>FR380*CC380/100*1000</f>
        <v>13.136664602879996</v>
      </c>
      <c r="KM380" s="9"/>
      <c r="KN380" s="9"/>
      <c r="KO380" s="9"/>
      <c r="KP380" s="1"/>
      <c r="KQ380" s="9"/>
      <c r="KR380" s="9"/>
      <c r="KS380" s="23">
        <v>44092</v>
      </c>
      <c r="KT380" s="20">
        <v>1</v>
      </c>
      <c r="KU380" s="1">
        <v>0</v>
      </c>
      <c r="KV380" s="1">
        <v>1</v>
      </c>
      <c r="KW380" s="23">
        <v>44267</v>
      </c>
      <c r="KX380" s="1">
        <v>1</v>
      </c>
      <c r="KY380" s="1">
        <v>0</v>
      </c>
      <c r="KZ380" s="1">
        <v>3</v>
      </c>
      <c r="LA380" s="11" t="s">
        <v>2604</v>
      </c>
      <c r="LB380" s="11"/>
      <c r="LC380" s="11"/>
    </row>
    <row r="381" spans="1:315">
      <c r="A381" s="1">
        <v>234</v>
      </c>
      <c r="B381" s="415">
        <f>COUNTIFS($D$3:D381,D381,$F$3:F381,F381)</f>
        <v>1</v>
      </c>
      <c r="C381" s="21">
        <v>9411</v>
      </c>
      <c r="D381" s="21" t="s">
        <v>697</v>
      </c>
      <c r="E381" s="1" t="s">
        <v>512</v>
      </c>
      <c r="F381" s="12">
        <v>5652061283</v>
      </c>
      <c r="G381" s="1">
        <v>62</v>
      </c>
      <c r="H381" s="441">
        <v>43362</v>
      </c>
      <c r="I381" s="162"/>
      <c r="J381" s="24"/>
      <c r="K381" s="9"/>
      <c r="L381" s="1"/>
      <c r="M381" s="1"/>
      <c r="N381" s="1"/>
      <c r="O381" s="1"/>
      <c r="P381" s="25"/>
      <c r="Q381" s="25"/>
      <c r="R381" s="25"/>
      <c r="S381" s="27"/>
      <c r="T381" s="27"/>
      <c r="U381" s="27"/>
      <c r="V381" s="27"/>
      <c r="W381" s="27"/>
      <c r="X381" s="27"/>
      <c r="Y381" s="26"/>
      <c r="Z381" s="8"/>
      <c r="AA381" s="1"/>
      <c r="AB381" s="1"/>
      <c r="AC381" s="1"/>
      <c r="AD381" s="1"/>
      <c r="AE381" s="1"/>
      <c r="AF381" s="1"/>
      <c r="AG381" s="136"/>
      <c r="AH381" s="9"/>
      <c r="AI381" s="1"/>
      <c r="AJ381" s="1"/>
      <c r="AK381" s="112"/>
      <c r="AL381" s="1"/>
      <c r="AM381" s="1"/>
      <c r="AN381" s="1"/>
      <c r="AO381" s="163"/>
      <c r="AP381" s="164"/>
      <c r="AQ381" s="165"/>
      <c r="AR381" s="166"/>
      <c r="AS381" s="135"/>
      <c r="AT381" s="21"/>
      <c r="AU381" s="167"/>
      <c r="AV381" s="1"/>
      <c r="AW381" s="1"/>
      <c r="AX381" s="168"/>
      <c r="AY381" s="1"/>
      <c r="AZ381" s="1"/>
      <c r="BA381" s="142"/>
      <c r="BB381" s="1"/>
      <c r="BC381" s="169"/>
      <c r="BD381" s="4"/>
      <c r="BE381" s="1"/>
      <c r="BF381" s="1"/>
      <c r="BG381" s="1"/>
      <c r="BH381" s="1"/>
      <c r="BI381" s="1"/>
      <c r="BJ381" s="1"/>
      <c r="BK381" s="1"/>
      <c r="BL381" s="170"/>
      <c r="BM381" s="123"/>
      <c r="BN381" s="4"/>
      <c r="BO381" s="1"/>
      <c r="BP381" s="1"/>
      <c r="BQ381" s="1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25"/>
      <c r="CP381" s="4"/>
      <c r="CQ381" s="1"/>
      <c r="CR381" s="1"/>
      <c r="CS381" s="1"/>
      <c r="CT381" s="25"/>
      <c r="CU381" s="125"/>
      <c r="CV381" s="125"/>
      <c r="CW381" s="1"/>
      <c r="CX381" s="1"/>
      <c r="CY381" s="1"/>
      <c r="CZ381" s="1"/>
      <c r="DA381" s="1"/>
      <c r="DB381" s="126"/>
      <c r="DC381" s="8"/>
      <c r="DD381" s="8"/>
      <c r="DE381" s="1"/>
      <c r="DF381" s="1"/>
      <c r="DG381" s="1"/>
      <c r="DH381" s="1"/>
      <c r="DI381" s="2"/>
      <c r="DJ381" s="205" t="s">
        <v>482</v>
      </c>
      <c r="DK381" s="4"/>
      <c r="DL381" s="4"/>
      <c r="DM381" s="4"/>
      <c r="DN381" s="4"/>
      <c r="DO381" s="4"/>
      <c r="DP381" s="4"/>
      <c r="DQ381" s="4"/>
      <c r="DR381" s="1"/>
      <c r="DS381" s="1"/>
      <c r="DT381" s="2"/>
      <c r="DU381" s="2"/>
      <c r="DV381" s="2"/>
      <c r="DW381" s="2"/>
      <c r="DX381" s="2"/>
      <c r="DY381" s="2"/>
      <c r="DZ381" s="2"/>
      <c r="EA381" s="2"/>
      <c r="EB381" s="1"/>
      <c r="EC381" s="9"/>
      <c r="ED381" s="9"/>
      <c r="EE381" s="9"/>
      <c r="EF381" s="237" t="s">
        <v>430</v>
      </c>
      <c r="EG381" s="1"/>
      <c r="EH381" s="1">
        <v>1</v>
      </c>
      <c r="EI381" s="237" t="s">
        <v>2613</v>
      </c>
      <c r="EJ381" s="1">
        <v>162</v>
      </c>
      <c r="EK381" s="1">
        <v>68</v>
      </c>
      <c r="EL381" s="6">
        <f>EK381/((EJ381/100)*(EJ381/100))</f>
        <v>25.910684346898332</v>
      </c>
      <c r="EM381" s="1"/>
      <c r="EN381" s="1">
        <v>0</v>
      </c>
      <c r="EO381" s="1">
        <v>2</v>
      </c>
      <c r="EP381" s="1">
        <v>2</v>
      </c>
      <c r="EQ381" s="244" t="s">
        <v>2612</v>
      </c>
      <c r="ER381" s="10">
        <v>42768</v>
      </c>
      <c r="ES381" s="129"/>
      <c r="ET381" s="9"/>
      <c r="EU381" s="9"/>
      <c r="EV381" s="9"/>
      <c r="EW381" s="9"/>
      <c r="EX381" s="9"/>
      <c r="EY381" s="132"/>
      <c r="EZ381" s="132"/>
      <c r="FA381" s="11"/>
      <c r="FB381" s="9"/>
      <c r="FC381" s="9"/>
      <c r="FD381" s="9"/>
      <c r="FE381" s="9"/>
      <c r="FF381" s="9"/>
      <c r="FG381" s="132"/>
      <c r="FH381" s="132"/>
      <c r="FI381" s="134"/>
      <c r="FJ381" s="133"/>
      <c r="FK381" s="171"/>
      <c r="FL381" s="21"/>
      <c r="FM381" s="136"/>
      <c r="FN381" s="9"/>
      <c r="FO381" s="36"/>
      <c r="FP381" s="9"/>
      <c r="FQ381" s="132"/>
      <c r="FR381" s="132"/>
      <c r="FS381" s="1"/>
      <c r="FT381" s="1"/>
      <c r="FU381" s="336">
        <v>41091</v>
      </c>
      <c r="FV381" s="343" t="s">
        <v>772</v>
      </c>
      <c r="FW381" s="237" t="s">
        <v>430</v>
      </c>
      <c r="FX381" s="208" t="s">
        <v>772</v>
      </c>
      <c r="FY381" s="243" t="s">
        <v>2522</v>
      </c>
      <c r="FZ381" s="1"/>
      <c r="GA381" s="1">
        <v>0</v>
      </c>
      <c r="GB381" s="9"/>
      <c r="GC381" s="9"/>
      <c r="GD381" s="1"/>
      <c r="GE381" s="20">
        <v>0</v>
      </c>
      <c r="GF381" s="237" t="s">
        <v>513</v>
      </c>
      <c r="GG381" s="1"/>
      <c r="GH381" s="28">
        <v>43558</v>
      </c>
      <c r="GI381" s="351">
        <v>2</v>
      </c>
      <c r="GJ381" s="244" t="s">
        <v>2614</v>
      </c>
      <c r="GK381" s="1"/>
      <c r="GL381" s="244" t="s">
        <v>513</v>
      </c>
      <c r="GM381" s="9"/>
      <c r="GN381" s="1"/>
      <c r="GO381" s="1"/>
      <c r="GP381" s="4"/>
      <c r="GQ381" s="1"/>
      <c r="GR381" s="138"/>
      <c r="GS381" s="1"/>
      <c r="GT381" s="1"/>
      <c r="GU381" s="1"/>
      <c r="GV381" s="1"/>
      <c r="GW381" s="1"/>
      <c r="GX381" s="1"/>
      <c r="GY381" s="9"/>
      <c r="GZ381" s="9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1"/>
      <c r="KQ381" s="9"/>
      <c r="KR381" s="9"/>
      <c r="KS381" s="23">
        <v>43558</v>
      </c>
      <c r="KT381" s="20">
        <v>1</v>
      </c>
      <c r="KU381" s="1">
        <v>0</v>
      </c>
      <c r="KV381" s="1">
        <v>1</v>
      </c>
      <c r="KW381" s="23">
        <v>44118</v>
      </c>
      <c r="KX381" s="1">
        <v>1</v>
      </c>
      <c r="KY381" s="1">
        <v>0</v>
      </c>
      <c r="KZ381" s="1">
        <v>3</v>
      </c>
      <c r="LA381" s="11" t="s">
        <v>2428</v>
      </c>
      <c r="LB381" s="11"/>
      <c r="LC381" s="11"/>
    </row>
    <row r="382" spans="1:315">
      <c r="A382" s="1">
        <v>74</v>
      </c>
      <c r="B382" s="1">
        <f>COUNTIFS($D$3:D382,D382,$F$3:F382,F382)</f>
        <v>1</v>
      </c>
      <c r="C382" s="34">
        <v>17155</v>
      </c>
      <c r="D382" s="21" t="s">
        <v>697</v>
      </c>
      <c r="E382" s="2" t="s">
        <v>1747</v>
      </c>
      <c r="F382" s="12">
        <v>7156205694</v>
      </c>
      <c r="G382" s="1">
        <v>51</v>
      </c>
      <c r="H382" s="441">
        <v>44651</v>
      </c>
      <c r="I382" s="29" t="s">
        <v>1982</v>
      </c>
      <c r="J382" s="24" t="s">
        <v>486</v>
      </c>
      <c r="K382" s="2" t="s">
        <v>429</v>
      </c>
      <c r="L382" s="2">
        <v>5</v>
      </c>
      <c r="M382" s="2">
        <v>2</v>
      </c>
      <c r="N382" s="2" t="s">
        <v>430</v>
      </c>
      <c r="O382" s="11"/>
      <c r="P382" s="2" t="s">
        <v>1972</v>
      </c>
      <c r="Q382" s="11"/>
      <c r="R382" s="11"/>
      <c r="S382" s="11"/>
      <c r="T382" s="41"/>
      <c r="U382" s="41"/>
      <c r="V382" s="61" t="s">
        <v>1980</v>
      </c>
      <c r="W382" s="41"/>
      <c r="X382" s="41"/>
      <c r="Y382" s="63"/>
      <c r="Z382" s="11"/>
      <c r="AA382" s="1" t="s">
        <v>1780</v>
      </c>
      <c r="AB382" s="1"/>
      <c r="AC382" s="112">
        <v>177</v>
      </c>
      <c r="AD382" s="112">
        <v>800</v>
      </c>
      <c r="AE382" s="11"/>
      <c r="AF382" s="11"/>
      <c r="AG382" s="11" t="s">
        <v>482</v>
      </c>
      <c r="AH382" s="112">
        <v>50</v>
      </c>
      <c r="AI382" s="11"/>
      <c r="AJ382" s="11"/>
      <c r="AK382" s="112"/>
      <c r="AL382" s="1"/>
      <c r="AM382" s="11"/>
      <c r="AN382" s="1"/>
      <c r="AO382" s="113">
        <v>45.8</v>
      </c>
      <c r="AP382" s="114">
        <v>51.3</v>
      </c>
      <c r="AQ382" s="115">
        <v>1.65</v>
      </c>
      <c r="AR382" s="116">
        <f t="shared" ref="AR382:AR391" si="578">AO382+AP382+AQ382</f>
        <v>98.75</v>
      </c>
      <c r="AS382" s="117">
        <f t="shared" ref="AS382:AS391" si="579">AO382/AP382</f>
        <v>0.89278752436647169</v>
      </c>
      <c r="AT382" s="118">
        <f t="shared" ref="AT382:AT391" si="580">AO382/AP382*AQ382</f>
        <v>1.4730994152046781</v>
      </c>
      <c r="AU382" s="119">
        <f t="shared" ref="AU382:AU391" si="581">AO382/(AP382+AQ382)</f>
        <v>0.86496694995278567</v>
      </c>
      <c r="AV382" s="19">
        <f t="shared" ref="AV382:AV391" si="582">AW382*AO382/100</f>
        <v>41.543999999999997</v>
      </c>
      <c r="AW382" s="19">
        <f>98-AY382</f>
        <v>90.707423580786028</v>
      </c>
      <c r="AX382" s="120">
        <v>3.34</v>
      </c>
      <c r="AY382" s="19">
        <f t="shared" ref="AY382:AY391" si="583">AX382*100/AO382</f>
        <v>7.2925764192139741</v>
      </c>
      <c r="AZ382" s="1" t="s">
        <v>431</v>
      </c>
      <c r="BA382" s="55">
        <v>17.88</v>
      </c>
      <c r="BB382" s="1" t="s">
        <v>431</v>
      </c>
      <c r="BC382" s="6">
        <v>2.4199999999999998E-3</v>
      </c>
      <c r="BD382" s="6"/>
      <c r="BE382" s="19"/>
      <c r="BF382" s="19"/>
      <c r="BG382" s="64">
        <v>6120.7142857142862</v>
      </c>
      <c r="BH382" s="64">
        <v>337.5</v>
      </c>
      <c r="BI382" s="19">
        <v>0.93</v>
      </c>
      <c r="BJ382" s="19">
        <v>41.8</v>
      </c>
      <c r="BK382" s="19">
        <f t="shared" ref="BK382:BK390" si="584">100-BJ382</f>
        <v>58.2</v>
      </c>
      <c r="BL382" s="121">
        <f t="shared" ref="BL382:BL391" si="585">BJ382/BK382</f>
        <v>0.71821305841924388</v>
      </c>
      <c r="BM382" s="122">
        <v>0.12</v>
      </c>
      <c r="BN382" s="6">
        <f t="shared" ref="BN382:BN391" si="586">BM382*100/AO382</f>
        <v>0.26200873362445415</v>
      </c>
      <c r="BO382" s="1" t="s">
        <v>431</v>
      </c>
      <c r="BP382" s="19">
        <v>31.159999999999997</v>
      </c>
      <c r="BQ382" s="19">
        <v>41.6</v>
      </c>
      <c r="BR382" s="42">
        <v>57897</v>
      </c>
      <c r="BS382" s="6">
        <f t="shared" ref="BS382:BS391" si="587">BX382+BZ382</f>
        <v>15.42</v>
      </c>
      <c r="BT382" s="4">
        <v>90.8</v>
      </c>
      <c r="BU382" s="42">
        <v>6736</v>
      </c>
      <c r="BV382" s="6">
        <f t="shared" ref="BV382:BV391" si="588">100-BT382</f>
        <v>9.2000000000000028</v>
      </c>
      <c r="BW382" s="6">
        <f t="shared" ref="BW382:BW391" si="589">BY382+CA382+CC382</f>
        <v>50.951159999999994</v>
      </c>
      <c r="BX382" s="22">
        <v>6.18</v>
      </c>
      <c r="BY382" s="22">
        <f t="shared" ref="BY382:BY391" si="590">BX382*AP382/100</f>
        <v>3.1703399999999999</v>
      </c>
      <c r="BZ382" s="6">
        <v>9.24</v>
      </c>
      <c r="CA382" s="22">
        <f t="shared" ref="CA382:CA391" si="591">BZ382*AP382/100</f>
        <v>4.7401200000000001</v>
      </c>
      <c r="CB382" s="6">
        <v>83.9</v>
      </c>
      <c r="CC382" s="22">
        <f t="shared" ref="CC382:CC391" si="592">CB382*AP382/100</f>
        <v>43.040699999999994</v>
      </c>
      <c r="CD382" s="22" t="s">
        <v>431</v>
      </c>
      <c r="CE382" s="123">
        <v>88.4</v>
      </c>
      <c r="CF382" s="124">
        <v>6186</v>
      </c>
      <c r="CG382" s="123">
        <v>75.8</v>
      </c>
      <c r="CH382" s="124">
        <v>5510</v>
      </c>
      <c r="CI382" s="123">
        <v>18.5</v>
      </c>
      <c r="CJ382" s="123">
        <v>28.4</v>
      </c>
      <c r="CK382" s="124">
        <v>4411</v>
      </c>
      <c r="CL382" s="19">
        <f t="shared" ref="CL382:CL391" si="593">BX382/BZ382</f>
        <v>0.66883116883116878</v>
      </c>
      <c r="CM382" s="19"/>
      <c r="CN382" s="19"/>
      <c r="CO382" s="19"/>
      <c r="CP382" s="6"/>
      <c r="CQ382" s="19"/>
      <c r="CR382" s="19"/>
      <c r="CS382" s="20"/>
      <c r="CT382" s="25"/>
      <c r="CU382" s="125"/>
      <c r="CV382" s="125"/>
      <c r="CW382" s="1"/>
      <c r="CX382" s="1"/>
      <c r="CY382" s="1"/>
      <c r="CZ382" s="22"/>
      <c r="DA382" s="16"/>
      <c r="DB382" s="126" t="s">
        <v>256</v>
      </c>
      <c r="DC382" s="127"/>
      <c r="DD382" s="128"/>
      <c r="DE382" s="1"/>
      <c r="DF382" s="1"/>
      <c r="DG382" s="1"/>
      <c r="DH382" s="1"/>
      <c r="DI382" s="1" t="s">
        <v>435</v>
      </c>
      <c r="DJ382" s="205" t="s">
        <v>482</v>
      </c>
      <c r="DK382" s="4">
        <v>2</v>
      </c>
      <c r="DL382" s="4"/>
      <c r="DM382" s="4"/>
      <c r="DN382" s="16"/>
      <c r="DO382" s="4"/>
      <c r="DP382" s="4"/>
      <c r="DQ382" s="4"/>
      <c r="DR382" s="55"/>
      <c r="DS382" s="22"/>
      <c r="DT382" s="22"/>
      <c r="DU382" s="22"/>
      <c r="DV382" s="22"/>
      <c r="DW382" s="22"/>
      <c r="DX382" s="22"/>
      <c r="DY382" s="22"/>
      <c r="DZ382" s="22"/>
      <c r="EA382" s="2"/>
      <c r="EB382" s="2"/>
      <c r="EC382" s="36"/>
      <c r="ED382" s="36"/>
      <c r="EE382" s="4">
        <f t="shared" ref="EE382:EE390" si="594">L382</f>
        <v>5</v>
      </c>
      <c r="EF382" s="4">
        <v>10</v>
      </c>
      <c r="EG382" s="4"/>
      <c r="EH382" s="4">
        <v>0</v>
      </c>
      <c r="EI382" s="4" t="s">
        <v>513</v>
      </c>
      <c r="EJ382" s="4">
        <v>173</v>
      </c>
      <c r="EK382" s="4">
        <v>97</v>
      </c>
      <c r="EL382" s="6">
        <f t="shared" ref="EL382:EL391" si="595">EK382/(EJ382*EJ382*0.01*0.01)</f>
        <v>32.410037087774398</v>
      </c>
      <c r="EM382" s="4"/>
      <c r="EN382" s="4">
        <v>0</v>
      </c>
      <c r="EO382" s="4">
        <v>1</v>
      </c>
      <c r="EP382" s="4">
        <v>1</v>
      </c>
      <c r="EQ382" s="31" t="s">
        <v>513</v>
      </c>
      <c r="ER382" s="14" t="s">
        <v>513</v>
      </c>
      <c r="ES382" s="129">
        <f t="shared" ref="ES382:ES388" si="596">C382</f>
        <v>17155</v>
      </c>
      <c r="ET382" s="130">
        <v>75</v>
      </c>
      <c r="EU382" s="130">
        <v>7231</v>
      </c>
      <c r="EV382" s="130">
        <v>5726</v>
      </c>
      <c r="EW382" s="130">
        <v>37440</v>
      </c>
      <c r="EX382" s="130">
        <v>2244</v>
      </c>
      <c r="EY382" s="131">
        <f t="shared" ref="EY382:EY391" si="597">EX382/EV382*EW382/ET382</f>
        <v>195.63478868319945</v>
      </c>
      <c r="EZ382" s="38">
        <f t="shared" ref="EZ382:EZ391" si="598">L382*EY382</f>
        <v>978.1739434159972</v>
      </c>
      <c r="FA382" s="9"/>
      <c r="FB382" s="9"/>
      <c r="FC382" s="9"/>
      <c r="FD382" s="9"/>
      <c r="FE382" s="132"/>
      <c r="FF382" s="132"/>
      <c r="FG382" s="132"/>
      <c r="FH382" s="133"/>
      <c r="FI382" s="134"/>
      <c r="FJ382" s="133"/>
      <c r="FK382" s="135"/>
      <c r="FL382" s="136"/>
      <c r="FM382" s="9"/>
      <c r="FN382" s="1"/>
      <c r="FO382" s="40">
        <f t="shared" ref="FO382:FO391" si="599">AC382/1000</f>
        <v>0.17699999999999999</v>
      </c>
      <c r="FP382" s="9"/>
      <c r="FQ382" s="118">
        <f t="shared" ref="FQ382:FQ391" si="600">EX382*100/EU382</f>
        <v>31.033052136633938</v>
      </c>
      <c r="FR382" s="137">
        <f t="shared" ref="FR382:FR391" si="601">EY382/1000</f>
        <v>0.19563478868319945</v>
      </c>
      <c r="FS382" s="9"/>
      <c r="FT382" s="1"/>
      <c r="FU382" s="336">
        <v>44228</v>
      </c>
      <c r="FV382" s="343"/>
      <c r="FW382" s="237" t="s">
        <v>1380</v>
      </c>
      <c r="FX382" s="208"/>
      <c r="FY382" s="243" t="s">
        <v>2513</v>
      </c>
      <c r="FZ382" s="1"/>
      <c r="GA382" s="1">
        <v>2</v>
      </c>
      <c r="GB382" s="9"/>
      <c r="GC382" s="9"/>
      <c r="GD382" s="1"/>
      <c r="GE382" s="20">
        <v>0</v>
      </c>
      <c r="GF382" s="237" t="s">
        <v>513</v>
      </c>
      <c r="GG382" s="1"/>
      <c r="GH382" s="28">
        <v>44679</v>
      </c>
      <c r="GI382" s="351">
        <v>1</v>
      </c>
      <c r="GJ382" s="244" t="s">
        <v>2615</v>
      </c>
      <c r="GK382" s="1"/>
      <c r="GL382" s="244" t="s">
        <v>513</v>
      </c>
      <c r="GM382" s="9"/>
      <c r="GN382" s="1"/>
      <c r="GO382" s="10"/>
      <c r="GP382" s="10"/>
      <c r="GQ382" s="20"/>
      <c r="GR382" s="138"/>
      <c r="GS382" s="1"/>
      <c r="GT382" s="1"/>
      <c r="GU382" s="1"/>
      <c r="GV382" s="1"/>
      <c r="GW382" s="1"/>
      <c r="GX382" s="1"/>
      <c r="GY382" s="9"/>
      <c r="GZ382" s="9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22"/>
      <c r="KC382" s="22"/>
      <c r="KD382" s="22"/>
      <c r="KE382" s="20">
        <f t="shared" ref="KE382:KE391" si="602">FR382*AO382/100*1000</f>
        <v>89.600733216905326</v>
      </c>
      <c r="KF382" s="20">
        <f t="shared" ref="KF382:KF391" si="603">FR382*AP382/100*1000</f>
        <v>100.36064659448131</v>
      </c>
      <c r="KG382" s="20">
        <f t="shared" ref="KG382:KG391" si="604">FR382*AQ382/100*1000</f>
        <v>3.2279740132727905</v>
      </c>
      <c r="KH382" s="20">
        <f t="shared" ref="KH382:KH391" si="605">FR382*AX382/100*1000</f>
        <v>6.5342019420188615</v>
      </c>
      <c r="KI382" s="20">
        <f t="shared" ref="KI382:KI391" si="606">FR382*BM382/100*1000</f>
        <v>0.23476174641983935</v>
      </c>
      <c r="KJ382" s="20">
        <f t="shared" ref="KJ382:KJ391" si="607">FR382*BY382/100*1000</f>
        <v>6.2022879595389444</v>
      </c>
      <c r="KK382" s="20">
        <f t="shared" ref="KK382:KK391" si="608">FR382*CA382/100*1000</f>
        <v>9.2733237453300745</v>
      </c>
      <c r="KL382" s="20">
        <f t="shared" ref="KL382:KL391" si="609">FR382*CC382/100*1000</f>
        <v>84.202582492769821</v>
      </c>
      <c r="KM382" s="19">
        <v>44</v>
      </c>
      <c r="KN382" s="19">
        <v>82.7</v>
      </c>
      <c r="KO382" s="9">
        <v>1</v>
      </c>
      <c r="KP382" s="1"/>
      <c r="KQ382" s="9"/>
      <c r="KR382" s="9"/>
      <c r="KS382" s="23">
        <v>44679</v>
      </c>
      <c r="KT382" s="20">
        <v>1</v>
      </c>
      <c r="KU382" s="1">
        <v>1</v>
      </c>
      <c r="KV382" s="1">
        <v>1</v>
      </c>
      <c r="KW382" s="23">
        <v>44819</v>
      </c>
      <c r="KX382" s="1">
        <v>1</v>
      </c>
      <c r="KY382" s="1">
        <v>0</v>
      </c>
      <c r="KZ382" s="1">
        <v>3</v>
      </c>
      <c r="LA382" s="11" t="s">
        <v>2498</v>
      </c>
      <c r="LB382" s="11"/>
      <c r="LC382" s="11"/>
    </row>
    <row r="383" spans="1:315">
      <c r="A383" s="1">
        <v>178</v>
      </c>
      <c r="B383" s="415">
        <f>COUNTIFS($D$3:D383,D383,$F$3:F383,F383)</f>
        <v>1</v>
      </c>
      <c r="C383" s="34">
        <v>15660</v>
      </c>
      <c r="D383" s="72" t="s">
        <v>1658</v>
      </c>
      <c r="E383" s="73" t="s">
        <v>495</v>
      </c>
      <c r="F383" s="75">
        <v>6301061173</v>
      </c>
      <c r="G383" s="74">
        <v>58</v>
      </c>
      <c r="H383" s="442">
        <v>44376</v>
      </c>
      <c r="I383" s="29" t="s">
        <v>441</v>
      </c>
      <c r="J383" s="24" t="s">
        <v>486</v>
      </c>
      <c r="K383" s="2" t="s">
        <v>429</v>
      </c>
      <c r="L383" s="2">
        <v>24</v>
      </c>
      <c r="M383" s="2" t="s">
        <v>1659</v>
      </c>
      <c r="N383" s="2" t="s">
        <v>430</v>
      </c>
      <c r="O383" s="11"/>
      <c r="P383" s="2" t="s">
        <v>1638</v>
      </c>
      <c r="Q383" s="11"/>
      <c r="R383" s="11"/>
      <c r="S383" s="11"/>
      <c r="T383" s="41"/>
      <c r="U383" s="41"/>
      <c r="V383" s="61" t="s">
        <v>1358</v>
      </c>
      <c r="W383" s="11"/>
      <c r="X383" s="69" t="s">
        <v>1650</v>
      </c>
      <c r="Y383" s="63"/>
      <c r="Z383" s="11"/>
      <c r="AA383" s="1" t="s">
        <v>760</v>
      </c>
      <c r="AB383" s="1"/>
      <c r="AC383" s="112">
        <v>241</v>
      </c>
      <c r="AD383" s="112">
        <v>5700</v>
      </c>
      <c r="AE383" s="11"/>
      <c r="AF383" s="11"/>
      <c r="AG383" s="11" t="s">
        <v>490</v>
      </c>
      <c r="AH383" s="112">
        <v>450</v>
      </c>
      <c r="AI383" s="11"/>
      <c r="AJ383" s="11"/>
      <c r="AK383" s="112"/>
      <c r="AL383" s="1"/>
      <c r="AM383" s="11"/>
      <c r="AN383" s="1"/>
      <c r="AO383" s="113">
        <v>47.1</v>
      </c>
      <c r="AP383" s="114">
        <v>41.4</v>
      </c>
      <c r="AQ383" s="115">
        <v>10.9</v>
      </c>
      <c r="AR383" s="116">
        <f t="shared" si="578"/>
        <v>99.4</v>
      </c>
      <c r="AS383" s="117">
        <f t="shared" si="579"/>
        <v>1.13768115942029</v>
      </c>
      <c r="AT383" s="118">
        <f t="shared" si="580"/>
        <v>12.400724637681162</v>
      </c>
      <c r="AU383" s="119">
        <f t="shared" si="581"/>
        <v>0.90057361376673051</v>
      </c>
      <c r="AV383" s="19">
        <f t="shared" si="582"/>
        <v>40.938000000000002</v>
      </c>
      <c r="AW383" s="19">
        <f>98-AY383-(CD383*100/AO383)</f>
        <v>86.917197452229303</v>
      </c>
      <c r="AX383" s="120">
        <v>4.72</v>
      </c>
      <c r="AY383" s="19">
        <f t="shared" si="583"/>
        <v>10.021231422505307</v>
      </c>
      <c r="AZ383" s="1" t="s">
        <v>431</v>
      </c>
      <c r="BA383" s="55">
        <v>14.690000000000001</v>
      </c>
      <c r="BB383" s="1" t="s">
        <v>431</v>
      </c>
      <c r="BC383" s="6">
        <v>8.7999999999999995E-2</v>
      </c>
      <c r="BD383" s="6"/>
      <c r="BE383" s="19"/>
      <c r="BF383" s="19"/>
      <c r="BG383" s="64">
        <v>7168.7737041719356</v>
      </c>
      <c r="BH383" s="64">
        <v>739.14</v>
      </c>
      <c r="BI383" s="19">
        <v>1.52</v>
      </c>
      <c r="BJ383" s="19">
        <v>32.700000000000003</v>
      </c>
      <c r="BK383" s="19">
        <f t="shared" si="584"/>
        <v>67.3</v>
      </c>
      <c r="BL383" s="121">
        <f t="shared" si="585"/>
        <v>0.48588410104011892</v>
      </c>
      <c r="BM383" s="122">
        <v>0.16</v>
      </c>
      <c r="BN383" s="6">
        <f t="shared" si="586"/>
        <v>0.33970276008492567</v>
      </c>
      <c r="BO383" s="1" t="s">
        <v>431</v>
      </c>
      <c r="BP383" s="19">
        <v>31.5</v>
      </c>
      <c r="BQ383" s="19">
        <v>56.24</v>
      </c>
      <c r="BR383" s="42">
        <v>32022</v>
      </c>
      <c r="BS383" s="6">
        <f t="shared" si="587"/>
        <v>54.099999999999994</v>
      </c>
      <c r="BT383" s="4">
        <v>70.099999999999994</v>
      </c>
      <c r="BU383" s="42">
        <v>9509.6785714285706</v>
      </c>
      <c r="BV383" s="6">
        <f t="shared" si="588"/>
        <v>29.900000000000006</v>
      </c>
      <c r="BW383" s="6">
        <f t="shared" si="589"/>
        <v>40.985999999999997</v>
      </c>
      <c r="BX383" s="22">
        <v>12.3</v>
      </c>
      <c r="BY383" s="22">
        <f t="shared" si="590"/>
        <v>5.0922000000000001</v>
      </c>
      <c r="BZ383" s="6">
        <v>41.8</v>
      </c>
      <c r="CA383" s="22">
        <f t="shared" si="591"/>
        <v>17.305199999999999</v>
      </c>
      <c r="CB383" s="6">
        <v>44.9</v>
      </c>
      <c r="CC383" s="22">
        <f t="shared" si="592"/>
        <v>18.5886</v>
      </c>
      <c r="CD383" s="22">
        <v>0.5</v>
      </c>
      <c r="CE383" s="123">
        <v>93.9</v>
      </c>
      <c r="CF383" s="124">
        <v>7472</v>
      </c>
      <c r="CG383" s="123">
        <v>81</v>
      </c>
      <c r="CH383" s="124">
        <v>5611</v>
      </c>
      <c r="CI383" s="123">
        <v>33.4</v>
      </c>
      <c r="CJ383" s="123">
        <v>60.8</v>
      </c>
      <c r="CK383" s="124">
        <v>5443</v>
      </c>
      <c r="CL383" s="19">
        <f t="shared" si="593"/>
        <v>0.29425837320574166</v>
      </c>
      <c r="CM383" s="19"/>
      <c r="CN383" s="19"/>
      <c r="CO383" s="19"/>
      <c r="CP383" s="6">
        <v>1.38</v>
      </c>
      <c r="CQ383" s="19"/>
      <c r="CR383" s="19"/>
      <c r="CS383" s="20"/>
      <c r="CT383" s="25"/>
      <c r="CU383" s="125"/>
      <c r="CV383" s="125"/>
      <c r="CW383" s="1"/>
      <c r="CX383" s="1"/>
      <c r="CY383" s="1"/>
      <c r="CZ383" s="22"/>
      <c r="DA383" s="16"/>
      <c r="DB383" s="126" t="s">
        <v>440</v>
      </c>
      <c r="DC383" s="127"/>
      <c r="DD383" s="128" t="s">
        <v>1660</v>
      </c>
      <c r="DE383" s="1"/>
      <c r="DF383" s="1"/>
      <c r="DG383" s="1"/>
      <c r="DH383" s="1"/>
      <c r="DI383" s="1" t="s">
        <v>433</v>
      </c>
      <c r="DJ383" s="206" t="s">
        <v>490</v>
      </c>
      <c r="DK383" s="4">
        <v>2</v>
      </c>
      <c r="DL383" s="4"/>
      <c r="DM383" s="4"/>
      <c r="DN383" s="16">
        <v>0</v>
      </c>
      <c r="DO383" s="4"/>
      <c r="DP383" s="4"/>
      <c r="DQ383" s="4"/>
      <c r="DR383" s="55" t="s">
        <v>1414</v>
      </c>
      <c r="DS383" s="22" t="s">
        <v>430</v>
      </c>
      <c r="DT383" s="64">
        <v>174</v>
      </c>
      <c r="DU383" s="22">
        <v>7.5</v>
      </c>
      <c r="DV383" s="22">
        <v>92.5</v>
      </c>
      <c r="DW383" s="22"/>
      <c r="DX383" s="22" t="s">
        <v>430</v>
      </c>
      <c r="DY383" s="22" t="s">
        <v>430</v>
      </c>
      <c r="DZ383" s="22" t="s">
        <v>430</v>
      </c>
      <c r="EA383" s="2">
        <v>0</v>
      </c>
      <c r="EB383" s="65"/>
      <c r="EC383" s="36"/>
      <c r="ED383" s="36"/>
      <c r="EE383" s="4">
        <f t="shared" si="594"/>
        <v>24</v>
      </c>
      <c r="EF383" s="4">
        <v>40</v>
      </c>
      <c r="EG383" s="4">
        <v>3</v>
      </c>
      <c r="EH383" s="4">
        <v>1</v>
      </c>
      <c r="EI383" s="4" t="s">
        <v>2439</v>
      </c>
      <c r="EJ383" s="4">
        <v>187</v>
      </c>
      <c r="EK383" s="4">
        <v>96</v>
      </c>
      <c r="EL383" s="6">
        <f t="shared" si="595"/>
        <v>27.452886842632044</v>
      </c>
      <c r="EM383" s="4"/>
      <c r="EN383" s="4">
        <v>1</v>
      </c>
      <c r="EO383" s="4">
        <v>2</v>
      </c>
      <c r="EP383" s="4">
        <v>1</v>
      </c>
      <c r="EQ383" s="31" t="s">
        <v>513</v>
      </c>
      <c r="ER383" s="14" t="s">
        <v>513</v>
      </c>
      <c r="ES383" s="129">
        <f t="shared" si="596"/>
        <v>15660</v>
      </c>
      <c r="ET383" s="130">
        <v>75</v>
      </c>
      <c r="EU383" s="130">
        <v>651267</v>
      </c>
      <c r="EV383" s="130">
        <v>8000</v>
      </c>
      <c r="EW383" s="130">
        <v>39780</v>
      </c>
      <c r="EX383" s="130">
        <v>3614</v>
      </c>
      <c r="EY383" s="131">
        <f t="shared" si="597"/>
        <v>239.60819999999998</v>
      </c>
      <c r="EZ383" s="38">
        <f t="shared" si="598"/>
        <v>5750.5967999999993</v>
      </c>
      <c r="FA383" s="9"/>
      <c r="FB383" s="9"/>
      <c r="FC383" s="9"/>
      <c r="FD383" s="9"/>
      <c r="FE383" s="132"/>
      <c r="FF383" s="132"/>
      <c r="FG383" s="132"/>
      <c r="FH383" s="133"/>
      <c r="FI383" s="134"/>
      <c r="FJ383" s="133"/>
      <c r="FK383" s="135"/>
      <c r="FL383" s="136"/>
      <c r="FM383" s="9"/>
      <c r="FN383" s="1"/>
      <c r="FO383" s="40">
        <f t="shared" si="599"/>
        <v>0.24099999999999999</v>
      </c>
      <c r="FP383" s="9"/>
      <c r="FQ383" s="118">
        <f t="shared" si="600"/>
        <v>0.55491833610485408</v>
      </c>
      <c r="FR383" s="137">
        <f t="shared" si="601"/>
        <v>0.23960819999999999</v>
      </c>
      <c r="FS383" s="9"/>
      <c r="FT383" s="1"/>
      <c r="FU383" s="335"/>
      <c r="FV383" s="344">
        <v>44348</v>
      </c>
      <c r="FW383" s="210"/>
      <c r="FX383" s="244" t="s">
        <v>1314</v>
      </c>
      <c r="FY383" s="243" t="s">
        <v>2461</v>
      </c>
      <c r="FZ383" s="1"/>
      <c r="GA383" s="1">
        <v>3</v>
      </c>
      <c r="GB383" s="9"/>
      <c r="GC383" s="9"/>
      <c r="GD383" s="1"/>
      <c r="GE383" s="20">
        <v>0</v>
      </c>
      <c r="GF383" s="237" t="s">
        <v>513</v>
      </c>
      <c r="GG383" s="1"/>
      <c r="GH383" s="28">
        <v>44397</v>
      </c>
      <c r="GI383" s="351">
        <v>1</v>
      </c>
      <c r="GJ383" s="244" t="s">
        <v>2440</v>
      </c>
      <c r="GK383" s="1"/>
      <c r="GL383" s="244" t="s">
        <v>513</v>
      </c>
      <c r="GM383" s="9"/>
      <c r="GN383" s="1"/>
      <c r="GO383" s="10"/>
      <c r="GP383" s="10"/>
      <c r="GQ383" s="20"/>
      <c r="GR383" s="138"/>
      <c r="GS383" s="1"/>
      <c r="GT383" s="1"/>
      <c r="GU383" s="1"/>
      <c r="GV383" s="1"/>
      <c r="GW383" s="1"/>
      <c r="GX383" s="1"/>
      <c r="GY383" s="9"/>
      <c r="GZ383" s="9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9"/>
      <c r="KC383" s="9"/>
      <c r="KD383" s="9"/>
      <c r="KE383" s="20">
        <f t="shared" si="602"/>
        <v>112.85546220000001</v>
      </c>
      <c r="KF383" s="20">
        <f t="shared" si="603"/>
        <v>99.197794799999983</v>
      </c>
      <c r="KG383" s="20">
        <f t="shared" si="604"/>
        <v>26.117293799999999</v>
      </c>
      <c r="KH383" s="20">
        <f t="shared" si="605"/>
        <v>11.30950704</v>
      </c>
      <c r="KI383" s="20">
        <f t="shared" si="606"/>
        <v>0.38337311999999996</v>
      </c>
      <c r="KJ383" s="20">
        <f t="shared" si="607"/>
        <v>12.201328760400001</v>
      </c>
      <c r="KK383" s="20">
        <f t="shared" si="608"/>
        <v>41.464678226400004</v>
      </c>
      <c r="KL383" s="20">
        <f t="shared" si="609"/>
        <v>44.539809865199992</v>
      </c>
      <c r="KM383" s="9"/>
      <c r="KN383" s="9"/>
      <c r="KO383" s="9"/>
      <c r="KP383" s="1"/>
      <c r="KQ383" s="9"/>
      <c r="KR383" s="9"/>
      <c r="KS383" s="23">
        <v>44397</v>
      </c>
      <c r="KT383" s="20">
        <v>2</v>
      </c>
      <c r="KU383" s="1">
        <v>3</v>
      </c>
      <c r="KV383" s="1">
        <v>1</v>
      </c>
      <c r="KW383" s="23">
        <v>44397</v>
      </c>
      <c r="KX383" s="1">
        <v>2</v>
      </c>
      <c r="KY383" s="1">
        <v>0</v>
      </c>
      <c r="KZ383" s="1">
        <v>0</v>
      </c>
      <c r="LA383" s="11" t="s">
        <v>2428</v>
      </c>
      <c r="LB383" s="11"/>
      <c r="LC383" s="11"/>
    </row>
    <row r="384" spans="1:315">
      <c r="A384" s="1">
        <v>196</v>
      </c>
      <c r="B384" s="1">
        <f>COUNTIFS($D$3:D384,D384,$F$3:F384,F384)</f>
        <v>2</v>
      </c>
      <c r="C384" s="34">
        <v>15813</v>
      </c>
      <c r="D384" s="72" t="s">
        <v>1658</v>
      </c>
      <c r="E384" s="73" t="s">
        <v>495</v>
      </c>
      <c r="F384" s="75">
        <v>6301061173</v>
      </c>
      <c r="G384" s="74">
        <v>58</v>
      </c>
      <c r="H384" s="442">
        <v>44397</v>
      </c>
      <c r="I384" s="29" t="s">
        <v>441</v>
      </c>
      <c r="J384" s="24" t="s">
        <v>486</v>
      </c>
      <c r="K384" s="2" t="s">
        <v>429</v>
      </c>
      <c r="L384" s="2">
        <v>22</v>
      </c>
      <c r="M384" s="2">
        <v>10</v>
      </c>
      <c r="N384" s="2" t="s">
        <v>430</v>
      </c>
      <c r="O384" s="11"/>
      <c r="P384" s="2" t="s">
        <v>1683</v>
      </c>
      <c r="Q384" s="11"/>
      <c r="R384" s="11"/>
      <c r="S384" s="11"/>
      <c r="T384" s="41"/>
      <c r="U384" s="41"/>
      <c r="V384" s="61" t="s">
        <v>1358</v>
      </c>
      <c r="W384" s="11"/>
      <c r="X384" s="69" t="s">
        <v>1650</v>
      </c>
      <c r="Y384" s="63" t="s">
        <v>1695</v>
      </c>
      <c r="Z384" s="11"/>
      <c r="AA384" s="1" t="s">
        <v>760</v>
      </c>
      <c r="AB384" s="1"/>
      <c r="AC384" s="112">
        <v>273</v>
      </c>
      <c r="AD384" s="112">
        <v>6000</v>
      </c>
      <c r="AE384" s="11"/>
      <c r="AF384" s="11"/>
      <c r="AG384" s="11" t="s">
        <v>490</v>
      </c>
      <c r="AH384" s="112">
        <v>450</v>
      </c>
      <c r="AI384" s="11"/>
      <c r="AJ384" s="11"/>
      <c r="AK384" s="112"/>
      <c r="AL384" s="1"/>
      <c r="AM384" s="11"/>
      <c r="AN384" s="1"/>
      <c r="AO384" s="113">
        <v>39.799999999999997</v>
      </c>
      <c r="AP384" s="114">
        <v>56.6</v>
      </c>
      <c r="AQ384" s="115">
        <v>3.05</v>
      </c>
      <c r="AR384" s="116">
        <f t="shared" si="578"/>
        <v>99.45</v>
      </c>
      <c r="AS384" s="117">
        <f t="shared" si="579"/>
        <v>0.70318021201413416</v>
      </c>
      <c r="AT384" s="118">
        <f t="shared" si="580"/>
        <v>2.144699646643109</v>
      </c>
      <c r="AU384" s="119">
        <f t="shared" si="581"/>
        <v>0.66722548197820619</v>
      </c>
      <c r="AV384" s="19">
        <f t="shared" si="582"/>
        <v>35.213999999999999</v>
      </c>
      <c r="AW384" s="19">
        <f>98-AY384-(CD384*100/AO384)</f>
        <v>88.477386934673362</v>
      </c>
      <c r="AX384" s="120">
        <v>3.05</v>
      </c>
      <c r="AY384" s="19">
        <f t="shared" si="583"/>
        <v>7.6633165829145735</v>
      </c>
      <c r="AZ384" s="1" t="s">
        <v>431</v>
      </c>
      <c r="BA384" s="55">
        <v>14.43</v>
      </c>
      <c r="BB384" s="1" t="s">
        <v>431</v>
      </c>
      <c r="BC384" s="6">
        <v>2.4E-2</v>
      </c>
      <c r="BD384" s="6"/>
      <c r="BE384" s="19"/>
      <c r="BF384" s="19"/>
      <c r="BG384" s="64">
        <v>5782.3008849557527</v>
      </c>
      <c r="BH384" s="64">
        <v>946.15</v>
      </c>
      <c r="BI384" s="19">
        <v>0.4</v>
      </c>
      <c r="BJ384" s="19">
        <v>35.4</v>
      </c>
      <c r="BK384" s="19">
        <f t="shared" si="584"/>
        <v>64.599999999999994</v>
      </c>
      <c r="BL384" s="121">
        <f t="shared" si="585"/>
        <v>0.54798761609907121</v>
      </c>
      <c r="BM384" s="122">
        <v>0.12</v>
      </c>
      <c r="BN384" s="6">
        <f t="shared" si="586"/>
        <v>0.30150753768844224</v>
      </c>
      <c r="BO384" s="1" t="s">
        <v>431</v>
      </c>
      <c r="BP384" s="19">
        <v>23</v>
      </c>
      <c r="BQ384" s="19">
        <v>22.016000000000002</v>
      </c>
      <c r="BR384" s="42">
        <v>25846.400000000001</v>
      </c>
      <c r="BS384" s="6">
        <f t="shared" si="587"/>
        <v>56.599999999999994</v>
      </c>
      <c r="BT384" s="4">
        <v>81.099999999999994</v>
      </c>
      <c r="BU384" s="42">
        <v>10724.449999999999</v>
      </c>
      <c r="BV384" s="6">
        <f t="shared" si="588"/>
        <v>18.900000000000006</v>
      </c>
      <c r="BW384" s="6">
        <f t="shared" si="589"/>
        <v>55.864200000000004</v>
      </c>
      <c r="BX384" s="22">
        <v>22.7</v>
      </c>
      <c r="BY384" s="22">
        <f t="shared" si="590"/>
        <v>12.848199999999999</v>
      </c>
      <c r="BZ384" s="6">
        <v>33.9</v>
      </c>
      <c r="CA384" s="22">
        <f t="shared" si="591"/>
        <v>19.1874</v>
      </c>
      <c r="CB384" s="6">
        <v>42.1</v>
      </c>
      <c r="CC384" s="22">
        <f t="shared" si="592"/>
        <v>23.828600000000002</v>
      </c>
      <c r="CD384" s="22">
        <v>0.74</v>
      </c>
      <c r="CE384" s="123">
        <v>92.4</v>
      </c>
      <c r="CF384" s="124">
        <v>6436</v>
      </c>
      <c r="CG384" s="123">
        <v>79.400000000000006</v>
      </c>
      <c r="CH384" s="124">
        <v>4907</v>
      </c>
      <c r="CI384" s="123">
        <v>26.2</v>
      </c>
      <c r="CJ384" s="123">
        <v>59.7</v>
      </c>
      <c r="CK384" s="124">
        <v>5059</v>
      </c>
      <c r="CL384" s="19">
        <f t="shared" si="593"/>
        <v>0.6696165191740413</v>
      </c>
      <c r="CM384" s="19"/>
      <c r="CN384" s="19"/>
      <c r="CO384" s="19"/>
      <c r="CP384" s="6">
        <v>0.76</v>
      </c>
      <c r="CQ384" s="19"/>
      <c r="CR384" s="19"/>
      <c r="CS384" s="20"/>
      <c r="CT384" s="25"/>
      <c r="CU384" s="125"/>
      <c r="CV384" s="125"/>
      <c r="CW384" s="1"/>
      <c r="CX384" s="1"/>
      <c r="CY384" s="1"/>
      <c r="CZ384" s="22"/>
      <c r="DA384" s="16"/>
      <c r="DB384" s="126" t="s">
        <v>440</v>
      </c>
      <c r="DC384" s="127"/>
      <c r="DD384" s="128" t="s">
        <v>1696</v>
      </c>
      <c r="DE384" s="1"/>
      <c r="DF384" s="1"/>
      <c r="DG384" s="1"/>
      <c r="DH384" s="1"/>
      <c r="DI384" s="1" t="s">
        <v>433</v>
      </c>
      <c r="DJ384" s="206" t="s">
        <v>490</v>
      </c>
      <c r="DK384" s="4">
        <v>2</v>
      </c>
      <c r="DL384" s="4"/>
      <c r="DM384" s="4"/>
      <c r="DN384" s="16">
        <v>0</v>
      </c>
      <c r="DO384" s="4"/>
      <c r="DP384" s="4"/>
      <c r="DQ384" s="4"/>
      <c r="DR384" s="22" t="s">
        <v>430</v>
      </c>
      <c r="DS384" s="22" t="s">
        <v>430</v>
      </c>
      <c r="DT384" s="64">
        <v>238</v>
      </c>
      <c r="DU384" s="22">
        <v>4.2</v>
      </c>
      <c r="DV384" s="22">
        <v>95.8</v>
      </c>
      <c r="DW384" s="22" t="s">
        <v>430</v>
      </c>
      <c r="DX384" s="22" t="s">
        <v>430</v>
      </c>
      <c r="DY384" s="22" t="s">
        <v>430</v>
      </c>
      <c r="DZ384" s="22" t="s">
        <v>430</v>
      </c>
      <c r="EA384" s="2">
        <v>0</v>
      </c>
      <c r="EB384" s="65"/>
      <c r="EC384" s="36"/>
      <c r="ED384" s="36"/>
      <c r="EE384" s="4">
        <f t="shared" si="594"/>
        <v>22</v>
      </c>
      <c r="EF384" s="4">
        <v>30</v>
      </c>
      <c r="EG384" s="4"/>
      <c r="EH384" s="4">
        <v>1</v>
      </c>
      <c r="EI384" s="4" t="s">
        <v>2439</v>
      </c>
      <c r="EJ384" s="4">
        <v>187</v>
      </c>
      <c r="EK384" s="4">
        <v>96</v>
      </c>
      <c r="EL384" s="6">
        <f t="shared" si="595"/>
        <v>27.452886842632044</v>
      </c>
      <c r="EM384" s="4"/>
      <c r="EN384" s="4">
        <v>1</v>
      </c>
      <c r="EO384" s="4">
        <v>2</v>
      </c>
      <c r="EP384" s="4">
        <v>1</v>
      </c>
      <c r="EQ384" s="31" t="s">
        <v>513</v>
      </c>
      <c r="ER384" s="14" t="s">
        <v>513</v>
      </c>
      <c r="ES384" s="129">
        <f t="shared" si="596"/>
        <v>15813</v>
      </c>
      <c r="ET384" s="130">
        <v>75</v>
      </c>
      <c r="EU384" s="130">
        <v>11226</v>
      </c>
      <c r="EV384" s="130">
        <v>4000</v>
      </c>
      <c r="EW384" s="130">
        <v>39780</v>
      </c>
      <c r="EX384" s="130">
        <v>1974</v>
      </c>
      <c r="EY384" s="131">
        <f t="shared" si="597"/>
        <v>261.75240000000002</v>
      </c>
      <c r="EZ384" s="38">
        <f t="shared" si="598"/>
        <v>5758.5528000000004</v>
      </c>
      <c r="FA384" s="9"/>
      <c r="FB384" s="9"/>
      <c r="FC384" s="9"/>
      <c r="FD384" s="9"/>
      <c r="FE384" s="132"/>
      <c r="FF384" s="132"/>
      <c r="FG384" s="132"/>
      <c r="FH384" s="133"/>
      <c r="FI384" s="134"/>
      <c r="FJ384" s="133"/>
      <c r="FK384" s="135"/>
      <c r="FL384" s="136"/>
      <c r="FM384" s="9"/>
      <c r="FN384" s="1"/>
      <c r="FO384" s="40">
        <f t="shared" si="599"/>
        <v>0.27300000000000002</v>
      </c>
      <c r="FP384" s="9"/>
      <c r="FQ384" s="118">
        <f t="shared" si="600"/>
        <v>17.584179583110636</v>
      </c>
      <c r="FR384" s="137">
        <f t="shared" si="601"/>
        <v>0.2617524</v>
      </c>
      <c r="FS384" s="9"/>
      <c r="FT384" s="1"/>
      <c r="FU384" s="335"/>
      <c r="FV384" s="344">
        <v>44348</v>
      </c>
      <c r="FW384" s="210"/>
      <c r="FX384" s="244" t="s">
        <v>2471</v>
      </c>
      <c r="FY384" s="243" t="s">
        <v>2461</v>
      </c>
      <c r="FZ384" s="1"/>
      <c r="GA384" s="1">
        <v>3</v>
      </c>
      <c r="GB384" s="9"/>
      <c r="GC384" s="9"/>
      <c r="GD384" s="1"/>
      <c r="GE384" s="20">
        <v>1</v>
      </c>
      <c r="GF384" s="237" t="s">
        <v>2489</v>
      </c>
      <c r="GG384" s="1"/>
      <c r="GH384" s="244" t="s">
        <v>430</v>
      </c>
      <c r="GI384" s="351">
        <v>0</v>
      </c>
      <c r="GJ384" s="244" t="s">
        <v>2616</v>
      </c>
      <c r="GK384" s="1"/>
      <c r="GL384" s="8"/>
      <c r="GM384" s="9"/>
      <c r="GN384" s="1"/>
      <c r="GO384" s="10"/>
      <c r="GP384" s="10"/>
      <c r="GQ384" s="20"/>
      <c r="GR384" s="138"/>
      <c r="GS384" s="1"/>
      <c r="GT384" s="1"/>
      <c r="GU384" s="1"/>
      <c r="GV384" s="1"/>
      <c r="GW384" s="1"/>
      <c r="GX384" s="1"/>
      <c r="GY384" s="9"/>
      <c r="GZ384" s="9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9"/>
      <c r="KC384" s="9"/>
      <c r="KD384" s="9"/>
      <c r="KE384" s="20">
        <f t="shared" si="602"/>
        <v>104.1774552</v>
      </c>
      <c r="KF384" s="20">
        <f t="shared" si="603"/>
        <v>148.15185840000001</v>
      </c>
      <c r="KG384" s="20">
        <f t="shared" si="604"/>
        <v>7.9834481999999998</v>
      </c>
      <c r="KH384" s="20">
        <f t="shared" si="605"/>
        <v>7.9834481999999998</v>
      </c>
      <c r="KI384" s="20">
        <f t="shared" si="606"/>
        <v>0.31410288000000003</v>
      </c>
      <c r="KJ384" s="20">
        <f t="shared" si="607"/>
        <v>33.630471856799993</v>
      </c>
      <c r="KK384" s="20">
        <f t="shared" si="608"/>
        <v>50.223479997599995</v>
      </c>
      <c r="KL384" s="20">
        <f t="shared" si="609"/>
        <v>62.371932386400005</v>
      </c>
      <c r="KM384" s="9"/>
      <c r="KN384" s="9"/>
      <c r="KO384" s="9"/>
      <c r="KP384" s="1"/>
      <c r="KQ384" s="9"/>
      <c r="KR384" s="9"/>
      <c r="KS384" s="245" t="s">
        <v>430</v>
      </c>
      <c r="KT384" s="459" t="s">
        <v>430</v>
      </c>
      <c r="KU384" s="237" t="s">
        <v>430</v>
      </c>
      <c r="KV384" s="237" t="s">
        <v>430</v>
      </c>
      <c r="KW384" s="237" t="s">
        <v>430</v>
      </c>
      <c r="KX384" s="237" t="s">
        <v>430</v>
      </c>
      <c r="KY384" s="237" t="s">
        <v>430</v>
      </c>
      <c r="KZ384" s="237" t="s">
        <v>430</v>
      </c>
      <c r="LA384" s="11" t="s">
        <v>430</v>
      </c>
      <c r="LB384" s="11"/>
      <c r="LC384" s="11"/>
    </row>
    <row r="385" spans="1:315">
      <c r="A385" s="1">
        <v>184</v>
      </c>
      <c r="B385" s="1">
        <f>COUNTIFS($D$3:D385,D385,$F$3:F385,F385)</f>
        <v>1</v>
      </c>
      <c r="C385" s="34">
        <v>15683</v>
      </c>
      <c r="D385" s="21" t="s">
        <v>1671</v>
      </c>
      <c r="E385" s="2" t="s">
        <v>1672</v>
      </c>
      <c r="F385" s="12">
        <v>6052260698</v>
      </c>
      <c r="G385" s="1">
        <v>61</v>
      </c>
      <c r="H385" s="441">
        <v>44378</v>
      </c>
      <c r="I385" s="29" t="s">
        <v>436</v>
      </c>
      <c r="J385" s="24" t="s">
        <v>486</v>
      </c>
      <c r="K385" s="2" t="s">
        <v>429</v>
      </c>
      <c r="L385" s="2">
        <v>9</v>
      </c>
      <c r="M385" s="2">
        <v>8</v>
      </c>
      <c r="N385" s="2" t="s">
        <v>430</v>
      </c>
      <c r="O385" s="11"/>
      <c r="P385" s="2" t="s">
        <v>1638</v>
      </c>
      <c r="Q385" s="11"/>
      <c r="R385" s="11"/>
      <c r="S385" s="11"/>
      <c r="T385" s="41"/>
      <c r="U385" s="41"/>
      <c r="V385" s="61" t="s">
        <v>1358</v>
      </c>
      <c r="W385" s="11"/>
      <c r="X385" s="69" t="s">
        <v>1650</v>
      </c>
      <c r="Y385" s="63"/>
      <c r="Z385" s="11"/>
      <c r="AA385" s="1" t="s">
        <v>760</v>
      </c>
      <c r="AB385" s="1"/>
      <c r="AC385" s="112">
        <v>129</v>
      </c>
      <c r="AD385" s="112">
        <v>1100</v>
      </c>
      <c r="AE385" s="11"/>
      <c r="AF385" s="11"/>
      <c r="AG385" s="11" t="s">
        <v>482</v>
      </c>
      <c r="AH385" s="112">
        <v>150</v>
      </c>
      <c r="AI385" s="11"/>
      <c r="AJ385" s="11"/>
      <c r="AK385" s="112"/>
      <c r="AL385" s="1"/>
      <c r="AM385" s="11"/>
      <c r="AN385" s="1"/>
      <c r="AO385" s="113">
        <v>23.7</v>
      </c>
      <c r="AP385" s="114">
        <v>54.1</v>
      </c>
      <c r="AQ385" s="115">
        <v>21.5</v>
      </c>
      <c r="AR385" s="116">
        <f t="shared" si="578"/>
        <v>99.3</v>
      </c>
      <c r="AS385" s="117">
        <f t="shared" si="579"/>
        <v>0.43807763401109057</v>
      </c>
      <c r="AT385" s="118">
        <f t="shared" si="580"/>
        <v>9.4186691312384472</v>
      </c>
      <c r="AU385" s="119">
        <f t="shared" si="581"/>
        <v>0.31349206349206349</v>
      </c>
      <c r="AV385" s="19">
        <f t="shared" si="582"/>
        <v>19.286000000000001</v>
      </c>
      <c r="AW385" s="19">
        <f>98-AY385-(CD385*100/AO385)</f>
        <v>81.375527426160346</v>
      </c>
      <c r="AX385" s="120">
        <v>3.6</v>
      </c>
      <c r="AY385" s="19">
        <f t="shared" si="583"/>
        <v>15.18987341772152</v>
      </c>
      <c r="AZ385" s="1" t="s">
        <v>431</v>
      </c>
      <c r="BA385" s="55">
        <v>8.8529999999999998</v>
      </c>
      <c r="BB385" s="1" t="s">
        <v>431</v>
      </c>
      <c r="BC385" s="6">
        <v>0.43</v>
      </c>
      <c r="BD385" s="6"/>
      <c r="BE385" s="19"/>
      <c r="BF385" s="19"/>
      <c r="BG385" s="64">
        <v>7081.542351453857</v>
      </c>
      <c r="BH385" s="64">
        <v>609.6</v>
      </c>
      <c r="BI385" s="19">
        <v>0.75</v>
      </c>
      <c r="BJ385" s="19">
        <v>49.3</v>
      </c>
      <c r="BK385" s="19">
        <f t="shared" si="584"/>
        <v>50.7</v>
      </c>
      <c r="BL385" s="121">
        <f t="shared" si="585"/>
        <v>0.97238658777120301</v>
      </c>
      <c r="BM385" s="122">
        <v>0.18</v>
      </c>
      <c r="BN385" s="6">
        <f t="shared" si="586"/>
        <v>0.759493670886076</v>
      </c>
      <c r="BO385" s="1" t="s">
        <v>431</v>
      </c>
      <c r="BP385" s="19">
        <v>21.2</v>
      </c>
      <c r="BQ385" s="19">
        <v>18.04</v>
      </c>
      <c r="BR385" s="42">
        <v>24334</v>
      </c>
      <c r="BS385" s="6">
        <f t="shared" si="587"/>
        <v>60.5</v>
      </c>
      <c r="BT385" s="4">
        <v>87.8</v>
      </c>
      <c r="BU385" s="42">
        <v>6864.3571428571431</v>
      </c>
      <c r="BV385" s="6">
        <f t="shared" si="588"/>
        <v>12.200000000000003</v>
      </c>
      <c r="BW385" s="6">
        <f t="shared" si="589"/>
        <v>53.883600000000001</v>
      </c>
      <c r="BX385" s="22">
        <v>12.7</v>
      </c>
      <c r="BY385" s="22">
        <f t="shared" si="590"/>
        <v>6.8706999999999994</v>
      </c>
      <c r="BZ385" s="6">
        <v>47.8</v>
      </c>
      <c r="CA385" s="22">
        <f t="shared" si="591"/>
        <v>25.8598</v>
      </c>
      <c r="CB385" s="6">
        <v>39.1</v>
      </c>
      <c r="CC385" s="22">
        <f t="shared" si="592"/>
        <v>21.153099999999998</v>
      </c>
      <c r="CD385" s="22">
        <v>0.34</v>
      </c>
      <c r="CE385" s="123">
        <v>91.5</v>
      </c>
      <c r="CF385" s="124">
        <v>7726</v>
      </c>
      <c r="CG385" s="123">
        <v>86.9</v>
      </c>
      <c r="CH385" s="124">
        <v>6148</v>
      </c>
      <c r="CI385" s="123">
        <v>31.7</v>
      </c>
      <c r="CJ385" s="123">
        <v>65.7</v>
      </c>
      <c r="CK385" s="124">
        <v>5802</v>
      </c>
      <c r="CL385" s="19">
        <f t="shared" si="593"/>
        <v>0.26569037656903766</v>
      </c>
      <c r="CM385" s="19"/>
      <c r="CN385" s="19"/>
      <c r="CO385" s="19"/>
      <c r="CP385" s="6">
        <v>1.1299999999999999</v>
      </c>
      <c r="CQ385" s="19"/>
      <c r="CR385" s="19"/>
      <c r="CS385" s="20"/>
      <c r="CT385" s="25"/>
      <c r="CU385" s="125"/>
      <c r="CV385" s="125"/>
      <c r="CW385" s="1"/>
      <c r="CX385" s="1"/>
      <c r="CY385" s="1"/>
      <c r="CZ385" s="22"/>
      <c r="DA385" s="16"/>
      <c r="DB385" s="126" t="s">
        <v>256</v>
      </c>
      <c r="DC385" s="127"/>
      <c r="DD385" s="128" t="s">
        <v>1673</v>
      </c>
      <c r="DE385" s="1"/>
      <c r="DF385" s="1"/>
      <c r="DG385" s="1"/>
      <c r="DH385" s="1"/>
      <c r="DI385" s="1" t="s">
        <v>435</v>
      </c>
      <c r="DJ385" s="205" t="s">
        <v>482</v>
      </c>
      <c r="DK385" s="4">
        <v>2</v>
      </c>
      <c r="DL385" s="4"/>
      <c r="DM385" s="4"/>
      <c r="DN385" s="16">
        <v>0</v>
      </c>
      <c r="DO385" s="4"/>
      <c r="DP385" s="4"/>
      <c r="DQ385" s="4"/>
      <c r="DR385" s="22" t="s">
        <v>430</v>
      </c>
      <c r="DS385" s="22" t="s">
        <v>430</v>
      </c>
      <c r="DT385" s="64">
        <v>132</v>
      </c>
      <c r="DU385" s="22">
        <v>19.7</v>
      </c>
      <c r="DV385" s="22">
        <v>80.3</v>
      </c>
      <c r="DW385" s="22" t="s">
        <v>430</v>
      </c>
      <c r="DX385" s="22" t="s">
        <v>430</v>
      </c>
      <c r="DY385" s="22" t="s">
        <v>430</v>
      </c>
      <c r="DZ385" s="22" t="s">
        <v>430</v>
      </c>
      <c r="EA385" s="2">
        <v>0</v>
      </c>
      <c r="EB385" s="65"/>
      <c r="EC385" s="36"/>
      <c r="ED385" s="36"/>
      <c r="EE385" s="4">
        <f t="shared" si="594"/>
        <v>9</v>
      </c>
      <c r="EF385" s="4">
        <v>15</v>
      </c>
      <c r="EG385" s="4"/>
      <c r="EH385" s="4">
        <v>0</v>
      </c>
      <c r="EI385" s="4" t="s">
        <v>513</v>
      </c>
      <c r="EJ385" s="4">
        <v>163</v>
      </c>
      <c r="EK385" s="4">
        <v>72</v>
      </c>
      <c r="EL385" s="6">
        <f t="shared" si="595"/>
        <v>27.099251006812452</v>
      </c>
      <c r="EM385" s="4"/>
      <c r="EN385" s="4">
        <v>0</v>
      </c>
      <c r="EO385" s="4">
        <v>2</v>
      </c>
      <c r="EP385" s="4">
        <v>2</v>
      </c>
      <c r="EQ385" s="31" t="s">
        <v>2455</v>
      </c>
      <c r="ER385" s="14">
        <v>44368</v>
      </c>
      <c r="ES385" s="129">
        <f t="shared" si="596"/>
        <v>15683</v>
      </c>
      <c r="ET385" s="130">
        <v>75</v>
      </c>
      <c r="EU385" s="130">
        <v>164967</v>
      </c>
      <c r="EV385" s="130">
        <v>8000</v>
      </c>
      <c r="EW385" s="130">
        <v>39780</v>
      </c>
      <c r="EX385" s="130">
        <v>1924</v>
      </c>
      <c r="EY385" s="131">
        <f t="shared" si="597"/>
        <v>127.5612</v>
      </c>
      <c r="EZ385" s="38">
        <f t="shared" si="598"/>
        <v>1148.0508</v>
      </c>
      <c r="FA385" s="9"/>
      <c r="FB385" s="9"/>
      <c r="FC385" s="9"/>
      <c r="FD385" s="9"/>
      <c r="FE385" s="132"/>
      <c r="FF385" s="132"/>
      <c r="FG385" s="132"/>
      <c r="FH385" s="133"/>
      <c r="FI385" s="134"/>
      <c r="FJ385" s="133"/>
      <c r="FK385" s="135"/>
      <c r="FL385" s="136"/>
      <c r="FM385" s="9"/>
      <c r="FN385" s="1"/>
      <c r="FO385" s="40">
        <f t="shared" si="599"/>
        <v>0.129</v>
      </c>
      <c r="FP385" s="9"/>
      <c r="FQ385" s="118">
        <f t="shared" si="600"/>
        <v>1.1662938648335728</v>
      </c>
      <c r="FR385" s="137">
        <f t="shared" si="601"/>
        <v>0.12756119999999999</v>
      </c>
      <c r="FS385" s="9"/>
      <c r="FT385" s="1"/>
      <c r="FU385" s="336">
        <v>44228</v>
      </c>
      <c r="FV385" s="343"/>
      <c r="FW385" s="237" t="s">
        <v>2617</v>
      </c>
      <c r="FX385" s="208"/>
      <c r="FY385" s="243" t="s">
        <v>2429</v>
      </c>
      <c r="FZ385" s="1"/>
      <c r="GA385" s="1">
        <v>1</v>
      </c>
      <c r="GB385" s="9"/>
      <c r="GC385" s="9"/>
      <c r="GD385" s="1"/>
      <c r="GE385" s="20">
        <v>1</v>
      </c>
      <c r="GF385" s="237" t="s">
        <v>522</v>
      </c>
      <c r="GG385" s="1"/>
      <c r="GH385" s="28">
        <v>44384</v>
      </c>
      <c r="GI385" s="351">
        <v>0</v>
      </c>
      <c r="GJ385" s="244" t="s">
        <v>2618</v>
      </c>
      <c r="GK385" s="1"/>
      <c r="GL385" s="244" t="s">
        <v>513</v>
      </c>
      <c r="GM385" s="9"/>
      <c r="GN385" s="1"/>
      <c r="GO385" s="10"/>
      <c r="GP385" s="10"/>
      <c r="GQ385" s="20"/>
      <c r="GR385" s="138"/>
      <c r="GS385" s="1"/>
      <c r="GT385" s="1"/>
      <c r="GU385" s="1"/>
      <c r="GV385" s="1"/>
      <c r="GW385" s="1"/>
      <c r="GX385" s="1"/>
      <c r="GY385" s="9"/>
      <c r="GZ385" s="9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9"/>
      <c r="KC385" s="9"/>
      <c r="KD385" s="9"/>
      <c r="KE385" s="20">
        <f t="shared" si="602"/>
        <v>30.232004399999997</v>
      </c>
      <c r="KF385" s="20">
        <f t="shared" si="603"/>
        <v>69.01060919999999</v>
      </c>
      <c r="KG385" s="20">
        <f t="shared" si="604"/>
        <v>27.425657999999995</v>
      </c>
      <c r="KH385" s="20">
        <f t="shared" si="605"/>
        <v>4.5922031999999993</v>
      </c>
      <c r="KI385" s="20">
        <f t="shared" si="606"/>
        <v>0.22961015999999998</v>
      </c>
      <c r="KJ385" s="20">
        <f t="shared" si="607"/>
        <v>8.7643473683999993</v>
      </c>
      <c r="KK385" s="20">
        <f t="shared" si="608"/>
        <v>32.987071197599995</v>
      </c>
      <c r="KL385" s="20">
        <f t="shared" si="609"/>
        <v>26.983148197199995</v>
      </c>
      <c r="KM385" s="9"/>
      <c r="KN385" s="9"/>
      <c r="KO385" s="9"/>
      <c r="KP385" s="1"/>
      <c r="KQ385" s="9"/>
      <c r="KR385" s="9"/>
      <c r="KS385" s="23">
        <v>44384</v>
      </c>
      <c r="KT385" s="20">
        <v>1</v>
      </c>
      <c r="KU385" s="1">
        <v>0</v>
      </c>
      <c r="KV385" s="1">
        <v>1</v>
      </c>
      <c r="KW385" s="23">
        <v>44673</v>
      </c>
      <c r="KX385" s="1">
        <v>1</v>
      </c>
      <c r="KY385" s="1">
        <v>0</v>
      </c>
      <c r="KZ385" s="1">
        <v>3</v>
      </c>
      <c r="LA385" s="11" t="s">
        <v>2428</v>
      </c>
      <c r="LB385" s="11"/>
      <c r="LC385" s="11"/>
    </row>
    <row r="386" spans="1:315">
      <c r="A386" s="1">
        <v>127</v>
      </c>
      <c r="B386" s="1">
        <f>COUNTIFS($D$3:D386,D386,$F$3:F386,F386)</f>
        <v>1</v>
      </c>
      <c r="C386" s="34">
        <v>17500</v>
      </c>
      <c r="D386" s="21" t="s">
        <v>2041</v>
      </c>
      <c r="E386" s="2" t="s">
        <v>744</v>
      </c>
      <c r="F386" s="12">
        <v>6855150071</v>
      </c>
      <c r="G386" s="1">
        <v>54</v>
      </c>
      <c r="H386" s="441">
        <v>44715</v>
      </c>
      <c r="I386" s="29" t="s">
        <v>2042</v>
      </c>
      <c r="J386" s="24" t="s">
        <v>486</v>
      </c>
      <c r="K386" s="2" t="s">
        <v>429</v>
      </c>
      <c r="L386" s="2">
        <v>8</v>
      </c>
      <c r="M386" s="2">
        <v>2</v>
      </c>
      <c r="N386" s="2" t="s">
        <v>430</v>
      </c>
      <c r="O386" s="11"/>
      <c r="P386" s="2" t="s">
        <v>2024</v>
      </c>
      <c r="Q386" s="11"/>
      <c r="R386" s="11"/>
      <c r="S386" s="11"/>
      <c r="T386" s="41"/>
      <c r="U386" s="41"/>
      <c r="V386" s="61" t="s">
        <v>1980</v>
      </c>
      <c r="W386" s="41"/>
      <c r="X386" s="41"/>
      <c r="Y386" s="41"/>
      <c r="Z386" s="29"/>
      <c r="AA386" s="1" t="s">
        <v>2032</v>
      </c>
      <c r="AB386" s="1"/>
      <c r="AC386" s="112">
        <v>72</v>
      </c>
      <c r="AD386" s="112">
        <v>600</v>
      </c>
      <c r="AE386" s="11"/>
      <c r="AF386" s="11"/>
      <c r="AG386" s="11" t="s">
        <v>482</v>
      </c>
      <c r="AH386" s="112">
        <v>50</v>
      </c>
      <c r="AI386" s="1"/>
      <c r="AJ386" s="11"/>
      <c r="AK386" s="112"/>
      <c r="AL386" s="1"/>
      <c r="AM386" s="11"/>
      <c r="AN386" s="1"/>
      <c r="AO386" s="113">
        <v>65.900000000000006</v>
      </c>
      <c r="AP386" s="114">
        <v>32.1</v>
      </c>
      <c r="AQ386" s="115">
        <v>0.84</v>
      </c>
      <c r="AR386" s="116">
        <f t="shared" si="578"/>
        <v>98.84</v>
      </c>
      <c r="AS386" s="117">
        <f t="shared" si="579"/>
        <v>2.0529595015576323</v>
      </c>
      <c r="AT386" s="118">
        <f t="shared" si="580"/>
        <v>1.724485981308411</v>
      </c>
      <c r="AU386" s="119">
        <f t="shared" si="581"/>
        <v>2.0006071645415906</v>
      </c>
      <c r="AV386" s="19">
        <f t="shared" si="582"/>
        <v>60.431999999999995</v>
      </c>
      <c r="AW386" s="19">
        <f>98-AY386</f>
        <v>91.702579666160844</v>
      </c>
      <c r="AX386" s="120">
        <v>4.1500000000000004</v>
      </c>
      <c r="AY386" s="19">
        <f t="shared" si="583"/>
        <v>6.2974203338391508</v>
      </c>
      <c r="AZ386" s="1" t="s">
        <v>431</v>
      </c>
      <c r="BA386" s="55">
        <v>17.399999999999999</v>
      </c>
      <c r="BB386" s="1" t="s">
        <v>431</v>
      </c>
      <c r="BC386" s="6">
        <v>0</v>
      </c>
      <c r="BD386" s="6"/>
      <c r="BE386" s="19"/>
      <c r="BF386" s="19"/>
      <c r="BG386" s="64">
        <v>9764.6153846153848</v>
      </c>
      <c r="BH386" s="64">
        <v>314</v>
      </c>
      <c r="BI386" s="19">
        <v>5.04</v>
      </c>
      <c r="BJ386" s="19">
        <v>12.2</v>
      </c>
      <c r="BK386" s="19">
        <f t="shared" si="584"/>
        <v>87.8</v>
      </c>
      <c r="BL386" s="121">
        <f t="shared" si="585"/>
        <v>0.13895216400911162</v>
      </c>
      <c r="BM386" s="122">
        <v>0.35</v>
      </c>
      <c r="BN386" s="6">
        <f t="shared" si="586"/>
        <v>0.53110773899848251</v>
      </c>
      <c r="BO386" s="1" t="s">
        <v>431</v>
      </c>
      <c r="BP386" s="19">
        <v>45.254237288135592</v>
      </c>
      <c r="BQ386" s="19">
        <v>45.5</v>
      </c>
      <c r="BR386" s="42">
        <v>95735.040000000008</v>
      </c>
      <c r="BS386" s="6">
        <f t="shared" si="587"/>
        <v>34.01</v>
      </c>
      <c r="BT386" s="4">
        <v>93.4</v>
      </c>
      <c r="BU386" s="42">
        <v>8864.2857142857138</v>
      </c>
      <c r="BV386" s="6">
        <f t="shared" si="588"/>
        <v>6.5999999999999943</v>
      </c>
      <c r="BW386" s="6">
        <f t="shared" si="589"/>
        <v>32.071110000000004</v>
      </c>
      <c r="BX386" s="22">
        <v>7.31</v>
      </c>
      <c r="BY386" s="22">
        <f t="shared" si="590"/>
        <v>2.3465100000000003</v>
      </c>
      <c r="BZ386" s="6">
        <v>26.7</v>
      </c>
      <c r="CA386" s="22">
        <f t="shared" si="591"/>
        <v>8.5707000000000004</v>
      </c>
      <c r="CB386" s="6">
        <v>65.900000000000006</v>
      </c>
      <c r="CC386" s="22">
        <f t="shared" si="592"/>
        <v>21.153900000000004</v>
      </c>
      <c r="CD386" s="22" t="s">
        <v>431</v>
      </c>
      <c r="CE386" s="123">
        <v>97.1</v>
      </c>
      <c r="CF386" s="124">
        <v>8701</v>
      </c>
      <c r="CG386" s="123">
        <v>92.4</v>
      </c>
      <c r="CH386" s="124">
        <v>6534</v>
      </c>
      <c r="CI386" s="123">
        <v>71.099999999999994</v>
      </c>
      <c r="CJ386" s="123">
        <v>78.599999999999994</v>
      </c>
      <c r="CK386" s="124">
        <v>4878</v>
      </c>
      <c r="CL386" s="19">
        <f t="shared" si="593"/>
        <v>0.2737827715355805</v>
      </c>
      <c r="CM386" s="19"/>
      <c r="CN386" s="19"/>
      <c r="CO386" s="19"/>
      <c r="CP386" s="6"/>
      <c r="CQ386" s="19"/>
      <c r="CR386" s="19"/>
      <c r="CS386" s="20"/>
      <c r="CT386" s="25"/>
      <c r="CU386" s="125"/>
      <c r="CV386" s="125"/>
      <c r="CW386" s="1"/>
      <c r="CX386" s="1"/>
      <c r="CY386" s="1"/>
      <c r="CZ386" s="22"/>
      <c r="DA386" s="16"/>
      <c r="DB386" s="126"/>
      <c r="DC386" s="127"/>
      <c r="DD386" s="128"/>
      <c r="DE386" s="1"/>
      <c r="DF386" s="1"/>
      <c r="DG386" s="1"/>
      <c r="DH386" s="1"/>
      <c r="DI386" s="1" t="s">
        <v>435</v>
      </c>
      <c r="DJ386" s="205" t="s">
        <v>482</v>
      </c>
      <c r="DK386" s="4">
        <v>2</v>
      </c>
      <c r="DL386" s="4"/>
      <c r="DM386" s="4"/>
      <c r="DN386" s="16">
        <v>0</v>
      </c>
      <c r="DO386" s="4"/>
      <c r="DP386" s="4"/>
      <c r="DQ386" s="4"/>
      <c r="DR386" s="55" t="s">
        <v>430</v>
      </c>
      <c r="DS386" s="22" t="s">
        <v>430</v>
      </c>
      <c r="DT386" s="22">
        <v>96</v>
      </c>
      <c r="DU386" s="22">
        <v>3.1</v>
      </c>
      <c r="DV386" s="22">
        <v>96.9</v>
      </c>
      <c r="DW386" s="22" t="s">
        <v>430</v>
      </c>
      <c r="DX386" s="22" t="s">
        <v>430</v>
      </c>
      <c r="DY386" s="22" t="s">
        <v>430</v>
      </c>
      <c r="DZ386" s="22" t="s">
        <v>430</v>
      </c>
      <c r="EA386" s="2">
        <v>0</v>
      </c>
      <c r="EB386" s="2"/>
      <c r="EC386" s="36"/>
      <c r="ED386" s="36"/>
      <c r="EE386" s="4">
        <f t="shared" si="594"/>
        <v>8</v>
      </c>
      <c r="EF386" s="4">
        <v>16</v>
      </c>
      <c r="EG386" s="4"/>
      <c r="EH386" s="4">
        <v>1</v>
      </c>
      <c r="EI386" s="4" t="s">
        <v>2620</v>
      </c>
      <c r="EJ386" s="4">
        <v>168</v>
      </c>
      <c r="EK386" s="4">
        <v>68</v>
      </c>
      <c r="EL386" s="6">
        <f t="shared" si="595"/>
        <v>24.09297052154195</v>
      </c>
      <c r="EM386" s="4"/>
      <c r="EN386" s="4">
        <v>1</v>
      </c>
      <c r="EO386" s="4">
        <v>2</v>
      </c>
      <c r="EP386" s="4">
        <v>2</v>
      </c>
      <c r="EQ386" s="31" t="s">
        <v>2619</v>
      </c>
      <c r="ER386" s="14">
        <v>44627</v>
      </c>
      <c r="ES386" s="129">
        <f t="shared" si="596"/>
        <v>17500</v>
      </c>
      <c r="ET386" s="130">
        <v>75</v>
      </c>
      <c r="EU386" s="130">
        <v>13365</v>
      </c>
      <c r="EV386" s="130">
        <v>15000</v>
      </c>
      <c r="EW386" s="130">
        <v>40560</v>
      </c>
      <c r="EX386" s="130">
        <v>2370</v>
      </c>
      <c r="EY386" s="131">
        <f t="shared" si="597"/>
        <v>85.446400000000011</v>
      </c>
      <c r="EZ386" s="38">
        <f t="shared" si="598"/>
        <v>683.57120000000009</v>
      </c>
      <c r="FA386" s="9"/>
      <c r="FB386" s="9"/>
      <c r="FC386" s="9"/>
      <c r="FD386" s="9"/>
      <c r="FE386" s="132"/>
      <c r="FF386" s="132"/>
      <c r="FG386" s="132"/>
      <c r="FH386" s="133"/>
      <c r="FI386" s="134"/>
      <c r="FJ386" s="133"/>
      <c r="FK386" s="135"/>
      <c r="FL386" s="136"/>
      <c r="FM386" s="9"/>
      <c r="FN386" s="1"/>
      <c r="FO386" s="40">
        <f t="shared" si="599"/>
        <v>7.1999999999999995E-2</v>
      </c>
      <c r="FP386" s="9"/>
      <c r="FQ386" s="118">
        <f t="shared" si="600"/>
        <v>17.732884399551065</v>
      </c>
      <c r="FR386" s="137">
        <f t="shared" si="601"/>
        <v>8.5446400000000006E-2</v>
      </c>
      <c r="FS386" s="9"/>
      <c r="FT386" s="1"/>
      <c r="FU386" s="336">
        <v>44440</v>
      </c>
      <c r="FV386" s="343"/>
      <c r="FW386" s="237" t="s">
        <v>1322</v>
      </c>
      <c r="FX386" s="208"/>
      <c r="FY386" s="243" t="s">
        <v>2449</v>
      </c>
      <c r="FZ386" s="1"/>
      <c r="GA386" s="1">
        <v>2</v>
      </c>
      <c r="GB386" s="9"/>
      <c r="GC386" s="9"/>
      <c r="GD386" s="1"/>
      <c r="GE386" s="20">
        <v>1</v>
      </c>
      <c r="GF386" s="237" t="s">
        <v>2440</v>
      </c>
      <c r="GG386" s="1"/>
      <c r="GH386" s="28">
        <v>44727</v>
      </c>
      <c r="GI386" s="351">
        <v>1</v>
      </c>
      <c r="GJ386" s="244" t="s">
        <v>2489</v>
      </c>
      <c r="GK386" s="1"/>
      <c r="GL386" s="244" t="s">
        <v>513</v>
      </c>
      <c r="GM386" s="9"/>
      <c r="GN386" s="1"/>
      <c r="GO386" s="10">
        <v>44715</v>
      </c>
      <c r="GP386" s="10"/>
      <c r="GQ386" s="20"/>
      <c r="GR386" s="138"/>
      <c r="GS386" s="1"/>
      <c r="GT386" s="1"/>
      <c r="GU386" s="1"/>
      <c r="GV386" s="1"/>
      <c r="GW386" s="1"/>
      <c r="GX386" s="1"/>
      <c r="GY386" s="9"/>
      <c r="GZ386" s="9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22"/>
      <c r="KC386" s="22"/>
      <c r="KD386" s="22"/>
      <c r="KE386" s="20">
        <f t="shared" si="602"/>
        <v>56.309177600000012</v>
      </c>
      <c r="KF386" s="20">
        <f t="shared" si="603"/>
        <v>27.428294400000006</v>
      </c>
      <c r="KG386" s="20">
        <f t="shared" si="604"/>
        <v>0.71774976000000001</v>
      </c>
      <c r="KH386" s="20">
        <f t="shared" si="605"/>
        <v>3.5460256000000006</v>
      </c>
      <c r="KI386" s="20">
        <f t="shared" si="606"/>
        <v>0.29906240000000001</v>
      </c>
      <c r="KJ386" s="20">
        <f t="shared" si="607"/>
        <v>2.0050083206400005</v>
      </c>
      <c r="KK386" s="20">
        <f t="shared" si="608"/>
        <v>7.3233546048000004</v>
      </c>
      <c r="KL386" s="20">
        <f t="shared" si="609"/>
        <v>18.075246009600004</v>
      </c>
      <c r="KM386" s="1">
        <v>85</v>
      </c>
      <c r="KN386" s="1">
        <v>94.5</v>
      </c>
      <c r="KO386" s="9"/>
      <c r="KP386" s="22"/>
      <c r="KQ386" s="22"/>
      <c r="KR386" s="22"/>
      <c r="KS386" s="23">
        <v>44727</v>
      </c>
      <c r="KT386" s="20">
        <v>2</v>
      </c>
      <c r="KU386" s="1">
        <v>2</v>
      </c>
      <c r="KV386" s="1">
        <v>1</v>
      </c>
      <c r="KW386" s="23">
        <v>44783</v>
      </c>
      <c r="KX386" s="1">
        <v>1</v>
      </c>
      <c r="KY386" s="2">
        <v>0</v>
      </c>
      <c r="KZ386" s="2">
        <v>3</v>
      </c>
      <c r="LA386" s="11" t="s">
        <v>2428</v>
      </c>
      <c r="LB386" s="11"/>
      <c r="LC386" s="11"/>
    </row>
    <row r="387" spans="1:315">
      <c r="A387" s="1">
        <v>58</v>
      </c>
      <c r="B387" s="1">
        <f>COUNTIFS($D$3:D387,D387,$F$3:F387,F387)</f>
        <v>1</v>
      </c>
      <c r="C387" s="34">
        <v>17087</v>
      </c>
      <c r="D387" s="21" t="s">
        <v>1968</v>
      </c>
      <c r="E387" s="2" t="s">
        <v>517</v>
      </c>
      <c r="F387" s="12">
        <v>7203014610</v>
      </c>
      <c r="G387" s="1">
        <v>50</v>
      </c>
      <c r="H387" s="441">
        <v>44637</v>
      </c>
      <c r="I387" s="29" t="s">
        <v>1969</v>
      </c>
      <c r="J387" s="24" t="s">
        <v>486</v>
      </c>
      <c r="K387" s="2" t="s">
        <v>429</v>
      </c>
      <c r="L387" s="2">
        <v>12</v>
      </c>
      <c r="M387" s="2">
        <v>2</v>
      </c>
      <c r="N387" s="2" t="s">
        <v>430</v>
      </c>
      <c r="O387" s="11"/>
      <c r="P387" s="2" t="s">
        <v>1937</v>
      </c>
      <c r="Q387" s="11"/>
      <c r="R387" s="11"/>
      <c r="S387" s="11"/>
      <c r="T387" s="41"/>
      <c r="U387" s="41"/>
      <c r="V387" s="61" t="s">
        <v>1358</v>
      </c>
      <c r="W387" s="41"/>
      <c r="X387" s="41"/>
      <c r="Y387" s="63"/>
      <c r="Z387" s="11"/>
      <c r="AA387" s="1" t="s">
        <v>1780</v>
      </c>
      <c r="AB387" s="1"/>
      <c r="AC387" s="112">
        <v>217</v>
      </c>
      <c r="AD387" s="112">
        <v>2500</v>
      </c>
      <c r="AE387" s="11"/>
      <c r="AF387" s="11"/>
      <c r="AG387" s="11" t="s">
        <v>490</v>
      </c>
      <c r="AH387" s="112">
        <v>250</v>
      </c>
      <c r="AI387" s="11"/>
      <c r="AJ387" s="11"/>
      <c r="AK387" s="112"/>
      <c r="AL387" s="1"/>
      <c r="AM387" s="11"/>
      <c r="AN387" s="1"/>
      <c r="AO387" s="113">
        <v>31.8</v>
      </c>
      <c r="AP387" s="114">
        <v>64.099999999999994</v>
      </c>
      <c r="AQ387" s="115">
        <v>3.73</v>
      </c>
      <c r="AR387" s="116">
        <f t="shared" si="578"/>
        <v>99.63</v>
      </c>
      <c r="AS387" s="117">
        <f t="shared" si="579"/>
        <v>0.49609984399375978</v>
      </c>
      <c r="AT387" s="118">
        <f t="shared" si="580"/>
        <v>1.8504524180967239</v>
      </c>
      <c r="AU387" s="119">
        <f t="shared" si="581"/>
        <v>0.46881910659000442</v>
      </c>
      <c r="AV387" s="19">
        <f t="shared" si="582"/>
        <v>27.054000000000002</v>
      </c>
      <c r="AW387" s="19">
        <f>98-AY387-(CD387*100/AO387)</f>
        <v>85.075471698113205</v>
      </c>
      <c r="AX387" s="120">
        <v>2.88</v>
      </c>
      <c r="AY387" s="19">
        <f t="shared" si="583"/>
        <v>9.0566037735849054</v>
      </c>
      <c r="AZ387" s="1" t="s">
        <v>431</v>
      </c>
      <c r="BA387" s="55">
        <v>37</v>
      </c>
      <c r="BB387" s="1" t="s">
        <v>431</v>
      </c>
      <c r="BC387" s="6">
        <v>2.7E-2</v>
      </c>
      <c r="BD387" s="6"/>
      <c r="BE387" s="19"/>
      <c r="BF387" s="19"/>
      <c r="BG387" s="64">
        <v>5241.95</v>
      </c>
      <c r="BH387" s="64">
        <v>295.2</v>
      </c>
      <c r="BI387" s="19">
        <v>0.99</v>
      </c>
      <c r="BJ387" s="19">
        <v>15.7</v>
      </c>
      <c r="BK387" s="19">
        <f t="shared" si="584"/>
        <v>84.3</v>
      </c>
      <c r="BL387" s="121">
        <f t="shared" si="585"/>
        <v>0.18623962040332148</v>
      </c>
      <c r="BM387" s="122">
        <v>0.34</v>
      </c>
      <c r="BN387" s="6">
        <f t="shared" si="586"/>
        <v>1.0691823899371069</v>
      </c>
      <c r="BO387" s="1" t="s">
        <v>431</v>
      </c>
      <c r="BP387" s="6">
        <v>32.200000000000003</v>
      </c>
      <c r="BQ387" s="6">
        <v>44.7</v>
      </c>
      <c r="BR387" s="42">
        <v>43332</v>
      </c>
      <c r="BS387" s="6">
        <f t="shared" si="587"/>
        <v>50.2</v>
      </c>
      <c r="BT387" s="4">
        <v>87.6</v>
      </c>
      <c r="BU387" s="42">
        <v>10350</v>
      </c>
      <c r="BV387" s="6">
        <f t="shared" si="588"/>
        <v>12.400000000000006</v>
      </c>
      <c r="BW387" s="6">
        <f t="shared" si="589"/>
        <v>63.394899999999993</v>
      </c>
      <c r="BX387" s="22">
        <v>28.1</v>
      </c>
      <c r="BY387" s="22">
        <f t="shared" si="590"/>
        <v>18.0121</v>
      </c>
      <c r="BZ387" s="6">
        <v>22.1</v>
      </c>
      <c r="CA387" s="22">
        <f t="shared" si="591"/>
        <v>14.166099999999998</v>
      </c>
      <c r="CB387" s="6">
        <v>48.7</v>
      </c>
      <c r="CC387" s="22">
        <f t="shared" si="592"/>
        <v>31.216699999999999</v>
      </c>
      <c r="CD387" s="22">
        <v>1.23</v>
      </c>
      <c r="CE387" s="123">
        <v>93.9</v>
      </c>
      <c r="CF387" s="124">
        <v>6129</v>
      </c>
      <c r="CG387" s="123">
        <v>85.4</v>
      </c>
      <c r="CH387" s="124">
        <v>5184</v>
      </c>
      <c r="CI387" s="123">
        <v>39.6</v>
      </c>
      <c r="CJ387" s="123">
        <v>65.2</v>
      </c>
      <c r="CK387" s="124">
        <v>4833</v>
      </c>
      <c r="CL387" s="19">
        <f t="shared" si="593"/>
        <v>1.2714932126696832</v>
      </c>
      <c r="CM387" s="19"/>
      <c r="CN387" s="19"/>
      <c r="CO387" s="19"/>
      <c r="CP387" s="6"/>
      <c r="CQ387" s="19"/>
      <c r="CR387" s="19"/>
      <c r="CS387" s="20"/>
      <c r="CT387" s="25"/>
      <c r="CU387" s="125"/>
      <c r="CV387" s="125"/>
      <c r="CW387" s="1"/>
      <c r="CX387" s="1"/>
      <c r="CY387" s="1"/>
      <c r="CZ387" s="22"/>
      <c r="DA387" s="16"/>
      <c r="DB387" s="126" t="s">
        <v>440</v>
      </c>
      <c r="DC387" s="127"/>
      <c r="DD387" s="128" t="s">
        <v>1970</v>
      </c>
      <c r="DE387" s="1"/>
      <c r="DF387" s="1"/>
      <c r="DG387" s="1"/>
      <c r="DH387" s="1"/>
      <c r="DI387" s="1" t="s">
        <v>433</v>
      </c>
      <c r="DJ387" s="206" t="s">
        <v>490</v>
      </c>
      <c r="DK387" s="4">
        <v>2</v>
      </c>
      <c r="DL387" s="4"/>
      <c r="DM387" s="4"/>
      <c r="DN387" s="16">
        <v>0</v>
      </c>
      <c r="DO387" s="4"/>
      <c r="DP387" s="4"/>
      <c r="DQ387" s="4"/>
      <c r="DR387" s="55"/>
      <c r="DS387" s="22"/>
      <c r="DT387" s="22"/>
      <c r="DU387" s="22"/>
      <c r="DV387" s="22"/>
      <c r="DW387" s="22"/>
      <c r="DX387" s="22"/>
      <c r="DY387" s="22"/>
      <c r="DZ387" s="22"/>
      <c r="EA387" s="2"/>
      <c r="EB387" s="2"/>
      <c r="EC387" s="36"/>
      <c r="ED387" s="36"/>
      <c r="EE387" s="4">
        <f t="shared" si="594"/>
        <v>12</v>
      </c>
      <c r="EF387" s="4">
        <v>30</v>
      </c>
      <c r="EG387" s="4"/>
      <c r="EH387" s="4">
        <v>0</v>
      </c>
      <c r="EI387" s="4" t="s">
        <v>513</v>
      </c>
      <c r="EJ387" s="4">
        <v>190</v>
      </c>
      <c r="EK387" s="4">
        <v>130</v>
      </c>
      <c r="EL387" s="6">
        <f t="shared" si="595"/>
        <v>36.011080332409975</v>
      </c>
      <c r="EM387" s="4"/>
      <c r="EN387" s="4">
        <v>1</v>
      </c>
      <c r="EO387" s="4">
        <v>2</v>
      </c>
      <c r="EP387" s="4">
        <v>2</v>
      </c>
      <c r="EQ387" s="31" t="s">
        <v>2455</v>
      </c>
      <c r="ER387" s="14">
        <v>44865</v>
      </c>
      <c r="ES387" s="129">
        <f t="shared" si="596"/>
        <v>17087</v>
      </c>
      <c r="ET387" s="130">
        <v>75</v>
      </c>
      <c r="EU387" s="130">
        <v>11456</v>
      </c>
      <c r="EV387" s="130">
        <v>6601</v>
      </c>
      <c r="EW387" s="130">
        <v>37440</v>
      </c>
      <c r="EX387" s="130">
        <v>2073</v>
      </c>
      <c r="EY387" s="131">
        <f t="shared" si="597"/>
        <v>156.77042872292077</v>
      </c>
      <c r="EZ387" s="38">
        <f t="shared" si="598"/>
        <v>1881.2451446750492</v>
      </c>
      <c r="FA387" s="9"/>
      <c r="FB387" s="9"/>
      <c r="FC387" s="9"/>
      <c r="FD387" s="9"/>
      <c r="FE387" s="132"/>
      <c r="FF387" s="132"/>
      <c r="FG387" s="132"/>
      <c r="FH387" s="133"/>
      <c r="FI387" s="134"/>
      <c r="FJ387" s="133"/>
      <c r="FK387" s="135"/>
      <c r="FL387" s="136"/>
      <c r="FM387" s="9"/>
      <c r="FN387" s="1"/>
      <c r="FO387" s="40">
        <f t="shared" si="599"/>
        <v>0.217</v>
      </c>
      <c r="FP387" s="9"/>
      <c r="FQ387" s="118">
        <f t="shared" si="600"/>
        <v>18.095321229050278</v>
      </c>
      <c r="FR387" s="137">
        <f t="shared" si="601"/>
        <v>0.15677042872292077</v>
      </c>
      <c r="FS387" s="9"/>
      <c r="FT387" s="1"/>
      <c r="FU387" s="335"/>
      <c r="FV387" s="344">
        <v>42430</v>
      </c>
      <c r="FW387" s="210"/>
      <c r="FX387" s="244" t="s">
        <v>1328</v>
      </c>
      <c r="FY387" s="243" t="s">
        <v>2621</v>
      </c>
      <c r="FZ387" s="1"/>
      <c r="GA387" s="1">
        <v>1</v>
      </c>
      <c r="GB387" s="9"/>
      <c r="GC387" s="9"/>
      <c r="GD387" s="1"/>
      <c r="GE387" s="20">
        <v>0</v>
      </c>
      <c r="GF387" s="237" t="s">
        <v>513</v>
      </c>
      <c r="GG387" s="1"/>
      <c r="GH387" s="28">
        <v>44686</v>
      </c>
      <c r="GI387" s="351">
        <v>1</v>
      </c>
      <c r="GJ387" s="244" t="s">
        <v>2622</v>
      </c>
      <c r="GK387" s="1"/>
      <c r="GL387" s="244" t="s">
        <v>513</v>
      </c>
      <c r="GM387" s="9"/>
      <c r="GN387" s="1"/>
      <c r="GO387" s="10"/>
      <c r="GP387" s="10"/>
      <c r="GQ387" s="20"/>
      <c r="GR387" s="138"/>
      <c r="GS387" s="1"/>
      <c r="GT387" s="1"/>
      <c r="GU387" s="1"/>
      <c r="GV387" s="1"/>
      <c r="GW387" s="1"/>
      <c r="GX387" s="1"/>
      <c r="GY387" s="9"/>
      <c r="GZ387" s="9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22">
        <v>83.3</v>
      </c>
      <c r="KC387" s="22">
        <v>16.600000000000001</v>
      </c>
      <c r="KD387" s="22">
        <v>9.66</v>
      </c>
      <c r="KE387" s="20">
        <f t="shared" si="602"/>
        <v>49.852996333888804</v>
      </c>
      <c r="KF387" s="20">
        <f t="shared" si="603"/>
        <v>100.4898448113922</v>
      </c>
      <c r="KG387" s="20">
        <f t="shared" si="604"/>
        <v>5.8475369913649446</v>
      </c>
      <c r="KH387" s="20">
        <f t="shared" si="605"/>
        <v>4.5149883472201182</v>
      </c>
      <c r="KI387" s="20">
        <f t="shared" si="606"/>
        <v>0.53301945765793068</v>
      </c>
      <c r="KJ387" s="20">
        <f t="shared" si="607"/>
        <v>28.23764639200121</v>
      </c>
      <c r="KK387" s="20">
        <f t="shared" si="608"/>
        <v>22.208255703317679</v>
      </c>
      <c r="KL387" s="20">
        <f t="shared" si="609"/>
        <v>48.938554423148013</v>
      </c>
      <c r="KM387" s="9"/>
      <c r="KN387" s="9"/>
      <c r="KO387" s="9"/>
      <c r="KP387" s="1"/>
      <c r="KQ387" s="9"/>
      <c r="KR387" s="9"/>
      <c r="KS387" s="23">
        <v>44686</v>
      </c>
      <c r="KT387" s="20">
        <v>2</v>
      </c>
      <c r="KU387" s="1">
        <v>1</v>
      </c>
      <c r="KV387" s="1">
        <v>1</v>
      </c>
      <c r="KW387" s="23">
        <v>44874</v>
      </c>
      <c r="KX387" s="1">
        <v>1</v>
      </c>
      <c r="KY387" s="1">
        <v>0</v>
      </c>
      <c r="KZ387" s="1">
        <v>3</v>
      </c>
      <c r="LA387" s="11" t="s">
        <v>2428</v>
      </c>
      <c r="LB387" s="11"/>
      <c r="LC387" s="11"/>
    </row>
    <row r="388" spans="1:315">
      <c r="A388" s="1">
        <v>162</v>
      </c>
      <c r="B388" s="1">
        <f>COUNTIFS($D$3:D388,D388,$F$3:F388,F388)</f>
        <v>1</v>
      </c>
      <c r="C388" s="34">
        <v>15461</v>
      </c>
      <c r="D388" s="35" t="s">
        <v>1634</v>
      </c>
      <c r="E388" s="4" t="s">
        <v>1635</v>
      </c>
      <c r="F388" s="12">
        <v>6909027598</v>
      </c>
      <c r="G388" s="1">
        <v>52</v>
      </c>
      <c r="H388" s="441">
        <v>44358</v>
      </c>
      <c r="I388" s="29" t="s">
        <v>593</v>
      </c>
      <c r="J388" s="24" t="s">
        <v>486</v>
      </c>
      <c r="K388" s="2" t="s">
        <v>429</v>
      </c>
      <c r="L388" s="2">
        <v>5</v>
      </c>
      <c r="M388" s="2">
        <v>2</v>
      </c>
      <c r="N388" s="2" t="s">
        <v>644</v>
      </c>
      <c r="O388" s="11"/>
      <c r="P388" s="2" t="s">
        <v>1607</v>
      </c>
      <c r="Q388" s="11"/>
      <c r="R388" s="11"/>
      <c r="S388" s="11"/>
      <c r="T388" s="41"/>
      <c r="U388" s="41"/>
      <c r="V388" s="61" t="s">
        <v>1358</v>
      </c>
      <c r="W388" s="41"/>
      <c r="X388" s="41"/>
      <c r="Y388" s="63"/>
      <c r="Z388" s="11"/>
      <c r="AA388" s="1" t="s">
        <v>793</v>
      </c>
      <c r="AB388" s="1"/>
      <c r="AC388" s="112">
        <v>2645</v>
      </c>
      <c r="AD388" s="112">
        <v>13000</v>
      </c>
      <c r="AE388" s="11"/>
      <c r="AF388" s="11"/>
      <c r="AG388" s="11" t="s">
        <v>490</v>
      </c>
      <c r="AH388" s="112">
        <v>1000</v>
      </c>
      <c r="AI388" s="11"/>
      <c r="AJ388" s="11"/>
      <c r="AK388" s="112"/>
      <c r="AL388" s="1"/>
      <c r="AM388" s="11"/>
      <c r="AN388" s="1"/>
      <c r="AO388" s="113">
        <v>90.4</v>
      </c>
      <c r="AP388" s="114">
        <v>9.08</v>
      </c>
      <c r="AQ388" s="115">
        <v>0.28999999999999998</v>
      </c>
      <c r="AR388" s="116">
        <f t="shared" si="578"/>
        <v>99.77000000000001</v>
      </c>
      <c r="AS388" s="117">
        <f t="shared" si="579"/>
        <v>9.9559471365638768</v>
      </c>
      <c r="AT388" s="118">
        <f t="shared" si="580"/>
        <v>2.887224669603524</v>
      </c>
      <c r="AU388" s="119">
        <f t="shared" si="581"/>
        <v>9.6478121664887961</v>
      </c>
      <c r="AV388" s="19">
        <f t="shared" si="582"/>
        <v>83.762</v>
      </c>
      <c r="AW388" s="19">
        <f>98-AY388-(CD388*100/AO388)</f>
        <v>92.657079646017706</v>
      </c>
      <c r="AX388" s="120">
        <v>4.67</v>
      </c>
      <c r="AY388" s="19">
        <f t="shared" si="583"/>
        <v>5.1659292035398225</v>
      </c>
      <c r="AZ388" s="1" t="s">
        <v>431</v>
      </c>
      <c r="BA388" s="55">
        <v>19.11</v>
      </c>
      <c r="BB388" s="1" t="s">
        <v>431</v>
      </c>
      <c r="BC388" s="6">
        <v>8.6599999999999993E-3</v>
      </c>
      <c r="BD388" s="6"/>
      <c r="BE388" s="19"/>
      <c r="BF388" s="19"/>
      <c r="BG388" s="64">
        <v>4771.2729748127977</v>
      </c>
      <c r="BH388" s="64">
        <v>572.77</v>
      </c>
      <c r="BI388" s="19">
        <v>0.79</v>
      </c>
      <c r="BJ388" s="19">
        <v>82.2</v>
      </c>
      <c r="BK388" s="19">
        <f t="shared" si="584"/>
        <v>17.799999999999997</v>
      </c>
      <c r="BL388" s="121">
        <f t="shared" si="585"/>
        <v>4.6179775280898889</v>
      </c>
      <c r="BM388" s="122">
        <v>1.74</v>
      </c>
      <c r="BN388" s="6">
        <f t="shared" si="586"/>
        <v>1.9247787610619467</v>
      </c>
      <c r="BO388" s="1" t="s">
        <v>431</v>
      </c>
      <c r="BP388" s="19">
        <v>31.779</v>
      </c>
      <c r="BQ388" s="19">
        <v>19.872</v>
      </c>
      <c r="BR388" s="42">
        <v>35167</v>
      </c>
      <c r="BS388" s="6">
        <f t="shared" si="587"/>
        <v>33.200000000000003</v>
      </c>
      <c r="BT388" s="4">
        <v>72</v>
      </c>
      <c r="BU388" s="42">
        <v>14575.392</v>
      </c>
      <c r="BV388" s="6">
        <f t="shared" si="588"/>
        <v>28</v>
      </c>
      <c r="BW388" s="6">
        <f t="shared" si="589"/>
        <v>9.08</v>
      </c>
      <c r="BX388" s="22">
        <v>21</v>
      </c>
      <c r="BY388" s="22">
        <f t="shared" si="590"/>
        <v>1.9068000000000001</v>
      </c>
      <c r="BZ388" s="6">
        <v>12.2</v>
      </c>
      <c r="CA388" s="22">
        <f t="shared" si="591"/>
        <v>1.1077599999999999</v>
      </c>
      <c r="CB388" s="6">
        <v>66.8</v>
      </c>
      <c r="CC388" s="22">
        <f t="shared" si="592"/>
        <v>6.0654399999999997</v>
      </c>
      <c r="CD388" s="22">
        <v>0.16</v>
      </c>
      <c r="CE388" s="123">
        <v>98.7</v>
      </c>
      <c r="CF388" s="124">
        <v>8754</v>
      </c>
      <c r="CG388" s="123">
        <v>92.8</v>
      </c>
      <c r="CH388" s="124">
        <v>5874</v>
      </c>
      <c r="CI388" s="123">
        <v>30.4</v>
      </c>
      <c r="CJ388" s="123">
        <v>52.3</v>
      </c>
      <c r="CK388" s="124">
        <v>5909</v>
      </c>
      <c r="CL388" s="19">
        <f t="shared" si="593"/>
        <v>1.7213114754098362</v>
      </c>
      <c r="CM388" s="19">
        <v>4.5999999999999999E-2</v>
      </c>
      <c r="CN388" s="19">
        <v>2.75</v>
      </c>
      <c r="CO388" s="19">
        <v>0.28000000000000003</v>
      </c>
      <c r="CP388" s="6"/>
      <c r="CQ388" s="19"/>
      <c r="CR388" s="19"/>
      <c r="CS388" s="20"/>
      <c r="CT388" s="25"/>
      <c r="CU388" s="125"/>
      <c r="CV388" s="125"/>
      <c r="CW388" s="1"/>
      <c r="CX388" s="1"/>
      <c r="CY388" s="1"/>
      <c r="CZ388" s="22"/>
      <c r="DA388" s="16"/>
      <c r="DB388" s="126" t="s">
        <v>446</v>
      </c>
      <c r="DC388" s="127"/>
      <c r="DD388" s="128" t="s">
        <v>1636</v>
      </c>
      <c r="DE388" s="1"/>
      <c r="DF388" s="1"/>
      <c r="DG388" s="1"/>
      <c r="DH388" s="1"/>
      <c r="DI388" s="105" t="s">
        <v>433</v>
      </c>
      <c r="DJ388" s="206" t="s">
        <v>490</v>
      </c>
      <c r="DK388" s="4">
        <v>2</v>
      </c>
      <c r="DL388" s="4"/>
      <c r="DM388" s="4"/>
      <c r="DN388" s="16" t="s">
        <v>442</v>
      </c>
      <c r="DO388" s="4"/>
      <c r="DP388" s="4"/>
      <c r="DQ388" s="4"/>
      <c r="DR388" s="22" t="s">
        <v>430</v>
      </c>
      <c r="DS388" s="22" t="s">
        <v>430</v>
      </c>
      <c r="DT388" s="64">
        <v>3869</v>
      </c>
      <c r="DU388" s="22">
        <v>1</v>
      </c>
      <c r="DV388" s="22">
        <v>99</v>
      </c>
      <c r="DW388" s="22" t="s">
        <v>430</v>
      </c>
      <c r="DX388" s="22" t="s">
        <v>430</v>
      </c>
      <c r="DY388" s="22" t="s">
        <v>430</v>
      </c>
      <c r="DZ388" s="22" t="s">
        <v>430</v>
      </c>
      <c r="EA388" s="2">
        <v>0</v>
      </c>
      <c r="EB388" s="65"/>
      <c r="EC388" s="36"/>
      <c r="ED388" s="36"/>
      <c r="EE388" s="4">
        <f t="shared" si="594"/>
        <v>5</v>
      </c>
      <c r="EF388" s="4">
        <v>10</v>
      </c>
      <c r="EG388" s="4"/>
      <c r="EH388" s="4">
        <v>0</v>
      </c>
      <c r="EI388" s="4" t="s">
        <v>513</v>
      </c>
      <c r="EJ388" s="4">
        <v>176</v>
      </c>
      <c r="EK388" s="4">
        <v>86</v>
      </c>
      <c r="EL388" s="6">
        <f t="shared" si="595"/>
        <v>27.763429752066116</v>
      </c>
      <c r="EM388" s="4"/>
      <c r="EN388" s="4">
        <v>1</v>
      </c>
      <c r="EO388" s="4">
        <v>1</v>
      </c>
      <c r="EP388" s="4">
        <v>2</v>
      </c>
      <c r="EQ388" s="31" t="s">
        <v>2623</v>
      </c>
      <c r="ER388" s="14">
        <v>44410</v>
      </c>
      <c r="ES388" s="129">
        <f t="shared" si="596"/>
        <v>15461</v>
      </c>
      <c r="ET388" s="130">
        <v>75</v>
      </c>
      <c r="EU388" s="130">
        <v>24510</v>
      </c>
      <c r="EV388" s="130">
        <v>4000</v>
      </c>
      <c r="EW388" s="130">
        <v>39780</v>
      </c>
      <c r="EX388" s="130">
        <v>20598</v>
      </c>
      <c r="EY388" s="131">
        <f t="shared" si="597"/>
        <v>2731.2947999999997</v>
      </c>
      <c r="EZ388" s="38">
        <f t="shared" si="598"/>
        <v>13656.473999999998</v>
      </c>
      <c r="FA388" s="9"/>
      <c r="FB388" s="9"/>
      <c r="FC388" s="9"/>
      <c r="FD388" s="9"/>
      <c r="FE388" s="132"/>
      <c r="FF388" s="132"/>
      <c r="FG388" s="132"/>
      <c r="FH388" s="133"/>
      <c r="FI388" s="134"/>
      <c r="FJ388" s="133"/>
      <c r="FK388" s="135"/>
      <c r="FL388" s="136"/>
      <c r="FM388" s="9"/>
      <c r="FN388" s="1"/>
      <c r="FO388" s="40">
        <f t="shared" si="599"/>
        <v>2.645</v>
      </c>
      <c r="FP388" s="9"/>
      <c r="FQ388" s="118">
        <f t="shared" si="600"/>
        <v>84.039167686658502</v>
      </c>
      <c r="FR388" s="137">
        <f t="shared" si="601"/>
        <v>2.7312947999999997</v>
      </c>
      <c r="FS388" s="9"/>
      <c r="FT388" s="1"/>
      <c r="FU388" s="335"/>
      <c r="FV388" s="344">
        <v>44348</v>
      </c>
      <c r="FW388" s="210"/>
      <c r="FX388" s="244" t="s">
        <v>1322</v>
      </c>
      <c r="FY388" s="243" t="s">
        <v>2461</v>
      </c>
      <c r="FZ388" s="1"/>
      <c r="GA388" s="1">
        <v>2</v>
      </c>
      <c r="GB388" s="9"/>
      <c r="GC388" s="9"/>
      <c r="GD388" s="1"/>
      <c r="GE388" s="20">
        <v>0</v>
      </c>
      <c r="GF388" s="237" t="s">
        <v>513</v>
      </c>
      <c r="GG388" s="1"/>
      <c r="GH388" s="28">
        <v>44393</v>
      </c>
      <c r="GI388" s="351">
        <v>0</v>
      </c>
      <c r="GJ388" s="244" t="s">
        <v>522</v>
      </c>
      <c r="GK388" s="1"/>
      <c r="GL388" s="244" t="s">
        <v>513</v>
      </c>
      <c r="GM388" s="9"/>
      <c r="GN388" s="1"/>
      <c r="GO388" s="10"/>
      <c r="GP388" s="10"/>
      <c r="GQ388" s="20"/>
      <c r="GR388" s="138"/>
      <c r="GS388" s="1"/>
      <c r="GT388" s="1"/>
      <c r="GU388" s="1"/>
      <c r="GV388" s="1"/>
      <c r="GW388" s="1"/>
      <c r="GX388" s="1"/>
      <c r="GY388" s="9"/>
      <c r="GZ388" s="9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9"/>
      <c r="KC388" s="9"/>
      <c r="KD388" s="9"/>
      <c r="KE388" s="20">
        <f t="shared" si="602"/>
        <v>2469.0904992000001</v>
      </c>
      <c r="KF388" s="20">
        <f t="shared" si="603"/>
        <v>248.00156783999998</v>
      </c>
      <c r="KG388" s="20">
        <f t="shared" si="604"/>
        <v>7.9207549199999985</v>
      </c>
      <c r="KH388" s="20">
        <f t="shared" si="605"/>
        <v>127.55146715999999</v>
      </c>
      <c r="KI388" s="20">
        <f t="shared" si="606"/>
        <v>47.524529519999994</v>
      </c>
      <c r="KJ388" s="20">
        <f t="shared" si="607"/>
        <v>52.080329246399991</v>
      </c>
      <c r="KK388" s="20">
        <f t="shared" si="608"/>
        <v>30.256191276479989</v>
      </c>
      <c r="KL388" s="20">
        <f t="shared" si="609"/>
        <v>165.66504731711998</v>
      </c>
      <c r="KM388" s="9"/>
      <c r="KN388" s="9"/>
      <c r="KO388" s="9"/>
      <c r="KP388" s="1"/>
      <c r="KQ388" s="9"/>
      <c r="KR388" s="9"/>
      <c r="KS388" s="23">
        <v>44393</v>
      </c>
      <c r="KT388" s="20">
        <v>2</v>
      </c>
      <c r="KU388" s="1">
        <v>2</v>
      </c>
      <c r="KV388" s="1">
        <v>1</v>
      </c>
      <c r="KW388" s="237" t="s">
        <v>430</v>
      </c>
      <c r="KX388" s="237" t="s">
        <v>430</v>
      </c>
      <c r="KY388" s="237" t="s">
        <v>430</v>
      </c>
      <c r="KZ388" s="237" t="s">
        <v>430</v>
      </c>
      <c r="LA388" s="246" t="s">
        <v>430</v>
      </c>
      <c r="LB388" s="11"/>
      <c r="LC388" s="11"/>
    </row>
    <row r="389" spans="1:315">
      <c r="A389" s="1">
        <v>132</v>
      </c>
      <c r="B389" s="1">
        <f>COUNTIFS($D$3:D389,D389,$F$3:F389,F389)</f>
        <v>1</v>
      </c>
      <c r="C389" s="34">
        <v>15223</v>
      </c>
      <c r="D389" s="21" t="s">
        <v>1277</v>
      </c>
      <c r="E389" s="2" t="s">
        <v>525</v>
      </c>
      <c r="F389" s="12">
        <v>6352201163</v>
      </c>
      <c r="G389" s="1">
        <v>58</v>
      </c>
      <c r="H389" s="441">
        <v>44326</v>
      </c>
      <c r="I389" s="29" t="s">
        <v>615</v>
      </c>
      <c r="J389" s="24" t="s">
        <v>486</v>
      </c>
      <c r="K389" s="2" t="s">
        <v>429</v>
      </c>
      <c r="L389" s="2">
        <v>6</v>
      </c>
      <c r="M389" s="2">
        <v>9</v>
      </c>
      <c r="N389" s="2" t="s">
        <v>644</v>
      </c>
      <c r="O389" s="11"/>
      <c r="P389" s="2" t="s">
        <v>1574</v>
      </c>
      <c r="Q389" s="11"/>
      <c r="R389" s="11"/>
      <c r="S389" s="11"/>
      <c r="T389" s="41"/>
      <c r="U389" s="41"/>
      <c r="V389" s="61" t="s">
        <v>1358</v>
      </c>
      <c r="W389" s="41"/>
      <c r="X389" s="41"/>
      <c r="Y389" s="63"/>
      <c r="Z389" s="11"/>
      <c r="AA389" s="1" t="s">
        <v>793</v>
      </c>
      <c r="AB389" s="1"/>
      <c r="AC389" s="112">
        <v>11</v>
      </c>
      <c r="AD389" s="112">
        <v>65</v>
      </c>
      <c r="AE389" s="11"/>
      <c r="AF389" s="11"/>
      <c r="AG389" s="11" t="s">
        <v>482</v>
      </c>
      <c r="AH389" s="112">
        <v>50</v>
      </c>
      <c r="AI389" s="11"/>
      <c r="AJ389" s="11"/>
      <c r="AK389" s="112"/>
      <c r="AL389" s="1"/>
      <c r="AM389" s="11"/>
      <c r="AN389" s="1"/>
      <c r="AO389" s="113">
        <v>52.4</v>
      </c>
      <c r="AP389" s="114">
        <v>41.1</v>
      </c>
      <c r="AQ389" s="115">
        <v>5.23</v>
      </c>
      <c r="AR389" s="116">
        <f t="shared" si="578"/>
        <v>98.73</v>
      </c>
      <c r="AS389" s="117">
        <f t="shared" si="579"/>
        <v>1.2749391727493917</v>
      </c>
      <c r="AT389" s="118">
        <f t="shared" si="580"/>
        <v>6.6679318734793194</v>
      </c>
      <c r="AU389" s="119">
        <f t="shared" si="581"/>
        <v>1.1310166199007123</v>
      </c>
      <c r="AV389" s="19">
        <f t="shared" si="582"/>
        <v>50.178000000000004</v>
      </c>
      <c r="AW389" s="19">
        <f>98-AY389-(CD389*100/AO389)</f>
        <v>95.759541984732834</v>
      </c>
      <c r="AX389" s="120">
        <v>1.08</v>
      </c>
      <c r="AY389" s="19">
        <f t="shared" si="583"/>
        <v>2.0610687022900764</v>
      </c>
      <c r="AZ389" s="1" t="s">
        <v>431</v>
      </c>
      <c r="BA389" s="55">
        <v>43.5</v>
      </c>
      <c r="BB389" s="1" t="s">
        <v>431</v>
      </c>
      <c r="BC389" s="6">
        <v>9.4E-2</v>
      </c>
      <c r="BD389" s="6"/>
      <c r="BE389" s="19"/>
      <c r="BF389" s="19"/>
      <c r="BG389" s="64">
        <v>6164.6017699115046</v>
      </c>
      <c r="BH389" s="64">
        <v>709.09090909090901</v>
      </c>
      <c r="BI389" s="19">
        <v>0</v>
      </c>
      <c r="BJ389" s="19">
        <v>48.9</v>
      </c>
      <c r="BK389" s="19">
        <f t="shared" si="584"/>
        <v>51.1</v>
      </c>
      <c r="BL389" s="121">
        <f t="shared" si="585"/>
        <v>0.95694716242661437</v>
      </c>
      <c r="BM389" s="122">
        <v>0.33</v>
      </c>
      <c r="BN389" s="6">
        <f t="shared" si="586"/>
        <v>0.62977099236641221</v>
      </c>
      <c r="BO389" s="1" t="s">
        <v>431</v>
      </c>
      <c r="BP389" s="19">
        <v>44.619000000000007</v>
      </c>
      <c r="BQ389" s="19">
        <v>27.202000000000002</v>
      </c>
      <c r="BR389" s="42">
        <v>26321</v>
      </c>
      <c r="BS389" s="6">
        <f t="shared" si="587"/>
        <v>73.599999999999994</v>
      </c>
      <c r="BT389" s="4">
        <v>79.8</v>
      </c>
      <c r="BU389" s="42">
        <v>6512.4800000000005</v>
      </c>
      <c r="BV389" s="6">
        <f t="shared" si="588"/>
        <v>20.200000000000003</v>
      </c>
      <c r="BW389" s="6">
        <f t="shared" si="589"/>
        <v>39.949200000000005</v>
      </c>
      <c r="BX389" s="22">
        <v>37.799999999999997</v>
      </c>
      <c r="BY389" s="22">
        <f t="shared" si="590"/>
        <v>15.5358</v>
      </c>
      <c r="BZ389" s="6">
        <v>35.799999999999997</v>
      </c>
      <c r="CA389" s="22">
        <f t="shared" si="591"/>
        <v>14.713799999999999</v>
      </c>
      <c r="CB389" s="6">
        <v>23.6</v>
      </c>
      <c r="CC389" s="22">
        <f t="shared" si="592"/>
        <v>9.6996000000000002</v>
      </c>
      <c r="CD389" s="22">
        <v>9.4E-2</v>
      </c>
      <c r="CE389" s="123">
        <v>85.2</v>
      </c>
      <c r="CF389" s="124">
        <v>7094</v>
      </c>
      <c r="CG389" s="123">
        <v>73.5</v>
      </c>
      <c r="CH389" s="124">
        <v>5927</v>
      </c>
      <c r="CI389" s="123">
        <v>28.7</v>
      </c>
      <c r="CJ389" s="123">
        <v>65.900000000000006</v>
      </c>
      <c r="CK389" s="124">
        <v>6148</v>
      </c>
      <c r="CL389" s="19">
        <f t="shared" si="593"/>
        <v>1.0558659217877095</v>
      </c>
      <c r="CM389" s="19">
        <v>0</v>
      </c>
      <c r="CN389" s="19">
        <v>2.65</v>
      </c>
      <c r="CO389" s="19">
        <v>3.76</v>
      </c>
      <c r="CP389" s="6"/>
      <c r="CQ389" s="19"/>
      <c r="CR389" s="19"/>
      <c r="CS389" s="20"/>
      <c r="CT389" s="25"/>
      <c r="CU389" s="125"/>
      <c r="CV389" s="125"/>
      <c r="CW389" s="1"/>
      <c r="CX389" s="1"/>
      <c r="CY389" s="1"/>
      <c r="CZ389" s="22"/>
      <c r="DA389" s="16"/>
      <c r="DB389" s="126" t="s">
        <v>257</v>
      </c>
      <c r="DC389" s="127"/>
      <c r="DD389" s="128" t="s">
        <v>1603</v>
      </c>
      <c r="DE389" s="1"/>
      <c r="DF389" s="1"/>
      <c r="DG389" s="1"/>
      <c r="DH389" s="1"/>
      <c r="DI389" s="1" t="s">
        <v>435</v>
      </c>
      <c r="DJ389" s="331" t="s">
        <v>2624</v>
      </c>
      <c r="DK389" s="4">
        <v>2</v>
      </c>
      <c r="DL389" s="4"/>
      <c r="DM389" s="4"/>
      <c r="DN389" s="16">
        <v>0</v>
      </c>
      <c r="DO389" s="4"/>
      <c r="DP389" s="4"/>
      <c r="DQ389" s="4"/>
      <c r="DR389" s="22" t="s">
        <v>430</v>
      </c>
      <c r="DS389" s="22" t="s">
        <v>430</v>
      </c>
      <c r="DT389" s="64">
        <v>8</v>
      </c>
      <c r="DU389" s="22">
        <v>12.5</v>
      </c>
      <c r="DV389" s="22">
        <v>87.5</v>
      </c>
      <c r="DW389" s="22" t="s">
        <v>430</v>
      </c>
      <c r="DX389" s="22" t="s">
        <v>430</v>
      </c>
      <c r="DY389" s="22" t="s">
        <v>430</v>
      </c>
      <c r="DZ389" s="22" t="s">
        <v>430</v>
      </c>
      <c r="EA389" s="2">
        <v>0</v>
      </c>
      <c r="EB389" s="65"/>
      <c r="EC389" s="36"/>
      <c r="ED389" s="36"/>
      <c r="EE389" s="4">
        <f t="shared" si="594"/>
        <v>6</v>
      </c>
      <c r="EF389" s="4">
        <v>10</v>
      </c>
      <c r="EG389" s="4"/>
      <c r="EH389" s="4">
        <v>1</v>
      </c>
      <c r="EI389" s="4" t="s">
        <v>2439</v>
      </c>
      <c r="EJ389" s="4">
        <v>164</v>
      </c>
      <c r="EK389" s="4">
        <v>86</v>
      </c>
      <c r="EL389" s="6">
        <f t="shared" si="595"/>
        <v>31.975014872099941</v>
      </c>
      <c r="EM389" s="4">
        <v>0</v>
      </c>
      <c r="EN389" s="1">
        <v>1</v>
      </c>
      <c r="EO389" s="4">
        <v>2</v>
      </c>
      <c r="EP389" s="4">
        <v>2</v>
      </c>
      <c r="EQ389" s="31" t="s">
        <v>2455</v>
      </c>
      <c r="ER389" s="14">
        <v>44253</v>
      </c>
      <c r="ES389" s="129">
        <v>15223</v>
      </c>
      <c r="ET389" s="130">
        <v>75</v>
      </c>
      <c r="EU389" s="130">
        <v>364638</v>
      </c>
      <c r="EV389" s="130">
        <v>38000</v>
      </c>
      <c r="EW389" s="130">
        <v>39780</v>
      </c>
      <c r="EX389" s="130">
        <v>548</v>
      </c>
      <c r="EY389" s="131">
        <f t="shared" si="597"/>
        <v>7.6489263157894731</v>
      </c>
      <c r="EZ389" s="38">
        <f t="shared" si="598"/>
        <v>45.893557894736837</v>
      </c>
      <c r="FA389" s="9"/>
      <c r="FB389" s="9"/>
      <c r="FC389" s="9"/>
      <c r="FD389" s="9"/>
      <c r="FE389" s="132"/>
      <c r="FF389" s="132"/>
      <c r="FG389" s="132"/>
      <c r="FH389" s="133"/>
      <c r="FI389" s="134"/>
      <c r="FJ389" s="133"/>
      <c r="FK389" s="135"/>
      <c r="FL389" s="136"/>
      <c r="FM389" s="9"/>
      <c r="FN389" s="1"/>
      <c r="FO389" s="40">
        <f t="shared" si="599"/>
        <v>1.0999999999999999E-2</v>
      </c>
      <c r="FP389" s="9"/>
      <c r="FQ389" s="118">
        <f t="shared" si="600"/>
        <v>0.15028603711077837</v>
      </c>
      <c r="FR389" s="137">
        <f t="shared" si="601"/>
        <v>7.648926315789473E-3</v>
      </c>
      <c r="FS389" s="9"/>
      <c r="FT389" s="1"/>
      <c r="FU389" s="336">
        <v>42736</v>
      </c>
      <c r="FV389" s="343"/>
      <c r="FW389" s="237" t="s">
        <v>1349</v>
      </c>
      <c r="FX389" s="208"/>
      <c r="FY389" s="243" t="s">
        <v>2625</v>
      </c>
      <c r="FZ389" s="1"/>
      <c r="GA389" s="1">
        <v>1</v>
      </c>
      <c r="GB389" s="9"/>
      <c r="GC389" s="9"/>
      <c r="GD389" s="1"/>
      <c r="GE389" s="20">
        <v>1</v>
      </c>
      <c r="GF389" s="237" t="s">
        <v>2569</v>
      </c>
      <c r="GG389" s="1"/>
      <c r="GH389" s="28">
        <v>44361</v>
      </c>
      <c r="GI389" s="351">
        <v>0</v>
      </c>
      <c r="GJ389" s="244" t="s">
        <v>2489</v>
      </c>
      <c r="GK389" s="1"/>
      <c r="GL389" s="244" t="s">
        <v>513</v>
      </c>
      <c r="GM389" s="9"/>
      <c r="GN389" s="1"/>
      <c r="GO389" s="10"/>
      <c r="GP389" s="10"/>
      <c r="GQ389" s="20"/>
      <c r="GR389" s="138"/>
      <c r="GS389" s="1"/>
      <c r="GT389" s="19">
        <v>0.12484173647999995</v>
      </c>
      <c r="GU389" s="1"/>
      <c r="GV389" s="145">
        <v>0.21916293279999999</v>
      </c>
      <c r="GW389" s="1"/>
      <c r="GX389" s="1"/>
      <c r="GY389" s="9"/>
      <c r="GZ389" s="9"/>
      <c r="HA389" s="32">
        <v>0.45</v>
      </c>
      <c r="HB389" s="32">
        <v>0</v>
      </c>
      <c r="HC389" s="33">
        <v>1776.58</v>
      </c>
      <c r="HD389" s="32">
        <v>0.5</v>
      </c>
      <c r="HE389" s="32">
        <v>1.61</v>
      </c>
      <c r="HF389" s="32">
        <v>0</v>
      </c>
      <c r="HG389" s="33">
        <v>32360.799999999999</v>
      </c>
      <c r="HH389" s="32">
        <v>22.4</v>
      </c>
      <c r="HI389" s="33">
        <v>220.86</v>
      </c>
      <c r="HJ389" s="32">
        <v>31.64</v>
      </c>
      <c r="HK389" s="32">
        <v>0</v>
      </c>
      <c r="HL389" s="32">
        <v>0</v>
      </c>
      <c r="HM389" s="32">
        <v>270.74</v>
      </c>
      <c r="HN389" s="32">
        <v>0</v>
      </c>
      <c r="HO389" s="32">
        <v>2522.46</v>
      </c>
      <c r="HP389" s="33">
        <v>1458.32</v>
      </c>
      <c r="HQ389" s="32">
        <v>52.82</v>
      </c>
      <c r="HR389" s="32">
        <v>32.700000000000003</v>
      </c>
      <c r="HS389" s="32">
        <v>3426.7</v>
      </c>
      <c r="HT389" s="32">
        <v>1552.2</v>
      </c>
      <c r="HU389" s="32">
        <v>1368.92</v>
      </c>
      <c r="HV389" s="32">
        <v>16.37</v>
      </c>
      <c r="HW389" s="32">
        <v>76.5</v>
      </c>
      <c r="HX389" s="32">
        <v>0</v>
      </c>
      <c r="HY389" s="32">
        <v>26.94</v>
      </c>
      <c r="HZ389" s="32">
        <v>0</v>
      </c>
      <c r="IA389" s="22">
        <f>HU389/HP389</f>
        <v>0.9386965823687532</v>
      </c>
      <c r="IB389" s="1"/>
      <c r="IC389" s="1"/>
      <c r="ID389" s="1"/>
      <c r="IE389" s="1"/>
      <c r="IF389" s="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9"/>
      <c r="KC389" s="9"/>
      <c r="KD389" s="9"/>
      <c r="KE389" s="20">
        <f t="shared" si="602"/>
        <v>4.0080373894736843</v>
      </c>
      <c r="KF389" s="20">
        <f t="shared" si="603"/>
        <v>3.1437087157894732</v>
      </c>
      <c r="KG389" s="20">
        <f t="shared" si="604"/>
        <v>0.40003884631578945</v>
      </c>
      <c r="KH389" s="20">
        <f t="shared" si="605"/>
        <v>8.2608404210526315E-2</v>
      </c>
      <c r="KI389" s="20">
        <f t="shared" si="606"/>
        <v>2.5241456842105259E-2</v>
      </c>
      <c r="KJ389" s="20">
        <f t="shared" si="607"/>
        <v>1.1883218945684211</v>
      </c>
      <c r="KK389" s="20">
        <f t="shared" si="608"/>
        <v>1.1254477202526314</v>
      </c>
      <c r="KL389" s="20">
        <f t="shared" si="609"/>
        <v>0.74191525692631577</v>
      </c>
      <c r="KM389" s="9"/>
      <c r="KN389" s="9"/>
      <c r="KO389" s="9"/>
      <c r="KP389" s="1"/>
      <c r="KQ389" s="9"/>
      <c r="KR389" s="9"/>
      <c r="KS389" s="23">
        <v>44361</v>
      </c>
      <c r="KT389" s="20">
        <v>2</v>
      </c>
      <c r="KU389" s="1">
        <v>1</v>
      </c>
      <c r="KV389" s="1">
        <v>2</v>
      </c>
      <c r="KW389" s="23">
        <v>44431</v>
      </c>
      <c r="KX389" s="1">
        <v>2</v>
      </c>
      <c r="KY389" s="1">
        <v>0</v>
      </c>
      <c r="KZ389" s="1">
        <v>0</v>
      </c>
      <c r="LA389" s="11" t="s">
        <v>2428</v>
      </c>
      <c r="LB389" s="11"/>
      <c r="LC389" s="11"/>
    </row>
    <row r="390" spans="1:315">
      <c r="A390" s="1">
        <v>105</v>
      </c>
      <c r="B390" s="1">
        <f>COUNTIFS($D$3:D390,D390,$F$3:F390,F390)</f>
        <v>1</v>
      </c>
      <c r="C390" s="34">
        <v>15071</v>
      </c>
      <c r="D390" s="21" t="s">
        <v>1570</v>
      </c>
      <c r="E390" s="2" t="s">
        <v>484</v>
      </c>
      <c r="F390" s="12">
        <v>6706120597</v>
      </c>
      <c r="G390" s="1">
        <v>54</v>
      </c>
      <c r="H390" s="441">
        <v>44305</v>
      </c>
      <c r="I390" s="29" t="s">
        <v>654</v>
      </c>
      <c r="J390" s="24" t="s">
        <v>486</v>
      </c>
      <c r="K390" s="2" t="s">
        <v>429</v>
      </c>
      <c r="L390" s="2">
        <v>8</v>
      </c>
      <c r="M390" s="2" t="s">
        <v>598</v>
      </c>
      <c r="N390" s="2" t="s">
        <v>644</v>
      </c>
      <c r="O390" s="11"/>
      <c r="P390" s="2" t="s">
        <v>1528</v>
      </c>
      <c r="Q390" s="11"/>
      <c r="R390" s="11"/>
      <c r="S390" s="11"/>
      <c r="T390" s="41"/>
      <c r="U390" s="41"/>
      <c r="V390" s="61" t="s">
        <v>1358</v>
      </c>
      <c r="W390" s="41"/>
      <c r="X390" s="43" t="s">
        <v>1544</v>
      </c>
      <c r="Y390" s="68"/>
      <c r="Z390" s="11"/>
      <c r="AA390" s="1" t="s">
        <v>793</v>
      </c>
      <c r="AB390" s="1"/>
      <c r="AC390" s="112">
        <v>291</v>
      </c>
      <c r="AD390" s="112">
        <v>2300</v>
      </c>
      <c r="AE390" s="11"/>
      <c r="AF390" s="11"/>
      <c r="AG390" s="11" t="s">
        <v>482</v>
      </c>
      <c r="AH390" s="112">
        <v>150</v>
      </c>
      <c r="AI390" s="11"/>
      <c r="AJ390" s="11"/>
      <c r="AK390" s="112"/>
      <c r="AL390" s="1"/>
      <c r="AM390" s="11"/>
      <c r="AN390" s="1"/>
      <c r="AO390" s="113">
        <v>51.5</v>
      </c>
      <c r="AP390" s="114">
        <v>33.9</v>
      </c>
      <c r="AQ390" s="115">
        <v>13.2</v>
      </c>
      <c r="AR390" s="116">
        <f t="shared" si="578"/>
        <v>98.600000000000009</v>
      </c>
      <c r="AS390" s="117">
        <f t="shared" si="579"/>
        <v>1.5191740412979351</v>
      </c>
      <c r="AT390" s="118">
        <f t="shared" si="580"/>
        <v>20.053097345132741</v>
      </c>
      <c r="AU390" s="119">
        <f t="shared" si="581"/>
        <v>1.0934182590233548</v>
      </c>
      <c r="AV390" s="19">
        <f t="shared" si="582"/>
        <v>44.93</v>
      </c>
      <c r="AW390" s="19">
        <f>98-AY390-(CD390*100/AO390)</f>
        <v>87.242718446601941</v>
      </c>
      <c r="AX390" s="120">
        <v>3.94</v>
      </c>
      <c r="AY390" s="19">
        <f t="shared" si="583"/>
        <v>7.650485436893204</v>
      </c>
      <c r="AZ390" s="1" t="s">
        <v>431</v>
      </c>
      <c r="BA390" s="55">
        <v>12.5</v>
      </c>
      <c r="BB390" s="1" t="s">
        <v>431</v>
      </c>
      <c r="BC390" s="6">
        <v>0.2</v>
      </c>
      <c r="BD390" s="6"/>
      <c r="BE390" s="19"/>
      <c r="BF390" s="19"/>
      <c r="BG390" s="64">
        <v>4640</v>
      </c>
      <c r="BH390" s="64">
        <v>652.72727272727263</v>
      </c>
      <c r="BI390" s="19">
        <v>3.79</v>
      </c>
      <c r="BJ390" s="19">
        <v>66.900000000000006</v>
      </c>
      <c r="BK390" s="19">
        <f t="shared" si="584"/>
        <v>33.099999999999994</v>
      </c>
      <c r="BL390" s="121">
        <f t="shared" si="585"/>
        <v>2.021148036253777</v>
      </c>
      <c r="BM390" s="122">
        <v>0.17</v>
      </c>
      <c r="BN390" s="6">
        <f t="shared" si="586"/>
        <v>0.3300970873786408</v>
      </c>
      <c r="BO390" s="1" t="s">
        <v>431</v>
      </c>
      <c r="BP390" s="19">
        <v>13.161000000000001</v>
      </c>
      <c r="BQ390" s="19">
        <v>30.7</v>
      </c>
      <c r="BR390" s="42">
        <v>23014</v>
      </c>
      <c r="BS390" s="6">
        <f t="shared" si="587"/>
        <v>36.83</v>
      </c>
      <c r="BT390" s="4">
        <v>96.7</v>
      </c>
      <c r="BU390" s="42">
        <v>6335</v>
      </c>
      <c r="BV390" s="6">
        <f t="shared" si="588"/>
        <v>3.2999999999999972</v>
      </c>
      <c r="BW390" s="6">
        <f t="shared" si="589"/>
        <v>33.232169999999996</v>
      </c>
      <c r="BX390" s="22">
        <v>9.6300000000000008</v>
      </c>
      <c r="BY390" s="22">
        <f t="shared" si="590"/>
        <v>3.26457</v>
      </c>
      <c r="BZ390" s="6">
        <v>27.2</v>
      </c>
      <c r="CA390" s="22">
        <f t="shared" si="591"/>
        <v>9.2207999999999988</v>
      </c>
      <c r="CB390" s="6">
        <v>61.2</v>
      </c>
      <c r="CC390" s="22">
        <f t="shared" si="592"/>
        <v>20.746799999999997</v>
      </c>
      <c r="CD390" s="22">
        <v>1.6</v>
      </c>
      <c r="CE390" s="123">
        <v>99</v>
      </c>
      <c r="CF390" s="124">
        <v>6516</v>
      </c>
      <c r="CG390" s="123">
        <v>97.4</v>
      </c>
      <c r="CH390" s="124">
        <v>4594</v>
      </c>
      <c r="CI390" s="123">
        <v>58.7</v>
      </c>
      <c r="CJ390" s="123">
        <v>62.6</v>
      </c>
      <c r="CK390" s="124">
        <v>4290</v>
      </c>
      <c r="CL390" s="19">
        <f t="shared" si="593"/>
        <v>0.35404411764705884</v>
      </c>
      <c r="CM390" s="19">
        <v>11.2</v>
      </c>
      <c r="CN390" s="19">
        <v>1.49</v>
      </c>
      <c r="CO390" s="19">
        <v>7.1</v>
      </c>
      <c r="CP390" s="6"/>
      <c r="CQ390" s="19"/>
      <c r="CR390" s="19"/>
      <c r="CS390" s="20"/>
      <c r="CT390" s="25"/>
      <c r="CU390" s="125"/>
      <c r="CV390" s="125"/>
      <c r="CW390" s="1"/>
      <c r="CX390" s="1"/>
      <c r="CY390" s="1"/>
      <c r="CZ390" s="22"/>
      <c r="DA390" s="16"/>
      <c r="DB390" s="126" t="s">
        <v>446</v>
      </c>
      <c r="DC390" s="127"/>
      <c r="DD390" s="128" t="s">
        <v>1571</v>
      </c>
      <c r="DE390" s="1"/>
      <c r="DF390" s="1"/>
      <c r="DG390" s="1"/>
      <c r="DH390" s="1"/>
      <c r="DI390" s="1" t="s">
        <v>433</v>
      </c>
      <c r="DJ390" s="205" t="s">
        <v>482</v>
      </c>
      <c r="DK390" s="4">
        <v>2</v>
      </c>
      <c r="DL390" s="4"/>
      <c r="DM390" s="4"/>
      <c r="DN390" s="16">
        <v>0</v>
      </c>
      <c r="DO390" s="4"/>
      <c r="DP390" s="4"/>
      <c r="DQ390" s="4"/>
      <c r="DR390" s="22" t="s">
        <v>430</v>
      </c>
      <c r="DS390" s="22" t="s">
        <v>430</v>
      </c>
      <c r="DT390" s="64">
        <v>414</v>
      </c>
      <c r="DU390" s="22">
        <v>17.100000000000001</v>
      </c>
      <c r="DV390" s="22">
        <v>82.9</v>
      </c>
      <c r="DW390" s="22" t="s">
        <v>430</v>
      </c>
      <c r="DX390" s="22" t="s">
        <v>430</v>
      </c>
      <c r="DY390" s="22" t="s">
        <v>430</v>
      </c>
      <c r="DZ390" s="22" t="s">
        <v>430</v>
      </c>
      <c r="EA390" s="2">
        <v>0</v>
      </c>
      <c r="EB390" s="65"/>
      <c r="EC390" s="36"/>
      <c r="ED390" s="36"/>
      <c r="EE390" s="4">
        <f t="shared" si="594"/>
        <v>8</v>
      </c>
      <c r="EF390" s="4">
        <v>15</v>
      </c>
      <c r="EG390" s="4"/>
      <c r="EH390" s="4">
        <v>1</v>
      </c>
      <c r="EI390" s="4" t="s">
        <v>2534</v>
      </c>
      <c r="EJ390" s="4">
        <v>187</v>
      </c>
      <c r="EK390" s="4">
        <v>135</v>
      </c>
      <c r="EL390" s="6">
        <f t="shared" si="595"/>
        <v>38.605622122451315</v>
      </c>
      <c r="EM390" s="4">
        <v>1</v>
      </c>
      <c r="EN390" s="1">
        <v>0</v>
      </c>
      <c r="EO390" s="4">
        <v>3</v>
      </c>
      <c r="EP390" s="4">
        <v>2</v>
      </c>
      <c r="EQ390" s="31" t="s">
        <v>2455</v>
      </c>
      <c r="ER390" s="14">
        <v>44266</v>
      </c>
      <c r="ES390" s="129">
        <v>15071</v>
      </c>
      <c r="ET390" s="130">
        <v>75</v>
      </c>
      <c r="EU390" s="130">
        <v>60664</v>
      </c>
      <c r="EV390" s="130">
        <v>4000</v>
      </c>
      <c r="EW390" s="130">
        <v>39780</v>
      </c>
      <c r="EX390" s="130">
        <v>2209</v>
      </c>
      <c r="EY390" s="131">
        <f t="shared" si="597"/>
        <v>292.91340000000002</v>
      </c>
      <c r="EZ390" s="38">
        <f t="shared" si="598"/>
        <v>2343.3072000000002</v>
      </c>
      <c r="FA390" s="9"/>
      <c r="FB390" s="9"/>
      <c r="FC390" s="9"/>
      <c r="FD390" s="9"/>
      <c r="FE390" s="132"/>
      <c r="FF390" s="132"/>
      <c r="FG390" s="132"/>
      <c r="FH390" s="133"/>
      <c r="FI390" s="134"/>
      <c r="FJ390" s="133"/>
      <c r="FK390" s="135"/>
      <c r="FL390" s="136"/>
      <c r="FM390" s="9"/>
      <c r="FN390" s="1"/>
      <c r="FO390" s="40">
        <f t="shared" si="599"/>
        <v>0.29099999999999998</v>
      </c>
      <c r="FP390" s="9"/>
      <c r="FQ390" s="118">
        <f t="shared" si="600"/>
        <v>3.6413688513780826</v>
      </c>
      <c r="FR390" s="137">
        <f t="shared" si="601"/>
        <v>0.29291340000000005</v>
      </c>
      <c r="FS390" s="9"/>
      <c r="FT390" s="1"/>
      <c r="FU390" s="336">
        <v>44013</v>
      </c>
      <c r="FV390" s="343"/>
      <c r="FW390" s="237" t="s">
        <v>2471</v>
      </c>
      <c r="FX390" s="208"/>
      <c r="FY390" s="243" t="s">
        <v>2626</v>
      </c>
      <c r="FZ390" s="1"/>
      <c r="GA390" s="1">
        <v>3</v>
      </c>
      <c r="GB390" s="9"/>
      <c r="GC390" s="9"/>
      <c r="GD390" s="1"/>
      <c r="GE390" s="20">
        <v>1</v>
      </c>
      <c r="GF390" s="237" t="s">
        <v>522</v>
      </c>
      <c r="GG390" s="1"/>
      <c r="GH390" s="28">
        <v>44333</v>
      </c>
      <c r="GI390" s="351">
        <v>1</v>
      </c>
      <c r="GJ390" s="244" t="s">
        <v>2627</v>
      </c>
      <c r="GK390" s="1"/>
      <c r="GL390" s="244" t="s">
        <v>513</v>
      </c>
      <c r="GM390" s="9"/>
      <c r="GN390" s="1"/>
      <c r="GO390" s="10">
        <v>44305</v>
      </c>
      <c r="GP390" s="10"/>
      <c r="GQ390" s="20"/>
      <c r="GR390" s="138"/>
      <c r="GS390" s="1"/>
      <c r="GT390" s="19">
        <v>0.36013819472000008</v>
      </c>
      <c r="GU390" s="1"/>
      <c r="GV390" s="145">
        <v>0.84539450319999998</v>
      </c>
      <c r="GW390" s="1"/>
      <c r="GX390" s="1"/>
      <c r="GY390" s="9"/>
      <c r="GZ390" s="9"/>
      <c r="HA390" s="32">
        <v>5.07</v>
      </c>
      <c r="HB390" s="32">
        <v>5.83</v>
      </c>
      <c r="HC390" s="33">
        <v>9306.86</v>
      </c>
      <c r="HD390" s="32">
        <v>11.47</v>
      </c>
      <c r="HE390" s="32">
        <v>11</v>
      </c>
      <c r="HF390" s="32">
        <v>15.19</v>
      </c>
      <c r="HG390" s="33">
        <v>18549.73</v>
      </c>
      <c r="HH390" s="32">
        <v>82.24</v>
      </c>
      <c r="HI390" s="33">
        <v>2041.21</v>
      </c>
      <c r="HJ390" s="32">
        <v>473.25</v>
      </c>
      <c r="HK390" s="32">
        <v>14.94</v>
      </c>
      <c r="HL390" s="32">
        <v>18.260000000000002</v>
      </c>
      <c r="HM390" s="32">
        <v>560.64</v>
      </c>
      <c r="HN390" s="32">
        <v>0</v>
      </c>
      <c r="HO390" s="32">
        <v>494.78</v>
      </c>
      <c r="HP390" s="33">
        <v>1468.35</v>
      </c>
      <c r="HQ390" s="32">
        <v>29.99</v>
      </c>
      <c r="HR390" s="32">
        <v>4.6500000000000004</v>
      </c>
      <c r="HS390" s="32">
        <v>633.01</v>
      </c>
      <c r="HT390" s="32">
        <v>3498.07</v>
      </c>
      <c r="HU390" s="32">
        <v>793.61</v>
      </c>
      <c r="HV390" s="32">
        <v>16.28</v>
      </c>
      <c r="HW390" s="32">
        <v>144.72</v>
      </c>
      <c r="HX390" s="32">
        <v>4.1500000000000004</v>
      </c>
      <c r="HY390" s="32">
        <v>0</v>
      </c>
      <c r="HZ390" s="32">
        <v>309.54000000000002</v>
      </c>
      <c r="IA390" s="22">
        <f>HU390/HP390</f>
        <v>0.54047740661286481</v>
      </c>
      <c r="IB390" s="1"/>
      <c r="IC390" s="1"/>
      <c r="ID390" s="1"/>
      <c r="IE390" s="1"/>
      <c r="IF390" s="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9"/>
      <c r="KC390" s="9"/>
      <c r="KD390" s="9"/>
      <c r="KE390" s="20">
        <f t="shared" si="602"/>
        <v>150.85040100000003</v>
      </c>
      <c r="KF390" s="20">
        <f t="shared" si="603"/>
        <v>99.297642600000017</v>
      </c>
      <c r="KG390" s="20">
        <f t="shared" si="604"/>
        <v>38.664568799999998</v>
      </c>
      <c r="KH390" s="20">
        <f t="shared" si="605"/>
        <v>11.540787959999999</v>
      </c>
      <c r="KI390" s="20">
        <f t="shared" si="606"/>
        <v>0.49795278000000009</v>
      </c>
      <c r="KJ390" s="20">
        <f t="shared" si="607"/>
        <v>9.5623629823800016</v>
      </c>
      <c r="KK390" s="20">
        <f t="shared" si="608"/>
        <v>27.008958787200001</v>
      </c>
      <c r="KL390" s="20">
        <f t="shared" si="609"/>
        <v>60.770157271199999</v>
      </c>
      <c r="KM390" s="9"/>
      <c r="KN390" s="9"/>
      <c r="KO390" s="9"/>
      <c r="KP390" s="1"/>
      <c r="KQ390" s="9"/>
      <c r="KR390" s="9"/>
      <c r="KS390" s="23">
        <v>44333</v>
      </c>
      <c r="KT390" s="20">
        <v>1</v>
      </c>
      <c r="KU390" s="1">
        <v>1</v>
      </c>
      <c r="KV390" s="1">
        <v>2</v>
      </c>
      <c r="KW390" s="23">
        <v>44578</v>
      </c>
      <c r="KX390" s="1">
        <v>2</v>
      </c>
      <c r="KY390" s="1">
        <v>0</v>
      </c>
      <c r="KZ390" s="1">
        <v>0</v>
      </c>
      <c r="LA390" s="11" t="s">
        <v>2428</v>
      </c>
      <c r="LB390" s="11"/>
      <c r="LC390" s="11"/>
    </row>
    <row r="391" spans="1:315">
      <c r="A391" s="1">
        <v>200</v>
      </c>
      <c r="B391" s="1">
        <f>COUNTIFS($D$3:D391,D391,$F$3:F391,F391)</f>
        <v>1</v>
      </c>
      <c r="C391" s="34">
        <v>13253</v>
      </c>
      <c r="D391" s="21" t="s">
        <v>1254</v>
      </c>
      <c r="E391" s="2" t="s">
        <v>560</v>
      </c>
      <c r="F391" s="12">
        <v>7412285837</v>
      </c>
      <c r="G391" s="1">
        <v>46</v>
      </c>
      <c r="H391" s="441">
        <v>44057</v>
      </c>
      <c r="I391" s="29" t="s">
        <v>449</v>
      </c>
      <c r="J391" s="24" t="s">
        <v>486</v>
      </c>
      <c r="K391" s="2" t="s">
        <v>429</v>
      </c>
      <c r="L391" s="1">
        <v>9.5</v>
      </c>
      <c r="M391" s="2" t="s">
        <v>661</v>
      </c>
      <c r="N391" s="2" t="s">
        <v>430</v>
      </c>
      <c r="O391" s="1"/>
      <c r="P391" s="1" t="s">
        <v>1246</v>
      </c>
      <c r="Q391" s="25"/>
      <c r="R391" s="25"/>
      <c r="S391" s="2"/>
      <c r="T391" s="41"/>
      <c r="U391" s="41"/>
      <c r="V391" s="54" t="s">
        <v>1107</v>
      </c>
      <c r="W391" s="27"/>
      <c r="X391" s="56"/>
      <c r="Y391" s="56"/>
      <c r="Z391" s="29"/>
      <c r="AA391" s="1" t="s">
        <v>760</v>
      </c>
      <c r="AB391" s="1"/>
      <c r="AC391" s="112">
        <v>392</v>
      </c>
      <c r="AD391" s="112">
        <v>3720</v>
      </c>
      <c r="AE391" s="11"/>
      <c r="AF391" s="11"/>
      <c r="AG391" s="11" t="s">
        <v>490</v>
      </c>
      <c r="AH391" s="112">
        <v>250</v>
      </c>
      <c r="AI391" s="11"/>
      <c r="AJ391" s="11"/>
      <c r="AK391" s="112"/>
      <c r="AL391" s="1"/>
      <c r="AM391" s="11"/>
      <c r="AN391" s="1"/>
      <c r="AO391" s="113">
        <v>60</v>
      </c>
      <c r="AP391" s="114">
        <v>38.799999999999997</v>
      </c>
      <c r="AQ391" s="115">
        <v>0.3</v>
      </c>
      <c r="AR391" s="116">
        <f t="shared" si="578"/>
        <v>99.1</v>
      </c>
      <c r="AS391" s="117">
        <f t="shared" si="579"/>
        <v>1.5463917525773196</v>
      </c>
      <c r="AT391" s="118">
        <f t="shared" si="580"/>
        <v>0.46391752577319589</v>
      </c>
      <c r="AU391" s="119">
        <f t="shared" si="581"/>
        <v>1.5345268542199491</v>
      </c>
      <c r="AV391" s="19">
        <f t="shared" si="582"/>
        <v>55.53</v>
      </c>
      <c r="AW391" s="19">
        <f>98-AY391-(CD391*100/AO391)</f>
        <v>92.55</v>
      </c>
      <c r="AX391" s="120">
        <v>2.83</v>
      </c>
      <c r="AY391" s="19">
        <f t="shared" si="583"/>
        <v>4.7166666666666668</v>
      </c>
      <c r="AZ391" s="1" t="s">
        <v>431</v>
      </c>
      <c r="BA391" s="55">
        <v>18.399999999999999</v>
      </c>
      <c r="BB391" s="1" t="s">
        <v>431</v>
      </c>
      <c r="BC391" s="6">
        <v>5.6899999999999997E-3</v>
      </c>
      <c r="BD391" s="6"/>
      <c r="BE391" s="19"/>
      <c r="BF391" s="19"/>
      <c r="BG391" s="2">
        <v>9798</v>
      </c>
      <c r="BH391" s="2"/>
      <c r="BI391" s="19" t="s">
        <v>431</v>
      </c>
      <c r="BJ391" s="19">
        <v>23.9</v>
      </c>
      <c r="BK391" s="19">
        <v>76.099999999999994</v>
      </c>
      <c r="BL391" s="144">
        <f t="shared" si="585"/>
        <v>0.31406044678055189</v>
      </c>
      <c r="BM391" s="122">
        <v>0.72</v>
      </c>
      <c r="BN391" s="6">
        <f t="shared" si="586"/>
        <v>1.2</v>
      </c>
      <c r="BO391" s="1" t="s">
        <v>431</v>
      </c>
      <c r="BP391" s="19">
        <v>46.5</v>
      </c>
      <c r="BQ391" s="19">
        <v>74.174999999999997</v>
      </c>
      <c r="BR391" s="42">
        <v>45464.100000000006</v>
      </c>
      <c r="BS391" s="6">
        <f t="shared" si="587"/>
        <v>67.3</v>
      </c>
      <c r="BT391" s="4">
        <v>82.9</v>
      </c>
      <c r="BU391" s="42">
        <v>14544.06779661017</v>
      </c>
      <c r="BV391" s="6">
        <f t="shared" si="588"/>
        <v>17.099999999999994</v>
      </c>
      <c r="BW391" s="6">
        <f t="shared" si="589"/>
        <v>38.761200000000002</v>
      </c>
      <c r="BX391" s="2">
        <v>14.6</v>
      </c>
      <c r="BY391" s="22">
        <f t="shared" si="590"/>
        <v>5.6647999999999987</v>
      </c>
      <c r="BZ391" s="4">
        <v>52.7</v>
      </c>
      <c r="CA391" s="22">
        <f t="shared" si="591"/>
        <v>20.447600000000001</v>
      </c>
      <c r="CB391" s="4">
        <v>32.6</v>
      </c>
      <c r="CC391" s="22">
        <f t="shared" si="592"/>
        <v>12.6488</v>
      </c>
      <c r="CD391" s="22">
        <v>0.44</v>
      </c>
      <c r="CE391" s="123">
        <v>99.9</v>
      </c>
      <c r="CF391" s="123">
        <v>10736</v>
      </c>
      <c r="CG391" s="123">
        <v>99.8</v>
      </c>
      <c r="CH391" s="123">
        <v>8440</v>
      </c>
      <c r="CI391" s="123">
        <v>89.5</v>
      </c>
      <c r="CJ391" s="123">
        <v>96.5</v>
      </c>
      <c r="CK391" s="123">
        <v>7138</v>
      </c>
      <c r="CL391" s="143">
        <f t="shared" si="593"/>
        <v>0.27703984819734345</v>
      </c>
      <c r="CM391" s="22"/>
      <c r="CN391" s="22"/>
      <c r="CO391" s="22"/>
      <c r="CP391" s="6">
        <v>0.27</v>
      </c>
      <c r="CQ391" s="19"/>
      <c r="CR391" s="19"/>
      <c r="CS391" s="19"/>
      <c r="CT391" s="22"/>
      <c r="CU391" s="139"/>
      <c r="CV391" s="139"/>
      <c r="CW391" s="22"/>
      <c r="CX391" s="22"/>
      <c r="CY391" s="1"/>
      <c r="CZ391" s="22"/>
      <c r="DA391" s="16"/>
      <c r="DB391" s="126" t="s">
        <v>446</v>
      </c>
      <c r="DC391" s="127"/>
      <c r="DD391" s="128" t="s">
        <v>1255</v>
      </c>
      <c r="DE391" s="1"/>
      <c r="DF391" s="1"/>
      <c r="DG391" s="1"/>
      <c r="DH391" s="1"/>
      <c r="DI391" s="1" t="s">
        <v>433</v>
      </c>
      <c r="DJ391" s="206" t="s">
        <v>490</v>
      </c>
      <c r="DK391" s="4">
        <v>2</v>
      </c>
      <c r="DL391" s="4"/>
      <c r="DM391" s="4"/>
      <c r="DN391" s="16">
        <v>0</v>
      </c>
      <c r="DO391" s="4"/>
      <c r="DP391" s="4"/>
      <c r="DQ391" s="4"/>
      <c r="DR391" s="1">
        <v>7.3</v>
      </c>
      <c r="DS391" s="1" t="s">
        <v>430</v>
      </c>
      <c r="DT391" s="1">
        <v>406</v>
      </c>
      <c r="DU391" s="1">
        <v>9.4</v>
      </c>
      <c r="DV391" s="1">
        <v>90.6</v>
      </c>
      <c r="DW391" s="1" t="s">
        <v>430</v>
      </c>
      <c r="DX391" s="1" t="s">
        <v>430</v>
      </c>
      <c r="DY391" s="1" t="s">
        <v>430</v>
      </c>
      <c r="DZ391" s="1" t="s">
        <v>430</v>
      </c>
      <c r="EA391" s="1">
        <v>0</v>
      </c>
      <c r="EB391" s="1"/>
      <c r="EC391" s="36"/>
      <c r="ED391" s="36"/>
      <c r="EE391" s="4">
        <v>9.5</v>
      </c>
      <c r="EF391" s="4">
        <v>15</v>
      </c>
      <c r="EG391" s="4"/>
      <c r="EH391" s="4">
        <v>1</v>
      </c>
      <c r="EI391" s="4" t="s">
        <v>2565</v>
      </c>
      <c r="EJ391" s="4">
        <v>180</v>
      </c>
      <c r="EK391" s="4">
        <v>107</v>
      </c>
      <c r="EL391" s="6">
        <f t="shared" si="595"/>
        <v>33.02469135802469</v>
      </c>
      <c r="EM391" s="4"/>
      <c r="EN391" s="4">
        <v>0</v>
      </c>
      <c r="EO391" s="4">
        <v>2</v>
      </c>
      <c r="EP391" s="4">
        <v>1</v>
      </c>
      <c r="EQ391" s="31" t="s">
        <v>2455</v>
      </c>
      <c r="ER391" s="14">
        <v>44008</v>
      </c>
      <c r="ES391" s="129">
        <v>13253</v>
      </c>
      <c r="ET391" s="130">
        <v>75</v>
      </c>
      <c r="EU391" s="130">
        <v>4561</v>
      </c>
      <c r="EV391" s="130">
        <v>4031</v>
      </c>
      <c r="EW391" s="130">
        <v>39780</v>
      </c>
      <c r="EX391" s="130">
        <v>2668</v>
      </c>
      <c r="EY391" s="131">
        <f t="shared" si="597"/>
        <v>351.05611510791363</v>
      </c>
      <c r="EZ391" s="38">
        <f t="shared" si="598"/>
        <v>3335.0330935251795</v>
      </c>
      <c r="FA391" s="9"/>
      <c r="FB391" s="9"/>
      <c r="FC391" s="9"/>
      <c r="FD391" s="9"/>
      <c r="FE391" s="132"/>
      <c r="FF391" s="132"/>
      <c r="FG391" s="132"/>
      <c r="FH391" s="133"/>
      <c r="FI391" s="140"/>
      <c r="FJ391" s="133"/>
      <c r="FK391" s="135"/>
      <c r="FL391" s="136"/>
      <c r="FM391" s="9"/>
      <c r="FN391" s="1"/>
      <c r="FO391" s="40">
        <f t="shared" si="599"/>
        <v>0.39200000000000002</v>
      </c>
      <c r="FP391" s="9"/>
      <c r="FQ391" s="118">
        <f t="shared" si="600"/>
        <v>58.495943871957905</v>
      </c>
      <c r="FR391" s="137">
        <f t="shared" si="601"/>
        <v>0.35105611510791362</v>
      </c>
      <c r="FS391" s="9"/>
      <c r="FT391" s="1"/>
      <c r="FU391" s="335"/>
      <c r="FV391" s="344">
        <v>43800</v>
      </c>
      <c r="FW391" s="210"/>
      <c r="FX391" s="244" t="s">
        <v>2471</v>
      </c>
      <c r="FY391" s="243" t="s">
        <v>2432</v>
      </c>
      <c r="FZ391" s="1"/>
      <c r="GA391" s="237">
        <v>0</v>
      </c>
      <c r="GB391" s="9"/>
      <c r="GC391" s="9"/>
      <c r="GD391" s="1"/>
      <c r="GE391" s="20">
        <v>1</v>
      </c>
      <c r="GF391" s="237" t="s">
        <v>2569</v>
      </c>
      <c r="GG391" s="1"/>
      <c r="GH391" s="28">
        <v>44071</v>
      </c>
      <c r="GI391" s="352" t="s">
        <v>2488</v>
      </c>
      <c r="GJ391" s="244" t="s">
        <v>784</v>
      </c>
      <c r="GK391" s="1"/>
      <c r="GL391" s="244" t="s">
        <v>513</v>
      </c>
      <c r="GM391" s="9"/>
      <c r="GN391" s="1"/>
      <c r="GO391" s="10">
        <v>44057</v>
      </c>
      <c r="GP391" s="10"/>
      <c r="GQ391" s="20"/>
      <c r="GR391" s="138"/>
      <c r="GS391" s="1"/>
      <c r="GT391" s="1"/>
      <c r="GU391" s="1"/>
      <c r="GV391" s="1"/>
      <c r="GW391" s="1"/>
      <c r="GX391" s="1"/>
      <c r="GY391" s="9"/>
      <c r="GZ391" s="9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9"/>
      <c r="KC391" s="9"/>
      <c r="KD391" s="9"/>
      <c r="KE391" s="20">
        <f t="shared" si="602"/>
        <v>210.6336690647482</v>
      </c>
      <c r="KF391" s="20">
        <f t="shared" si="603"/>
        <v>136.20977266187049</v>
      </c>
      <c r="KG391" s="20">
        <f t="shared" si="604"/>
        <v>1.0531683453237408</v>
      </c>
      <c r="KH391" s="20">
        <f t="shared" si="605"/>
        <v>9.9348880575539553</v>
      </c>
      <c r="KI391" s="20">
        <f t="shared" si="606"/>
        <v>2.5276040287769779</v>
      </c>
      <c r="KJ391" s="20">
        <f t="shared" si="607"/>
        <v>19.886626808633086</v>
      </c>
      <c r="KK391" s="20">
        <f t="shared" si="608"/>
        <v>71.782550192805758</v>
      </c>
      <c r="KL391" s="20">
        <f t="shared" si="609"/>
        <v>44.404385887769777</v>
      </c>
      <c r="KM391" s="9"/>
      <c r="KN391" s="9"/>
      <c r="KO391" s="9"/>
      <c r="KP391" s="1"/>
      <c r="KQ391" s="9"/>
      <c r="KR391" s="9"/>
      <c r="KS391" s="23">
        <v>44071</v>
      </c>
      <c r="KT391" s="20">
        <v>1</v>
      </c>
      <c r="KU391" s="1">
        <v>0</v>
      </c>
      <c r="KV391" s="1">
        <v>1</v>
      </c>
      <c r="KW391" s="23">
        <v>44071</v>
      </c>
      <c r="KX391" s="1">
        <v>1</v>
      </c>
      <c r="KY391" s="1">
        <v>0</v>
      </c>
      <c r="KZ391" s="1">
        <v>0</v>
      </c>
      <c r="LA391" s="11" t="s">
        <v>2428</v>
      </c>
      <c r="LB391" s="11"/>
      <c r="LC391" s="11"/>
    </row>
    <row r="392" spans="1:315">
      <c r="A392" s="1">
        <v>119</v>
      </c>
      <c r="B392" s="415">
        <f>COUNTIFS($D$3:D392,D392,$F$3:F392,F392)</f>
        <v>1</v>
      </c>
      <c r="C392" s="21">
        <v>10522</v>
      </c>
      <c r="D392" s="21" t="s">
        <v>605</v>
      </c>
      <c r="E392" s="1" t="s">
        <v>495</v>
      </c>
      <c r="F392" s="12">
        <v>9007035741</v>
      </c>
      <c r="G392" s="1">
        <v>29</v>
      </c>
      <c r="H392" s="441">
        <v>43550</v>
      </c>
      <c r="I392" s="162"/>
      <c r="J392" s="24"/>
      <c r="K392" s="9"/>
      <c r="L392" s="1"/>
      <c r="M392" s="1"/>
      <c r="N392" s="1"/>
      <c r="O392" s="1"/>
      <c r="P392" s="25"/>
      <c r="Q392" s="25"/>
      <c r="R392" s="25"/>
      <c r="S392" s="27"/>
      <c r="T392" s="27"/>
      <c r="U392" s="27"/>
      <c r="V392" s="27"/>
      <c r="W392" s="27"/>
      <c r="X392" s="27"/>
      <c r="Y392" s="26"/>
      <c r="Z392" s="8"/>
      <c r="AA392" s="1"/>
      <c r="AB392" s="1"/>
      <c r="AC392" s="1"/>
      <c r="AD392" s="1"/>
      <c r="AE392" s="1"/>
      <c r="AF392" s="1"/>
      <c r="AG392" s="136"/>
      <c r="AH392" s="9"/>
      <c r="AI392" s="1"/>
      <c r="AJ392" s="1"/>
      <c r="AK392" s="112"/>
      <c r="AL392" s="1"/>
      <c r="AM392" s="1"/>
      <c r="AN392" s="1"/>
      <c r="AO392" s="163"/>
      <c r="AP392" s="164"/>
      <c r="AQ392" s="165"/>
      <c r="AR392" s="166"/>
      <c r="AS392" s="135"/>
      <c r="AT392" s="21"/>
      <c r="AU392" s="167"/>
      <c r="AV392" s="1"/>
      <c r="AW392" s="1"/>
      <c r="AX392" s="168"/>
      <c r="AY392" s="1"/>
      <c r="AZ392" s="1"/>
      <c r="BA392" s="142"/>
      <c r="BB392" s="1"/>
      <c r="BC392" s="169"/>
      <c r="BD392" s="4"/>
      <c r="BE392" s="1"/>
      <c r="BF392" s="1"/>
      <c r="BG392" s="1"/>
      <c r="BH392" s="1"/>
      <c r="BI392" s="1"/>
      <c r="BJ392" s="1"/>
      <c r="BK392" s="1"/>
      <c r="BL392" s="170"/>
      <c r="BM392" s="123"/>
      <c r="BN392" s="4"/>
      <c r="BO392" s="1"/>
      <c r="BP392" s="1"/>
      <c r="BQ392" s="1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25"/>
      <c r="CP392" s="4"/>
      <c r="CQ392" s="1"/>
      <c r="CR392" s="1"/>
      <c r="CS392" s="1"/>
      <c r="CT392" s="25"/>
      <c r="CU392" s="125"/>
      <c r="CV392" s="125"/>
      <c r="CW392" s="1"/>
      <c r="CX392" s="1"/>
      <c r="CY392" s="1"/>
      <c r="CZ392" s="1"/>
      <c r="DA392" s="1"/>
      <c r="DB392" s="126"/>
      <c r="DC392" s="8"/>
      <c r="DD392" s="8"/>
      <c r="DE392" s="1"/>
      <c r="DF392" s="1"/>
      <c r="DG392" s="1"/>
      <c r="DH392" s="1"/>
      <c r="DI392" s="2"/>
      <c r="DJ392" s="206" t="s">
        <v>490</v>
      </c>
      <c r="DK392" s="4"/>
      <c r="DL392" s="4"/>
      <c r="DM392" s="4"/>
      <c r="DN392" s="4"/>
      <c r="DO392" s="4"/>
      <c r="DP392" s="4"/>
      <c r="DQ392" s="4"/>
      <c r="DR392" s="1"/>
      <c r="DS392" s="1"/>
      <c r="DT392" s="2"/>
      <c r="DU392" s="2"/>
      <c r="DV392" s="2"/>
      <c r="DW392" s="2"/>
      <c r="DX392" s="2"/>
      <c r="DY392" s="2"/>
      <c r="DZ392" s="2"/>
      <c r="EA392" s="2"/>
      <c r="EB392" s="1"/>
      <c r="EC392" s="9"/>
      <c r="ED392" s="9"/>
      <c r="EE392" s="9"/>
      <c r="EF392" s="1">
        <v>140</v>
      </c>
      <c r="EG392" s="1"/>
      <c r="EH392" s="1">
        <v>1</v>
      </c>
      <c r="EI392" s="237" t="s">
        <v>2435</v>
      </c>
      <c r="EJ392" s="1">
        <v>187</v>
      </c>
      <c r="EK392" s="1">
        <v>80</v>
      </c>
      <c r="EL392" s="6">
        <f>EK392/((EJ392/100)*(EJ392/100))</f>
        <v>22.877405702193368</v>
      </c>
      <c r="EM392" s="1"/>
      <c r="EN392" s="1">
        <v>1</v>
      </c>
      <c r="EO392" s="1">
        <v>1</v>
      </c>
      <c r="EP392" s="1">
        <v>0</v>
      </c>
      <c r="EQ392" s="244" t="s">
        <v>513</v>
      </c>
      <c r="ER392" s="10" t="s">
        <v>513</v>
      </c>
      <c r="ES392" s="129"/>
      <c r="ET392" s="9"/>
      <c r="EU392" s="9"/>
      <c r="EV392" s="9"/>
      <c r="EW392" s="9"/>
      <c r="EX392" s="9"/>
      <c r="EY392" s="132"/>
      <c r="EZ392" s="132"/>
      <c r="FA392" s="11"/>
      <c r="FB392" s="9"/>
      <c r="FC392" s="9"/>
      <c r="FD392" s="9"/>
      <c r="FE392" s="9"/>
      <c r="FF392" s="9"/>
      <c r="FG392" s="132"/>
      <c r="FH392" s="132"/>
      <c r="FI392" s="134"/>
      <c r="FJ392" s="133"/>
      <c r="FK392" s="171"/>
      <c r="FL392" s="21"/>
      <c r="FM392" s="136"/>
      <c r="FN392" s="9"/>
      <c r="FO392" s="36"/>
      <c r="FP392" s="9"/>
      <c r="FQ392" s="132"/>
      <c r="FR392" s="132"/>
      <c r="FS392" s="1"/>
      <c r="FT392" s="1"/>
      <c r="FU392" s="335" t="s">
        <v>772</v>
      </c>
      <c r="FV392" s="348" t="s">
        <v>430</v>
      </c>
      <c r="FW392" s="210" t="s">
        <v>772</v>
      </c>
      <c r="FX392" s="244" t="s">
        <v>2609</v>
      </c>
      <c r="FY392" s="243" t="s">
        <v>430</v>
      </c>
      <c r="FZ392" s="1"/>
      <c r="GA392" s="237">
        <v>3</v>
      </c>
      <c r="GB392" s="9"/>
      <c r="GC392" s="9"/>
      <c r="GD392" s="1"/>
      <c r="GE392" s="20">
        <v>0</v>
      </c>
      <c r="GF392" s="237" t="s">
        <v>513</v>
      </c>
      <c r="GG392" s="1"/>
      <c r="GH392" s="28">
        <v>43572</v>
      </c>
      <c r="GI392" s="351">
        <v>1</v>
      </c>
      <c r="GJ392" s="244" t="s">
        <v>513</v>
      </c>
      <c r="GK392" s="1"/>
      <c r="GL392" s="244" t="s">
        <v>513</v>
      </c>
      <c r="GM392" s="9"/>
      <c r="GN392" s="1"/>
      <c r="GO392" s="1"/>
      <c r="GP392" s="4"/>
      <c r="GQ392" s="1"/>
      <c r="GR392" s="138"/>
      <c r="GS392" s="1"/>
      <c r="GT392" s="1"/>
      <c r="GU392" s="1"/>
      <c r="GV392" s="1"/>
      <c r="GW392" s="1"/>
      <c r="GX392" s="1"/>
      <c r="GY392" s="9"/>
      <c r="GZ392" s="9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1"/>
      <c r="KQ392" s="9"/>
      <c r="KR392" s="9"/>
      <c r="KS392" s="23">
        <v>43572</v>
      </c>
      <c r="KT392" s="20">
        <v>2</v>
      </c>
      <c r="KU392" s="237">
        <v>3</v>
      </c>
      <c r="KV392" s="1">
        <v>1</v>
      </c>
      <c r="KW392" s="23">
        <v>43705</v>
      </c>
      <c r="KX392" s="1">
        <v>1</v>
      </c>
      <c r="KY392" s="1">
        <v>0</v>
      </c>
      <c r="KZ392" s="1">
        <v>3</v>
      </c>
      <c r="LA392" s="11" t="s">
        <v>513</v>
      </c>
      <c r="LB392" s="11"/>
      <c r="LC392" s="11"/>
    </row>
    <row r="393" spans="1:315">
      <c r="A393" s="1">
        <v>130</v>
      </c>
      <c r="B393" s="415">
        <f>COUNTIFS($D$3:D393,D393,$F$3:F393,F393)</f>
        <v>1</v>
      </c>
      <c r="C393" s="21">
        <v>8735</v>
      </c>
      <c r="D393" s="21" t="s">
        <v>2288</v>
      </c>
      <c r="E393" s="1" t="s">
        <v>519</v>
      </c>
      <c r="F393" s="12">
        <v>8508185796</v>
      </c>
      <c r="G393" s="1">
        <v>33</v>
      </c>
      <c r="H393" s="441">
        <v>43264</v>
      </c>
      <c r="I393" s="162"/>
      <c r="J393" s="24"/>
      <c r="K393" s="9"/>
      <c r="L393" s="1"/>
      <c r="M393" s="1"/>
      <c r="N393" s="1"/>
      <c r="O393" s="1"/>
      <c r="P393" s="25"/>
      <c r="Q393" s="25"/>
      <c r="R393" s="25"/>
      <c r="S393" s="27"/>
      <c r="T393" s="27"/>
      <c r="U393" s="27"/>
      <c r="V393" s="27"/>
      <c r="W393" s="27"/>
      <c r="X393" s="27"/>
      <c r="Y393" s="26"/>
      <c r="Z393" s="8"/>
      <c r="AA393" s="1"/>
      <c r="AB393" s="1"/>
      <c r="AC393" s="1"/>
      <c r="AD393" s="1"/>
      <c r="AE393" s="1"/>
      <c r="AF393" s="1"/>
      <c r="AG393" s="136"/>
      <c r="AH393" s="9"/>
      <c r="AI393" s="1"/>
      <c r="AJ393" s="1"/>
      <c r="AK393" s="112"/>
      <c r="AL393" s="1"/>
      <c r="AM393" s="1"/>
      <c r="AN393" s="1"/>
      <c r="AO393" s="163"/>
      <c r="AP393" s="164"/>
      <c r="AQ393" s="165"/>
      <c r="AR393" s="166"/>
      <c r="AS393" s="135"/>
      <c r="AT393" s="21"/>
      <c r="AU393" s="167"/>
      <c r="AV393" s="1"/>
      <c r="AW393" s="1"/>
      <c r="AX393" s="168"/>
      <c r="AY393" s="1"/>
      <c r="AZ393" s="1"/>
      <c r="BA393" s="142"/>
      <c r="BB393" s="1"/>
      <c r="BC393" s="169"/>
      <c r="BD393" s="4"/>
      <c r="BE393" s="1"/>
      <c r="BF393" s="1"/>
      <c r="BG393" s="1"/>
      <c r="BH393" s="1"/>
      <c r="BI393" s="1"/>
      <c r="BJ393" s="1"/>
      <c r="BK393" s="1"/>
      <c r="BL393" s="170"/>
      <c r="BM393" s="123"/>
      <c r="BN393" s="4"/>
      <c r="BO393" s="1"/>
      <c r="BP393" s="1"/>
      <c r="BQ393" s="1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25"/>
      <c r="CP393" s="4"/>
      <c r="CQ393" s="1"/>
      <c r="CR393" s="1"/>
      <c r="CS393" s="1"/>
      <c r="CT393" s="25"/>
      <c r="CU393" s="125"/>
      <c r="CV393" s="125"/>
      <c r="CW393" s="1"/>
      <c r="CX393" s="1"/>
      <c r="CY393" s="1"/>
      <c r="CZ393" s="1"/>
      <c r="DA393" s="1"/>
      <c r="DB393" s="126"/>
      <c r="DC393" s="8"/>
      <c r="DD393" s="8"/>
      <c r="DE393" s="1"/>
      <c r="DF393" s="1"/>
      <c r="DG393" s="1"/>
      <c r="DH393" s="1"/>
      <c r="DI393" s="2"/>
      <c r="DJ393" s="205" t="s">
        <v>482</v>
      </c>
      <c r="DK393" s="4"/>
      <c r="DL393" s="4"/>
      <c r="DM393" s="4"/>
      <c r="DN393" s="4"/>
      <c r="DO393" s="4"/>
      <c r="DP393" s="4"/>
      <c r="DQ393" s="4"/>
      <c r="DR393" s="1"/>
      <c r="DS393" s="1"/>
      <c r="DT393" s="2"/>
      <c r="DU393" s="2"/>
      <c r="DV393" s="2"/>
      <c r="DW393" s="2"/>
      <c r="DX393" s="2"/>
      <c r="DY393" s="2"/>
      <c r="DZ393" s="2"/>
      <c r="EA393" s="2"/>
      <c r="EB393" s="1"/>
      <c r="EC393" s="9"/>
      <c r="ED393" s="9"/>
      <c r="EE393" s="9"/>
      <c r="EF393" s="1">
        <v>35</v>
      </c>
      <c r="EG393" s="1"/>
      <c r="EH393" s="1">
        <v>1</v>
      </c>
      <c r="EI393" s="237" t="s">
        <v>2575</v>
      </c>
      <c r="EJ393" s="1">
        <v>177</v>
      </c>
      <c r="EK393" s="1">
        <v>85</v>
      </c>
      <c r="EL393" s="6">
        <f>EK393/((EJ393/100)*(EJ393/100))</f>
        <v>27.13141179099237</v>
      </c>
      <c r="EM393" s="1"/>
      <c r="EN393" s="1">
        <v>1</v>
      </c>
      <c r="EO393" s="1">
        <v>1</v>
      </c>
      <c r="EP393" s="1">
        <v>0</v>
      </c>
      <c r="EQ393" s="8">
        <v>1</v>
      </c>
      <c r="ER393" s="10">
        <v>43251</v>
      </c>
      <c r="ES393" s="129"/>
      <c r="ET393" s="9"/>
      <c r="EU393" s="9"/>
      <c r="EV393" s="9"/>
      <c r="EW393" s="9"/>
      <c r="EX393" s="9"/>
      <c r="EY393" s="132"/>
      <c r="EZ393" s="132"/>
      <c r="FA393" s="11"/>
      <c r="FB393" s="9"/>
      <c r="FC393" s="9"/>
      <c r="FD393" s="9"/>
      <c r="FE393" s="9"/>
      <c r="FF393" s="9"/>
      <c r="FG393" s="132"/>
      <c r="FH393" s="132"/>
      <c r="FI393" s="134"/>
      <c r="FJ393" s="133"/>
      <c r="FK393" s="171"/>
      <c r="FL393" s="21"/>
      <c r="FM393" s="136"/>
      <c r="FN393" s="9"/>
      <c r="FO393" s="36"/>
      <c r="FP393" s="9"/>
      <c r="FQ393" s="132"/>
      <c r="FR393" s="132"/>
      <c r="FS393" s="1"/>
      <c r="FT393" s="1"/>
      <c r="FU393" s="336">
        <v>43132</v>
      </c>
      <c r="FV393" s="343" t="s">
        <v>772</v>
      </c>
      <c r="FW393" s="237" t="s">
        <v>1314</v>
      </c>
      <c r="FX393" s="208" t="s">
        <v>772</v>
      </c>
      <c r="FY393" s="243" t="s">
        <v>2432</v>
      </c>
      <c r="FZ393" s="1"/>
      <c r="GA393" s="1">
        <v>0</v>
      </c>
      <c r="GB393" s="9"/>
      <c r="GC393" s="9"/>
      <c r="GD393" s="1"/>
      <c r="GE393" s="20">
        <v>1</v>
      </c>
      <c r="GF393" s="237" t="s">
        <v>522</v>
      </c>
      <c r="GG393" s="1"/>
      <c r="GH393" s="28">
        <v>43270</v>
      </c>
      <c r="GI393" s="351">
        <v>0</v>
      </c>
      <c r="GJ393" s="244" t="s">
        <v>2569</v>
      </c>
      <c r="GK393" s="1"/>
      <c r="GL393" s="244" t="s">
        <v>513</v>
      </c>
      <c r="GM393" s="9"/>
      <c r="GN393" s="1"/>
      <c r="GO393" s="1"/>
      <c r="GP393" s="4"/>
      <c r="GQ393" s="1"/>
      <c r="GR393" s="138"/>
      <c r="GS393" s="1"/>
      <c r="GT393" s="1"/>
      <c r="GU393" s="1"/>
      <c r="GV393" s="1"/>
      <c r="GW393" s="1"/>
      <c r="GX393" s="1"/>
      <c r="GY393" s="9"/>
      <c r="GZ393" s="9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1"/>
      <c r="KQ393" s="9"/>
      <c r="KR393" s="9"/>
      <c r="KS393" s="23">
        <v>43270</v>
      </c>
      <c r="KT393" s="20">
        <v>1</v>
      </c>
      <c r="KU393" s="1">
        <v>0</v>
      </c>
      <c r="KV393" s="1">
        <v>1</v>
      </c>
      <c r="KW393" s="23">
        <v>43299</v>
      </c>
      <c r="KX393" s="1">
        <v>1</v>
      </c>
      <c r="KY393" s="1">
        <v>0</v>
      </c>
      <c r="KZ393" s="1">
        <v>3</v>
      </c>
      <c r="LA393" s="11" t="s">
        <v>513</v>
      </c>
      <c r="LB393" s="11"/>
      <c r="LC393" s="11"/>
    </row>
    <row r="394" spans="1:315">
      <c r="A394" s="1">
        <v>27</v>
      </c>
      <c r="B394" s="1">
        <f>COUNTIFS($D$3:D394,D394,$F$3:F394,F394)</f>
        <v>1</v>
      </c>
      <c r="C394" s="34">
        <v>14511</v>
      </c>
      <c r="D394" s="72" t="s">
        <v>722</v>
      </c>
      <c r="E394" s="73" t="s">
        <v>1442</v>
      </c>
      <c r="F394" s="75">
        <v>505819345</v>
      </c>
      <c r="G394" s="74">
        <v>71</v>
      </c>
      <c r="H394" s="442">
        <v>44237</v>
      </c>
      <c r="I394" s="29" t="s">
        <v>441</v>
      </c>
      <c r="J394" s="24" t="s">
        <v>486</v>
      </c>
      <c r="K394" s="2" t="s">
        <v>429</v>
      </c>
      <c r="L394" s="2">
        <v>13</v>
      </c>
      <c r="M394" s="2" t="s">
        <v>661</v>
      </c>
      <c r="N394" s="2" t="s">
        <v>644</v>
      </c>
      <c r="O394" s="11"/>
      <c r="P394" s="2" t="s">
        <v>1437</v>
      </c>
      <c r="Q394" s="11"/>
      <c r="R394" s="11"/>
      <c r="S394" s="11"/>
      <c r="T394" s="41"/>
      <c r="U394" s="41"/>
      <c r="V394" s="61" t="s">
        <v>1358</v>
      </c>
      <c r="W394" s="59" t="s">
        <v>1305</v>
      </c>
      <c r="X394" s="60"/>
      <c r="Y394" s="60"/>
      <c r="Z394" s="11"/>
      <c r="AA394" s="1" t="s">
        <v>793</v>
      </c>
      <c r="AB394" s="1"/>
      <c r="AC394" s="112">
        <v>188</v>
      </c>
      <c r="AD394" s="112">
        <v>2400</v>
      </c>
      <c r="AE394" s="11"/>
      <c r="AF394" s="11"/>
      <c r="AG394" s="11" t="s">
        <v>482</v>
      </c>
      <c r="AH394" s="112">
        <v>150</v>
      </c>
      <c r="AI394" s="11"/>
      <c r="AJ394" s="11"/>
      <c r="AK394" s="112"/>
      <c r="AL394" s="1"/>
      <c r="AM394" s="11"/>
      <c r="AN394" s="1"/>
      <c r="AO394" s="113">
        <v>34</v>
      </c>
      <c r="AP394" s="114">
        <v>61.4</v>
      </c>
      <c r="AQ394" s="115">
        <v>3.1</v>
      </c>
      <c r="AR394" s="116">
        <f t="shared" ref="AR394:AR414" si="610">AO394+AP394+AQ394</f>
        <v>98.5</v>
      </c>
      <c r="AS394" s="117">
        <f t="shared" ref="AS394:AS414" si="611">AO394/AP394</f>
        <v>0.55374592833876224</v>
      </c>
      <c r="AT394" s="118">
        <f t="shared" ref="AT394:AT414" si="612">AO394/AP394*AQ394</f>
        <v>1.716612377850163</v>
      </c>
      <c r="AU394" s="119">
        <f t="shared" ref="AU394:AU414" si="613">AO394/(AP394+AQ394)</f>
        <v>0.52713178294573648</v>
      </c>
      <c r="AV394" s="19">
        <f>AW394*AO394/100</f>
        <v>24.61</v>
      </c>
      <c r="AW394" s="19">
        <f>98-AY394-(CD394*100/AO394)</f>
        <v>72.382352941176464</v>
      </c>
      <c r="AX394" s="120">
        <v>7.7</v>
      </c>
      <c r="AY394" s="19">
        <f>AX394*100/AO394</f>
        <v>22.647058823529413</v>
      </c>
      <c r="AZ394" s="1" t="s">
        <v>431</v>
      </c>
      <c r="BA394" s="55">
        <v>11.1</v>
      </c>
      <c r="BB394" s="1" t="s">
        <v>431</v>
      </c>
      <c r="BC394" s="6">
        <v>1.7000000000000001E-2</v>
      </c>
      <c r="BD394" s="6"/>
      <c r="BE394" s="19"/>
      <c r="BF394" s="19"/>
      <c r="BG394" s="2">
        <v>5611</v>
      </c>
      <c r="BH394" s="64">
        <v>389.83050847457628</v>
      </c>
      <c r="BI394" s="19">
        <v>2.88</v>
      </c>
      <c r="BJ394" s="19">
        <v>35</v>
      </c>
      <c r="BK394" s="1">
        <v>65</v>
      </c>
      <c r="BL394" s="121">
        <f t="shared" ref="BL394:BL414" si="614">BJ394/BK394</f>
        <v>0.53846153846153844</v>
      </c>
      <c r="BM394" s="122">
        <v>0.53</v>
      </c>
      <c r="BN394" s="6">
        <f t="shared" ref="BN394:BN414" si="615">BM394*100/AO394</f>
        <v>1.5588235294117647</v>
      </c>
      <c r="BO394" s="1" t="s">
        <v>431</v>
      </c>
      <c r="BP394" s="19">
        <v>55.9</v>
      </c>
      <c r="BQ394" s="19">
        <v>79.900000000000006</v>
      </c>
      <c r="BR394" s="6">
        <v>58899.75</v>
      </c>
      <c r="BS394" s="6">
        <f t="shared" ref="BS394:BS414" si="616">BX394+BZ394</f>
        <v>60.3</v>
      </c>
      <c r="BT394" s="4">
        <v>89.5</v>
      </c>
      <c r="BU394" s="42">
        <v>8673.3333333333321</v>
      </c>
      <c r="BV394" s="6">
        <f t="shared" ref="BV394:BV414" si="617">100-BT394</f>
        <v>10.5</v>
      </c>
      <c r="BW394" s="6">
        <f t="shared" ref="BW394:BW414" si="618">BY394+CA394+CC394</f>
        <v>61.277199999999993</v>
      </c>
      <c r="BX394" s="22">
        <v>15</v>
      </c>
      <c r="BY394" s="22">
        <f t="shared" ref="BY394:BY414" si="619">BX394*AP394/100</f>
        <v>9.2100000000000009</v>
      </c>
      <c r="BZ394" s="4">
        <v>45.3</v>
      </c>
      <c r="CA394" s="22">
        <f t="shared" ref="CA394:CA414" si="620">BZ394*AP394/100</f>
        <v>27.814199999999996</v>
      </c>
      <c r="CB394" s="4">
        <v>39.5</v>
      </c>
      <c r="CC394" s="22">
        <f t="shared" ref="CC394:CC414" si="621">CB394*AP394/100</f>
        <v>24.252999999999997</v>
      </c>
      <c r="CD394" s="22">
        <v>1.01</v>
      </c>
      <c r="CE394" s="123">
        <v>97.9</v>
      </c>
      <c r="CF394" s="123">
        <v>7563</v>
      </c>
      <c r="CG394" s="123">
        <v>90.3</v>
      </c>
      <c r="CH394" s="123">
        <v>5611</v>
      </c>
      <c r="CI394" s="123">
        <v>38.700000000000003</v>
      </c>
      <c r="CJ394" s="123">
        <v>71</v>
      </c>
      <c r="CK394" s="123">
        <v>5410</v>
      </c>
      <c r="CL394" s="19">
        <f t="shared" ref="CL394:CL414" si="622">BX394/BZ394</f>
        <v>0.33112582781456956</v>
      </c>
      <c r="CM394" s="22">
        <v>2.0499999999999998</v>
      </c>
      <c r="CN394" s="22">
        <v>7.51</v>
      </c>
      <c r="CO394" s="22">
        <v>5.7</v>
      </c>
      <c r="CP394" s="6"/>
      <c r="CQ394" s="19"/>
      <c r="CR394" s="19"/>
      <c r="CS394" s="20"/>
      <c r="CT394" s="22"/>
      <c r="CU394" s="139"/>
      <c r="CV394" s="139"/>
      <c r="CW394" s="22"/>
      <c r="CX394" s="22"/>
      <c r="CY394" s="1"/>
      <c r="CZ394" s="22"/>
      <c r="DA394" s="16"/>
      <c r="DB394" s="126" t="s">
        <v>256</v>
      </c>
      <c r="DC394" s="127"/>
      <c r="DD394" s="128" t="s">
        <v>1443</v>
      </c>
      <c r="DE394" s="1"/>
      <c r="DF394" s="1"/>
      <c r="DG394" s="1"/>
      <c r="DH394" s="1"/>
      <c r="DI394" s="1" t="s">
        <v>435</v>
      </c>
      <c r="DJ394" s="205" t="s">
        <v>482</v>
      </c>
      <c r="DK394" s="4">
        <v>2</v>
      </c>
      <c r="DL394" s="4" t="s">
        <v>441</v>
      </c>
      <c r="DM394" s="4" t="s">
        <v>441</v>
      </c>
      <c r="DN394" s="16">
        <v>0</v>
      </c>
      <c r="DO394" s="4">
        <v>0</v>
      </c>
      <c r="DP394" s="4">
        <v>0</v>
      </c>
      <c r="DQ394" s="4" t="s">
        <v>430</v>
      </c>
      <c r="DR394" s="1">
        <v>11.14</v>
      </c>
      <c r="DS394" s="1" t="s">
        <v>430</v>
      </c>
      <c r="DT394" s="1">
        <v>103</v>
      </c>
      <c r="DU394" s="1">
        <v>4.9000000000000004</v>
      </c>
      <c r="DV394" s="1">
        <v>95.1</v>
      </c>
      <c r="DW394" s="1" t="s">
        <v>430</v>
      </c>
      <c r="DX394" s="1" t="s">
        <v>430</v>
      </c>
      <c r="DY394" s="1" t="s">
        <v>430</v>
      </c>
      <c r="DZ394" s="1" t="s">
        <v>430</v>
      </c>
      <c r="EA394" s="1">
        <v>0</v>
      </c>
      <c r="EB394" s="1"/>
      <c r="EC394" s="36"/>
      <c r="ED394" s="36"/>
      <c r="EE394" s="4">
        <v>13</v>
      </c>
      <c r="EF394" s="4">
        <v>18</v>
      </c>
      <c r="EG394" s="4">
        <v>2</v>
      </c>
      <c r="EH394" s="4">
        <v>1</v>
      </c>
      <c r="EI394" s="4" t="s">
        <v>2588</v>
      </c>
      <c r="EJ394" s="4">
        <v>161</v>
      </c>
      <c r="EK394" s="4">
        <v>93</v>
      </c>
      <c r="EL394" s="6">
        <f>EK394/(EJ394*EJ394*0.01*0.01)</f>
        <v>35.878245438061803</v>
      </c>
      <c r="EM394" s="4">
        <v>4</v>
      </c>
      <c r="EN394" s="1">
        <v>1</v>
      </c>
      <c r="EO394" s="4">
        <v>2</v>
      </c>
      <c r="EP394" s="4">
        <v>1</v>
      </c>
      <c r="EQ394" s="31" t="s">
        <v>513</v>
      </c>
      <c r="ER394" s="14" t="s">
        <v>513</v>
      </c>
      <c r="ES394" s="129">
        <v>14511</v>
      </c>
      <c r="ET394" s="130">
        <v>75</v>
      </c>
      <c r="EU394" s="130">
        <v>38567</v>
      </c>
      <c r="EV394" s="130">
        <v>4000</v>
      </c>
      <c r="EW394" s="130">
        <v>39780</v>
      </c>
      <c r="EX394" s="130">
        <v>1399</v>
      </c>
      <c r="EY394" s="131">
        <f t="shared" ref="EY394:EY414" si="623">EX394/EV394*EW394/ET394</f>
        <v>185.50739999999999</v>
      </c>
      <c r="EZ394" s="38">
        <f t="shared" ref="EZ394:EZ414" si="624">L394*EY394</f>
        <v>2411.5962</v>
      </c>
      <c r="FA394" s="9"/>
      <c r="FB394" s="9"/>
      <c r="FC394" s="9"/>
      <c r="FD394" s="9"/>
      <c r="FE394" s="132"/>
      <c r="FF394" s="132"/>
      <c r="FG394" s="132"/>
      <c r="FH394" s="133"/>
      <c r="FI394" s="134"/>
      <c r="FJ394" s="133"/>
      <c r="FK394" s="135"/>
      <c r="FL394" s="136"/>
      <c r="FM394" s="9"/>
      <c r="FN394" s="1"/>
      <c r="FO394" s="40">
        <f t="shared" ref="FO394:FO414" si="625">AC394/1000</f>
        <v>0.188</v>
      </c>
      <c r="FP394" s="9"/>
      <c r="FQ394" s="118">
        <f t="shared" ref="FQ394:FQ414" si="626">EX394*100/EU394</f>
        <v>3.6274535224414657</v>
      </c>
      <c r="FR394" s="137">
        <f t="shared" ref="FR394:FR414" si="627">EY394/1000</f>
        <v>0.18550739999999999</v>
      </c>
      <c r="FS394" s="9"/>
      <c r="FT394" s="1">
        <v>1</v>
      </c>
      <c r="FU394" s="337">
        <v>44197</v>
      </c>
      <c r="FV394" s="335" t="s">
        <v>430</v>
      </c>
      <c r="FW394" s="237" t="s">
        <v>1314</v>
      </c>
      <c r="FX394" s="210" t="s">
        <v>430</v>
      </c>
      <c r="FY394" s="243" t="s">
        <v>2628</v>
      </c>
      <c r="FZ394" s="1">
        <v>0</v>
      </c>
      <c r="GA394" s="1">
        <v>4</v>
      </c>
      <c r="GB394" s="9" t="s">
        <v>731</v>
      </c>
      <c r="GC394" s="9"/>
      <c r="GD394" s="1">
        <v>0</v>
      </c>
      <c r="GE394" s="20">
        <v>0</v>
      </c>
      <c r="GF394" s="237" t="s">
        <v>513</v>
      </c>
      <c r="GG394" s="1">
        <v>1</v>
      </c>
      <c r="GH394" s="28">
        <v>44251</v>
      </c>
      <c r="GI394" s="352">
        <v>1</v>
      </c>
      <c r="GJ394" s="244" t="s">
        <v>2514</v>
      </c>
      <c r="GK394" s="1">
        <v>0</v>
      </c>
      <c r="GL394" s="244" t="s">
        <v>513</v>
      </c>
      <c r="GM394" s="9" t="s">
        <v>1444</v>
      </c>
      <c r="GN394" s="1"/>
      <c r="GO394" s="10">
        <v>44237</v>
      </c>
      <c r="GP394" s="10"/>
      <c r="GQ394" s="20"/>
      <c r="GR394" s="138"/>
      <c r="GS394" s="1"/>
      <c r="GT394" s="1"/>
      <c r="GU394" s="1"/>
      <c r="GV394" s="1"/>
      <c r="GW394" s="1"/>
      <c r="GX394" s="1"/>
      <c r="GY394" s="9"/>
      <c r="GZ394" s="9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9"/>
      <c r="KC394" s="9"/>
      <c r="KD394" s="9"/>
      <c r="KE394" s="20">
        <f t="shared" ref="KE394:KE414" si="628">FR394*AO394/100*1000</f>
        <v>63.072515999999993</v>
      </c>
      <c r="KF394" s="20">
        <f t="shared" ref="KF394:KF414" si="629">FR394*AP394/100*1000</f>
        <v>113.90154359999998</v>
      </c>
      <c r="KG394" s="20">
        <f t="shared" ref="KG394:KG414" si="630">FR394*AQ394/100*1000</f>
        <v>5.7507294</v>
      </c>
      <c r="KH394" s="20">
        <f t="shared" ref="KH394:KH414" si="631">FR394*AX394/100*1000</f>
        <v>14.284069799999999</v>
      </c>
      <c r="KI394" s="20">
        <f t="shared" ref="KI394:KI414" si="632">FR394*BM394/100*1000</f>
        <v>0.98318921999999997</v>
      </c>
      <c r="KJ394" s="20">
        <f t="shared" ref="KJ394:KJ414" si="633">FR394*BY394/100*1000</f>
        <v>17.085231540000002</v>
      </c>
      <c r="KK394" s="20">
        <f t="shared" ref="KK394:KK414" si="634">FR394*CA394/100*1000</f>
        <v>51.597399250799995</v>
      </c>
      <c r="KL394" s="20">
        <f t="shared" ref="KL394:KL414" si="635">FR394*CC394/100*1000</f>
        <v>44.99110972199999</v>
      </c>
      <c r="KM394" s="9"/>
      <c r="KN394" s="9"/>
      <c r="KO394" s="9"/>
      <c r="KP394" s="1"/>
      <c r="KQ394" s="9"/>
      <c r="KR394" s="9"/>
      <c r="KS394" s="23">
        <v>44251</v>
      </c>
      <c r="KT394" s="20">
        <v>2</v>
      </c>
      <c r="KU394" s="1">
        <v>3</v>
      </c>
      <c r="KV394" s="1">
        <v>2</v>
      </c>
      <c r="KW394" s="23">
        <v>44855</v>
      </c>
      <c r="KX394" s="1">
        <v>2</v>
      </c>
      <c r="KY394" s="1">
        <v>0</v>
      </c>
      <c r="KZ394" s="1">
        <v>0</v>
      </c>
      <c r="LA394" s="11" t="s">
        <v>2428</v>
      </c>
      <c r="LB394" s="11"/>
      <c r="LC394" s="11"/>
    </row>
    <row r="395" spans="1:315">
      <c r="A395" s="1">
        <v>42</v>
      </c>
      <c r="B395" s="1">
        <f>COUNTIFS($D$3:D395,D395,$F$3:F395,F395)</f>
        <v>2</v>
      </c>
      <c r="C395" s="34">
        <v>14614</v>
      </c>
      <c r="D395" s="72" t="s">
        <v>722</v>
      </c>
      <c r="E395" s="73" t="s">
        <v>1442</v>
      </c>
      <c r="F395" s="75">
        <v>505819345</v>
      </c>
      <c r="G395" s="74">
        <v>71</v>
      </c>
      <c r="H395" s="442">
        <v>44251</v>
      </c>
      <c r="I395" s="29" t="s">
        <v>441</v>
      </c>
      <c r="J395" s="24" t="s">
        <v>486</v>
      </c>
      <c r="K395" s="2" t="s">
        <v>429</v>
      </c>
      <c r="L395" s="2">
        <v>10</v>
      </c>
      <c r="M395" s="2" t="s">
        <v>661</v>
      </c>
      <c r="N395" s="2" t="s">
        <v>644</v>
      </c>
      <c r="O395" s="11"/>
      <c r="P395" s="2" t="s">
        <v>1437</v>
      </c>
      <c r="Q395" s="11"/>
      <c r="R395" s="11"/>
      <c r="S395" s="11"/>
      <c r="T395" s="41"/>
      <c r="U395" s="41"/>
      <c r="V395" s="61" t="s">
        <v>1358</v>
      </c>
      <c r="W395" s="41"/>
      <c r="X395" s="63"/>
      <c r="Y395" s="63"/>
      <c r="Z395" s="11"/>
      <c r="AA395" s="1" t="s">
        <v>793</v>
      </c>
      <c r="AB395" s="1"/>
      <c r="AC395" s="112">
        <v>137</v>
      </c>
      <c r="AD395" s="112">
        <v>1300</v>
      </c>
      <c r="AE395" s="11"/>
      <c r="AF395" s="11"/>
      <c r="AG395" s="11" t="s">
        <v>482</v>
      </c>
      <c r="AH395" s="112">
        <v>150</v>
      </c>
      <c r="AI395" s="11"/>
      <c r="AJ395" s="11"/>
      <c r="AK395" s="112"/>
      <c r="AL395" s="1"/>
      <c r="AM395" s="11"/>
      <c r="AN395" s="1"/>
      <c r="AO395" s="113">
        <v>30.1</v>
      </c>
      <c r="AP395" s="114">
        <v>41.1</v>
      </c>
      <c r="AQ395" s="115">
        <v>28.1</v>
      </c>
      <c r="AR395" s="116">
        <f t="shared" si="610"/>
        <v>99.300000000000011</v>
      </c>
      <c r="AS395" s="117">
        <f t="shared" si="611"/>
        <v>0.73236009732360097</v>
      </c>
      <c r="AT395" s="118">
        <f t="shared" si="612"/>
        <v>20.579318734793187</v>
      </c>
      <c r="AU395" s="119">
        <f t="shared" si="613"/>
        <v>0.43497109826589597</v>
      </c>
      <c r="AV395" s="19">
        <f>AW395*AO395/100</f>
        <v>23.318000000000001</v>
      </c>
      <c r="AW395" s="19">
        <f>98-AY395-(CD395*100/AO395)</f>
        <v>77.468438538205987</v>
      </c>
      <c r="AX395" s="120">
        <v>5.58</v>
      </c>
      <c r="AY395" s="19">
        <f>AX395*100/AO395</f>
        <v>18.538205980066444</v>
      </c>
      <c r="AZ395" s="1" t="s">
        <v>431</v>
      </c>
      <c r="BA395" s="55">
        <v>19.7</v>
      </c>
      <c r="BB395" s="1" t="s">
        <v>431</v>
      </c>
      <c r="BC395" s="6">
        <v>1.88</v>
      </c>
      <c r="BD395" s="6"/>
      <c r="BE395" s="19"/>
      <c r="BF395" s="19"/>
      <c r="BG395" s="2">
        <v>7989</v>
      </c>
      <c r="BH395" s="2">
        <v>249</v>
      </c>
      <c r="BI395" s="19">
        <v>1.95</v>
      </c>
      <c r="BJ395" s="19">
        <v>41.4</v>
      </c>
      <c r="BK395" s="1">
        <v>58.6</v>
      </c>
      <c r="BL395" s="121">
        <f t="shared" si="614"/>
        <v>0.70648464163822522</v>
      </c>
      <c r="BM395" s="122">
        <v>0.7</v>
      </c>
      <c r="BN395" s="6">
        <f t="shared" si="615"/>
        <v>2.3255813953488369</v>
      </c>
      <c r="BO395" s="1" t="s">
        <v>431</v>
      </c>
      <c r="BP395" s="19">
        <v>62.1</v>
      </c>
      <c r="BQ395" s="19">
        <v>81.099999999999994</v>
      </c>
      <c r="BR395" s="6">
        <v>92746.5</v>
      </c>
      <c r="BS395" s="6">
        <f t="shared" si="616"/>
        <v>44.72</v>
      </c>
      <c r="BT395" s="4">
        <v>86.4</v>
      </c>
      <c r="BU395" s="42">
        <v>10735.238095238095</v>
      </c>
      <c r="BV395" s="6">
        <f t="shared" si="617"/>
        <v>13.599999999999994</v>
      </c>
      <c r="BW395" s="6">
        <f t="shared" si="618"/>
        <v>36.340620000000001</v>
      </c>
      <c r="BX395" s="22">
        <v>6.22</v>
      </c>
      <c r="BY395" s="22">
        <f t="shared" si="619"/>
        <v>2.5564200000000001</v>
      </c>
      <c r="BZ395" s="4">
        <v>38.5</v>
      </c>
      <c r="CA395" s="22">
        <f t="shared" si="620"/>
        <v>15.823500000000001</v>
      </c>
      <c r="CB395" s="4">
        <v>43.7</v>
      </c>
      <c r="CC395" s="22">
        <f t="shared" si="621"/>
        <v>17.960700000000003</v>
      </c>
      <c r="CD395" s="22">
        <v>0.6</v>
      </c>
      <c r="CE395" s="123">
        <v>96.2</v>
      </c>
      <c r="CF395" s="123">
        <v>11799</v>
      </c>
      <c r="CG395" s="123">
        <v>96.9</v>
      </c>
      <c r="CH395" s="123">
        <v>9418</v>
      </c>
      <c r="CI395" s="123">
        <v>90.5</v>
      </c>
      <c r="CJ395" s="123">
        <v>83.8</v>
      </c>
      <c r="CK395" s="123">
        <v>7336</v>
      </c>
      <c r="CL395" s="19">
        <f t="shared" si="622"/>
        <v>0.16155844155844154</v>
      </c>
      <c r="CM395" s="22">
        <v>2.08</v>
      </c>
      <c r="CN395" s="22">
        <v>6.35</v>
      </c>
      <c r="CO395" s="22">
        <v>14</v>
      </c>
      <c r="CP395" s="6"/>
      <c r="CQ395" s="19"/>
      <c r="CR395" s="19"/>
      <c r="CS395" s="20"/>
      <c r="CT395" s="22"/>
      <c r="CU395" s="139"/>
      <c r="CV395" s="139"/>
      <c r="CW395" s="22"/>
      <c r="CX395" s="22"/>
      <c r="CY395" s="1"/>
      <c r="CZ395" s="22"/>
      <c r="DA395" s="16"/>
      <c r="DB395" s="126" t="s">
        <v>256</v>
      </c>
      <c r="DC395" s="127"/>
      <c r="DD395" s="128" t="s">
        <v>1469</v>
      </c>
      <c r="DE395" s="1"/>
      <c r="DF395" s="1"/>
      <c r="DG395" s="1"/>
      <c r="DH395" s="1"/>
      <c r="DI395" s="1" t="s">
        <v>435</v>
      </c>
      <c r="DJ395" s="205" t="s">
        <v>482</v>
      </c>
      <c r="DK395" s="4">
        <v>2</v>
      </c>
      <c r="DL395" s="4"/>
      <c r="DM395" s="4"/>
      <c r="DN395" s="16">
        <v>0</v>
      </c>
      <c r="DO395" s="4"/>
      <c r="DP395" s="4"/>
      <c r="DQ395" s="4"/>
      <c r="DR395" s="1" t="s">
        <v>430</v>
      </c>
      <c r="DS395" s="1" t="s">
        <v>430</v>
      </c>
      <c r="DT395" s="1">
        <v>111</v>
      </c>
      <c r="DU395" s="1">
        <v>18</v>
      </c>
      <c r="DV395" s="1">
        <v>82</v>
      </c>
      <c r="DW395" s="1" t="s">
        <v>430</v>
      </c>
      <c r="DX395" s="1" t="s">
        <v>430</v>
      </c>
      <c r="DY395" s="1" t="s">
        <v>430</v>
      </c>
      <c r="DZ395" s="1" t="s">
        <v>430</v>
      </c>
      <c r="EA395" s="8" t="s">
        <v>1470</v>
      </c>
      <c r="EB395" s="1" t="s">
        <v>1411</v>
      </c>
      <c r="EC395" s="36"/>
      <c r="ED395" s="36"/>
      <c r="EE395" s="4">
        <v>10</v>
      </c>
      <c r="EF395" s="4">
        <v>18</v>
      </c>
      <c r="EG395" s="4"/>
      <c r="EH395" s="4">
        <v>1</v>
      </c>
      <c r="EI395" s="4" t="s">
        <v>2588</v>
      </c>
      <c r="EJ395" s="4">
        <v>161</v>
      </c>
      <c r="EK395" s="4">
        <v>93</v>
      </c>
      <c r="EL395" s="6">
        <f>EK395/(EJ395*EJ395*0.01*0.01)</f>
        <v>35.878245438061803</v>
      </c>
      <c r="EM395" s="4"/>
      <c r="EN395" s="4">
        <v>1</v>
      </c>
      <c r="EO395" s="4">
        <v>2</v>
      </c>
      <c r="EP395" s="4">
        <v>1</v>
      </c>
      <c r="EQ395" s="31" t="s">
        <v>513</v>
      </c>
      <c r="ER395" s="14" t="s">
        <v>513</v>
      </c>
      <c r="ES395" s="129">
        <v>14614</v>
      </c>
      <c r="ET395" s="130">
        <v>75</v>
      </c>
      <c r="EU395" s="130">
        <v>106602</v>
      </c>
      <c r="EV395" s="130">
        <v>8000</v>
      </c>
      <c r="EW395" s="130">
        <v>39780</v>
      </c>
      <c r="EX395" s="130">
        <v>1975</v>
      </c>
      <c r="EY395" s="131">
        <f t="shared" si="623"/>
        <v>130.9425</v>
      </c>
      <c r="EZ395" s="38">
        <f t="shared" si="624"/>
        <v>1309.425</v>
      </c>
      <c r="FA395" s="9"/>
      <c r="FB395" s="9"/>
      <c r="FC395" s="9"/>
      <c r="FD395" s="9"/>
      <c r="FE395" s="132"/>
      <c r="FF395" s="132"/>
      <c r="FG395" s="132"/>
      <c r="FH395" s="133"/>
      <c r="FI395" s="134"/>
      <c r="FJ395" s="133"/>
      <c r="FK395" s="135"/>
      <c r="FL395" s="136"/>
      <c r="FM395" s="9"/>
      <c r="FN395" s="1"/>
      <c r="FO395" s="40">
        <f t="shared" si="625"/>
        <v>0.13700000000000001</v>
      </c>
      <c r="FP395" s="9"/>
      <c r="FQ395" s="118">
        <f t="shared" si="626"/>
        <v>1.8526856906999869</v>
      </c>
      <c r="FR395" s="137">
        <f t="shared" si="627"/>
        <v>0.13094249999999999</v>
      </c>
      <c r="FS395" s="9"/>
      <c r="FT395" s="1"/>
      <c r="FU395" s="336">
        <v>44197</v>
      </c>
      <c r="FV395" s="343"/>
      <c r="FW395" s="237" t="s">
        <v>1314</v>
      </c>
      <c r="FX395" s="208"/>
      <c r="FY395" s="243" t="s">
        <v>2507</v>
      </c>
      <c r="FZ395" s="1"/>
      <c r="GA395" s="1">
        <v>3</v>
      </c>
      <c r="GB395" s="9"/>
      <c r="GC395" s="9"/>
      <c r="GD395" s="1"/>
      <c r="GE395" s="20">
        <v>1</v>
      </c>
      <c r="GF395" s="237" t="s">
        <v>2514</v>
      </c>
      <c r="GG395" s="1"/>
      <c r="GH395" s="28">
        <v>44330</v>
      </c>
      <c r="GI395" s="352" t="s">
        <v>2488</v>
      </c>
      <c r="GJ395" s="244" t="s">
        <v>2514</v>
      </c>
      <c r="GK395" s="1"/>
      <c r="GL395" s="244" t="s">
        <v>513</v>
      </c>
      <c r="GM395" s="9"/>
      <c r="GN395" s="1"/>
      <c r="GO395" s="10">
        <v>44251</v>
      </c>
      <c r="GP395" s="10"/>
      <c r="GQ395" s="20"/>
      <c r="GR395" s="138"/>
      <c r="GS395" s="1"/>
      <c r="GT395" s="1"/>
      <c r="GU395" s="1"/>
      <c r="GV395" s="1"/>
      <c r="GW395" s="1"/>
      <c r="GX395" s="1"/>
      <c r="GY395" s="9"/>
      <c r="GZ395" s="9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9"/>
      <c r="KC395" s="9"/>
      <c r="KD395" s="9"/>
      <c r="KE395" s="20">
        <f t="shared" si="628"/>
        <v>39.413692500000003</v>
      </c>
      <c r="KF395" s="20">
        <f t="shared" si="629"/>
        <v>53.817367499999996</v>
      </c>
      <c r="KG395" s="20">
        <f t="shared" si="630"/>
        <v>36.794842500000001</v>
      </c>
      <c r="KH395" s="20">
        <f t="shared" si="631"/>
        <v>7.3065914999999988</v>
      </c>
      <c r="KI395" s="20">
        <f t="shared" si="632"/>
        <v>0.91659749999999984</v>
      </c>
      <c r="KJ395" s="20">
        <f t="shared" si="633"/>
        <v>3.3474402585000003</v>
      </c>
      <c r="KK395" s="20">
        <f t="shared" si="634"/>
        <v>20.719686487499999</v>
      </c>
      <c r="KL395" s="20">
        <f t="shared" si="635"/>
        <v>23.518189597500001</v>
      </c>
      <c r="KM395" s="9"/>
      <c r="KN395" s="9"/>
      <c r="KO395" s="9"/>
      <c r="KP395" s="1"/>
      <c r="KQ395" s="9"/>
      <c r="KR395" s="9"/>
      <c r="KS395" s="23">
        <v>44330</v>
      </c>
      <c r="KT395" s="20">
        <v>2</v>
      </c>
      <c r="KU395" s="1">
        <v>3</v>
      </c>
      <c r="KV395" s="1">
        <v>2</v>
      </c>
      <c r="KW395" s="23">
        <v>44855</v>
      </c>
      <c r="KX395" s="1">
        <v>2</v>
      </c>
      <c r="KY395" s="1">
        <v>0</v>
      </c>
      <c r="KZ395" s="1">
        <v>0</v>
      </c>
      <c r="LA395" s="11" t="s">
        <v>2428</v>
      </c>
      <c r="LB395" s="11"/>
      <c r="LC395" s="11"/>
    </row>
    <row r="396" spans="1:315">
      <c r="A396" s="1">
        <v>370</v>
      </c>
      <c r="B396" s="1">
        <f>COUNTIFS($D$3:D396,D396,$F$3:F396,F396)</f>
        <v>1</v>
      </c>
      <c r="C396" s="34">
        <v>11974</v>
      </c>
      <c r="D396" s="21" t="s">
        <v>938</v>
      </c>
      <c r="E396" s="2" t="s">
        <v>939</v>
      </c>
      <c r="F396" s="12">
        <v>711235681</v>
      </c>
      <c r="G396" s="1">
        <v>48</v>
      </c>
      <c r="H396" s="441">
        <v>43801</v>
      </c>
      <c r="I396" s="29" t="s">
        <v>940</v>
      </c>
      <c r="J396" s="24" t="s">
        <v>486</v>
      </c>
      <c r="K396" s="2" t="s">
        <v>429</v>
      </c>
      <c r="L396" s="1">
        <v>32</v>
      </c>
      <c r="M396" s="2" t="s">
        <v>628</v>
      </c>
      <c r="N396" s="2" t="s">
        <v>430</v>
      </c>
      <c r="O396" s="1"/>
      <c r="P396" s="1" t="s">
        <v>941</v>
      </c>
      <c r="Q396" s="25"/>
      <c r="R396" s="25"/>
      <c r="S396" s="2"/>
      <c r="T396" s="45" t="s">
        <v>782</v>
      </c>
      <c r="U396" s="45"/>
      <c r="V396" s="47" t="s">
        <v>858</v>
      </c>
      <c r="W396" s="27"/>
      <c r="X396" s="56"/>
      <c r="Y396" s="56"/>
      <c r="Z396" s="29"/>
      <c r="AA396" s="1" t="s">
        <v>793</v>
      </c>
      <c r="AB396" s="1"/>
      <c r="AC396" s="112">
        <v>403</v>
      </c>
      <c r="AD396" s="112">
        <v>12900</v>
      </c>
      <c r="AE396" s="11"/>
      <c r="AF396" s="11"/>
      <c r="AG396" s="11" t="s">
        <v>482</v>
      </c>
      <c r="AH396" s="112">
        <v>1000</v>
      </c>
      <c r="AI396" s="11"/>
      <c r="AJ396" s="1"/>
      <c r="AK396" s="112"/>
      <c r="AL396" s="1"/>
      <c r="AM396" s="1"/>
      <c r="AN396" s="1"/>
      <c r="AO396" s="113">
        <v>38.9</v>
      </c>
      <c r="AP396" s="114">
        <v>48.5</v>
      </c>
      <c r="AQ396" s="115">
        <v>12.4</v>
      </c>
      <c r="AR396" s="116">
        <f t="shared" si="610"/>
        <v>99.800000000000011</v>
      </c>
      <c r="AS396" s="117">
        <f t="shared" si="611"/>
        <v>0.80206185567010302</v>
      </c>
      <c r="AT396" s="118">
        <f t="shared" si="612"/>
        <v>9.9455670103092775</v>
      </c>
      <c r="AU396" s="119">
        <f t="shared" si="613"/>
        <v>0.63875205254515599</v>
      </c>
      <c r="AV396" s="19">
        <v>34.504300000000001</v>
      </c>
      <c r="AW396" s="19">
        <f>95-AY396</f>
        <v>88.7</v>
      </c>
      <c r="AX396" s="120">
        <v>2.4506999999999999</v>
      </c>
      <c r="AY396" s="19">
        <v>6.3</v>
      </c>
      <c r="AZ396" s="1" t="s">
        <v>431</v>
      </c>
      <c r="BA396" s="55">
        <v>14.690000000000001</v>
      </c>
      <c r="BB396" s="1" t="s">
        <v>431</v>
      </c>
      <c r="BC396" s="6">
        <v>0.69</v>
      </c>
      <c r="BD396" s="6">
        <v>85.2</v>
      </c>
      <c r="BE396" s="19">
        <v>51.6</v>
      </c>
      <c r="BF396" s="19">
        <v>47.4</v>
      </c>
      <c r="BG396" s="2">
        <v>8236</v>
      </c>
      <c r="BH396" s="20">
        <v>494.7</v>
      </c>
      <c r="BI396" s="19">
        <v>0.34</v>
      </c>
      <c r="BJ396" s="19">
        <v>58</v>
      </c>
      <c r="BK396" s="1">
        <v>42.1</v>
      </c>
      <c r="BL396" s="121">
        <f t="shared" si="614"/>
        <v>1.3776722090261282</v>
      </c>
      <c r="BM396" s="122">
        <v>0.43</v>
      </c>
      <c r="BN396" s="6">
        <f t="shared" si="615"/>
        <v>1.1053984575835476</v>
      </c>
      <c r="BO396" s="1" t="s">
        <v>431</v>
      </c>
      <c r="BP396" s="1">
        <v>43</v>
      </c>
      <c r="BQ396" s="19">
        <v>28.385999999999996</v>
      </c>
      <c r="BR396" s="42">
        <v>47072.95</v>
      </c>
      <c r="BS396" s="6">
        <f t="shared" si="616"/>
        <v>23.240000000000002</v>
      </c>
      <c r="BT396" s="4">
        <v>87.6</v>
      </c>
      <c r="BU396" s="42">
        <v>10295.640000000001</v>
      </c>
      <c r="BV396" s="6">
        <f t="shared" si="617"/>
        <v>12.400000000000006</v>
      </c>
      <c r="BW396" s="6">
        <f t="shared" si="618"/>
        <v>47.937399999999997</v>
      </c>
      <c r="BX396" s="4">
        <v>13.4</v>
      </c>
      <c r="BY396" s="22">
        <f t="shared" si="619"/>
        <v>6.4989999999999997</v>
      </c>
      <c r="BZ396" s="4">
        <v>9.84</v>
      </c>
      <c r="CA396" s="22">
        <f t="shared" si="620"/>
        <v>4.7724000000000002</v>
      </c>
      <c r="CB396" s="4">
        <v>75.599999999999994</v>
      </c>
      <c r="CC396" s="22">
        <f t="shared" si="621"/>
        <v>36.665999999999997</v>
      </c>
      <c r="CD396" s="22">
        <v>1.07</v>
      </c>
      <c r="CE396" s="123">
        <v>97.2</v>
      </c>
      <c r="CF396" s="124">
        <v>10252.25</v>
      </c>
      <c r="CG396" s="123">
        <v>93.4</v>
      </c>
      <c r="CH396" s="123">
        <v>7225</v>
      </c>
      <c r="CI396" s="123">
        <v>64.099999999999994</v>
      </c>
      <c r="CJ396" s="123">
        <v>71.8</v>
      </c>
      <c r="CK396" s="124">
        <v>6336</v>
      </c>
      <c r="CL396" s="19">
        <f t="shared" si="622"/>
        <v>1.3617886178861789</v>
      </c>
      <c r="CM396" s="22"/>
      <c r="CN396" s="22"/>
      <c r="CO396" s="22"/>
      <c r="CP396" s="6"/>
      <c r="CQ396" s="19"/>
      <c r="CR396" s="19"/>
      <c r="CS396" s="19"/>
      <c r="CT396" s="22"/>
      <c r="CU396" s="139"/>
      <c r="CV396" s="139"/>
      <c r="CW396" s="22"/>
      <c r="CX396" s="22"/>
      <c r="CY396" s="1"/>
      <c r="CZ396" s="22"/>
      <c r="DA396" s="1"/>
      <c r="DB396" s="126" t="s">
        <v>440</v>
      </c>
      <c r="DC396" s="127"/>
      <c r="DD396" s="128" t="s">
        <v>942</v>
      </c>
      <c r="DE396" s="1"/>
      <c r="DF396" s="1"/>
      <c r="DG396" s="1"/>
      <c r="DH396" s="1"/>
      <c r="DI396" s="1" t="s">
        <v>433</v>
      </c>
      <c r="DJ396" s="205" t="s">
        <v>482</v>
      </c>
      <c r="DK396" s="4">
        <v>2</v>
      </c>
      <c r="DL396" s="4"/>
      <c r="DM396" s="4"/>
      <c r="DN396" s="16">
        <v>0</v>
      </c>
      <c r="DO396" s="4"/>
      <c r="DP396" s="4"/>
      <c r="DQ396" s="4"/>
      <c r="DR396" s="1" t="s">
        <v>430</v>
      </c>
      <c r="DS396" s="1" t="s">
        <v>430</v>
      </c>
      <c r="DT396" s="1">
        <v>444</v>
      </c>
      <c r="DU396" s="1">
        <v>9.1999999999999993</v>
      </c>
      <c r="DV396" s="1">
        <v>90.8</v>
      </c>
      <c r="DW396" s="1" t="s">
        <v>430</v>
      </c>
      <c r="DX396" s="1" t="s">
        <v>430</v>
      </c>
      <c r="DY396" s="1" t="s">
        <v>430</v>
      </c>
      <c r="DZ396" s="1" t="s">
        <v>430</v>
      </c>
      <c r="EA396" s="1">
        <v>0</v>
      </c>
      <c r="EB396" s="1"/>
      <c r="EC396" s="36"/>
      <c r="ED396" s="36"/>
      <c r="EE396" s="4">
        <v>32</v>
      </c>
      <c r="EF396" s="4">
        <v>60</v>
      </c>
      <c r="EG396" s="5">
        <v>3</v>
      </c>
      <c r="EH396" s="4">
        <v>1</v>
      </c>
      <c r="EI396" s="4" t="s">
        <v>2435</v>
      </c>
      <c r="EJ396" s="4" t="s">
        <v>430</v>
      </c>
      <c r="EK396" s="4" t="s">
        <v>430</v>
      </c>
      <c r="EL396" s="6" t="s">
        <v>430</v>
      </c>
      <c r="EM396" s="4"/>
      <c r="EN396" s="4">
        <v>1</v>
      </c>
      <c r="EO396" s="4">
        <v>2</v>
      </c>
      <c r="EP396" s="4">
        <v>2</v>
      </c>
      <c r="EQ396" s="31" t="s">
        <v>513</v>
      </c>
      <c r="ER396" s="14" t="s">
        <v>513</v>
      </c>
      <c r="ES396" s="129">
        <v>11974</v>
      </c>
      <c r="ET396" s="130">
        <v>75</v>
      </c>
      <c r="EU396" s="130">
        <v>30086</v>
      </c>
      <c r="EV396" s="130">
        <v>4000</v>
      </c>
      <c r="EW396" s="130">
        <v>40560</v>
      </c>
      <c r="EX396" s="130">
        <v>2976</v>
      </c>
      <c r="EY396" s="131">
        <f t="shared" si="623"/>
        <v>402.35519999999997</v>
      </c>
      <c r="EZ396" s="38">
        <f t="shared" si="624"/>
        <v>12875.366399999999</v>
      </c>
      <c r="FA396" s="9"/>
      <c r="FB396" s="9"/>
      <c r="FC396" s="9"/>
      <c r="FD396" s="9"/>
      <c r="FE396" s="132"/>
      <c r="FF396" s="132"/>
      <c r="FG396" s="132"/>
      <c r="FH396" s="133"/>
      <c r="FI396" s="134"/>
      <c r="FJ396" s="133"/>
      <c r="FK396" s="135"/>
      <c r="FL396" s="136"/>
      <c r="FM396" s="9"/>
      <c r="FN396" s="1"/>
      <c r="FO396" s="40">
        <f t="shared" si="625"/>
        <v>0.40300000000000002</v>
      </c>
      <c r="FP396" s="9"/>
      <c r="FQ396" s="118">
        <f t="shared" si="626"/>
        <v>9.8916439539985372</v>
      </c>
      <c r="FR396" s="137">
        <f t="shared" si="627"/>
        <v>0.40235519999999997</v>
      </c>
      <c r="FS396" s="9"/>
      <c r="FT396" s="1"/>
      <c r="FU396" s="336">
        <v>40330</v>
      </c>
      <c r="FV396" s="343"/>
      <c r="FW396" s="237" t="s">
        <v>2629</v>
      </c>
      <c r="FX396" s="208"/>
      <c r="FY396" s="243" t="s">
        <v>2422</v>
      </c>
      <c r="FZ396" s="1"/>
      <c r="GA396" s="237" t="s">
        <v>430</v>
      </c>
      <c r="GB396" s="9"/>
      <c r="GC396" s="9"/>
      <c r="GD396" s="1"/>
      <c r="GE396" s="20">
        <v>1</v>
      </c>
      <c r="GF396" s="237" t="s">
        <v>2440</v>
      </c>
      <c r="GG396" s="1"/>
      <c r="GH396" s="28">
        <v>43857</v>
      </c>
      <c r="GI396" s="351">
        <v>1</v>
      </c>
      <c r="GJ396" s="244" t="s">
        <v>513</v>
      </c>
      <c r="GK396" s="1"/>
      <c r="GL396" s="244" t="s">
        <v>513</v>
      </c>
      <c r="GM396" s="9"/>
      <c r="GN396" s="1"/>
      <c r="GO396" s="10">
        <v>43801</v>
      </c>
      <c r="GP396" s="10"/>
      <c r="GQ396" s="20"/>
      <c r="GR396" s="138"/>
      <c r="GS396" s="1"/>
      <c r="GT396" s="1"/>
      <c r="GU396" s="1"/>
      <c r="GV396" s="1"/>
      <c r="GW396" s="1"/>
      <c r="GX396" s="1"/>
      <c r="GY396" s="9"/>
      <c r="GZ396" s="9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9"/>
      <c r="KC396" s="9"/>
      <c r="KD396" s="9"/>
      <c r="KE396" s="20">
        <f t="shared" si="628"/>
        <v>156.51617279999999</v>
      </c>
      <c r="KF396" s="20">
        <f t="shared" si="629"/>
        <v>195.14227199999999</v>
      </c>
      <c r="KG396" s="20">
        <f t="shared" si="630"/>
        <v>49.892044800000001</v>
      </c>
      <c r="KH396" s="20">
        <f t="shared" si="631"/>
        <v>9.8605188863999995</v>
      </c>
      <c r="KI396" s="20">
        <f t="shared" si="632"/>
        <v>1.7301273599999998</v>
      </c>
      <c r="KJ396" s="20">
        <f t="shared" si="633"/>
        <v>26.149064447999994</v>
      </c>
      <c r="KK396" s="20">
        <f t="shared" si="634"/>
        <v>19.201999564799998</v>
      </c>
      <c r="KL396" s="20">
        <f t="shared" si="635"/>
        <v>147.527557632</v>
      </c>
      <c r="KM396" s="9"/>
      <c r="KN396" s="9"/>
      <c r="KO396" s="9"/>
      <c r="KP396" s="1"/>
      <c r="KQ396" s="9"/>
      <c r="KR396" s="9"/>
      <c r="KS396" s="23">
        <v>43857</v>
      </c>
      <c r="KT396" s="20">
        <v>1</v>
      </c>
      <c r="KU396" s="237" t="s">
        <v>430</v>
      </c>
      <c r="KV396" s="1">
        <v>1</v>
      </c>
      <c r="KW396" s="23">
        <v>43899</v>
      </c>
      <c r="KX396" s="1">
        <v>1</v>
      </c>
      <c r="KY396" s="1">
        <v>0</v>
      </c>
      <c r="KZ396" s="1">
        <v>3</v>
      </c>
      <c r="LA396" s="11" t="s">
        <v>2428</v>
      </c>
      <c r="LB396" s="11"/>
      <c r="LC396" s="11"/>
    </row>
    <row r="397" spans="1:315">
      <c r="A397" s="1">
        <v>247</v>
      </c>
      <c r="B397" s="1">
        <f>COUNTIFS($D$3:D397,D397,$F$3:F397,F397)</f>
        <v>1</v>
      </c>
      <c r="C397" s="34">
        <v>16042</v>
      </c>
      <c r="D397" s="72" t="s">
        <v>1764</v>
      </c>
      <c r="E397" s="73" t="s">
        <v>525</v>
      </c>
      <c r="F397" s="75">
        <v>505206047</v>
      </c>
      <c r="G397" s="74">
        <v>71</v>
      </c>
      <c r="H397" s="442">
        <v>44442</v>
      </c>
      <c r="I397" s="29" t="s">
        <v>441</v>
      </c>
      <c r="J397" s="24" t="s">
        <v>486</v>
      </c>
      <c r="K397" s="2" t="s">
        <v>429</v>
      </c>
      <c r="L397" s="2">
        <v>3</v>
      </c>
      <c r="M397" s="2" t="s">
        <v>597</v>
      </c>
      <c r="N397" s="2" t="s">
        <v>644</v>
      </c>
      <c r="O397" s="11"/>
      <c r="P397" s="2" t="s">
        <v>1762</v>
      </c>
      <c r="Q397" s="11"/>
      <c r="R397" s="11"/>
      <c r="S397" s="11"/>
      <c r="T397" s="41"/>
      <c r="U397" s="41"/>
      <c r="V397" s="61" t="s">
        <v>1358</v>
      </c>
      <c r="W397" s="41"/>
      <c r="X397" s="41"/>
      <c r="Y397" s="63"/>
      <c r="Z397" s="11"/>
      <c r="AA397" s="1" t="s">
        <v>777</v>
      </c>
      <c r="AB397" s="1"/>
      <c r="AC397" s="112">
        <v>392</v>
      </c>
      <c r="AD397" s="112">
        <v>1100</v>
      </c>
      <c r="AE397" s="11"/>
      <c r="AF397" s="11"/>
      <c r="AG397" s="11" t="s">
        <v>482</v>
      </c>
      <c r="AH397" s="112">
        <v>150</v>
      </c>
      <c r="AI397" s="11"/>
      <c r="AJ397" s="11"/>
      <c r="AK397" s="112"/>
      <c r="AL397" s="1"/>
      <c r="AM397" s="11"/>
      <c r="AN397" s="1"/>
      <c r="AO397" s="113">
        <v>9.27</v>
      </c>
      <c r="AP397" s="114">
        <v>47</v>
      </c>
      <c r="AQ397" s="115">
        <v>41.7</v>
      </c>
      <c r="AR397" s="116">
        <f t="shared" si="610"/>
        <v>97.97</v>
      </c>
      <c r="AS397" s="117">
        <f t="shared" si="611"/>
        <v>0.19723404255319149</v>
      </c>
      <c r="AT397" s="118">
        <f t="shared" si="612"/>
        <v>8.2246595744680864</v>
      </c>
      <c r="AU397" s="119">
        <f t="shared" si="613"/>
        <v>0.10450958286358511</v>
      </c>
      <c r="AV397" s="19">
        <f t="shared" ref="AV397:AV404" si="636">AW397*AO397/100</f>
        <v>7.1746000000000008</v>
      </c>
      <c r="AW397" s="19">
        <f>98-AY397-(CD397*100/AO397)</f>
        <v>77.39590075512406</v>
      </c>
      <c r="AX397" s="120">
        <v>1.43</v>
      </c>
      <c r="AY397" s="19">
        <f t="shared" ref="AY397:AY404" si="637">AX397*100/AO397</f>
        <v>15.426105717367854</v>
      </c>
      <c r="AZ397" s="1" t="s">
        <v>431</v>
      </c>
      <c r="BA397" s="55">
        <v>70.070000000000007</v>
      </c>
      <c r="BB397" s="1" t="s">
        <v>431</v>
      </c>
      <c r="BC397" s="6">
        <v>0.57999999999999996</v>
      </c>
      <c r="BD397" s="6"/>
      <c r="BE397" s="19"/>
      <c r="BF397" s="19"/>
      <c r="BG397" s="64">
        <v>5342.4778761061953</v>
      </c>
      <c r="BH397" s="64">
        <v>378.72999999999996</v>
      </c>
      <c r="BI397" s="19">
        <v>1.57</v>
      </c>
      <c r="BJ397" s="19">
        <v>56.7</v>
      </c>
      <c r="BK397" s="19">
        <f>100-BJ397</f>
        <v>43.3</v>
      </c>
      <c r="BL397" s="121">
        <f t="shared" si="614"/>
        <v>1.3094688221709008</v>
      </c>
      <c r="BM397" s="122">
        <v>6.5000000000000002E-2</v>
      </c>
      <c r="BN397" s="6">
        <f t="shared" si="615"/>
        <v>0.70118662351672068</v>
      </c>
      <c r="BO397" s="1" t="s">
        <v>431</v>
      </c>
      <c r="BP397" s="19">
        <v>59.825999999999993</v>
      </c>
      <c r="BQ397" s="19">
        <v>50.82</v>
      </c>
      <c r="BR397" s="42">
        <v>32123.52</v>
      </c>
      <c r="BS397" s="6">
        <f t="shared" si="616"/>
        <v>78.7</v>
      </c>
      <c r="BT397" s="4">
        <v>96.6</v>
      </c>
      <c r="BU397" s="42">
        <v>11537.9</v>
      </c>
      <c r="BV397" s="6">
        <f t="shared" si="617"/>
        <v>3.4000000000000057</v>
      </c>
      <c r="BW397" s="6">
        <f t="shared" si="618"/>
        <v>46.718000000000004</v>
      </c>
      <c r="BX397" s="22">
        <v>52.6</v>
      </c>
      <c r="BY397" s="22">
        <f t="shared" si="619"/>
        <v>24.722000000000001</v>
      </c>
      <c r="BZ397" s="6">
        <v>26.1</v>
      </c>
      <c r="CA397" s="22">
        <f t="shared" si="620"/>
        <v>12.267000000000001</v>
      </c>
      <c r="CB397" s="6">
        <v>20.7</v>
      </c>
      <c r="CC397" s="22">
        <f t="shared" si="621"/>
        <v>9.7289999999999992</v>
      </c>
      <c r="CD397" s="22">
        <v>0.48</v>
      </c>
      <c r="CE397" s="123">
        <v>94.1</v>
      </c>
      <c r="CF397" s="124">
        <v>6358</v>
      </c>
      <c r="CG397" s="123">
        <v>77.400000000000006</v>
      </c>
      <c r="CH397" s="124">
        <v>4848</v>
      </c>
      <c r="CI397" s="123">
        <v>53.5</v>
      </c>
      <c r="CJ397" s="123">
        <v>80.900000000000006</v>
      </c>
      <c r="CK397" s="124">
        <v>5510</v>
      </c>
      <c r="CL397" s="19">
        <f t="shared" si="622"/>
        <v>2.0153256704980844</v>
      </c>
      <c r="CM397" s="19"/>
      <c r="CN397" s="19"/>
      <c r="CO397" s="19"/>
      <c r="CP397" s="6"/>
      <c r="CQ397" s="19"/>
      <c r="CR397" s="19"/>
      <c r="CS397" s="20"/>
      <c r="CT397" s="25"/>
      <c r="CU397" s="125"/>
      <c r="CV397" s="125"/>
      <c r="CW397" s="1"/>
      <c r="CX397" s="1"/>
      <c r="CY397" s="1"/>
      <c r="CZ397" s="22"/>
      <c r="DA397" s="16"/>
      <c r="DB397" s="126" t="s">
        <v>463</v>
      </c>
      <c r="DC397" s="127"/>
      <c r="DD397" s="128" t="s">
        <v>1765</v>
      </c>
      <c r="DE397" s="1"/>
      <c r="DF397" s="1"/>
      <c r="DG397" s="1"/>
      <c r="DH397" s="1"/>
      <c r="DI397" s="1" t="s">
        <v>435</v>
      </c>
      <c r="DJ397" s="205" t="s">
        <v>482</v>
      </c>
      <c r="DK397" s="4">
        <v>2</v>
      </c>
      <c r="DL397" s="4"/>
      <c r="DM397" s="4"/>
      <c r="DN397" s="16">
        <v>0</v>
      </c>
      <c r="DO397" s="4"/>
      <c r="DP397" s="4"/>
      <c r="DQ397" s="4"/>
      <c r="DR397" s="55" t="s">
        <v>1746</v>
      </c>
      <c r="DS397" s="22" t="s">
        <v>430</v>
      </c>
      <c r="DT397" s="22">
        <v>480</v>
      </c>
      <c r="DU397" s="22">
        <v>33.700000000000003</v>
      </c>
      <c r="DV397" s="22">
        <v>66.3</v>
      </c>
      <c r="DW397" s="39" t="s">
        <v>430</v>
      </c>
      <c r="DX397" s="39" t="s">
        <v>430</v>
      </c>
      <c r="DY397" s="39" t="s">
        <v>430</v>
      </c>
      <c r="DZ397" s="39" t="s">
        <v>430</v>
      </c>
      <c r="EA397" s="2">
        <v>0</v>
      </c>
      <c r="EB397" s="2"/>
      <c r="EC397" s="36"/>
      <c r="ED397" s="36"/>
      <c r="EE397" s="4">
        <f>L397</f>
        <v>3</v>
      </c>
      <c r="EF397" s="4">
        <v>8</v>
      </c>
      <c r="EG397" s="4"/>
      <c r="EH397" s="4">
        <v>1</v>
      </c>
      <c r="EI397" s="4" t="s">
        <v>2545</v>
      </c>
      <c r="EJ397" s="4">
        <v>176</v>
      </c>
      <c r="EK397" s="4">
        <v>85</v>
      </c>
      <c r="EL397" s="6">
        <f>EK397/(EJ397*EJ397*0.01*0.01)</f>
        <v>27.440599173553721</v>
      </c>
      <c r="EM397" s="4"/>
      <c r="EN397" s="4">
        <v>0</v>
      </c>
      <c r="EO397" s="4">
        <v>2</v>
      </c>
      <c r="EP397" s="4">
        <v>2</v>
      </c>
      <c r="EQ397" s="31" t="s">
        <v>513</v>
      </c>
      <c r="ER397" s="14" t="s">
        <v>513</v>
      </c>
      <c r="ES397" s="129">
        <f>C397</f>
        <v>16042</v>
      </c>
      <c r="ET397" s="130">
        <v>75</v>
      </c>
      <c r="EU397" s="130">
        <v>57492</v>
      </c>
      <c r="EV397" s="130">
        <v>8000</v>
      </c>
      <c r="EW397" s="130">
        <v>37440</v>
      </c>
      <c r="EX397" s="130">
        <v>6233</v>
      </c>
      <c r="EY397" s="131">
        <f t="shared" si="623"/>
        <v>388.93919999999997</v>
      </c>
      <c r="EZ397" s="38">
        <f t="shared" si="624"/>
        <v>1166.8175999999999</v>
      </c>
      <c r="FA397" s="9"/>
      <c r="FB397" s="9"/>
      <c r="FC397" s="9"/>
      <c r="FD397" s="9"/>
      <c r="FE397" s="132"/>
      <c r="FF397" s="132"/>
      <c r="FG397" s="132"/>
      <c r="FH397" s="133"/>
      <c r="FI397" s="134"/>
      <c r="FJ397" s="133"/>
      <c r="FK397" s="135"/>
      <c r="FL397" s="136"/>
      <c r="FM397" s="9"/>
      <c r="FN397" s="1"/>
      <c r="FO397" s="40">
        <f t="shared" si="625"/>
        <v>0.39200000000000002</v>
      </c>
      <c r="FP397" s="9"/>
      <c r="FQ397" s="118">
        <f t="shared" si="626"/>
        <v>10.841508383775134</v>
      </c>
      <c r="FR397" s="137">
        <f t="shared" si="627"/>
        <v>0.38893919999999998</v>
      </c>
      <c r="FS397" s="9"/>
      <c r="FT397" s="1"/>
      <c r="FU397" s="336">
        <v>44440</v>
      </c>
      <c r="FV397" s="343"/>
      <c r="FW397" s="237" t="s">
        <v>1314</v>
      </c>
      <c r="FX397" s="208"/>
      <c r="FY397" s="243" t="s">
        <v>2461</v>
      </c>
      <c r="FZ397" s="1"/>
      <c r="GA397" s="1">
        <v>1</v>
      </c>
      <c r="GB397" s="9"/>
      <c r="GC397" s="9"/>
      <c r="GD397" s="1"/>
      <c r="GE397" s="20">
        <v>0</v>
      </c>
      <c r="GF397" s="237" t="s">
        <v>513</v>
      </c>
      <c r="GG397" s="1"/>
      <c r="GH397" s="28">
        <v>44629</v>
      </c>
      <c r="GI397" s="351">
        <v>1</v>
      </c>
      <c r="GJ397" s="244" t="s">
        <v>2489</v>
      </c>
      <c r="GK397" s="1"/>
      <c r="GL397" s="244" t="s">
        <v>513</v>
      </c>
      <c r="GM397" s="9"/>
      <c r="GN397" s="1"/>
      <c r="GO397" s="10"/>
      <c r="GP397" s="10"/>
      <c r="GQ397" s="20"/>
      <c r="GR397" s="138"/>
      <c r="GS397" s="1"/>
      <c r="GT397" s="1"/>
      <c r="GU397" s="1"/>
      <c r="GV397" s="1"/>
      <c r="GW397" s="1"/>
      <c r="GX397" s="1"/>
      <c r="GY397" s="9"/>
      <c r="GZ397" s="9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9"/>
      <c r="KC397" s="9"/>
      <c r="KD397" s="9"/>
      <c r="KE397" s="20">
        <f t="shared" si="628"/>
        <v>36.054663839999996</v>
      </c>
      <c r="KF397" s="20">
        <f t="shared" si="629"/>
        <v>182.801424</v>
      </c>
      <c r="KG397" s="20">
        <f t="shared" si="630"/>
        <v>162.18764640000001</v>
      </c>
      <c r="KH397" s="20">
        <f t="shared" si="631"/>
        <v>5.5618305599999998</v>
      </c>
      <c r="KI397" s="20">
        <f t="shared" si="632"/>
        <v>0.25281048</v>
      </c>
      <c r="KJ397" s="20">
        <f t="shared" si="633"/>
        <v>96.153549024</v>
      </c>
      <c r="KK397" s="20">
        <f t="shared" si="634"/>
        <v>47.711171664000005</v>
      </c>
      <c r="KL397" s="20">
        <f t="shared" si="635"/>
        <v>37.839894767999994</v>
      </c>
      <c r="KM397" s="9"/>
      <c r="KN397" s="9"/>
      <c r="KO397" s="9"/>
      <c r="KP397" s="1"/>
      <c r="KQ397" s="9"/>
      <c r="KR397" s="9"/>
      <c r="KS397" s="23">
        <v>44813</v>
      </c>
      <c r="KT397" s="20">
        <v>2</v>
      </c>
      <c r="KU397" s="1">
        <v>1</v>
      </c>
      <c r="KV397" s="1">
        <v>2</v>
      </c>
      <c r="KW397" s="23">
        <v>44671</v>
      </c>
      <c r="KX397" s="1">
        <v>2</v>
      </c>
      <c r="KY397" s="1">
        <v>0</v>
      </c>
      <c r="KZ397" s="1">
        <v>0</v>
      </c>
      <c r="LA397" s="11" t="s">
        <v>2428</v>
      </c>
      <c r="LB397" s="11"/>
      <c r="LC397" s="11"/>
    </row>
    <row r="398" spans="1:315">
      <c r="A398" s="1">
        <v>95</v>
      </c>
      <c r="B398" s="1">
        <f>COUNTIFS($D$3:D398,D398,$F$3:F398,F398)</f>
        <v>2</v>
      </c>
      <c r="C398" s="34">
        <v>17289</v>
      </c>
      <c r="D398" s="72" t="s">
        <v>1764</v>
      </c>
      <c r="E398" s="73" t="s">
        <v>525</v>
      </c>
      <c r="F398" s="75">
        <v>505206047</v>
      </c>
      <c r="G398" s="74">
        <v>72</v>
      </c>
      <c r="H398" s="442">
        <v>44671</v>
      </c>
      <c r="I398" s="29" t="s">
        <v>1998</v>
      </c>
      <c r="J398" s="24" t="s">
        <v>486</v>
      </c>
      <c r="K398" s="2" t="s">
        <v>429</v>
      </c>
      <c r="L398" s="2">
        <v>5</v>
      </c>
      <c r="M398" s="2">
        <v>10</v>
      </c>
      <c r="N398" s="2" t="s">
        <v>644</v>
      </c>
      <c r="O398" s="11"/>
      <c r="P398" s="2" t="s">
        <v>1991</v>
      </c>
      <c r="Q398" s="11"/>
      <c r="R398" s="11"/>
      <c r="S398" s="11"/>
      <c r="T398" s="41"/>
      <c r="U398" s="41"/>
      <c r="V398" s="61" t="s">
        <v>1980</v>
      </c>
      <c r="W398" s="41"/>
      <c r="X398" s="41"/>
      <c r="Y398" s="41"/>
      <c r="Z398" s="29"/>
      <c r="AA398" s="1" t="s">
        <v>1780</v>
      </c>
      <c r="AB398" s="1"/>
      <c r="AC398" s="112">
        <v>28</v>
      </c>
      <c r="AD398" s="112">
        <v>100</v>
      </c>
      <c r="AE398" s="11"/>
      <c r="AF398" s="11"/>
      <c r="AG398" s="11" t="s">
        <v>482</v>
      </c>
      <c r="AH398" s="112">
        <v>50</v>
      </c>
      <c r="AI398" s="11"/>
      <c r="AJ398" s="11"/>
      <c r="AK398" s="112"/>
      <c r="AL398" s="1"/>
      <c r="AM398" s="11"/>
      <c r="AN398" s="1"/>
      <c r="AO398" s="113">
        <v>16</v>
      </c>
      <c r="AP398" s="114">
        <v>25.8</v>
      </c>
      <c r="AQ398" s="115">
        <v>56.3</v>
      </c>
      <c r="AR398" s="116">
        <f t="shared" si="610"/>
        <v>98.1</v>
      </c>
      <c r="AS398" s="117">
        <f t="shared" si="611"/>
        <v>0.62015503875968991</v>
      </c>
      <c r="AT398" s="118">
        <f t="shared" si="612"/>
        <v>34.914728682170541</v>
      </c>
      <c r="AU398" s="119">
        <f t="shared" si="613"/>
        <v>0.19488428745432401</v>
      </c>
      <c r="AV398" s="19">
        <f t="shared" si="636"/>
        <v>12.91</v>
      </c>
      <c r="AW398" s="19">
        <f>98-AY398</f>
        <v>80.6875</v>
      </c>
      <c r="AX398" s="120">
        <v>2.77</v>
      </c>
      <c r="AY398" s="19">
        <f t="shared" si="637"/>
        <v>17.3125</v>
      </c>
      <c r="AZ398" s="1" t="s">
        <v>431</v>
      </c>
      <c r="BA398" s="55">
        <v>17.166666666666668</v>
      </c>
      <c r="BB398" s="1" t="s">
        <v>431</v>
      </c>
      <c r="BC398" s="6">
        <v>7.0000000000000007E-2</v>
      </c>
      <c r="BD398" s="6"/>
      <c r="BE398" s="19"/>
      <c r="BF398" s="19"/>
      <c r="BG398" s="64">
        <v>3079</v>
      </c>
      <c r="BH398" s="64">
        <v>520</v>
      </c>
      <c r="BI398" s="19">
        <v>0.55000000000000004</v>
      </c>
      <c r="BJ398" s="19">
        <v>52.2</v>
      </c>
      <c r="BK398" s="19">
        <f>100-BJ398</f>
        <v>47.8</v>
      </c>
      <c r="BL398" s="121">
        <f t="shared" si="614"/>
        <v>1.092050209205021</v>
      </c>
      <c r="BM398" s="122">
        <v>9.8000000000000004E-2</v>
      </c>
      <c r="BN398" s="6">
        <f t="shared" si="615"/>
        <v>0.61250000000000004</v>
      </c>
      <c r="BO398" s="1" t="s">
        <v>431</v>
      </c>
      <c r="BP398" s="19">
        <v>33.200000000000003</v>
      </c>
      <c r="BQ398" s="19">
        <v>13.1835</v>
      </c>
      <c r="BR398" s="42">
        <v>21456.25</v>
      </c>
      <c r="BS398" s="6">
        <f t="shared" si="616"/>
        <v>60.199999999999996</v>
      </c>
      <c r="BT398" s="4">
        <v>92.5</v>
      </c>
      <c r="BU398" s="42">
        <v>9361</v>
      </c>
      <c r="BV398" s="6">
        <f t="shared" si="617"/>
        <v>7.5</v>
      </c>
      <c r="BW398" s="6">
        <f t="shared" si="618"/>
        <v>24.561599999999999</v>
      </c>
      <c r="BX398" s="22">
        <v>41.3</v>
      </c>
      <c r="BY398" s="22">
        <f t="shared" si="619"/>
        <v>10.6554</v>
      </c>
      <c r="BZ398" s="6">
        <v>18.899999999999999</v>
      </c>
      <c r="CA398" s="22">
        <f t="shared" si="620"/>
        <v>4.8761999999999999</v>
      </c>
      <c r="CB398" s="6">
        <v>35</v>
      </c>
      <c r="CC398" s="22">
        <f t="shared" si="621"/>
        <v>9.0299999999999994</v>
      </c>
      <c r="CD398" s="22" t="s">
        <v>431</v>
      </c>
      <c r="CE398" s="123">
        <v>87.1</v>
      </c>
      <c r="CF398" s="124">
        <v>5785</v>
      </c>
      <c r="CG398" s="123">
        <v>69.400000000000006</v>
      </c>
      <c r="CH398" s="124">
        <v>4506</v>
      </c>
      <c r="CI398" s="123">
        <v>29.8</v>
      </c>
      <c r="CJ398" s="123">
        <v>61.7</v>
      </c>
      <c r="CK398" s="124">
        <v>5090</v>
      </c>
      <c r="CL398" s="19">
        <f t="shared" si="622"/>
        <v>2.1851851851851851</v>
      </c>
      <c r="CM398" s="19"/>
      <c r="CN398" s="19"/>
      <c r="CO398" s="19"/>
      <c r="CP398" s="6"/>
      <c r="CQ398" s="19"/>
      <c r="CR398" s="19"/>
      <c r="CS398" s="20"/>
      <c r="CT398" s="25"/>
      <c r="CU398" s="125"/>
      <c r="CV398" s="125"/>
      <c r="CW398" s="1"/>
      <c r="CX398" s="1"/>
      <c r="CY398" s="1"/>
      <c r="CZ398" s="22"/>
      <c r="DA398" s="16"/>
      <c r="DB398" s="126"/>
      <c r="DC398" s="127"/>
      <c r="DD398" s="128"/>
      <c r="DE398" s="1"/>
      <c r="DF398" s="1"/>
      <c r="DG398" s="1"/>
      <c r="DH398" s="1"/>
      <c r="DI398" s="1" t="s">
        <v>435</v>
      </c>
      <c r="DJ398" s="205" t="s">
        <v>482</v>
      </c>
      <c r="DK398" s="4">
        <v>2</v>
      </c>
      <c r="DL398" s="4"/>
      <c r="DM398" s="4"/>
      <c r="DN398" s="16">
        <v>0</v>
      </c>
      <c r="DO398" s="4"/>
      <c r="DP398" s="4"/>
      <c r="DQ398" s="4"/>
      <c r="DR398" s="55" t="s">
        <v>1414</v>
      </c>
      <c r="DS398" s="22" t="s">
        <v>430</v>
      </c>
      <c r="DT398" s="22">
        <v>134</v>
      </c>
      <c r="DU398" s="22">
        <v>41.8</v>
      </c>
      <c r="DV398" s="22">
        <v>58.2</v>
      </c>
      <c r="DW398" s="22" t="s">
        <v>430</v>
      </c>
      <c r="DX398" s="22" t="s">
        <v>430</v>
      </c>
      <c r="DY398" s="22" t="s">
        <v>430</v>
      </c>
      <c r="DZ398" s="22" t="s">
        <v>430</v>
      </c>
      <c r="EA398" s="2">
        <v>0</v>
      </c>
      <c r="EB398" s="2"/>
      <c r="EC398" s="36"/>
      <c r="ED398" s="36"/>
      <c r="EE398" s="4">
        <f>L398</f>
        <v>5</v>
      </c>
      <c r="EF398" s="4">
        <v>7</v>
      </c>
      <c r="EG398" s="4"/>
      <c r="EH398" s="4">
        <v>1</v>
      </c>
      <c r="EI398" s="4" t="s">
        <v>2545</v>
      </c>
      <c r="EJ398" s="4">
        <v>176</v>
      </c>
      <c r="EK398" s="4">
        <v>85</v>
      </c>
      <c r="EL398" s="6">
        <f>EK398/(EJ398*EJ398*0.01*0.01)</f>
        <v>27.440599173553721</v>
      </c>
      <c r="EM398" s="4"/>
      <c r="EN398" s="4">
        <v>0</v>
      </c>
      <c r="EO398" s="4">
        <v>2</v>
      </c>
      <c r="EP398" s="4">
        <v>2</v>
      </c>
      <c r="EQ398" s="31" t="s">
        <v>513</v>
      </c>
      <c r="ER398" s="14" t="s">
        <v>513</v>
      </c>
      <c r="ES398" s="129">
        <f>C398</f>
        <v>17289</v>
      </c>
      <c r="ET398" s="130">
        <v>75</v>
      </c>
      <c r="EU398" s="130">
        <v>1759727</v>
      </c>
      <c r="EV398" s="130">
        <v>16000</v>
      </c>
      <c r="EW398" s="130">
        <v>40560</v>
      </c>
      <c r="EX398" s="130">
        <v>2500</v>
      </c>
      <c r="EY398" s="131">
        <f t="shared" si="623"/>
        <v>84.5</v>
      </c>
      <c r="EZ398" s="38">
        <f t="shared" si="624"/>
        <v>422.5</v>
      </c>
      <c r="FA398" s="9"/>
      <c r="FB398" s="9"/>
      <c r="FC398" s="9"/>
      <c r="FD398" s="9"/>
      <c r="FE398" s="132"/>
      <c r="FF398" s="132"/>
      <c r="FG398" s="132"/>
      <c r="FH398" s="133"/>
      <c r="FI398" s="134"/>
      <c r="FJ398" s="133"/>
      <c r="FK398" s="135"/>
      <c r="FL398" s="136"/>
      <c r="FM398" s="9"/>
      <c r="FN398" s="1"/>
      <c r="FO398" s="40">
        <f t="shared" si="625"/>
        <v>2.8000000000000001E-2</v>
      </c>
      <c r="FP398" s="9"/>
      <c r="FQ398" s="118">
        <f t="shared" si="626"/>
        <v>0.14206749115061598</v>
      </c>
      <c r="FR398" s="137">
        <f t="shared" si="627"/>
        <v>8.4500000000000006E-2</v>
      </c>
      <c r="FS398" s="9"/>
      <c r="FT398" s="1"/>
      <c r="FU398" s="336">
        <v>44440</v>
      </c>
      <c r="FV398" s="343"/>
      <c r="FW398" s="237" t="s">
        <v>1314</v>
      </c>
      <c r="FX398" s="208"/>
      <c r="FY398" s="243" t="s">
        <v>2429</v>
      </c>
      <c r="FZ398" s="1"/>
      <c r="GA398" s="1">
        <v>1</v>
      </c>
      <c r="GB398" s="9"/>
      <c r="GC398" s="9"/>
      <c r="GD398" s="1"/>
      <c r="GE398" s="20">
        <v>1</v>
      </c>
      <c r="GF398" s="237" t="s">
        <v>2523</v>
      </c>
      <c r="GG398" s="1"/>
      <c r="GH398" s="244" t="s">
        <v>430</v>
      </c>
      <c r="GI398" s="351">
        <v>1</v>
      </c>
      <c r="GJ398" s="244" t="s">
        <v>430</v>
      </c>
      <c r="GK398" s="1"/>
      <c r="GL398" s="244" t="s">
        <v>513</v>
      </c>
      <c r="GM398" s="9"/>
      <c r="GN398" s="1"/>
      <c r="GO398" s="10">
        <v>44671</v>
      </c>
      <c r="GP398" s="10"/>
      <c r="GQ398" s="20"/>
      <c r="GR398" s="138"/>
      <c r="GS398" s="1"/>
      <c r="GT398" s="1"/>
      <c r="GU398" s="1"/>
      <c r="GV398" s="1"/>
      <c r="GW398" s="1"/>
      <c r="GX398" s="1"/>
      <c r="GY398" s="9"/>
      <c r="GZ398" s="9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22"/>
      <c r="KC398" s="22"/>
      <c r="KD398" s="22"/>
      <c r="KE398" s="20">
        <f t="shared" si="628"/>
        <v>13.520000000000001</v>
      </c>
      <c r="KF398" s="20">
        <f t="shared" si="629"/>
        <v>21.801000000000005</v>
      </c>
      <c r="KG398" s="20">
        <f t="shared" si="630"/>
        <v>47.573499999999996</v>
      </c>
      <c r="KH398" s="20">
        <f t="shared" si="631"/>
        <v>2.3406500000000001</v>
      </c>
      <c r="KI398" s="20">
        <f t="shared" si="632"/>
        <v>8.2809999999999995E-2</v>
      </c>
      <c r="KJ398" s="20">
        <f t="shared" si="633"/>
        <v>9.003813000000001</v>
      </c>
      <c r="KK398" s="20">
        <f t="shared" si="634"/>
        <v>4.1203890000000003</v>
      </c>
      <c r="KL398" s="20">
        <f t="shared" si="635"/>
        <v>7.63035</v>
      </c>
      <c r="KM398" s="1">
        <v>55.2</v>
      </c>
      <c r="KN398" s="1">
        <v>71.599999999999994</v>
      </c>
      <c r="KO398" s="9"/>
      <c r="KP398" s="2"/>
      <c r="KQ398" s="2"/>
      <c r="KR398" s="2"/>
      <c r="KS398" s="245" t="s">
        <v>430</v>
      </c>
      <c r="KT398" s="459" t="s">
        <v>430</v>
      </c>
      <c r="KU398" s="245" t="s">
        <v>430</v>
      </c>
      <c r="KV398" s="245" t="s">
        <v>430</v>
      </c>
      <c r="KW398" s="245" t="s">
        <v>430</v>
      </c>
      <c r="KX398" s="245" t="s">
        <v>430</v>
      </c>
      <c r="KY398" s="245" t="s">
        <v>430</v>
      </c>
      <c r="KZ398" s="245" t="s">
        <v>430</v>
      </c>
      <c r="LA398" s="245" t="s">
        <v>430</v>
      </c>
      <c r="LB398" s="11"/>
      <c r="LC398" s="11"/>
    </row>
    <row r="399" spans="1:315">
      <c r="A399" s="1">
        <v>171</v>
      </c>
      <c r="B399" s="1">
        <f>COUNTIFS($D$3:D399,D399,$F$3:F399,F399)</f>
        <v>1</v>
      </c>
      <c r="C399" s="34">
        <v>12990</v>
      </c>
      <c r="D399" s="21" t="s">
        <v>1206</v>
      </c>
      <c r="E399" s="2" t="s">
        <v>551</v>
      </c>
      <c r="F399" s="12">
        <v>6362060749</v>
      </c>
      <c r="G399" s="1">
        <v>57</v>
      </c>
      <c r="H399" s="441">
        <v>44004</v>
      </c>
      <c r="I399" s="29" t="s">
        <v>1207</v>
      </c>
      <c r="J399" s="24" t="s">
        <v>486</v>
      </c>
      <c r="K399" s="2" t="s">
        <v>429</v>
      </c>
      <c r="L399" s="1">
        <v>13</v>
      </c>
      <c r="M399" s="2" t="s">
        <v>661</v>
      </c>
      <c r="N399" s="2" t="s">
        <v>430</v>
      </c>
      <c r="O399" s="1"/>
      <c r="P399" s="1" t="s">
        <v>1204</v>
      </c>
      <c r="Q399" s="25"/>
      <c r="R399" s="25"/>
      <c r="S399" s="2"/>
      <c r="T399" s="49" t="s">
        <v>1013</v>
      </c>
      <c r="U399" s="49"/>
      <c r="V399" s="54" t="s">
        <v>1107</v>
      </c>
      <c r="W399" s="27"/>
      <c r="X399" s="56"/>
      <c r="Y399" s="56"/>
      <c r="Z399" s="29" t="s">
        <v>1001</v>
      </c>
      <c r="AA399" s="1" t="s">
        <v>793</v>
      </c>
      <c r="AB399" s="1"/>
      <c r="AC399" s="112">
        <v>651</v>
      </c>
      <c r="AD399" s="112">
        <v>8000</v>
      </c>
      <c r="AE399" s="11"/>
      <c r="AF399" s="11"/>
      <c r="AG399" s="11" t="s">
        <v>490</v>
      </c>
      <c r="AH399" s="112">
        <v>650</v>
      </c>
      <c r="AI399" s="11"/>
      <c r="AJ399" s="11"/>
      <c r="AK399" s="112"/>
      <c r="AL399" s="1"/>
      <c r="AM399" s="11"/>
      <c r="AN399" s="1"/>
      <c r="AO399" s="113">
        <v>66.5</v>
      </c>
      <c r="AP399" s="114">
        <v>30.8</v>
      </c>
      <c r="AQ399" s="115">
        <v>1.95</v>
      </c>
      <c r="AR399" s="116">
        <f t="shared" si="610"/>
        <v>99.25</v>
      </c>
      <c r="AS399" s="117">
        <f t="shared" si="611"/>
        <v>2.1590909090909092</v>
      </c>
      <c r="AT399" s="118">
        <f t="shared" si="612"/>
        <v>4.2102272727272725</v>
      </c>
      <c r="AU399" s="119">
        <f t="shared" si="613"/>
        <v>2.0305343511450382</v>
      </c>
      <c r="AV399" s="19">
        <f t="shared" si="636"/>
        <v>51.5</v>
      </c>
      <c r="AW399" s="19">
        <f t="shared" ref="AW399:AW404" si="638">98-AY399-(CD399*100/AO399)</f>
        <v>77.443609022556387</v>
      </c>
      <c r="AX399" s="148">
        <v>12.7</v>
      </c>
      <c r="AY399" s="19">
        <f t="shared" si="637"/>
        <v>19.097744360902254</v>
      </c>
      <c r="AZ399" s="1" t="s">
        <v>431</v>
      </c>
      <c r="BA399" s="55">
        <v>18</v>
      </c>
      <c r="BB399" s="1" t="s">
        <v>431</v>
      </c>
      <c r="BC399" s="6">
        <v>7.6999999999999999E-2</v>
      </c>
      <c r="BD399" s="6"/>
      <c r="BE399" s="19"/>
      <c r="BF399" s="19"/>
      <c r="BG399" s="2">
        <v>8112</v>
      </c>
      <c r="BH399" s="64">
        <v>632.69999999999993</v>
      </c>
      <c r="BI399" s="19">
        <v>2.42</v>
      </c>
      <c r="BJ399" s="19">
        <v>47.8</v>
      </c>
      <c r="BK399" s="19">
        <f>100-BJ399</f>
        <v>52.2</v>
      </c>
      <c r="BL399" s="121">
        <f t="shared" si="614"/>
        <v>0.91570881226053624</v>
      </c>
      <c r="BM399" s="122">
        <v>2.15</v>
      </c>
      <c r="BN399" s="6">
        <f t="shared" si="615"/>
        <v>3.2330827067669174</v>
      </c>
      <c r="BO399" s="1" t="s">
        <v>431</v>
      </c>
      <c r="BP399" s="19">
        <v>61.4</v>
      </c>
      <c r="BQ399" s="19">
        <v>68.77</v>
      </c>
      <c r="BR399" s="4">
        <v>49081</v>
      </c>
      <c r="BS399" s="6">
        <f t="shared" si="616"/>
        <v>34.5</v>
      </c>
      <c r="BT399" s="4">
        <v>79.3</v>
      </c>
      <c r="BU399" s="42">
        <v>8942.7586206896558</v>
      </c>
      <c r="BV399" s="6">
        <f t="shared" si="617"/>
        <v>20.700000000000003</v>
      </c>
      <c r="BW399" s="6">
        <f t="shared" si="618"/>
        <v>30.646000000000001</v>
      </c>
      <c r="BX399" s="2">
        <v>10.1</v>
      </c>
      <c r="BY399" s="22">
        <f t="shared" si="619"/>
        <v>3.1107999999999998</v>
      </c>
      <c r="BZ399" s="4">
        <v>24.4</v>
      </c>
      <c r="CA399" s="22">
        <f t="shared" si="620"/>
        <v>7.5152000000000001</v>
      </c>
      <c r="CB399" s="4">
        <v>65</v>
      </c>
      <c r="CC399" s="22">
        <f t="shared" si="621"/>
        <v>20.02</v>
      </c>
      <c r="CD399" s="22">
        <v>0.97</v>
      </c>
      <c r="CE399" s="123">
        <v>100</v>
      </c>
      <c r="CF399" s="123">
        <v>9858</v>
      </c>
      <c r="CG399" s="123">
        <v>99.5</v>
      </c>
      <c r="CH399" s="123">
        <v>7917</v>
      </c>
      <c r="CI399" s="123">
        <v>77.099999999999994</v>
      </c>
      <c r="CJ399" s="123">
        <v>84.9</v>
      </c>
      <c r="CK399" s="123">
        <v>4575</v>
      </c>
      <c r="CL399" s="19">
        <f t="shared" si="622"/>
        <v>0.41393442622950821</v>
      </c>
      <c r="CM399" s="22"/>
      <c r="CN399" s="22"/>
      <c r="CO399" s="22"/>
      <c r="CP399" s="6">
        <v>0.36</v>
      </c>
      <c r="CQ399" s="19"/>
      <c r="CR399" s="19"/>
      <c r="CS399" s="19"/>
      <c r="CT399" s="22"/>
      <c r="CU399" s="139"/>
      <c r="CV399" s="139"/>
      <c r="CW399" s="22"/>
      <c r="CX399" s="22"/>
      <c r="CY399" s="1"/>
      <c r="CZ399" s="22"/>
      <c r="DA399" s="16"/>
      <c r="DB399" s="126" t="s">
        <v>257</v>
      </c>
      <c r="DC399" s="127"/>
      <c r="DD399" s="128" t="s">
        <v>1208</v>
      </c>
      <c r="DE399" s="1"/>
      <c r="DF399" s="1"/>
      <c r="DG399" s="1"/>
      <c r="DH399" s="1"/>
      <c r="DI399" s="1" t="s">
        <v>435</v>
      </c>
      <c r="DJ399" s="206" t="s">
        <v>490</v>
      </c>
      <c r="DK399" s="4">
        <v>2</v>
      </c>
      <c r="DL399" s="4" t="s">
        <v>441</v>
      </c>
      <c r="DM399" s="4" t="s">
        <v>450</v>
      </c>
      <c r="DN399" s="16">
        <v>0</v>
      </c>
      <c r="DO399" s="4"/>
      <c r="DP399" s="4"/>
      <c r="DQ399" s="4"/>
      <c r="DR399" s="22" t="s">
        <v>430</v>
      </c>
      <c r="DS399" s="22" t="s">
        <v>430</v>
      </c>
      <c r="DT399" s="22">
        <v>686</v>
      </c>
      <c r="DU399" s="22">
        <v>4.4000000000000004</v>
      </c>
      <c r="DV399" s="22">
        <v>95.6</v>
      </c>
      <c r="DW399" s="22" t="s">
        <v>430</v>
      </c>
      <c r="DX399" s="22" t="s">
        <v>430</v>
      </c>
      <c r="DY399" s="22" t="s">
        <v>430</v>
      </c>
      <c r="DZ399" s="22" t="s">
        <v>430</v>
      </c>
      <c r="EA399" s="2">
        <v>0</v>
      </c>
      <c r="EB399" s="2"/>
      <c r="EC399" s="36"/>
      <c r="ED399" s="36"/>
      <c r="EE399" s="4">
        <v>13</v>
      </c>
      <c r="EF399" s="4">
        <v>25</v>
      </c>
      <c r="EG399" s="4">
        <v>3</v>
      </c>
      <c r="EH399" s="4">
        <v>1</v>
      </c>
      <c r="EI399" s="4" t="s">
        <v>2493</v>
      </c>
      <c r="EJ399" s="4" t="s">
        <v>430</v>
      </c>
      <c r="EK399" s="4" t="s">
        <v>430</v>
      </c>
      <c r="EL399" s="4" t="s">
        <v>430</v>
      </c>
      <c r="EM399" s="4">
        <v>1</v>
      </c>
      <c r="EN399" s="1">
        <v>1</v>
      </c>
      <c r="EO399" s="4">
        <v>3</v>
      </c>
      <c r="EP399" s="4">
        <v>2</v>
      </c>
      <c r="EQ399" s="31">
        <v>1</v>
      </c>
      <c r="ER399" s="14">
        <v>43968</v>
      </c>
      <c r="ES399" s="129">
        <v>12990</v>
      </c>
      <c r="ET399" s="130">
        <v>75</v>
      </c>
      <c r="EU399" s="130">
        <v>12216</v>
      </c>
      <c r="EV399" s="130">
        <v>4000</v>
      </c>
      <c r="EW399" s="130">
        <v>40560</v>
      </c>
      <c r="EX399" s="130">
        <v>4817</v>
      </c>
      <c r="EY399" s="131">
        <f t="shared" si="623"/>
        <v>651.25840000000005</v>
      </c>
      <c r="EZ399" s="38">
        <f t="shared" si="624"/>
        <v>8466.3592000000008</v>
      </c>
      <c r="FA399" s="9"/>
      <c r="FB399" s="9"/>
      <c r="FC399" s="9"/>
      <c r="FD399" s="9"/>
      <c r="FE399" s="132"/>
      <c r="FF399" s="132"/>
      <c r="FG399" s="132"/>
      <c r="FH399" s="133"/>
      <c r="FI399" s="11"/>
      <c r="FJ399" s="133"/>
      <c r="FK399" s="135"/>
      <c r="FL399" s="136"/>
      <c r="FM399" s="9"/>
      <c r="FN399" s="1"/>
      <c r="FO399" s="40">
        <f t="shared" si="625"/>
        <v>0.65100000000000002</v>
      </c>
      <c r="FP399" s="9"/>
      <c r="FQ399" s="118">
        <f t="shared" si="626"/>
        <v>39.431892599869023</v>
      </c>
      <c r="FR399" s="137">
        <f t="shared" si="627"/>
        <v>0.65125840000000002</v>
      </c>
      <c r="FS399" s="140">
        <f>DT399/EY399</f>
        <v>1.0533453388086818</v>
      </c>
      <c r="FT399" s="42">
        <v>12</v>
      </c>
      <c r="FU399" s="338" t="s">
        <v>430</v>
      </c>
      <c r="FV399" s="345">
        <v>43556</v>
      </c>
      <c r="FW399" s="211" t="s">
        <v>430</v>
      </c>
      <c r="FX399" s="29" t="s">
        <v>1380</v>
      </c>
      <c r="FY399" s="241" t="s">
        <v>2432</v>
      </c>
      <c r="FZ399" s="1">
        <v>0</v>
      </c>
      <c r="GA399" s="2" t="s">
        <v>430</v>
      </c>
      <c r="GB399" s="11" t="s">
        <v>640</v>
      </c>
      <c r="GC399" s="11"/>
      <c r="GD399" s="1"/>
      <c r="GE399" s="20">
        <v>1</v>
      </c>
      <c r="GF399" s="237" t="s">
        <v>2442</v>
      </c>
      <c r="GG399" s="1">
        <v>1</v>
      </c>
      <c r="GH399" s="219">
        <v>44032</v>
      </c>
      <c r="GI399" s="351">
        <v>1</v>
      </c>
      <c r="GJ399" s="29" t="s">
        <v>2514</v>
      </c>
      <c r="GK399" s="1">
        <v>0</v>
      </c>
      <c r="GL399" s="244" t="s">
        <v>513</v>
      </c>
      <c r="GM399" s="11" t="s">
        <v>1209</v>
      </c>
      <c r="GN399" s="1"/>
      <c r="GO399" s="10">
        <v>44004</v>
      </c>
      <c r="GP399" s="14" t="s">
        <v>522</v>
      </c>
      <c r="GQ399" s="20">
        <f>DATEDIF(ER399,GO399,"m")</f>
        <v>1</v>
      </c>
      <c r="GR399" s="138" t="s">
        <v>1018</v>
      </c>
      <c r="GS399" s="1"/>
      <c r="GT399" s="19"/>
      <c r="GU399" s="1"/>
      <c r="GV399" s="11"/>
      <c r="GW399" s="1"/>
      <c r="GX399" s="1"/>
      <c r="GY399" s="9"/>
      <c r="GZ399" s="11">
        <v>1</v>
      </c>
      <c r="HA399" s="51">
        <v>0</v>
      </c>
      <c r="HB399" s="51">
        <v>0</v>
      </c>
      <c r="HC399" s="52">
        <v>194.17</v>
      </c>
      <c r="HD399" s="51">
        <v>0</v>
      </c>
      <c r="HE399" s="51">
        <v>0</v>
      </c>
      <c r="HF399" s="51">
        <v>0</v>
      </c>
      <c r="HG399" s="52">
        <v>3661.7</v>
      </c>
      <c r="HH399" s="51">
        <v>0</v>
      </c>
      <c r="HI399" s="52">
        <v>0</v>
      </c>
      <c r="HJ399" s="51">
        <v>253.59</v>
      </c>
      <c r="HK399" s="51">
        <v>0</v>
      </c>
      <c r="HL399" s="51">
        <v>0</v>
      </c>
      <c r="HM399" s="51">
        <v>408.36</v>
      </c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20"/>
      <c r="IC399" s="20"/>
      <c r="ID399" s="11"/>
      <c r="IE399" s="11"/>
      <c r="IF399" s="20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9"/>
      <c r="KC399" s="9"/>
      <c r="KD399" s="9"/>
      <c r="KE399" s="20">
        <f t="shared" si="628"/>
        <v>433.08683600000001</v>
      </c>
      <c r="KF399" s="20">
        <f t="shared" si="629"/>
        <v>200.5875872</v>
      </c>
      <c r="KG399" s="20">
        <f t="shared" si="630"/>
        <v>12.699538800000001</v>
      </c>
      <c r="KH399" s="20">
        <f t="shared" si="631"/>
        <v>82.709816799999999</v>
      </c>
      <c r="KI399" s="20">
        <f t="shared" si="632"/>
        <v>14.0020556</v>
      </c>
      <c r="KJ399" s="20">
        <f t="shared" si="633"/>
        <v>20.259346307200001</v>
      </c>
      <c r="KK399" s="20">
        <f t="shared" si="634"/>
        <v>48.943371276800001</v>
      </c>
      <c r="KL399" s="20">
        <f t="shared" si="635"/>
        <v>130.38193168000001</v>
      </c>
      <c r="KM399" s="9"/>
      <c r="KN399" s="9"/>
      <c r="KO399" s="9"/>
      <c r="KP399" s="1"/>
      <c r="KQ399" s="9"/>
      <c r="KR399" s="9"/>
      <c r="KS399" s="23">
        <v>44032</v>
      </c>
      <c r="KT399" s="20">
        <v>1</v>
      </c>
      <c r="KU399" s="237" t="s">
        <v>430</v>
      </c>
      <c r="KV399" s="2">
        <v>1</v>
      </c>
      <c r="KW399" s="23">
        <v>44046</v>
      </c>
      <c r="KX399" s="1">
        <v>1</v>
      </c>
      <c r="KY399" s="1">
        <v>0</v>
      </c>
      <c r="KZ399" s="1">
        <v>3</v>
      </c>
      <c r="LA399" s="11" t="s">
        <v>2480</v>
      </c>
      <c r="LB399" s="11"/>
      <c r="LC399" s="11"/>
    </row>
    <row r="400" spans="1:315">
      <c r="A400" s="1">
        <v>84</v>
      </c>
      <c r="B400" s="1">
        <f>COUNTIFS($D$3:D400,D400,$F$3:F400,F400)</f>
        <v>1</v>
      </c>
      <c r="C400" s="34">
        <v>14893</v>
      </c>
      <c r="D400" s="21" t="s">
        <v>1536</v>
      </c>
      <c r="E400" s="2" t="s">
        <v>534</v>
      </c>
      <c r="F400" s="12">
        <v>7361155351</v>
      </c>
      <c r="G400" s="1">
        <v>48</v>
      </c>
      <c r="H400" s="441">
        <v>44280</v>
      </c>
      <c r="I400" s="29" t="s">
        <v>441</v>
      </c>
      <c r="J400" s="24" t="s">
        <v>486</v>
      </c>
      <c r="K400" s="2" t="s">
        <v>429</v>
      </c>
      <c r="L400" s="2">
        <v>10</v>
      </c>
      <c r="M400" s="2">
        <v>1</v>
      </c>
      <c r="N400" s="2" t="s">
        <v>430</v>
      </c>
      <c r="O400" s="11"/>
      <c r="P400" s="2" t="s">
        <v>1528</v>
      </c>
      <c r="Q400" s="11"/>
      <c r="R400" s="11"/>
      <c r="S400" s="11"/>
      <c r="T400" s="41"/>
      <c r="U400" s="41"/>
      <c r="V400" s="61" t="s">
        <v>1358</v>
      </c>
      <c r="W400" s="41"/>
      <c r="X400" s="63"/>
      <c r="Y400" s="63"/>
      <c r="Z400" s="11"/>
      <c r="AA400" s="1" t="s">
        <v>793</v>
      </c>
      <c r="AB400" s="1"/>
      <c r="AC400" s="112">
        <v>352</v>
      </c>
      <c r="AD400" s="112">
        <v>3500</v>
      </c>
      <c r="AE400" s="11"/>
      <c r="AF400" s="11"/>
      <c r="AG400" s="11" t="s">
        <v>490</v>
      </c>
      <c r="AH400" s="112">
        <v>250</v>
      </c>
      <c r="AI400" s="11"/>
      <c r="AJ400" s="11"/>
      <c r="AK400" s="112"/>
      <c r="AL400" s="1"/>
      <c r="AM400" s="11"/>
      <c r="AN400" s="1"/>
      <c r="AO400" s="113">
        <v>35.9</v>
      </c>
      <c r="AP400" s="114">
        <v>53.2</v>
      </c>
      <c r="AQ400" s="115">
        <v>10.1</v>
      </c>
      <c r="AR400" s="116">
        <f t="shared" si="610"/>
        <v>99.199999999999989</v>
      </c>
      <c r="AS400" s="117">
        <f t="shared" si="611"/>
        <v>0.67481203007518786</v>
      </c>
      <c r="AT400" s="118">
        <f t="shared" si="612"/>
        <v>6.8156015037593969</v>
      </c>
      <c r="AU400" s="119">
        <f t="shared" si="613"/>
        <v>0.5671406003159557</v>
      </c>
      <c r="AV400" s="19">
        <f t="shared" si="636"/>
        <v>30.652000000000001</v>
      </c>
      <c r="AW400" s="19">
        <f t="shared" si="638"/>
        <v>85.381615598885801</v>
      </c>
      <c r="AX400" s="120">
        <v>3.15</v>
      </c>
      <c r="AY400" s="19">
        <f t="shared" si="637"/>
        <v>8.7743732590529255</v>
      </c>
      <c r="AZ400" s="1" t="s">
        <v>431</v>
      </c>
      <c r="BA400" s="55">
        <v>8.3000000000000007</v>
      </c>
      <c r="BB400" s="1" t="s">
        <v>431</v>
      </c>
      <c r="BC400" s="6">
        <v>0.37</v>
      </c>
      <c r="BD400" s="6"/>
      <c r="BE400" s="19"/>
      <c r="BF400" s="19"/>
      <c r="BG400" s="2">
        <v>5264</v>
      </c>
      <c r="BH400" s="2">
        <v>257.27272727272725</v>
      </c>
      <c r="BI400" s="19">
        <v>0.37</v>
      </c>
      <c r="BJ400" s="19">
        <v>34.5</v>
      </c>
      <c r="BK400" s="1">
        <v>65.5</v>
      </c>
      <c r="BL400" s="121">
        <f t="shared" si="614"/>
        <v>0.52671755725190839</v>
      </c>
      <c r="BM400" s="122">
        <v>0.33</v>
      </c>
      <c r="BN400" s="6">
        <f t="shared" si="615"/>
        <v>0.91922005571030641</v>
      </c>
      <c r="BO400" s="1" t="s">
        <v>431</v>
      </c>
      <c r="BP400" s="19">
        <v>60.7</v>
      </c>
      <c r="BQ400" s="19">
        <v>45.7</v>
      </c>
      <c r="BR400" s="4">
        <v>56414</v>
      </c>
      <c r="BS400" s="6">
        <f t="shared" si="616"/>
        <v>41.6</v>
      </c>
      <c r="BT400" s="4">
        <v>83.3</v>
      </c>
      <c r="BU400" s="4">
        <v>9080</v>
      </c>
      <c r="BV400" s="6">
        <f t="shared" si="617"/>
        <v>16.700000000000003</v>
      </c>
      <c r="BW400" s="6">
        <f t="shared" si="618"/>
        <v>53.146799999999999</v>
      </c>
      <c r="BX400" s="22">
        <v>21.3</v>
      </c>
      <c r="BY400" s="22">
        <f t="shared" si="619"/>
        <v>11.331600000000002</v>
      </c>
      <c r="BZ400" s="4">
        <v>20.3</v>
      </c>
      <c r="CA400" s="22">
        <f t="shared" si="620"/>
        <v>10.7996</v>
      </c>
      <c r="CB400" s="4">
        <v>58.3</v>
      </c>
      <c r="CC400" s="22">
        <f t="shared" si="621"/>
        <v>31.015599999999999</v>
      </c>
      <c r="CD400" s="22">
        <v>1.38</v>
      </c>
      <c r="CE400" s="123">
        <v>97.7</v>
      </c>
      <c r="CF400" s="123">
        <v>7203</v>
      </c>
      <c r="CG400" s="123">
        <v>85.6</v>
      </c>
      <c r="CH400" s="123">
        <v>5216</v>
      </c>
      <c r="CI400" s="123">
        <v>28.9</v>
      </c>
      <c r="CJ400" s="123">
        <v>55.1</v>
      </c>
      <c r="CK400" s="123">
        <v>5168</v>
      </c>
      <c r="CL400" s="19">
        <f t="shared" si="622"/>
        <v>1.0492610837438423</v>
      </c>
      <c r="CM400" s="19">
        <v>0.77</v>
      </c>
      <c r="CN400" s="19">
        <v>3.33</v>
      </c>
      <c r="CO400" s="19">
        <v>1.8</v>
      </c>
      <c r="CP400" s="6"/>
      <c r="CQ400" s="19"/>
      <c r="CR400" s="19"/>
      <c r="CS400" s="20"/>
      <c r="CT400" s="25"/>
      <c r="CU400" s="125"/>
      <c r="CV400" s="125"/>
      <c r="CW400" s="1"/>
      <c r="CX400" s="1"/>
      <c r="CY400" s="1"/>
      <c r="CZ400" s="22"/>
      <c r="DA400" s="16"/>
      <c r="DB400" s="126" t="s">
        <v>256</v>
      </c>
      <c r="DC400" s="127"/>
      <c r="DD400" s="128" t="s">
        <v>1537</v>
      </c>
      <c r="DE400" s="1"/>
      <c r="DF400" s="1"/>
      <c r="DG400" s="1"/>
      <c r="DH400" s="1"/>
      <c r="DI400" s="1" t="s">
        <v>435</v>
      </c>
      <c r="DJ400" s="206" t="s">
        <v>490</v>
      </c>
      <c r="DK400" s="4">
        <v>2</v>
      </c>
      <c r="DL400" s="4"/>
      <c r="DM400" s="4"/>
      <c r="DN400" s="16">
        <v>0</v>
      </c>
      <c r="DO400" s="4"/>
      <c r="DP400" s="4"/>
      <c r="DQ400" s="4"/>
      <c r="DR400" s="22" t="s">
        <v>430</v>
      </c>
      <c r="DS400" s="22" t="s">
        <v>430</v>
      </c>
      <c r="DT400" s="64">
        <v>521</v>
      </c>
      <c r="DU400" s="22">
        <v>7.8</v>
      </c>
      <c r="DV400" s="22">
        <v>92.2</v>
      </c>
      <c r="DW400" s="22" t="s">
        <v>430</v>
      </c>
      <c r="DX400" s="22" t="s">
        <v>430</v>
      </c>
      <c r="DY400" s="22" t="s">
        <v>430</v>
      </c>
      <c r="DZ400" s="22" t="s">
        <v>430</v>
      </c>
      <c r="EA400" s="2">
        <v>0</v>
      </c>
      <c r="EB400" s="65"/>
      <c r="EC400" s="36"/>
      <c r="ED400" s="36"/>
      <c r="EE400" s="4">
        <f>L400</f>
        <v>10</v>
      </c>
      <c r="EF400" s="4">
        <v>30</v>
      </c>
      <c r="EG400" s="4"/>
      <c r="EH400" s="4">
        <v>1</v>
      </c>
      <c r="EI400" s="4" t="s">
        <v>2705</v>
      </c>
      <c r="EJ400" s="4" t="s">
        <v>430</v>
      </c>
      <c r="EK400" s="4" t="s">
        <v>430</v>
      </c>
      <c r="EL400" s="6" t="s">
        <v>430</v>
      </c>
      <c r="EM400" s="4"/>
      <c r="EN400" s="4">
        <v>1</v>
      </c>
      <c r="EO400" s="4">
        <v>1</v>
      </c>
      <c r="EP400" s="4">
        <v>1</v>
      </c>
      <c r="EQ400" s="31" t="s">
        <v>513</v>
      </c>
      <c r="ER400" s="14" t="s">
        <v>513</v>
      </c>
      <c r="ES400" s="129">
        <v>14893</v>
      </c>
      <c r="ET400" s="130">
        <v>75</v>
      </c>
      <c r="EU400" s="130">
        <v>12136</v>
      </c>
      <c r="EV400" s="130">
        <v>4000</v>
      </c>
      <c r="EW400" s="130">
        <v>39780</v>
      </c>
      <c r="EX400" s="130">
        <v>2616</v>
      </c>
      <c r="EY400" s="131">
        <f t="shared" si="623"/>
        <v>346.88160000000005</v>
      </c>
      <c r="EZ400" s="38">
        <f t="shared" si="624"/>
        <v>3468.8160000000007</v>
      </c>
      <c r="FA400" s="9"/>
      <c r="FB400" s="9"/>
      <c r="FC400" s="9"/>
      <c r="FD400" s="9"/>
      <c r="FE400" s="132"/>
      <c r="FF400" s="132"/>
      <c r="FG400" s="132"/>
      <c r="FH400" s="133"/>
      <c r="FI400" s="134"/>
      <c r="FJ400" s="133"/>
      <c r="FK400" s="135"/>
      <c r="FL400" s="136"/>
      <c r="FM400" s="9"/>
      <c r="FN400" s="1"/>
      <c r="FO400" s="40">
        <f t="shared" si="625"/>
        <v>0.35199999999999998</v>
      </c>
      <c r="FP400" s="9"/>
      <c r="FQ400" s="118">
        <f t="shared" si="626"/>
        <v>21.555702043506923</v>
      </c>
      <c r="FR400" s="137">
        <f t="shared" si="627"/>
        <v>0.34688160000000007</v>
      </c>
      <c r="FS400" s="9"/>
      <c r="FT400" s="1"/>
      <c r="FU400" s="335"/>
      <c r="FV400" s="344">
        <v>44105</v>
      </c>
      <c r="FW400" s="210"/>
      <c r="FX400" s="244" t="s">
        <v>2609</v>
      </c>
      <c r="FY400" s="243" t="s">
        <v>2429</v>
      </c>
      <c r="FZ400" s="1"/>
      <c r="GA400" s="237" t="s">
        <v>430</v>
      </c>
      <c r="GB400" s="9"/>
      <c r="GC400" s="9"/>
      <c r="GD400" s="1"/>
      <c r="GE400" s="20">
        <v>0</v>
      </c>
      <c r="GF400" s="237" t="s">
        <v>513</v>
      </c>
      <c r="GG400" s="1"/>
      <c r="GH400" s="28">
        <v>44337</v>
      </c>
      <c r="GI400" s="351">
        <v>1</v>
      </c>
      <c r="GJ400" s="244" t="s">
        <v>2706</v>
      </c>
      <c r="GK400" s="1"/>
      <c r="GL400" s="244" t="s">
        <v>513</v>
      </c>
      <c r="GM400" s="9"/>
      <c r="GN400" s="1"/>
      <c r="GO400" s="10">
        <v>44280</v>
      </c>
      <c r="GP400" s="10"/>
      <c r="GQ400" s="20"/>
      <c r="GR400" s="138"/>
      <c r="GS400" s="1"/>
      <c r="GT400" s="1"/>
      <c r="GU400" s="1"/>
      <c r="GV400" s="1"/>
      <c r="GW400" s="1"/>
      <c r="GX400" s="1"/>
      <c r="GY400" s="9"/>
      <c r="GZ400" s="9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9"/>
      <c r="KC400" s="9"/>
      <c r="KD400" s="9"/>
      <c r="KE400" s="20">
        <f t="shared" si="628"/>
        <v>124.53049440000002</v>
      </c>
      <c r="KF400" s="20">
        <f t="shared" si="629"/>
        <v>184.54101120000004</v>
      </c>
      <c r="KG400" s="20">
        <f t="shared" si="630"/>
        <v>35.035041600000014</v>
      </c>
      <c r="KH400" s="20">
        <f t="shared" si="631"/>
        <v>10.926770400000001</v>
      </c>
      <c r="KI400" s="20">
        <f t="shared" si="632"/>
        <v>1.1447092800000003</v>
      </c>
      <c r="KJ400" s="20">
        <f t="shared" si="633"/>
        <v>39.307235385600016</v>
      </c>
      <c r="KK400" s="20">
        <f t="shared" si="634"/>
        <v>37.461825273600006</v>
      </c>
      <c r="KL400" s="20">
        <f t="shared" si="635"/>
        <v>107.58740952960002</v>
      </c>
      <c r="KM400" s="9"/>
      <c r="KN400" s="9"/>
      <c r="KO400" s="9"/>
      <c r="KP400" s="1"/>
      <c r="KQ400" s="9"/>
      <c r="KR400" s="9"/>
      <c r="KS400" s="23">
        <v>44337</v>
      </c>
      <c r="KT400" s="20">
        <v>1</v>
      </c>
      <c r="KU400" s="237" t="s">
        <v>430</v>
      </c>
      <c r="KV400" s="1">
        <v>1</v>
      </c>
      <c r="KW400" s="23">
        <v>44734</v>
      </c>
      <c r="KX400" s="1">
        <v>2</v>
      </c>
      <c r="KY400" s="1">
        <v>0</v>
      </c>
      <c r="KZ400" s="1">
        <v>0</v>
      </c>
      <c r="LA400" s="11" t="s">
        <v>2428</v>
      </c>
      <c r="LB400" s="11"/>
      <c r="LC400" s="11"/>
    </row>
    <row r="401" spans="1:315">
      <c r="A401" s="1">
        <v>289</v>
      </c>
      <c r="B401" s="1">
        <f>COUNTIFS($D$3:D401,D401,$F$3:F401,F401)</f>
        <v>1</v>
      </c>
      <c r="C401" s="34">
        <v>16227</v>
      </c>
      <c r="D401" s="21" t="s">
        <v>1841</v>
      </c>
      <c r="E401" s="2" t="s">
        <v>549</v>
      </c>
      <c r="F401" s="12">
        <v>7112065334</v>
      </c>
      <c r="G401" s="1">
        <v>50</v>
      </c>
      <c r="H401" s="441">
        <v>44482</v>
      </c>
      <c r="I401" s="29" t="s">
        <v>441</v>
      </c>
      <c r="J401" s="24" t="s">
        <v>486</v>
      </c>
      <c r="K401" s="2" t="s">
        <v>429</v>
      </c>
      <c r="L401" s="2">
        <v>6</v>
      </c>
      <c r="M401" s="2">
        <v>1</v>
      </c>
      <c r="N401" s="2" t="s">
        <v>644</v>
      </c>
      <c r="O401" s="11"/>
      <c r="P401" s="2" t="s">
        <v>1808</v>
      </c>
      <c r="Q401" s="11"/>
      <c r="R401" s="11"/>
      <c r="S401" s="11"/>
      <c r="T401" s="41"/>
      <c r="U401" s="41"/>
      <c r="V401" s="61" t="s">
        <v>1358</v>
      </c>
      <c r="W401" s="41"/>
      <c r="X401" s="41"/>
      <c r="Y401" s="63"/>
      <c r="Z401" s="11"/>
      <c r="AA401" s="1" t="s">
        <v>1784</v>
      </c>
      <c r="AB401" s="1"/>
      <c r="AC401" s="112">
        <v>56</v>
      </c>
      <c r="AD401" s="112">
        <v>335</v>
      </c>
      <c r="AE401" s="11"/>
      <c r="AF401" s="11"/>
      <c r="AG401" s="11" t="s">
        <v>490</v>
      </c>
      <c r="AH401" s="112">
        <v>50</v>
      </c>
      <c r="AI401" s="11"/>
      <c r="AJ401" s="11"/>
      <c r="AK401" s="112"/>
      <c r="AL401" s="1"/>
      <c r="AM401" s="11"/>
      <c r="AN401" s="1"/>
      <c r="AO401" s="113">
        <v>74.2</v>
      </c>
      <c r="AP401" s="114">
        <v>19.399999999999999</v>
      </c>
      <c r="AQ401" s="115">
        <v>5.96</v>
      </c>
      <c r="AR401" s="116">
        <f t="shared" si="610"/>
        <v>99.559999999999988</v>
      </c>
      <c r="AS401" s="117">
        <f t="shared" si="611"/>
        <v>3.8247422680412377</v>
      </c>
      <c r="AT401" s="118">
        <f t="shared" si="612"/>
        <v>22.795463917525776</v>
      </c>
      <c r="AU401" s="119">
        <f t="shared" si="613"/>
        <v>2.9258675078864353</v>
      </c>
      <c r="AV401" s="19">
        <f t="shared" si="636"/>
        <v>59.256</v>
      </c>
      <c r="AW401" s="19">
        <f t="shared" si="638"/>
        <v>79.859838274932613</v>
      </c>
      <c r="AX401" s="120">
        <v>13</v>
      </c>
      <c r="AY401" s="19">
        <f t="shared" si="637"/>
        <v>17.520215633423181</v>
      </c>
      <c r="AZ401" s="1" t="s">
        <v>431</v>
      </c>
      <c r="BA401" s="55">
        <v>4.6800000000000006</v>
      </c>
      <c r="BB401" s="1" t="s">
        <v>431</v>
      </c>
      <c r="BC401" s="6">
        <v>5.5E-2</v>
      </c>
      <c r="BD401" s="6"/>
      <c r="BE401" s="19"/>
      <c r="BF401" s="19"/>
      <c r="BG401" s="64">
        <v>5314.166666666667</v>
      </c>
      <c r="BH401" s="64">
        <v>176.66</v>
      </c>
      <c r="BI401" s="19">
        <v>0</v>
      </c>
      <c r="BJ401" s="19">
        <v>21.1</v>
      </c>
      <c r="BK401" s="19">
        <f>100-BJ401</f>
        <v>78.900000000000006</v>
      </c>
      <c r="BL401" s="121">
        <f t="shared" si="614"/>
        <v>0.26742712294043092</v>
      </c>
      <c r="BM401" s="122">
        <v>0.6</v>
      </c>
      <c r="BN401" s="6">
        <f t="shared" si="615"/>
        <v>0.80862533692722371</v>
      </c>
      <c r="BO401" s="1" t="s">
        <v>431</v>
      </c>
      <c r="BP401" s="19">
        <v>37.1</v>
      </c>
      <c r="BQ401" s="19">
        <v>48.089999999999996</v>
      </c>
      <c r="BR401" s="42">
        <v>39375.72</v>
      </c>
      <c r="BS401" s="6">
        <f t="shared" si="616"/>
        <v>60.9</v>
      </c>
      <c r="BT401" s="4">
        <v>86.7</v>
      </c>
      <c r="BU401" s="42">
        <v>5573.18</v>
      </c>
      <c r="BV401" s="6">
        <f t="shared" si="617"/>
        <v>13.299999999999997</v>
      </c>
      <c r="BW401" s="6">
        <f t="shared" si="618"/>
        <v>19.399999999999999</v>
      </c>
      <c r="BX401" s="22">
        <v>15.4</v>
      </c>
      <c r="BY401" s="22">
        <f t="shared" si="619"/>
        <v>2.9876</v>
      </c>
      <c r="BZ401" s="6">
        <v>45.5</v>
      </c>
      <c r="CA401" s="22">
        <f t="shared" si="620"/>
        <v>8.827</v>
      </c>
      <c r="CB401" s="6">
        <v>39.1</v>
      </c>
      <c r="CC401" s="22">
        <f t="shared" si="621"/>
        <v>7.5853999999999999</v>
      </c>
      <c r="CD401" s="22">
        <v>0.46</v>
      </c>
      <c r="CE401" s="123">
        <v>95</v>
      </c>
      <c r="CF401" s="124">
        <v>8211</v>
      </c>
      <c r="CG401" s="123">
        <v>88.9</v>
      </c>
      <c r="CH401" s="124">
        <v>6614</v>
      </c>
      <c r="CI401" s="123">
        <v>69.7</v>
      </c>
      <c r="CJ401" s="123">
        <v>82.4</v>
      </c>
      <c r="CK401" s="124">
        <v>5820</v>
      </c>
      <c r="CL401" s="19">
        <f t="shared" si="622"/>
        <v>0.33846153846153848</v>
      </c>
      <c r="CM401" s="19"/>
      <c r="CN401" s="19"/>
      <c r="CO401" s="19"/>
      <c r="CP401" s="6"/>
      <c r="CQ401" s="19"/>
      <c r="CR401" s="19"/>
      <c r="CS401" s="20"/>
      <c r="CT401" s="25"/>
      <c r="CU401" s="125"/>
      <c r="CV401" s="125"/>
      <c r="CW401" s="1"/>
      <c r="CX401" s="1"/>
      <c r="CY401" s="1"/>
      <c r="CZ401" s="22"/>
      <c r="DA401" s="16"/>
      <c r="DB401" s="126" t="s">
        <v>446</v>
      </c>
      <c r="DC401" s="127"/>
      <c r="DD401" s="128" t="s">
        <v>1842</v>
      </c>
      <c r="DE401" s="1"/>
      <c r="DF401" s="1"/>
      <c r="DG401" s="1"/>
      <c r="DH401" s="1"/>
      <c r="DI401" s="1" t="s">
        <v>433</v>
      </c>
      <c r="DJ401" s="206" t="s">
        <v>490</v>
      </c>
      <c r="DK401" s="4">
        <v>2</v>
      </c>
      <c r="DL401" s="4"/>
      <c r="DM401" s="4"/>
      <c r="DN401" s="16">
        <v>0</v>
      </c>
      <c r="DO401" s="4"/>
      <c r="DP401" s="4"/>
      <c r="DQ401" s="4"/>
      <c r="DR401" s="22" t="s">
        <v>430</v>
      </c>
      <c r="DS401" s="22" t="s">
        <v>430</v>
      </c>
      <c r="DT401" s="22">
        <v>59</v>
      </c>
      <c r="DU401" s="22">
        <v>6.8</v>
      </c>
      <c r="DV401" s="22">
        <v>93.2</v>
      </c>
      <c r="DW401" s="39" t="s">
        <v>430</v>
      </c>
      <c r="DX401" s="39" t="s">
        <v>430</v>
      </c>
      <c r="DY401" s="39" t="s">
        <v>430</v>
      </c>
      <c r="DZ401" s="39" t="s">
        <v>430</v>
      </c>
      <c r="EA401" s="2">
        <v>0</v>
      </c>
      <c r="EB401" s="2"/>
      <c r="EC401" s="36"/>
      <c r="ED401" s="36"/>
      <c r="EE401" s="4">
        <f>L401</f>
        <v>6</v>
      </c>
      <c r="EF401" s="4">
        <v>15</v>
      </c>
      <c r="EG401" s="4"/>
      <c r="EH401" s="4">
        <v>0</v>
      </c>
      <c r="EI401" s="4" t="s">
        <v>513</v>
      </c>
      <c r="EJ401" s="4" t="s">
        <v>430</v>
      </c>
      <c r="EK401" s="4" t="s">
        <v>430</v>
      </c>
      <c r="EL401" s="6" t="s">
        <v>430</v>
      </c>
      <c r="EM401" s="4"/>
      <c r="EN401" s="4">
        <v>1</v>
      </c>
      <c r="EO401" s="4">
        <v>3</v>
      </c>
      <c r="EP401" s="4">
        <v>2</v>
      </c>
      <c r="EQ401" s="31">
        <v>1</v>
      </c>
      <c r="ER401" s="14">
        <v>36892</v>
      </c>
      <c r="ES401" s="129">
        <f>C401</f>
        <v>16227</v>
      </c>
      <c r="ET401" s="130">
        <v>75</v>
      </c>
      <c r="EU401" s="130">
        <v>13091</v>
      </c>
      <c r="EV401" s="130">
        <v>18639</v>
      </c>
      <c r="EW401" s="130">
        <v>37440</v>
      </c>
      <c r="EX401" s="130">
        <v>2343</v>
      </c>
      <c r="EY401" s="131">
        <f t="shared" si="623"/>
        <v>62.751521004345726</v>
      </c>
      <c r="EZ401" s="38">
        <f t="shared" si="624"/>
        <v>376.50912602607434</v>
      </c>
      <c r="FA401" s="9"/>
      <c r="FB401" s="9"/>
      <c r="FC401" s="9"/>
      <c r="FD401" s="9"/>
      <c r="FE401" s="132"/>
      <c r="FF401" s="132"/>
      <c r="FG401" s="132"/>
      <c r="FH401" s="133"/>
      <c r="FI401" s="134"/>
      <c r="FJ401" s="133"/>
      <c r="FK401" s="135"/>
      <c r="FL401" s="136"/>
      <c r="FM401" s="9"/>
      <c r="FN401" s="1"/>
      <c r="FO401" s="40">
        <f t="shared" si="625"/>
        <v>5.6000000000000001E-2</v>
      </c>
      <c r="FP401" s="9"/>
      <c r="FQ401" s="118">
        <f t="shared" si="626"/>
        <v>17.897792376441831</v>
      </c>
      <c r="FR401" s="137">
        <f t="shared" si="627"/>
        <v>6.2751521004345723E-2</v>
      </c>
      <c r="FS401" s="9"/>
      <c r="FT401" s="1"/>
      <c r="FU401" s="335"/>
      <c r="FV401" s="344">
        <v>44470</v>
      </c>
      <c r="FW401" s="210"/>
      <c r="FX401" s="244" t="s">
        <v>1314</v>
      </c>
      <c r="FY401" s="243" t="s">
        <v>2461</v>
      </c>
      <c r="FZ401" s="1"/>
      <c r="GA401" s="237" t="s">
        <v>430</v>
      </c>
      <c r="GB401" s="9"/>
      <c r="GC401" s="9"/>
      <c r="GD401" s="1"/>
      <c r="GE401" s="20">
        <v>0</v>
      </c>
      <c r="GF401" s="237" t="s">
        <v>513</v>
      </c>
      <c r="GG401" s="1"/>
      <c r="GH401" s="244" t="s">
        <v>430</v>
      </c>
      <c r="GI401" s="351">
        <v>0</v>
      </c>
      <c r="GJ401" s="244" t="s">
        <v>430</v>
      </c>
      <c r="GK401" s="1"/>
      <c r="GL401" s="244" t="s">
        <v>513</v>
      </c>
      <c r="GM401" s="9"/>
      <c r="GN401" s="1"/>
      <c r="GO401" s="10"/>
      <c r="GP401" s="10"/>
      <c r="GQ401" s="20"/>
      <c r="GR401" s="138"/>
      <c r="GS401" s="1"/>
      <c r="GT401" s="1"/>
      <c r="GU401" s="1"/>
      <c r="GV401" s="1"/>
      <c r="GW401" s="1"/>
      <c r="GX401" s="1"/>
      <c r="GY401" s="9"/>
      <c r="GZ401" s="9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22" t="s">
        <v>431</v>
      </c>
      <c r="KC401" s="22" t="s">
        <v>431</v>
      </c>
      <c r="KD401" s="22" t="s">
        <v>431</v>
      </c>
      <c r="KE401" s="20">
        <f t="shared" si="628"/>
        <v>46.561628585224526</v>
      </c>
      <c r="KF401" s="20">
        <f t="shared" si="629"/>
        <v>12.173795074843071</v>
      </c>
      <c r="KG401" s="20">
        <f t="shared" si="630"/>
        <v>3.7399906518590047</v>
      </c>
      <c r="KH401" s="20">
        <f t="shared" si="631"/>
        <v>8.1576977305649443</v>
      </c>
      <c r="KI401" s="20">
        <f t="shared" si="632"/>
        <v>0.37650912602607434</v>
      </c>
      <c r="KJ401" s="20">
        <f t="shared" si="633"/>
        <v>1.8747644415258327</v>
      </c>
      <c r="KK401" s="20">
        <f t="shared" si="634"/>
        <v>5.5390767590535974</v>
      </c>
      <c r="KL401" s="20">
        <f t="shared" si="635"/>
        <v>4.7599538742636405</v>
      </c>
      <c r="KM401" s="9"/>
      <c r="KN401" s="9"/>
      <c r="KO401" s="9"/>
      <c r="KP401" s="1"/>
      <c r="KQ401" s="9"/>
      <c r="KR401" s="9"/>
      <c r="KS401" s="245" t="s">
        <v>430</v>
      </c>
      <c r="KT401" s="459" t="s">
        <v>430</v>
      </c>
      <c r="KU401" s="237" t="s">
        <v>430</v>
      </c>
      <c r="KV401" s="237" t="s">
        <v>430</v>
      </c>
      <c r="KW401" s="237" t="s">
        <v>430</v>
      </c>
      <c r="KX401" s="237" t="s">
        <v>430</v>
      </c>
      <c r="KY401" s="237" t="s">
        <v>430</v>
      </c>
      <c r="KZ401" s="237" t="s">
        <v>430</v>
      </c>
      <c r="LA401" s="11" t="s">
        <v>430</v>
      </c>
      <c r="LB401" s="11"/>
      <c r="LC401" s="11"/>
    </row>
    <row r="402" spans="1:315">
      <c r="A402" s="1">
        <v>242</v>
      </c>
      <c r="B402" s="1">
        <f>COUNTIFS($D$3:D402,D402,$F$3:F402,F402)</f>
        <v>1</v>
      </c>
      <c r="C402" s="34">
        <v>13694</v>
      </c>
      <c r="D402" s="21" t="s">
        <v>1302</v>
      </c>
      <c r="E402" s="2" t="s">
        <v>495</v>
      </c>
      <c r="F402" s="12">
        <v>470324402</v>
      </c>
      <c r="G402" s="1">
        <v>73</v>
      </c>
      <c r="H402" s="441">
        <v>44138</v>
      </c>
      <c r="I402" s="29" t="s">
        <v>1303</v>
      </c>
      <c r="J402" s="24" t="s">
        <v>486</v>
      </c>
      <c r="K402" s="2" t="s">
        <v>429</v>
      </c>
      <c r="L402" s="1">
        <v>13</v>
      </c>
      <c r="M402" s="2" t="s">
        <v>649</v>
      </c>
      <c r="N402" s="2" t="s">
        <v>430</v>
      </c>
      <c r="O402" s="1"/>
      <c r="P402" s="1" t="s">
        <v>1285</v>
      </c>
      <c r="Q402" s="25"/>
      <c r="R402" s="25"/>
      <c r="S402" s="2"/>
      <c r="T402" s="41"/>
      <c r="U402" s="41"/>
      <c r="V402" s="57" t="s">
        <v>1270</v>
      </c>
      <c r="W402" s="27"/>
      <c r="X402" s="56"/>
      <c r="Y402" s="56"/>
      <c r="Z402" s="29"/>
      <c r="AA402" s="1" t="s">
        <v>793</v>
      </c>
      <c r="AB402" s="1"/>
      <c r="AC402" s="112">
        <v>421</v>
      </c>
      <c r="AD402" s="112">
        <v>5400</v>
      </c>
      <c r="AE402" s="11"/>
      <c r="AF402" s="11"/>
      <c r="AG402" s="11" t="s">
        <v>482</v>
      </c>
      <c r="AH402" s="112">
        <v>350</v>
      </c>
      <c r="AI402" s="11"/>
      <c r="AJ402" s="11"/>
      <c r="AK402" s="112"/>
      <c r="AL402" s="1"/>
      <c r="AM402" s="11"/>
      <c r="AN402" s="1"/>
      <c r="AO402" s="113">
        <v>24.4</v>
      </c>
      <c r="AP402" s="114">
        <v>39.799999999999997</v>
      </c>
      <c r="AQ402" s="115">
        <v>34.1</v>
      </c>
      <c r="AR402" s="116">
        <f t="shared" si="610"/>
        <v>98.299999999999983</v>
      </c>
      <c r="AS402" s="117">
        <f t="shared" si="611"/>
        <v>0.61306532663316582</v>
      </c>
      <c r="AT402" s="118">
        <f t="shared" si="612"/>
        <v>20.905527638190954</v>
      </c>
      <c r="AU402" s="119">
        <f t="shared" si="613"/>
        <v>0.33017591339648167</v>
      </c>
      <c r="AV402" s="19">
        <f t="shared" si="636"/>
        <v>22.351999999999997</v>
      </c>
      <c r="AW402" s="19">
        <f t="shared" si="638"/>
        <v>91.606557377049185</v>
      </c>
      <c r="AX402" s="120">
        <v>0.7</v>
      </c>
      <c r="AY402" s="19">
        <f t="shared" si="637"/>
        <v>2.8688524590163937</v>
      </c>
      <c r="AZ402" s="1" t="s">
        <v>431</v>
      </c>
      <c r="BA402" s="55">
        <v>31.5</v>
      </c>
      <c r="BB402" s="1" t="s">
        <v>431</v>
      </c>
      <c r="BC402" s="6">
        <v>1.07</v>
      </c>
      <c r="BD402" s="6"/>
      <c r="BE402" s="19"/>
      <c r="BF402" s="19"/>
      <c r="BG402" s="64">
        <v>5533.8095238095239</v>
      </c>
      <c r="BH402" s="64">
        <v>389.9159663865546</v>
      </c>
      <c r="BI402" s="19">
        <v>3.07</v>
      </c>
      <c r="BJ402" s="19">
        <v>61.4</v>
      </c>
      <c r="BK402" s="1">
        <v>38.6</v>
      </c>
      <c r="BL402" s="121">
        <f t="shared" si="614"/>
        <v>1.5906735751295336</v>
      </c>
      <c r="BM402" s="122">
        <v>0.83</v>
      </c>
      <c r="BN402" s="6">
        <f t="shared" si="615"/>
        <v>3.4016393442622954</v>
      </c>
      <c r="BO402" s="1" t="s">
        <v>431</v>
      </c>
      <c r="BP402" s="19">
        <v>34.700000000000003</v>
      </c>
      <c r="BQ402" s="19">
        <v>38.913000000000004</v>
      </c>
      <c r="BR402" s="42">
        <v>29793.500000000004</v>
      </c>
      <c r="BS402" s="6">
        <f t="shared" si="616"/>
        <v>76</v>
      </c>
      <c r="BT402" s="4">
        <v>88.2</v>
      </c>
      <c r="BU402" s="42">
        <v>8960.1694915254247</v>
      </c>
      <c r="BV402" s="6">
        <f t="shared" si="617"/>
        <v>11.799999999999997</v>
      </c>
      <c r="BW402" s="6">
        <f t="shared" si="618"/>
        <v>39.600999999999999</v>
      </c>
      <c r="BX402" s="2">
        <v>25.3</v>
      </c>
      <c r="BY402" s="22">
        <f t="shared" si="619"/>
        <v>10.0694</v>
      </c>
      <c r="BZ402" s="4">
        <v>50.7</v>
      </c>
      <c r="CA402" s="22">
        <f t="shared" si="620"/>
        <v>20.178599999999999</v>
      </c>
      <c r="CB402" s="4">
        <v>23.5</v>
      </c>
      <c r="CC402" s="22">
        <f t="shared" si="621"/>
        <v>9.3529999999999998</v>
      </c>
      <c r="CD402" s="22">
        <v>0.86</v>
      </c>
      <c r="CE402" s="123">
        <v>98.6</v>
      </c>
      <c r="CF402" s="123">
        <v>13126</v>
      </c>
      <c r="CG402" s="123">
        <v>98.2</v>
      </c>
      <c r="CH402" s="123">
        <v>6055</v>
      </c>
      <c r="CI402" s="123">
        <v>87.5</v>
      </c>
      <c r="CJ402" s="123">
        <v>95.7</v>
      </c>
      <c r="CK402" s="123">
        <v>5426</v>
      </c>
      <c r="CL402" s="19">
        <f t="shared" si="622"/>
        <v>0.49901380670611439</v>
      </c>
      <c r="CM402" s="22"/>
      <c r="CN402" s="22"/>
      <c r="CO402" s="22"/>
      <c r="CP402" s="6"/>
      <c r="CQ402" s="19"/>
      <c r="CR402" s="19">
        <v>22.9</v>
      </c>
      <c r="CS402" s="20">
        <v>2052</v>
      </c>
      <c r="CT402" s="22"/>
      <c r="CU402" s="139"/>
      <c r="CV402" s="139"/>
      <c r="CW402" s="22"/>
      <c r="CX402" s="22"/>
      <c r="CY402" s="1"/>
      <c r="CZ402" s="22"/>
      <c r="DA402" s="16"/>
      <c r="DB402" s="126" t="s">
        <v>546</v>
      </c>
      <c r="DC402" s="127"/>
      <c r="DD402" s="128" t="s">
        <v>1304</v>
      </c>
      <c r="DE402" s="1"/>
      <c r="DF402" s="1"/>
      <c r="DG402" s="1"/>
      <c r="DH402" s="1"/>
      <c r="DI402" s="1" t="s">
        <v>433</v>
      </c>
      <c r="DJ402" s="205" t="s">
        <v>482</v>
      </c>
      <c r="DK402" s="4">
        <v>2</v>
      </c>
      <c r="DL402" s="4"/>
      <c r="DM402" s="4"/>
      <c r="DN402" s="16">
        <v>0</v>
      </c>
      <c r="DO402" s="4"/>
      <c r="DP402" s="4"/>
      <c r="DQ402" s="4"/>
      <c r="DR402" s="1" t="s">
        <v>430</v>
      </c>
      <c r="DS402" s="1" t="s">
        <v>430</v>
      </c>
      <c r="DT402" s="1">
        <v>526</v>
      </c>
      <c r="DU402" s="1">
        <v>31</v>
      </c>
      <c r="DV402" s="1">
        <v>69</v>
      </c>
      <c r="DW402" s="1" t="s">
        <v>430</v>
      </c>
      <c r="DX402" s="1" t="s">
        <v>430</v>
      </c>
      <c r="DY402" s="1" t="s">
        <v>430</v>
      </c>
      <c r="DZ402" s="1" t="s">
        <v>430</v>
      </c>
      <c r="EA402" s="1">
        <v>0</v>
      </c>
      <c r="EB402" s="1"/>
      <c r="EC402" s="36"/>
      <c r="ED402" s="36"/>
      <c r="EE402" s="4">
        <v>13</v>
      </c>
      <c r="EF402" s="4">
        <v>25</v>
      </c>
      <c r="EG402" s="4"/>
      <c r="EH402" s="4">
        <v>1</v>
      </c>
      <c r="EI402" s="4" t="s">
        <v>2707</v>
      </c>
      <c r="EJ402" s="4" t="s">
        <v>430</v>
      </c>
      <c r="EK402" s="4" t="s">
        <v>430</v>
      </c>
      <c r="EL402" s="6" t="s">
        <v>430</v>
      </c>
      <c r="EM402" s="4"/>
      <c r="EN402" s="4">
        <v>1</v>
      </c>
      <c r="EO402" s="4">
        <v>3</v>
      </c>
      <c r="EP402" s="4">
        <v>2</v>
      </c>
      <c r="EQ402" s="31">
        <v>1</v>
      </c>
      <c r="ER402" s="14">
        <v>41187</v>
      </c>
      <c r="ES402" s="129">
        <v>13694</v>
      </c>
      <c r="ET402" s="130">
        <v>75</v>
      </c>
      <c r="EU402" s="130">
        <v>35777</v>
      </c>
      <c r="EV402" s="130">
        <v>4000</v>
      </c>
      <c r="EW402" s="130">
        <v>39780</v>
      </c>
      <c r="EX402" s="130">
        <v>3219</v>
      </c>
      <c r="EY402" s="131">
        <f t="shared" si="623"/>
        <v>426.83939999999996</v>
      </c>
      <c r="EZ402" s="38">
        <f t="shared" si="624"/>
        <v>5548.9121999999998</v>
      </c>
      <c r="FA402" s="9"/>
      <c r="FB402" s="9"/>
      <c r="FC402" s="9"/>
      <c r="FD402" s="9"/>
      <c r="FE402" s="132"/>
      <c r="FF402" s="132"/>
      <c r="FG402" s="132"/>
      <c r="FH402" s="133"/>
      <c r="FI402" s="134"/>
      <c r="FJ402" s="133"/>
      <c r="FK402" s="135"/>
      <c r="FL402" s="136"/>
      <c r="FM402" s="9"/>
      <c r="FN402" s="1"/>
      <c r="FO402" s="40">
        <f t="shared" si="625"/>
        <v>0.42099999999999999</v>
      </c>
      <c r="FP402" s="9"/>
      <c r="FQ402" s="118">
        <f t="shared" si="626"/>
        <v>8.9974005646085473</v>
      </c>
      <c r="FR402" s="137">
        <f t="shared" si="627"/>
        <v>0.42683939999999998</v>
      </c>
      <c r="FS402" s="140"/>
      <c r="FT402" s="1"/>
      <c r="FU402" s="336">
        <v>41183</v>
      </c>
      <c r="FV402" s="343"/>
      <c r="FW402" s="237" t="s">
        <v>430</v>
      </c>
      <c r="FX402" s="208"/>
      <c r="FY402" s="243" t="s">
        <v>2708</v>
      </c>
      <c r="FZ402" s="1"/>
      <c r="GA402" s="1">
        <v>3</v>
      </c>
      <c r="GB402" s="9"/>
      <c r="GC402" s="9"/>
      <c r="GD402" s="1"/>
      <c r="GE402" s="20">
        <v>0</v>
      </c>
      <c r="GF402" s="237" t="s">
        <v>513</v>
      </c>
      <c r="GG402" s="1"/>
      <c r="GH402" s="28">
        <v>44797</v>
      </c>
      <c r="GI402" s="351">
        <v>1</v>
      </c>
      <c r="GJ402" s="244" t="s">
        <v>2709</v>
      </c>
      <c r="GK402" s="1"/>
      <c r="GL402" s="244" t="s">
        <v>513</v>
      </c>
      <c r="GM402" s="9"/>
      <c r="GN402" s="1"/>
      <c r="GO402" s="10">
        <v>44138</v>
      </c>
      <c r="GP402" s="10"/>
      <c r="GQ402" s="20"/>
      <c r="GR402" s="138"/>
      <c r="GS402" s="1"/>
      <c r="GT402" s="1"/>
      <c r="GU402" s="1"/>
      <c r="GV402" s="1"/>
      <c r="GW402" s="1"/>
      <c r="GX402" s="1"/>
      <c r="GY402" s="9"/>
      <c r="GZ402" s="9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9"/>
      <c r="KC402" s="9"/>
      <c r="KD402" s="9"/>
      <c r="KE402" s="20">
        <f t="shared" si="628"/>
        <v>104.14881359999998</v>
      </c>
      <c r="KF402" s="20">
        <f t="shared" si="629"/>
        <v>169.88208120000002</v>
      </c>
      <c r="KG402" s="20">
        <f t="shared" si="630"/>
        <v>145.5522354</v>
      </c>
      <c r="KH402" s="20">
        <f t="shared" si="631"/>
        <v>2.9878757999999994</v>
      </c>
      <c r="KI402" s="20">
        <f t="shared" si="632"/>
        <v>3.5427670199999994</v>
      </c>
      <c r="KJ402" s="20">
        <f t="shared" si="633"/>
        <v>42.980166543599999</v>
      </c>
      <c r="KK402" s="20">
        <f t="shared" si="634"/>
        <v>86.130215168399999</v>
      </c>
      <c r="KL402" s="20">
        <f t="shared" si="635"/>
        <v>39.922289081999999</v>
      </c>
      <c r="KM402" s="9"/>
      <c r="KN402" s="9"/>
      <c r="KO402" s="9"/>
      <c r="KP402" s="1"/>
      <c r="KQ402" s="9"/>
      <c r="KR402" s="9"/>
      <c r="KS402" s="23">
        <v>44797</v>
      </c>
      <c r="KT402" s="20">
        <v>3</v>
      </c>
      <c r="KU402" s="1">
        <v>4</v>
      </c>
      <c r="KV402" s="1">
        <v>1</v>
      </c>
      <c r="KW402" s="23">
        <v>44818</v>
      </c>
      <c r="KX402" s="1">
        <v>1</v>
      </c>
      <c r="KY402" s="1">
        <v>0</v>
      </c>
      <c r="KZ402" s="1">
        <v>2</v>
      </c>
      <c r="LA402" s="11" t="s">
        <v>2480</v>
      </c>
      <c r="LB402" s="11"/>
      <c r="LC402" s="11"/>
    </row>
    <row r="403" spans="1:315">
      <c r="A403" s="1">
        <v>200</v>
      </c>
      <c r="B403" s="1">
        <f>COUNTIFS($D$3:D403,D403,$F$3:F403,F403)</f>
        <v>1</v>
      </c>
      <c r="C403" s="34">
        <v>15825</v>
      </c>
      <c r="D403" s="21" t="s">
        <v>1302</v>
      </c>
      <c r="E403" s="2" t="s">
        <v>594</v>
      </c>
      <c r="F403" s="12">
        <v>420127435</v>
      </c>
      <c r="G403" s="1">
        <v>79</v>
      </c>
      <c r="H403" s="441">
        <v>44399</v>
      </c>
      <c r="I403" s="29" t="s">
        <v>441</v>
      </c>
      <c r="J403" s="24" t="s">
        <v>486</v>
      </c>
      <c r="K403" s="2" t="s">
        <v>429</v>
      </c>
      <c r="L403" s="2">
        <v>10</v>
      </c>
      <c r="M403" s="2" t="s">
        <v>597</v>
      </c>
      <c r="N403" s="2" t="s">
        <v>430</v>
      </c>
      <c r="O403" s="11"/>
      <c r="P403" s="2" t="s">
        <v>1683</v>
      </c>
      <c r="Q403" s="11"/>
      <c r="R403" s="11"/>
      <c r="S403" s="11"/>
      <c r="T403" s="41"/>
      <c r="U403" s="41"/>
      <c r="V403" s="61" t="s">
        <v>1358</v>
      </c>
      <c r="W403" s="60" t="s">
        <v>1305</v>
      </c>
      <c r="X403" s="11"/>
      <c r="Y403" s="63"/>
      <c r="Z403" s="11"/>
      <c r="AA403" s="1" t="s">
        <v>793</v>
      </c>
      <c r="AB403" s="1"/>
      <c r="AC403" s="112">
        <v>118</v>
      </c>
      <c r="AD403" s="112">
        <v>1200</v>
      </c>
      <c r="AE403" s="11"/>
      <c r="AF403" s="11"/>
      <c r="AG403" s="11" t="s">
        <v>490</v>
      </c>
      <c r="AH403" s="112">
        <v>150</v>
      </c>
      <c r="AI403" s="11"/>
      <c r="AJ403" s="11"/>
      <c r="AK403" s="112"/>
      <c r="AL403" s="1"/>
      <c r="AM403" s="11"/>
      <c r="AN403" s="1"/>
      <c r="AO403" s="113">
        <v>38.1</v>
      </c>
      <c r="AP403" s="114">
        <v>39.700000000000003</v>
      </c>
      <c r="AQ403" s="115">
        <v>21</v>
      </c>
      <c r="AR403" s="116">
        <f t="shared" si="610"/>
        <v>98.800000000000011</v>
      </c>
      <c r="AS403" s="117">
        <f t="shared" si="611"/>
        <v>0.95969773299748107</v>
      </c>
      <c r="AT403" s="118">
        <f t="shared" si="612"/>
        <v>20.153652392947102</v>
      </c>
      <c r="AU403" s="119">
        <f t="shared" si="613"/>
        <v>0.62767710049423397</v>
      </c>
      <c r="AV403" s="19">
        <f t="shared" si="636"/>
        <v>30.468000000000004</v>
      </c>
      <c r="AW403" s="19">
        <f t="shared" si="638"/>
        <v>79.968503937007881</v>
      </c>
      <c r="AX403" s="120">
        <v>4.63</v>
      </c>
      <c r="AY403" s="19">
        <f t="shared" si="637"/>
        <v>12.152230971128608</v>
      </c>
      <c r="AZ403" s="1" t="s">
        <v>431</v>
      </c>
      <c r="BA403" s="55">
        <v>69.55</v>
      </c>
      <c r="BB403" s="1" t="s">
        <v>431</v>
      </c>
      <c r="BC403" s="6">
        <v>0.31</v>
      </c>
      <c r="BD403" s="6"/>
      <c r="BE403" s="19"/>
      <c r="BF403" s="19"/>
      <c r="BG403" s="64">
        <v>9159.2920353982317</v>
      </c>
      <c r="BH403" s="64">
        <v>473.85</v>
      </c>
      <c r="BI403" s="19">
        <v>2.42</v>
      </c>
      <c r="BJ403" s="19">
        <v>56.7</v>
      </c>
      <c r="BK403" s="19">
        <f>100-BJ403</f>
        <v>43.3</v>
      </c>
      <c r="BL403" s="121">
        <f t="shared" si="614"/>
        <v>1.3094688221709008</v>
      </c>
      <c r="BM403" s="122">
        <v>0.52</v>
      </c>
      <c r="BN403" s="6">
        <f t="shared" si="615"/>
        <v>1.3648293963254592</v>
      </c>
      <c r="BO403" s="1" t="s">
        <v>431</v>
      </c>
      <c r="BP403" s="19">
        <v>42</v>
      </c>
      <c r="BQ403" s="19">
        <v>25.114000000000001</v>
      </c>
      <c r="BR403" s="42">
        <v>47340.800000000003</v>
      </c>
      <c r="BS403" s="6">
        <f t="shared" si="616"/>
        <v>51.5</v>
      </c>
      <c r="BT403" s="4">
        <v>74.5</v>
      </c>
      <c r="BU403" s="42">
        <v>8612.1999999999989</v>
      </c>
      <c r="BV403" s="6">
        <f t="shared" si="617"/>
        <v>25.5</v>
      </c>
      <c r="BW403" s="6">
        <f t="shared" si="618"/>
        <v>39.025100000000002</v>
      </c>
      <c r="BX403" s="22">
        <v>21.2</v>
      </c>
      <c r="BY403" s="22">
        <f t="shared" si="619"/>
        <v>8.4163999999999994</v>
      </c>
      <c r="BZ403" s="6">
        <v>30.3</v>
      </c>
      <c r="CA403" s="22">
        <f t="shared" si="620"/>
        <v>12.029100000000001</v>
      </c>
      <c r="CB403" s="6">
        <v>46.8</v>
      </c>
      <c r="CC403" s="22">
        <f t="shared" si="621"/>
        <v>18.579599999999999</v>
      </c>
      <c r="CD403" s="22">
        <v>2.2400000000000002</v>
      </c>
      <c r="CE403" s="123">
        <v>93.8</v>
      </c>
      <c r="CF403" s="124">
        <v>8038</v>
      </c>
      <c r="CG403" s="123">
        <v>91.5</v>
      </c>
      <c r="CH403" s="124">
        <v>5663</v>
      </c>
      <c r="CI403" s="123">
        <v>46.2</v>
      </c>
      <c r="CJ403" s="123">
        <v>69.5</v>
      </c>
      <c r="CK403" s="124">
        <v>5577</v>
      </c>
      <c r="CL403" s="19">
        <f t="shared" si="622"/>
        <v>0.69966996699669959</v>
      </c>
      <c r="CM403" s="19"/>
      <c r="CN403" s="19"/>
      <c r="CO403" s="19"/>
      <c r="CP403" s="6">
        <v>1.57</v>
      </c>
      <c r="CQ403" s="19"/>
      <c r="CR403" s="19"/>
      <c r="CS403" s="20"/>
      <c r="CT403" s="25"/>
      <c r="CU403" s="125"/>
      <c r="CV403" s="125"/>
      <c r="CW403" s="1"/>
      <c r="CX403" s="1"/>
      <c r="CY403" s="1"/>
      <c r="CZ403" s="22"/>
      <c r="DA403" s="16"/>
      <c r="DB403" s="126" t="s">
        <v>440</v>
      </c>
      <c r="DC403" s="127"/>
      <c r="DD403" s="128" t="s">
        <v>1703</v>
      </c>
      <c r="DE403" s="1"/>
      <c r="DF403" s="1"/>
      <c r="DG403" s="1"/>
      <c r="DH403" s="1"/>
      <c r="DI403" s="1" t="s">
        <v>433</v>
      </c>
      <c r="DJ403" s="206" t="s">
        <v>490</v>
      </c>
      <c r="DK403" s="4">
        <v>2</v>
      </c>
      <c r="DL403" s="4"/>
      <c r="DM403" s="4"/>
      <c r="DN403" s="16">
        <v>0</v>
      </c>
      <c r="DO403" s="4"/>
      <c r="DP403" s="4"/>
      <c r="DQ403" s="4"/>
      <c r="DR403" s="22" t="s">
        <v>430</v>
      </c>
      <c r="DS403" s="22" t="s">
        <v>430</v>
      </c>
      <c r="DT403" s="64">
        <v>155</v>
      </c>
      <c r="DU403" s="22">
        <v>18.100000000000001</v>
      </c>
      <c r="DV403" s="22">
        <v>81.900000000000006</v>
      </c>
      <c r="DW403" s="22" t="s">
        <v>430</v>
      </c>
      <c r="DX403" s="22" t="s">
        <v>430</v>
      </c>
      <c r="DY403" s="22" t="s">
        <v>430</v>
      </c>
      <c r="DZ403" s="22" t="s">
        <v>430</v>
      </c>
      <c r="EA403" s="2">
        <v>0</v>
      </c>
      <c r="EB403" s="65"/>
      <c r="EC403" s="36"/>
      <c r="ED403" s="36"/>
      <c r="EE403" s="4">
        <f>L403</f>
        <v>10</v>
      </c>
      <c r="EF403" s="4">
        <v>20</v>
      </c>
      <c r="EG403" s="4"/>
      <c r="EH403" s="4">
        <v>0</v>
      </c>
      <c r="EI403" s="4" t="s">
        <v>513</v>
      </c>
      <c r="EJ403" s="4">
        <v>170</v>
      </c>
      <c r="EK403" s="4">
        <v>82</v>
      </c>
      <c r="EL403" s="6">
        <f>EK403/(EJ403*EJ403*0.01*0.01)</f>
        <v>28.373702422145328</v>
      </c>
      <c r="EM403" s="4"/>
      <c r="EN403" s="4">
        <v>1</v>
      </c>
      <c r="EO403" s="4">
        <v>4</v>
      </c>
      <c r="EP403" s="4">
        <v>2</v>
      </c>
      <c r="EQ403" s="31">
        <v>8</v>
      </c>
      <c r="ER403" s="14">
        <v>44956</v>
      </c>
      <c r="ES403" s="129">
        <f>C403</f>
        <v>15825</v>
      </c>
      <c r="ET403" s="130">
        <v>75</v>
      </c>
      <c r="EU403" s="130">
        <v>31114</v>
      </c>
      <c r="EV403" s="130">
        <v>12000</v>
      </c>
      <c r="EW403" s="130">
        <v>39780</v>
      </c>
      <c r="EX403" s="130">
        <v>2532</v>
      </c>
      <c r="EY403" s="131">
        <f t="shared" si="623"/>
        <v>111.9144</v>
      </c>
      <c r="EZ403" s="38">
        <f t="shared" si="624"/>
        <v>1119.144</v>
      </c>
      <c r="FA403" s="9"/>
      <c r="FB403" s="9"/>
      <c r="FC403" s="9"/>
      <c r="FD403" s="9"/>
      <c r="FE403" s="132"/>
      <c r="FF403" s="132"/>
      <c r="FG403" s="132"/>
      <c r="FH403" s="133"/>
      <c r="FI403" s="134"/>
      <c r="FJ403" s="133"/>
      <c r="FK403" s="135"/>
      <c r="FL403" s="136"/>
      <c r="FM403" s="9"/>
      <c r="FN403" s="1"/>
      <c r="FO403" s="40">
        <f t="shared" si="625"/>
        <v>0.11799999999999999</v>
      </c>
      <c r="FP403" s="9"/>
      <c r="FQ403" s="118">
        <f t="shared" si="626"/>
        <v>8.1378157742495336</v>
      </c>
      <c r="FR403" s="137">
        <f t="shared" si="627"/>
        <v>0.1119144</v>
      </c>
      <c r="FS403" s="9"/>
      <c r="FT403" s="1"/>
      <c r="FU403" s="335"/>
      <c r="FV403" s="344">
        <v>44166</v>
      </c>
      <c r="FW403" s="210"/>
      <c r="FX403" s="244" t="s">
        <v>2629</v>
      </c>
      <c r="FY403" s="243" t="s">
        <v>2461</v>
      </c>
      <c r="FZ403" s="1"/>
      <c r="GA403" s="1">
        <v>3</v>
      </c>
      <c r="GB403" s="9"/>
      <c r="GC403" s="9"/>
      <c r="GD403" s="1"/>
      <c r="GE403" s="20">
        <v>0</v>
      </c>
      <c r="GF403" s="237" t="s">
        <v>513</v>
      </c>
      <c r="GG403" s="1"/>
      <c r="GH403" s="28">
        <v>44797</v>
      </c>
      <c r="GI403" s="351">
        <v>1</v>
      </c>
      <c r="GJ403" s="244" t="s">
        <v>445</v>
      </c>
      <c r="GK403" s="1"/>
      <c r="GL403" s="244" t="s">
        <v>513</v>
      </c>
      <c r="GM403" s="9"/>
      <c r="GN403" s="1"/>
      <c r="GO403" s="10"/>
      <c r="GP403" s="10"/>
      <c r="GQ403" s="20"/>
      <c r="GR403" s="138"/>
      <c r="GS403" s="1"/>
      <c r="GT403" s="1"/>
      <c r="GU403" s="1"/>
      <c r="GV403" s="1"/>
      <c r="GW403" s="1"/>
      <c r="GX403" s="1"/>
      <c r="GY403" s="9"/>
      <c r="GZ403" s="9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9"/>
      <c r="KC403" s="9"/>
      <c r="KD403" s="9"/>
      <c r="KE403" s="20">
        <f t="shared" si="628"/>
        <v>42.639386399999999</v>
      </c>
      <c r="KF403" s="20">
        <f t="shared" si="629"/>
        <v>44.430016799999997</v>
      </c>
      <c r="KG403" s="20">
        <f t="shared" si="630"/>
        <v>23.502023999999999</v>
      </c>
      <c r="KH403" s="20">
        <f t="shared" si="631"/>
        <v>5.1816367200000002</v>
      </c>
      <c r="KI403" s="20">
        <f t="shared" si="632"/>
        <v>0.58195488000000006</v>
      </c>
      <c r="KJ403" s="20">
        <f t="shared" si="633"/>
        <v>9.4191635615999978</v>
      </c>
      <c r="KK403" s="20">
        <f t="shared" si="634"/>
        <v>13.462295090400001</v>
      </c>
      <c r="KL403" s="20">
        <f t="shared" si="635"/>
        <v>20.793247862400001</v>
      </c>
      <c r="KM403" s="9"/>
      <c r="KN403" s="9"/>
      <c r="KO403" s="9"/>
      <c r="KP403" s="1"/>
      <c r="KQ403" s="9"/>
      <c r="KR403" s="9"/>
      <c r="KS403" s="23">
        <v>44797</v>
      </c>
      <c r="KT403" s="20">
        <v>3</v>
      </c>
      <c r="KU403" s="1">
        <v>4</v>
      </c>
      <c r="KV403" s="1">
        <v>3</v>
      </c>
      <c r="KW403" s="23">
        <v>44956</v>
      </c>
      <c r="KX403" s="1">
        <v>1</v>
      </c>
      <c r="KY403" s="1">
        <v>4</v>
      </c>
      <c r="KZ403" s="1">
        <v>4</v>
      </c>
      <c r="LA403" s="11" t="s">
        <v>2438</v>
      </c>
      <c r="LB403" s="11"/>
      <c r="LC403" s="11"/>
    </row>
    <row r="404" spans="1:315">
      <c r="A404" s="1">
        <v>117</v>
      </c>
      <c r="B404" s="1">
        <f>COUNTIFS($D$3:D404,D404,$F$3:F404,F404)</f>
        <v>1</v>
      </c>
      <c r="C404" s="34">
        <v>12720</v>
      </c>
      <c r="D404" s="21" t="s">
        <v>1127</v>
      </c>
      <c r="E404" s="2" t="s">
        <v>532</v>
      </c>
      <c r="F404" s="12">
        <v>7257025765</v>
      </c>
      <c r="G404" s="1">
        <v>48</v>
      </c>
      <c r="H404" s="441">
        <v>43962</v>
      </c>
      <c r="I404" s="29" t="s">
        <v>450</v>
      </c>
      <c r="J404" s="24" t="s">
        <v>486</v>
      </c>
      <c r="K404" s="2" t="s">
        <v>429</v>
      </c>
      <c r="L404" s="1">
        <v>14</v>
      </c>
      <c r="M404" s="2" t="s">
        <v>728</v>
      </c>
      <c r="N404" s="2" t="s">
        <v>644</v>
      </c>
      <c r="O404" s="1"/>
      <c r="P404" s="1" t="s">
        <v>1117</v>
      </c>
      <c r="Q404" s="25"/>
      <c r="R404" s="25"/>
      <c r="S404" s="2"/>
      <c r="T404" s="49" t="s">
        <v>1013</v>
      </c>
      <c r="U404" s="49"/>
      <c r="V404" s="54" t="s">
        <v>1107</v>
      </c>
      <c r="W404" s="27"/>
      <c r="X404" s="56"/>
      <c r="Y404" s="56"/>
      <c r="Z404" s="29"/>
      <c r="AA404" s="1" t="s">
        <v>793</v>
      </c>
      <c r="AB404" s="1"/>
      <c r="AC404" s="112">
        <v>337</v>
      </c>
      <c r="AD404" s="112">
        <v>4700</v>
      </c>
      <c r="AE404" s="11"/>
      <c r="AF404" s="11"/>
      <c r="AG404" s="11" t="s">
        <v>490</v>
      </c>
      <c r="AH404" s="112">
        <v>350</v>
      </c>
      <c r="AI404" s="11"/>
      <c r="AJ404" s="11"/>
      <c r="AK404" s="112"/>
      <c r="AL404" s="1"/>
      <c r="AM404" s="11"/>
      <c r="AN404" s="1"/>
      <c r="AO404" s="113">
        <v>57.6</v>
      </c>
      <c r="AP404" s="114">
        <v>26.9</v>
      </c>
      <c r="AQ404" s="115">
        <v>14.8</v>
      </c>
      <c r="AR404" s="116">
        <f t="shared" si="610"/>
        <v>99.3</v>
      </c>
      <c r="AS404" s="117">
        <f t="shared" si="611"/>
        <v>2.1412639405204463</v>
      </c>
      <c r="AT404" s="118">
        <f t="shared" si="612"/>
        <v>31.690706319702606</v>
      </c>
      <c r="AU404" s="119">
        <f t="shared" si="613"/>
        <v>1.3812949640287768</v>
      </c>
      <c r="AV404" s="19">
        <f t="shared" si="636"/>
        <v>46.048000000000002</v>
      </c>
      <c r="AW404" s="19">
        <f t="shared" si="638"/>
        <v>79.944444444444443</v>
      </c>
      <c r="AX404" s="148">
        <v>7.39</v>
      </c>
      <c r="AY404" s="19">
        <f t="shared" si="637"/>
        <v>12.829861111111111</v>
      </c>
      <c r="AZ404" s="1" t="s">
        <v>431</v>
      </c>
      <c r="BA404" s="55">
        <v>15.4</v>
      </c>
      <c r="BB404" s="1" t="s">
        <v>431</v>
      </c>
      <c r="BC404" s="6">
        <v>0.51</v>
      </c>
      <c r="BD404" s="6"/>
      <c r="BE404" s="19"/>
      <c r="BF404" s="19"/>
      <c r="BG404" s="2">
        <v>6018</v>
      </c>
      <c r="BH404" s="64">
        <v>529.1</v>
      </c>
      <c r="BI404" s="19">
        <v>1.18</v>
      </c>
      <c r="BJ404" s="19">
        <v>40.6</v>
      </c>
      <c r="BK404" s="1">
        <v>59.4</v>
      </c>
      <c r="BL404" s="121">
        <f t="shared" si="614"/>
        <v>0.6835016835016835</v>
      </c>
      <c r="BM404" s="122">
        <v>0.66</v>
      </c>
      <c r="BN404" s="6">
        <f t="shared" si="615"/>
        <v>1.1458333333333333</v>
      </c>
      <c r="BO404" s="1" t="s">
        <v>431</v>
      </c>
      <c r="BP404" s="1">
        <v>27.7</v>
      </c>
      <c r="BQ404" s="19">
        <v>21.244</v>
      </c>
      <c r="BR404" s="4">
        <v>21010</v>
      </c>
      <c r="BS404" s="6">
        <f t="shared" si="616"/>
        <v>45.8</v>
      </c>
      <c r="BT404" s="4">
        <v>91</v>
      </c>
      <c r="BU404" s="42">
        <v>7983.4</v>
      </c>
      <c r="BV404" s="6">
        <f t="shared" si="617"/>
        <v>9</v>
      </c>
      <c r="BW404" s="6">
        <f t="shared" si="618"/>
        <v>26.684799999999996</v>
      </c>
      <c r="BX404" s="2">
        <v>15.3</v>
      </c>
      <c r="BY404" s="22">
        <f t="shared" si="619"/>
        <v>4.1157000000000004</v>
      </c>
      <c r="BZ404" s="4">
        <v>30.5</v>
      </c>
      <c r="CA404" s="22">
        <f t="shared" si="620"/>
        <v>8.2044999999999995</v>
      </c>
      <c r="CB404" s="4">
        <v>53.4</v>
      </c>
      <c r="CC404" s="22">
        <f t="shared" si="621"/>
        <v>14.364599999999998</v>
      </c>
      <c r="CD404" s="141">
        <v>3.01</v>
      </c>
      <c r="CE404" s="123">
        <v>99.9</v>
      </c>
      <c r="CF404" s="124">
        <v>10516.199999999999</v>
      </c>
      <c r="CG404" s="123">
        <v>99.2</v>
      </c>
      <c r="CH404" s="124">
        <v>7100.8</v>
      </c>
      <c r="CI404" s="123">
        <v>81.2</v>
      </c>
      <c r="CJ404" s="123">
        <v>89.6</v>
      </c>
      <c r="CK404" s="124">
        <v>5615.0999999999995</v>
      </c>
      <c r="CL404" s="19">
        <f t="shared" si="622"/>
        <v>0.50163934426229506</v>
      </c>
      <c r="CM404" s="22"/>
      <c r="CN404" s="22"/>
      <c r="CO404" s="22"/>
      <c r="CP404" s="6">
        <v>0.11</v>
      </c>
      <c r="CQ404" s="19"/>
      <c r="CR404" s="19"/>
      <c r="CS404" s="19"/>
      <c r="CT404" s="22"/>
      <c r="CU404" s="139"/>
      <c r="CV404" s="139"/>
      <c r="CW404" s="22"/>
      <c r="CX404" s="22"/>
      <c r="CY404" s="1"/>
      <c r="CZ404" s="22"/>
      <c r="DA404" s="16"/>
      <c r="DB404" s="126" t="s">
        <v>257</v>
      </c>
      <c r="DC404" s="127"/>
      <c r="DD404" s="128" t="s">
        <v>1128</v>
      </c>
      <c r="DE404" s="1"/>
      <c r="DF404" s="1"/>
      <c r="DG404" s="1"/>
      <c r="DH404" s="1"/>
      <c r="DI404" s="1" t="s">
        <v>435</v>
      </c>
      <c r="DJ404" s="206" t="s">
        <v>490</v>
      </c>
      <c r="DK404" s="4">
        <v>2</v>
      </c>
      <c r="DL404" s="4" t="s">
        <v>441</v>
      </c>
      <c r="DM404" s="4" t="s">
        <v>450</v>
      </c>
      <c r="DN404" s="16">
        <v>0</v>
      </c>
      <c r="DO404" s="4"/>
      <c r="DP404" s="4"/>
      <c r="DQ404" s="4"/>
      <c r="DR404" s="1" t="s">
        <v>430</v>
      </c>
      <c r="DS404" s="1" t="s">
        <v>430</v>
      </c>
      <c r="DT404" s="22">
        <v>487</v>
      </c>
      <c r="DU404" s="22">
        <v>16.399999999999999</v>
      </c>
      <c r="DV404" s="22">
        <v>83.6</v>
      </c>
      <c r="DW404" s="1" t="s">
        <v>430</v>
      </c>
      <c r="DX404" s="1" t="s">
        <v>430</v>
      </c>
      <c r="DY404" s="1" t="s">
        <v>430</v>
      </c>
      <c r="DZ404" s="1" t="s">
        <v>430</v>
      </c>
      <c r="EA404" s="1">
        <v>0</v>
      </c>
      <c r="EB404" s="2"/>
      <c r="EC404" s="36"/>
      <c r="ED404" s="36"/>
      <c r="EE404" s="4">
        <v>14</v>
      </c>
      <c r="EF404" s="4" t="s">
        <v>557</v>
      </c>
      <c r="EG404" s="4"/>
      <c r="EH404" s="4">
        <v>0</v>
      </c>
      <c r="EI404" s="4" t="s">
        <v>513</v>
      </c>
      <c r="EJ404" s="4" t="s">
        <v>430</v>
      </c>
      <c r="EK404" s="4" t="s">
        <v>430</v>
      </c>
      <c r="EL404" s="4" t="s">
        <v>430</v>
      </c>
      <c r="EM404" s="4">
        <v>1</v>
      </c>
      <c r="EN404" s="1">
        <v>1</v>
      </c>
      <c r="EO404" s="4">
        <v>1</v>
      </c>
      <c r="EP404" s="4">
        <v>2</v>
      </c>
      <c r="EQ404" s="31">
        <v>1</v>
      </c>
      <c r="ER404" s="14">
        <v>43949</v>
      </c>
      <c r="ES404" s="129">
        <v>12720</v>
      </c>
      <c r="ET404" s="130">
        <v>75</v>
      </c>
      <c r="EU404" s="130">
        <v>125673</v>
      </c>
      <c r="EV404" s="130">
        <v>4000</v>
      </c>
      <c r="EW404" s="130">
        <v>40560</v>
      </c>
      <c r="EX404" s="130">
        <v>2365</v>
      </c>
      <c r="EY404" s="131">
        <f t="shared" si="623"/>
        <v>319.74800000000005</v>
      </c>
      <c r="EZ404" s="38">
        <f t="shared" si="624"/>
        <v>4476.4720000000007</v>
      </c>
      <c r="FA404" s="9"/>
      <c r="FB404" s="9"/>
      <c r="FC404" s="9"/>
      <c r="FD404" s="9"/>
      <c r="FE404" s="132"/>
      <c r="FF404" s="132"/>
      <c r="FG404" s="132"/>
      <c r="FH404" s="133"/>
      <c r="FI404" s="11"/>
      <c r="FJ404" s="133"/>
      <c r="FK404" s="135"/>
      <c r="FL404" s="136"/>
      <c r="FM404" s="9"/>
      <c r="FN404" s="1"/>
      <c r="FO404" s="40">
        <f t="shared" si="625"/>
        <v>0.33700000000000002</v>
      </c>
      <c r="FP404" s="9"/>
      <c r="FQ404" s="118">
        <f t="shared" si="626"/>
        <v>1.8818680225665019</v>
      </c>
      <c r="FR404" s="137">
        <f t="shared" si="627"/>
        <v>0.31974800000000003</v>
      </c>
      <c r="FS404" s="140">
        <f>DT404/EY404</f>
        <v>1.5230744211066212</v>
      </c>
      <c r="FT404" s="42">
        <v>20</v>
      </c>
      <c r="FU404" s="338" t="s">
        <v>430</v>
      </c>
      <c r="FV404" s="345">
        <v>43221</v>
      </c>
      <c r="FW404" s="211" t="s">
        <v>430</v>
      </c>
      <c r="FX404" s="29" t="s">
        <v>2471</v>
      </c>
      <c r="FY404" s="241" t="s">
        <v>2432</v>
      </c>
      <c r="FZ404" s="1">
        <v>0</v>
      </c>
      <c r="GA404" s="2">
        <v>3</v>
      </c>
      <c r="GB404" s="11" t="s">
        <v>500</v>
      </c>
      <c r="GC404" s="11"/>
      <c r="GD404" s="1">
        <v>0</v>
      </c>
      <c r="GE404" s="20">
        <v>1</v>
      </c>
      <c r="GF404" s="237" t="s">
        <v>784</v>
      </c>
      <c r="GG404" s="1">
        <v>0</v>
      </c>
      <c r="GH404" s="28">
        <v>44004</v>
      </c>
      <c r="GI404" s="351">
        <v>0</v>
      </c>
      <c r="GJ404" s="244" t="s">
        <v>2710</v>
      </c>
      <c r="GK404" s="1">
        <v>0</v>
      </c>
      <c r="GL404" s="244" t="s">
        <v>513</v>
      </c>
      <c r="GM404" s="11" t="s">
        <v>1129</v>
      </c>
      <c r="GN404" s="1"/>
      <c r="GO404" s="10">
        <v>43962</v>
      </c>
      <c r="GP404" s="14" t="s">
        <v>522</v>
      </c>
      <c r="GQ404" s="20">
        <f>DATEDIF(ER404,GO404,"m")</f>
        <v>0</v>
      </c>
      <c r="GR404" s="138" t="s">
        <v>1018</v>
      </c>
      <c r="GS404" s="1"/>
      <c r="GT404" s="19"/>
      <c r="GU404" s="1"/>
      <c r="GV404" s="11"/>
      <c r="GW404" s="1"/>
      <c r="GX404" s="1"/>
      <c r="GY404" s="9"/>
      <c r="GZ404" s="11">
        <v>1</v>
      </c>
      <c r="HA404" s="51">
        <v>0</v>
      </c>
      <c r="HB404" s="51">
        <v>0</v>
      </c>
      <c r="HC404" s="52">
        <v>1998.12</v>
      </c>
      <c r="HD404" s="51">
        <v>0</v>
      </c>
      <c r="HE404" s="51">
        <v>0</v>
      </c>
      <c r="HF404" s="51">
        <v>0</v>
      </c>
      <c r="HG404" s="52">
        <v>6665.1</v>
      </c>
      <c r="HH404" s="51">
        <v>0</v>
      </c>
      <c r="HI404" s="52">
        <v>331.7</v>
      </c>
      <c r="HJ404" s="51">
        <v>116.12</v>
      </c>
      <c r="HK404" s="51">
        <v>0</v>
      </c>
      <c r="HL404" s="51">
        <v>0</v>
      </c>
      <c r="HM404" s="51">
        <v>345.8</v>
      </c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20"/>
      <c r="IC404" s="20"/>
      <c r="ID404" s="11"/>
      <c r="IE404" s="11"/>
      <c r="IF404" s="20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9"/>
      <c r="KC404" s="9"/>
      <c r="KD404" s="9"/>
      <c r="KE404" s="20">
        <f t="shared" si="628"/>
        <v>184.17484800000003</v>
      </c>
      <c r="KF404" s="20">
        <f t="shared" si="629"/>
        <v>86.012212000000019</v>
      </c>
      <c r="KG404" s="20">
        <f t="shared" si="630"/>
        <v>47.322704000000009</v>
      </c>
      <c r="KH404" s="20">
        <f t="shared" si="631"/>
        <v>23.629377200000004</v>
      </c>
      <c r="KI404" s="20">
        <f t="shared" si="632"/>
        <v>2.1103368000000002</v>
      </c>
      <c r="KJ404" s="20">
        <f t="shared" si="633"/>
        <v>13.159868436000002</v>
      </c>
      <c r="KK404" s="20">
        <f t="shared" si="634"/>
        <v>26.233724660000004</v>
      </c>
      <c r="KL404" s="20">
        <f t="shared" si="635"/>
        <v>45.930521207999995</v>
      </c>
      <c r="KM404" s="9"/>
      <c r="KN404" s="9"/>
      <c r="KO404" s="9"/>
      <c r="KP404" s="1"/>
      <c r="KQ404" s="9"/>
      <c r="KR404" s="9"/>
      <c r="KS404" s="23">
        <v>44004</v>
      </c>
      <c r="KT404" s="20">
        <v>1</v>
      </c>
      <c r="KU404" s="1">
        <v>1</v>
      </c>
      <c r="KV404" s="2">
        <v>1</v>
      </c>
      <c r="KW404" s="23">
        <v>44634</v>
      </c>
      <c r="KX404" s="1">
        <v>3</v>
      </c>
      <c r="KY404" s="1">
        <v>0</v>
      </c>
      <c r="KZ404" s="1">
        <v>0</v>
      </c>
      <c r="LA404" s="11" t="s">
        <v>2480</v>
      </c>
      <c r="LB404" s="11"/>
      <c r="LC404" s="11"/>
    </row>
    <row r="405" spans="1:315">
      <c r="A405" s="1">
        <v>266</v>
      </c>
      <c r="B405" s="1">
        <f>COUNTIFS($D$3:D405,D405,$F$3:F405,F405)</f>
        <v>1</v>
      </c>
      <c r="C405" s="34">
        <v>11614</v>
      </c>
      <c r="D405" s="21" t="s">
        <v>789</v>
      </c>
      <c r="E405" s="2" t="s">
        <v>509</v>
      </c>
      <c r="F405" s="12">
        <v>6012081207</v>
      </c>
      <c r="G405" s="1">
        <v>59</v>
      </c>
      <c r="H405" s="441">
        <v>43719</v>
      </c>
      <c r="I405" s="29" t="s">
        <v>790</v>
      </c>
      <c r="J405" s="24" t="s">
        <v>486</v>
      </c>
      <c r="K405" s="2" t="s">
        <v>429</v>
      </c>
      <c r="L405" s="1">
        <v>6</v>
      </c>
      <c r="M405" s="2">
        <v>1</v>
      </c>
      <c r="N405" s="2" t="s">
        <v>644</v>
      </c>
      <c r="O405" s="1"/>
      <c r="P405" s="1" t="s">
        <v>776</v>
      </c>
      <c r="Q405" s="25"/>
      <c r="R405" s="25"/>
      <c r="S405" s="2"/>
      <c r="T405" s="45" t="s">
        <v>782</v>
      </c>
      <c r="U405" s="45"/>
      <c r="V405" s="46" t="s">
        <v>783</v>
      </c>
      <c r="W405" s="27"/>
      <c r="X405" s="56"/>
      <c r="Y405" s="56"/>
      <c r="Z405" s="29"/>
      <c r="AA405" s="1" t="s">
        <v>768</v>
      </c>
      <c r="AB405" s="1"/>
      <c r="AC405" s="112">
        <v>284</v>
      </c>
      <c r="AD405" s="112">
        <v>1700</v>
      </c>
      <c r="AE405" s="11"/>
      <c r="AF405" s="11"/>
      <c r="AG405" s="151" t="s">
        <v>490</v>
      </c>
      <c r="AH405" s="112">
        <v>50</v>
      </c>
      <c r="AI405" s="11"/>
      <c r="AJ405" s="1"/>
      <c r="AK405" s="112"/>
      <c r="AL405" s="1"/>
      <c r="AM405" s="1"/>
      <c r="AN405" s="1"/>
      <c r="AO405" s="113">
        <v>31.6</v>
      </c>
      <c r="AP405" s="114">
        <v>44</v>
      </c>
      <c r="AQ405" s="115">
        <v>23.4</v>
      </c>
      <c r="AR405" s="116">
        <f t="shared" si="610"/>
        <v>99</v>
      </c>
      <c r="AS405" s="117">
        <f t="shared" si="611"/>
        <v>0.71818181818181825</v>
      </c>
      <c r="AT405" s="118">
        <f t="shared" si="612"/>
        <v>16.805454545454545</v>
      </c>
      <c r="AU405" s="119">
        <f t="shared" si="613"/>
        <v>0.46884272997032639</v>
      </c>
      <c r="AV405" s="19">
        <v>29.577599999999997</v>
      </c>
      <c r="AW405" s="19">
        <f>95-AY405</f>
        <v>93.6</v>
      </c>
      <c r="AX405" s="120">
        <v>0.44240000000000002</v>
      </c>
      <c r="AY405" s="19">
        <v>1.4</v>
      </c>
      <c r="AZ405" s="1" t="s">
        <v>431</v>
      </c>
      <c r="BA405" s="142">
        <v>54.1</v>
      </c>
      <c r="BB405" s="1" t="s">
        <v>431</v>
      </c>
      <c r="BC405" s="6">
        <v>2</v>
      </c>
      <c r="BD405" s="4"/>
      <c r="BE405" s="1">
        <v>55.3</v>
      </c>
      <c r="BF405" s="1">
        <v>38.299999999999997</v>
      </c>
      <c r="BG405" s="64">
        <v>8049</v>
      </c>
      <c r="BH405" s="1">
        <v>376</v>
      </c>
      <c r="BI405" s="19">
        <v>5.68</v>
      </c>
      <c r="BJ405" s="1">
        <v>63.3</v>
      </c>
      <c r="BK405" s="1">
        <v>36.700000000000003</v>
      </c>
      <c r="BL405" s="121">
        <f t="shared" si="614"/>
        <v>1.7247956403269753</v>
      </c>
      <c r="BM405" s="122">
        <v>0.4</v>
      </c>
      <c r="BN405" s="6">
        <f t="shared" si="615"/>
        <v>1.2658227848101264</v>
      </c>
      <c r="BO405" s="1" t="s">
        <v>431</v>
      </c>
      <c r="BP405" s="1">
        <v>39</v>
      </c>
      <c r="BQ405" s="1">
        <v>48.1</v>
      </c>
      <c r="BR405" s="4">
        <v>52631</v>
      </c>
      <c r="BS405" s="6">
        <f t="shared" si="616"/>
        <v>75.7</v>
      </c>
      <c r="BT405" s="4">
        <v>91</v>
      </c>
      <c r="BU405" s="42">
        <v>8517.8861788617887</v>
      </c>
      <c r="BV405" s="6">
        <f t="shared" si="617"/>
        <v>9</v>
      </c>
      <c r="BW405" s="6">
        <f t="shared" si="618"/>
        <v>43.295999999999999</v>
      </c>
      <c r="BX405" s="4">
        <v>24.7</v>
      </c>
      <c r="BY405" s="22">
        <f t="shared" si="619"/>
        <v>10.868</v>
      </c>
      <c r="BZ405" s="4">
        <v>51</v>
      </c>
      <c r="CA405" s="22">
        <f t="shared" si="620"/>
        <v>22.44</v>
      </c>
      <c r="CB405" s="4">
        <v>22.7</v>
      </c>
      <c r="CC405" s="22">
        <f t="shared" si="621"/>
        <v>9.9879999999999995</v>
      </c>
      <c r="CD405" s="6">
        <v>0.4</v>
      </c>
      <c r="CE405" s="123">
        <v>95</v>
      </c>
      <c r="CF405" s="123">
        <v>10606</v>
      </c>
      <c r="CG405" s="123">
        <v>90.2</v>
      </c>
      <c r="CH405" s="123">
        <v>7449</v>
      </c>
      <c r="CI405" s="123">
        <v>70.400000000000006</v>
      </c>
      <c r="CJ405" s="123">
        <v>85.5</v>
      </c>
      <c r="CK405" s="123">
        <v>7225</v>
      </c>
      <c r="CL405" s="19">
        <f t="shared" si="622"/>
        <v>0.48431372549019608</v>
      </c>
      <c r="CM405" s="22"/>
      <c r="CN405" s="22"/>
      <c r="CO405" s="22"/>
      <c r="CP405" s="4"/>
      <c r="CQ405" s="1"/>
      <c r="CR405" s="1"/>
      <c r="CS405" s="1"/>
      <c r="CT405" s="6">
        <v>66.2</v>
      </c>
      <c r="CU405" s="6">
        <v>23.2</v>
      </c>
      <c r="CV405" s="6">
        <v>56.7</v>
      </c>
      <c r="CW405" s="22">
        <v>61.2</v>
      </c>
      <c r="CX405" s="22">
        <v>64.900000000000006</v>
      </c>
      <c r="CY405" s="2">
        <v>62.5</v>
      </c>
      <c r="CZ405" s="22">
        <v>0.41</v>
      </c>
      <c r="DA405" s="16">
        <v>3</v>
      </c>
      <c r="DB405" s="126" t="s">
        <v>440</v>
      </c>
      <c r="DC405" s="127"/>
      <c r="DD405" s="128" t="s">
        <v>791</v>
      </c>
      <c r="DE405" s="1"/>
      <c r="DF405" s="1"/>
      <c r="DG405" s="1"/>
      <c r="DH405" s="1"/>
      <c r="DI405" s="1" t="s">
        <v>433</v>
      </c>
      <c r="DJ405" s="206" t="s">
        <v>490</v>
      </c>
      <c r="DK405" s="4">
        <v>2</v>
      </c>
      <c r="DL405" s="4"/>
      <c r="DM405" s="4"/>
      <c r="DN405" s="16">
        <v>0</v>
      </c>
      <c r="DO405" s="4"/>
      <c r="DP405" s="4"/>
      <c r="DQ405" s="4"/>
      <c r="DR405" s="1" t="s">
        <v>430</v>
      </c>
      <c r="DS405" s="1" t="s">
        <v>430</v>
      </c>
      <c r="DT405" s="1">
        <v>426</v>
      </c>
      <c r="DU405" s="1">
        <v>38.700000000000003</v>
      </c>
      <c r="DV405" s="1">
        <v>61.3</v>
      </c>
      <c r="DW405" s="1" t="s">
        <v>430</v>
      </c>
      <c r="DX405" s="1" t="s">
        <v>430</v>
      </c>
      <c r="DY405" s="1" t="s">
        <v>430</v>
      </c>
      <c r="DZ405" s="1" t="s">
        <v>430</v>
      </c>
      <c r="EA405" s="1">
        <v>0</v>
      </c>
      <c r="EB405" s="1"/>
      <c r="EC405" s="4" t="s">
        <v>434</v>
      </c>
      <c r="ED405" s="4"/>
      <c r="EE405" s="4">
        <v>6</v>
      </c>
      <c r="EF405" s="4" t="s">
        <v>557</v>
      </c>
      <c r="EG405" s="4">
        <v>2</v>
      </c>
      <c r="EH405" s="4">
        <v>1</v>
      </c>
      <c r="EI405" s="4" t="s">
        <v>2712</v>
      </c>
      <c r="EJ405" s="4">
        <v>186</v>
      </c>
      <c r="EK405" s="4">
        <v>100</v>
      </c>
      <c r="EL405" s="6">
        <f>EK405/(EJ405*EJ405*0.01*0.01)</f>
        <v>28.905075731298417</v>
      </c>
      <c r="EM405" s="4">
        <v>2</v>
      </c>
      <c r="EN405" s="4">
        <v>0</v>
      </c>
      <c r="EO405" s="4">
        <v>2</v>
      </c>
      <c r="EP405" s="4">
        <v>2</v>
      </c>
      <c r="EQ405" s="31" t="s">
        <v>2711</v>
      </c>
      <c r="ER405" s="14">
        <v>43074</v>
      </c>
      <c r="ES405" s="129">
        <v>11614</v>
      </c>
      <c r="ET405" s="130">
        <v>75</v>
      </c>
      <c r="EU405" s="130">
        <v>9913</v>
      </c>
      <c r="EV405" s="130">
        <v>4000</v>
      </c>
      <c r="EW405" s="130">
        <v>42120</v>
      </c>
      <c r="EX405" s="130">
        <v>1532</v>
      </c>
      <c r="EY405" s="131">
        <f t="shared" si="623"/>
        <v>215.09280000000001</v>
      </c>
      <c r="EZ405" s="38">
        <f t="shared" si="624"/>
        <v>1290.5568000000001</v>
      </c>
      <c r="FA405" s="9"/>
      <c r="FB405" s="9"/>
      <c r="FC405" s="9"/>
      <c r="FD405" s="9"/>
      <c r="FE405" s="132"/>
      <c r="FF405" s="132"/>
      <c r="FG405" s="132"/>
      <c r="FH405" s="133"/>
      <c r="FI405" s="134"/>
      <c r="FJ405" s="133"/>
      <c r="FK405" s="135"/>
      <c r="FL405" s="136"/>
      <c r="FM405" s="9"/>
      <c r="FN405" s="1"/>
      <c r="FO405" s="40">
        <f t="shared" si="625"/>
        <v>0.28399999999999997</v>
      </c>
      <c r="FP405" s="9"/>
      <c r="FQ405" s="118">
        <f t="shared" si="626"/>
        <v>15.454453747604155</v>
      </c>
      <c r="FR405" s="137">
        <f t="shared" si="627"/>
        <v>0.2150928</v>
      </c>
      <c r="FS405" s="9"/>
      <c r="FT405" s="1"/>
      <c r="FU405" s="335"/>
      <c r="FV405" s="344">
        <v>40452</v>
      </c>
      <c r="FW405" s="210"/>
      <c r="FX405" s="244" t="s">
        <v>1314</v>
      </c>
      <c r="FY405" s="243" t="s">
        <v>2713</v>
      </c>
      <c r="FZ405" s="1"/>
      <c r="GA405" s="237">
        <v>1</v>
      </c>
      <c r="GB405" s="9"/>
      <c r="GC405" s="9"/>
      <c r="GD405" s="1"/>
      <c r="GE405" s="20">
        <v>0</v>
      </c>
      <c r="GF405" s="237" t="s">
        <v>513</v>
      </c>
      <c r="GG405" s="1"/>
      <c r="GH405" s="28">
        <v>43896</v>
      </c>
      <c r="GI405" s="351">
        <v>2</v>
      </c>
      <c r="GJ405" s="244" t="s">
        <v>2714</v>
      </c>
      <c r="GK405" s="1"/>
      <c r="GL405" s="244" t="s">
        <v>513</v>
      </c>
      <c r="GM405" s="9"/>
      <c r="GN405" s="1"/>
      <c r="GO405" s="10">
        <v>43719</v>
      </c>
      <c r="GP405" s="10"/>
      <c r="GQ405" s="20"/>
      <c r="GR405" s="138"/>
      <c r="GS405" s="1"/>
      <c r="GT405" s="22">
        <v>0.64808409379999998</v>
      </c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"/>
      <c r="KC405" s="1"/>
      <c r="KD405" s="1"/>
      <c r="KE405" s="20">
        <f t="shared" si="628"/>
        <v>67.96932480000001</v>
      </c>
      <c r="KF405" s="20">
        <f t="shared" si="629"/>
        <v>94.640831999999989</v>
      </c>
      <c r="KG405" s="20">
        <f t="shared" si="630"/>
        <v>50.331715199999998</v>
      </c>
      <c r="KH405" s="20">
        <f t="shared" si="631"/>
        <v>0.95157054720000001</v>
      </c>
      <c r="KI405" s="20">
        <f t="shared" si="632"/>
        <v>0.8603712</v>
      </c>
      <c r="KJ405" s="20">
        <f t="shared" si="633"/>
        <v>23.376285504000002</v>
      </c>
      <c r="KK405" s="20">
        <f t="shared" si="634"/>
        <v>48.266824319999998</v>
      </c>
      <c r="KL405" s="20">
        <f t="shared" si="635"/>
        <v>21.483468863999999</v>
      </c>
      <c r="KM405" s="1"/>
      <c r="KN405" s="1"/>
      <c r="KO405" s="1"/>
      <c r="KP405" s="1"/>
      <c r="KQ405" s="9"/>
      <c r="KR405" s="9"/>
      <c r="KS405" s="23">
        <v>43896</v>
      </c>
      <c r="KT405" s="20">
        <v>1</v>
      </c>
      <c r="KU405" s="1">
        <v>1</v>
      </c>
      <c r="KV405" s="1">
        <v>2</v>
      </c>
      <c r="KW405" s="23">
        <v>44823</v>
      </c>
      <c r="KX405" s="1">
        <v>2</v>
      </c>
      <c r="KY405" s="1">
        <v>0</v>
      </c>
      <c r="KZ405" s="1">
        <v>2</v>
      </c>
      <c r="LA405" s="11" t="s">
        <v>2715</v>
      </c>
      <c r="LB405" s="11"/>
      <c r="LC405" s="11"/>
    </row>
    <row r="406" spans="1:315">
      <c r="A406" s="1">
        <v>40</v>
      </c>
      <c r="B406" s="1">
        <f>COUNTIFS($D$3:D406,D406,$F$3:F406,F406)</f>
        <v>1</v>
      </c>
      <c r="C406" s="34">
        <v>14595</v>
      </c>
      <c r="D406" s="21" t="s">
        <v>553</v>
      </c>
      <c r="E406" s="2" t="s">
        <v>503</v>
      </c>
      <c r="F406" s="12">
        <v>6605176721</v>
      </c>
      <c r="G406" s="1">
        <v>55</v>
      </c>
      <c r="H406" s="441">
        <v>44249</v>
      </c>
      <c r="I406" s="29" t="s">
        <v>1465</v>
      </c>
      <c r="J406" s="24" t="s">
        <v>486</v>
      </c>
      <c r="K406" s="2" t="s">
        <v>429</v>
      </c>
      <c r="L406" s="2">
        <v>24</v>
      </c>
      <c r="M406" s="2">
        <v>10</v>
      </c>
      <c r="N406" s="2" t="s">
        <v>430</v>
      </c>
      <c r="O406" s="11"/>
      <c r="P406" s="2" t="s">
        <v>1437</v>
      </c>
      <c r="Q406" s="11"/>
      <c r="R406" s="11"/>
      <c r="S406" s="11"/>
      <c r="T406" s="41"/>
      <c r="U406" s="41"/>
      <c r="V406" s="61" t="s">
        <v>1358</v>
      </c>
      <c r="W406" s="59" t="s">
        <v>1305</v>
      </c>
      <c r="X406" s="60"/>
      <c r="Y406" s="60"/>
      <c r="Z406" s="11"/>
      <c r="AA406" s="1" t="s">
        <v>760</v>
      </c>
      <c r="AB406" s="1"/>
      <c r="AC406" s="112">
        <v>3871</v>
      </c>
      <c r="AD406" s="112">
        <v>92000</v>
      </c>
      <c r="AE406" s="11"/>
      <c r="AF406" s="11"/>
      <c r="AG406" s="11" t="s">
        <v>482</v>
      </c>
      <c r="AH406" s="112">
        <v>10000</v>
      </c>
      <c r="AI406" s="11"/>
      <c r="AJ406" s="11"/>
      <c r="AK406" s="112"/>
      <c r="AL406" s="1"/>
      <c r="AM406" s="11"/>
      <c r="AN406" s="1"/>
      <c r="AO406" s="113">
        <v>75.3</v>
      </c>
      <c r="AP406" s="114">
        <v>20.9</v>
      </c>
      <c r="AQ406" s="115">
        <v>2.96</v>
      </c>
      <c r="AR406" s="116">
        <f t="shared" si="610"/>
        <v>99.159999999999982</v>
      </c>
      <c r="AS406" s="117">
        <f t="shared" si="611"/>
        <v>3.6028708133971294</v>
      </c>
      <c r="AT406" s="118">
        <f t="shared" si="612"/>
        <v>10.664497607655504</v>
      </c>
      <c r="AU406" s="119">
        <f t="shared" si="613"/>
        <v>3.1559094719195304</v>
      </c>
      <c r="AV406" s="19">
        <f>AW406*AO406/100</f>
        <v>68.823999999999998</v>
      </c>
      <c r="AW406" s="19">
        <f>98-AY406-(CD406*100/AO406)</f>
        <v>91.399734395750329</v>
      </c>
      <c r="AX406" s="120">
        <v>4.78</v>
      </c>
      <c r="AY406" s="19">
        <f>AX406*100/AO406</f>
        <v>6.3479415670650736</v>
      </c>
      <c r="AZ406" s="1" t="s">
        <v>431</v>
      </c>
      <c r="BA406" s="55">
        <v>33.1</v>
      </c>
      <c r="BB406" s="1" t="s">
        <v>431</v>
      </c>
      <c r="BC406" s="6">
        <v>0.11</v>
      </c>
      <c r="BD406" s="6"/>
      <c r="BE406" s="19"/>
      <c r="BF406" s="19"/>
      <c r="BG406" s="2">
        <v>8186</v>
      </c>
      <c r="BH406" s="2">
        <v>531</v>
      </c>
      <c r="BI406" s="19">
        <v>0.74</v>
      </c>
      <c r="BJ406" s="19">
        <v>54.7</v>
      </c>
      <c r="BK406" s="1">
        <v>45.3</v>
      </c>
      <c r="BL406" s="121">
        <f t="shared" si="614"/>
        <v>1.2075055187637971</v>
      </c>
      <c r="BM406" s="122">
        <v>3.13</v>
      </c>
      <c r="BN406" s="6">
        <f t="shared" si="615"/>
        <v>4.1567065073041167</v>
      </c>
      <c r="BO406" s="1" t="s">
        <v>431</v>
      </c>
      <c r="BP406" s="19">
        <v>57.7</v>
      </c>
      <c r="BQ406" s="19">
        <v>85.4</v>
      </c>
      <c r="BR406" s="6">
        <v>134024.1</v>
      </c>
      <c r="BS406" s="6">
        <f t="shared" si="616"/>
        <v>27.1</v>
      </c>
      <c r="BT406" s="4">
        <v>93.7</v>
      </c>
      <c r="BU406" s="42">
        <v>9827.6190476190477</v>
      </c>
      <c r="BV406" s="6">
        <f t="shared" si="617"/>
        <v>6.2999999999999972</v>
      </c>
      <c r="BW406" s="6">
        <f t="shared" si="618"/>
        <v>20.837299999999999</v>
      </c>
      <c r="BX406" s="22">
        <v>14.5</v>
      </c>
      <c r="BY406" s="22">
        <f t="shared" si="619"/>
        <v>3.0304999999999995</v>
      </c>
      <c r="BZ406" s="4">
        <v>12.6</v>
      </c>
      <c r="CA406" s="22">
        <f t="shared" si="620"/>
        <v>2.6334</v>
      </c>
      <c r="CB406" s="4">
        <v>72.599999999999994</v>
      </c>
      <c r="CC406" s="22">
        <f t="shared" si="621"/>
        <v>15.173399999999997</v>
      </c>
      <c r="CD406" s="22">
        <v>0.19</v>
      </c>
      <c r="CE406" s="123">
        <v>100</v>
      </c>
      <c r="CF406" s="123">
        <v>13086</v>
      </c>
      <c r="CG406" s="123">
        <v>100</v>
      </c>
      <c r="CH406" s="123">
        <v>11272</v>
      </c>
      <c r="CI406" s="123">
        <v>95.3</v>
      </c>
      <c r="CJ406" s="123">
        <v>96.6</v>
      </c>
      <c r="CK406" s="123">
        <v>8063</v>
      </c>
      <c r="CL406" s="19">
        <f t="shared" si="622"/>
        <v>1.1507936507936509</v>
      </c>
      <c r="CM406" s="22">
        <v>0.3</v>
      </c>
      <c r="CN406" s="22">
        <v>0</v>
      </c>
      <c r="CO406" s="22">
        <v>0.44</v>
      </c>
      <c r="CP406" s="6"/>
      <c r="CQ406" s="19"/>
      <c r="CR406" s="19"/>
      <c r="CS406" s="20"/>
      <c r="CT406" s="22"/>
      <c r="CU406" s="139"/>
      <c r="CV406" s="139"/>
      <c r="CW406" s="22"/>
      <c r="CX406" s="22"/>
      <c r="CY406" s="1"/>
      <c r="CZ406" s="22"/>
      <c r="DA406" s="16"/>
      <c r="DB406" s="126" t="s">
        <v>446</v>
      </c>
      <c r="DC406" s="127"/>
      <c r="DD406" s="128" t="s">
        <v>1466</v>
      </c>
      <c r="DE406" s="1"/>
      <c r="DF406" s="1"/>
      <c r="DG406" s="1"/>
      <c r="DH406" s="1"/>
      <c r="DI406" s="105" t="s">
        <v>433</v>
      </c>
      <c r="DJ406" s="205" t="s">
        <v>482</v>
      </c>
      <c r="DK406" s="4">
        <v>2</v>
      </c>
      <c r="DL406" s="4" t="s">
        <v>1467</v>
      </c>
      <c r="DM406" s="4" t="s">
        <v>485</v>
      </c>
      <c r="DN406" s="16" t="s">
        <v>442</v>
      </c>
      <c r="DO406" s="4">
        <v>0</v>
      </c>
      <c r="DP406" s="4">
        <v>0</v>
      </c>
      <c r="DQ406" s="4" t="s">
        <v>430</v>
      </c>
      <c r="DR406" s="1" t="s">
        <v>430</v>
      </c>
      <c r="DS406" s="1" t="s">
        <v>430</v>
      </c>
      <c r="DT406" s="1">
        <v>3579</v>
      </c>
      <c r="DU406" s="1">
        <v>6</v>
      </c>
      <c r="DV406" s="1">
        <v>94</v>
      </c>
      <c r="DW406" s="1" t="s">
        <v>430</v>
      </c>
      <c r="DX406" s="1" t="s">
        <v>430</v>
      </c>
      <c r="DY406" s="1" t="s">
        <v>430</v>
      </c>
      <c r="DZ406" s="1" t="s">
        <v>430</v>
      </c>
      <c r="EA406" s="1">
        <v>0</v>
      </c>
      <c r="EB406" s="1"/>
      <c r="EC406" s="36"/>
      <c r="ED406" s="36"/>
      <c r="EE406" s="4">
        <v>24</v>
      </c>
      <c r="EF406" s="4">
        <v>30</v>
      </c>
      <c r="EG406" s="4">
        <v>3</v>
      </c>
      <c r="EH406" s="4">
        <v>1</v>
      </c>
      <c r="EI406" s="4" t="s">
        <v>2716</v>
      </c>
      <c r="EJ406" s="4">
        <v>178</v>
      </c>
      <c r="EK406" s="4">
        <v>84</v>
      </c>
      <c r="EL406" s="6">
        <f>EK406/(EJ406*EJ406*0.01*0.01)</f>
        <v>26.511804065143284</v>
      </c>
      <c r="EM406" s="4">
        <v>1</v>
      </c>
      <c r="EN406" s="1">
        <v>1</v>
      </c>
      <c r="EO406" s="4">
        <v>2</v>
      </c>
      <c r="EP406" s="4">
        <v>1</v>
      </c>
      <c r="EQ406" s="31" t="s">
        <v>2711</v>
      </c>
      <c r="ER406" s="14">
        <v>44236</v>
      </c>
      <c r="ES406" s="129">
        <v>14595</v>
      </c>
      <c r="ET406" s="130">
        <v>75</v>
      </c>
      <c r="EU406" s="130">
        <v>134051</v>
      </c>
      <c r="EV406" s="130">
        <v>4000</v>
      </c>
      <c r="EW406" s="130">
        <v>39780</v>
      </c>
      <c r="EX406" s="130">
        <v>28617</v>
      </c>
      <c r="EY406" s="131">
        <f t="shared" si="623"/>
        <v>3794.6142</v>
      </c>
      <c r="EZ406" s="38">
        <f t="shared" si="624"/>
        <v>91070.7408</v>
      </c>
      <c r="FA406" s="9"/>
      <c r="FB406" s="9"/>
      <c r="FC406" s="9"/>
      <c r="FD406" s="9"/>
      <c r="FE406" s="132"/>
      <c r="FF406" s="132"/>
      <c r="FG406" s="132"/>
      <c r="FH406" s="133"/>
      <c r="FI406" s="134"/>
      <c r="FJ406" s="133"/>
      <c r="FK406" s="135"/>
      <c r="FL406" s="136"/>
      <c r="FM406" s="9"/>
      <c r="FN406" s="1"/>
      <c r="FO406" s="40">
        <f t="shared" si="625"/>
        <v>3.871</v>
      </c>
      <c r="FP406" s="9"/>
      <c r="FQ406" s="118">
        <f t="shared" si="626"/>
        <v>21.347845223086736</v>
      </c>
      <c r="FR406" s="137">
        <f t="shared" si="627"/>
        <v>3.7946141999999998</v>
      </c>
      <c r="FS406" s="9"/>
      <c r="FT406" s="1">
        <v>1</v>
      </c>
      <c r="FU406" s="337">
        <v>42736</v>
      </c>
      <c r="FV406" s="343"/>
      <c r="FW406" s="237" t="s">
        <v>1314</v>
      </c>
      <c r="FX406" s="208"/>
      <c r="FY406" s="243" t="s">
        <v>2432</v>
      </c>
      <c r="FZ406" s="1">
        <v>0</v>
      </c>
      <c r="GA406" s="1">
        <v>1</v>
      </c>
      <c r="GB406" s="9" t="s">
        <v>1468</v>
      </c>
      <c r="GC406" s="9"/>
      <c r="GD406" s="1">
        <v>1</v>
      </c>
      <c r="GE406" s="20">
        <v>1</v>
      </c>
      <c r="GF406" s="1" t="s">
        <v>522</v>
      </c>
      <c r="GG406" s="1">
        <v>1</v>
      </c>
      <c r="GH406" s="28">
        <v>44284</v>
      </c>
      <c r="GI406" s="351">
        <v>0</v>
      </c>
      <c r="GJ406" s="244" t="s">
        <v>2558</v>
      </c>
      <c r="GK406" s="1">
        <v>0</v>
      </c>
      <c r="GL406" s="244" t="s">
        <v>513</v>
      </c>
      <c r="GM406" s="9" t="s">
        <v>527</v>
      </c>
      <c r="GN406" s="1"/>
      <c r="GO406" s="10">
        <v>44249</v>
      </c>
      <c r="GP406" s="14" t="s">
        <v>522</v>
      </c>
      <c r="GQ406" s="20">
        <f>DATEDIF(ER406,GO406,"m")</f>
        <v>0</v>
      </c>
      <c r="GR406" s="138"/>
      <c r="GS406" s="1"/>
      <c r="GT406" s="1"/>
      <c r="GU406" s="1"/>
      <c r="GV406" s="1"/>
      <c r="GW406" s="1"/>
      <c r="GX406" s="1"/>
      <c r="GY406" s="9"/>
      <c r="GZ406" s="1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9"/>
      <c r="KC406" s="9"/>
      <c r="KD406" s="9"/>
      <c r="KE406" s="20">
        <f t="shared" si="628"/>
        <v>2857.3444925999997</v>
      </c>
      <c r="KF406" s="20">
        <f t="shared" si="629"/>
        <v>793.07436779999989</v>
      </c>
      <c r="KG406" s="20">
        <f t="shared" si="630"/>
        <v>112.32058031999999</v>
      </c>
      <c r="KH406" s="20">
        <f t="shared" si="631"/>
        <v>181.38255875999997</v>
      </c>
      <c r="KI406" s="20">
        <f t="shared" si="632"/>
        <v>118.77142445999998</v>
      </c>
      <c r="KJ406" s="20">
        <f t="shared" si="633"/>
        <v>114.99578333099997</v>
      </c>
      <c r="KK406" s="20">
        <f t="shared" si="634"/>
        <v>99.927370342800003</v>
      </c>
      <c r="KL406" s="20">
        <f t="shared" si="635"/>
        <v>575.77199102279985</v>
      </c>
      <c r="KM406" s="9"/>
      <c r="KN406" s="9"/>
      <c r="KO406" s="9"/>
      <c r="KP406" s="1"/>
      <c r="KQ406" s="9"/>
      <c r="KR406" s="9"/>
      <c r="KS406" s="23">
        <v>44284</v>
      </c>
      <c r="KT406" s="20">
        <v>1</v>
      </c>
      <c r="KU406" s="1">
        <v>0</v>
      </c>
      <c r="KV406" s="1">
        <v>1</v>
      </c>
      <c r="KW406" s="23">
        <v>44312</v>
      </c>
      <c r="KX406" s="1">
        <v>1</v>
      </c>
      <c r="KY406" s="1">
        <v>0</v>
      </c>
      <c r="KZ406" s="1">
        <v>3</v>
      </c>
      <c r="LA406" s="11" t="s">
        <v>2717</v>
      </c>
      <c r="LB406" s="11"/>
      <c r="LC406" s="11"/>
    </row>
    <row r="407" spans="1:315">
      <c r="A407" s="1">
        <v>54</v>
      </c>
      <c r="B407" s="1">
        <f>COUNTIFS($D$3:D407,D407,$F$3:F407,F407)</f>
        <v>1</v>
      </c>
      <c r="C407" s="34">
        <v>17077</v>
      </c>
      <c r="D407" s="21" t="s">
        <v>1963</v>
      </c>
      <c r="E407" s="2" t="s">
        <v>468</v>
      </c>
      <c r="F407" s="12">
        <v>455829419</v>
      </c>
      <c r="G407" s="1">
        <v>77</v>
      </c>
      <c r="H407" s="441">
        <v>44636</v>
      </c>
      <c r="I407" s="29" t="s">
        <v>619</v>
      </c>
      <c r="J407" s="24" t="s">
        <v>486</v>
      </c>
      <c r="K407" s="2" t="s">
        <v>429</v>
      </c>
      <c r="L407" s="2">
        <v>5</v>
      </c>
      <c r="M407" s="2">
        <v>2</v>
      </c>
      <c r="N407" s="2" t="s">
        <v>430</v>
      </c>
      <c r="O407" s="11"/>
      <c r="P407" s="2" t="s">
        <v>1937</v>
      </c>
      <c r="Q407" s="11"/>
      <c r="R407" s="11"/>
      <c r="S407" s="11"/>
      <c r="T407" s="41"/>
      <c r="U407" s="41"/>
      <c r="V407" s="61" t="s">
        <v>1358</v>
      </c>
      <c r="W407" s="41"/>
      <c r="X407" s="41"/>
      <c r="Y407" s="63"/>
      <c r="Z407" s="11"/>
      <c r="AA407" s="1" t="s">
        <v>1780</v>
      </c>
      <c r="AB407" s="1"/>
      <c r="AC407" s="112">
        <v>126</v>
      </c>
      <c r="AD407" s="112">
        <v>600</v>
      </c>
      <c r="AE407" s="11"/>
      <c r="AF407" s="11"/>
      <c r="AG407" s="11" t="s">
        <v>482</v>
      </c>
      <c r="AH407" s="112">
        <v>50</v>
      </c>
      <c r="AI407" s="11"/>
      <c r="AJ407" s="11"/>
      <c r="AK407" s="112"/>
      <c r="AL407" s="1"/>
      <c r="AM407" s="11"/>
      <c r="AN407" s="1"/>
      <c r="AO407" s="113">
        <v>42.8</v>
      </c>
      <c r="AP407" s="114">
        <v>45.4</v>
      </c>
      <c r="AQ407" s="115">
        <v>11.3</v>
      </c>
      <c r="AR407" s="116">
        <f t="shared" si="610"/>
        <v>99.499999999999986</v>
      </c>
      <c r="AS407" s="117">
        <f t="shared" si="611"/>
        <v>0.94273127753303965</v>
      </c>
      <c r="AT407" s="118">
        <f t="shared" si="612"/>
        <v>10.652863436123349</v>
      </c>
      <c r="AU407" s="119">
        <f t="shared" si="613"/>
        <v>0.75485008818342147</v>
      </c>
      <c r="AV407" s="19">
        <f>AW407*AO407/100</f>
        <v>39.713999999999999</v>
      </c>
      <c r="AW407" s="19">
        <f>98-AY407-(CD407*100/AO407)</f>
        <v>92.789719626168221</v>
      </c>
      <c r="AX407" s="120">
        <v>1.92</v>
      </c>
      <c r="AY407" s="19">
        <f>AX407*100/AO407</f>
        <v>4.4859813084112155</v>
      </c>
      <c r="AZ407" s="1" t="s">
        <v>431</v>
      </c>
      <c r="BA407" s="55">
        <v>50.2</v>
      </c>
      <c r="BB407" s="1" t="s">
        <v>431</v>
      </c>
      <c r="BC407" s="6">
        <v>1.0999999999999999E-2</v>
      </c>
      <c r="BD407" s="6"/>
      <c r="BE407" s="19"/>
      <c r="BF407" s="19"/>
      <c r="BG407" s="64">
        <v>7328.7</v>
      </c>
      <c r="BH407" s="64">
        <v>258</v>
      </c>
      <c r="BI407" s="19">
        <v>0</v>
      </c>
      <c r="BJ407" s="19">
        <v>25.9</v>
      </c>
      <c r="BK407" s="19">
        <f>100-BJ407</f>
        <v>74.099999999999994</v>
      </c>
      <c r="BL407" s="121">
        <f t="shared" si="614"/>
        <v>0.34952766531713902</v>
      </c>
      <c r="BM407" s="122">
        <v>0.55000000000000004</v>
      </c>
      <c r="BN407" s="6">
        <f t="shared" si="615"/>
        <v>1.2850467289719629</v>
      </c>
      <c r="BO407" s="1" t="s">
        <v>431</v>
      </c>
      <c r="BP407" s="19">
        <v>34.4</v>
      </c>
      <c r="BQ407" s="19">
        <v>76</v>
      </c>
      <c r="BR407" s="42">
        <v>65536.800000000003</v>
      </c>
      <c r="BS407" s="6">
        <f t="shared" si="616"/>
        <v>38.020000000000003</v>
      </c>
      <c r="BT407" s="4">
        <v>85.4</v>
      </c>
      <c r="BU407" s="42">
        <v>8861</v>
      </c>
      <c r="BV407" s="6">
        <f t="shared" si="617"/>
        <v>14.599999999999994</v>
      </c>
      <c r="BW407" s="6">
        <f t="shared" si="618"/>
        <v>45.318280000000001</v>
      </c>
      <c r="BX407" s="22">
        <v>6.42</v>
      </c>
      <c r="BY407" s="22">
        <f t="shared" si="619"/>
        <v>2.9146799999999997</v>
      </c>
      <c r="BZ407" s="6">
        <v>31.6</v>
      </c>
      <c r="CA407" s="22">
        <f t="shared" si="620"/>
        <v>14.346400000000001</v>
      </c>
      <c r="CB407" s="6">
        <v>61.8</v>
      </c>
      <c r="CC407" s="22">
        <f t="shared" si="621"/>
        <v>28.057199999999998</v>
      </c>
      <c r="CD407" s="22">
        <v>0.31</v>
      </c>
      <c r="CE407" s="123">
        <v>86.5</v>
      </c>
      <c r="CF407" s="124">
        <v>7609</v>
      </c>
      <c r="CG407" s="123">
        <v>77.900000000000006</v>
      </c>
      <c r="CH407" s="124">
        <v>5577</v>
      </c>
      <c r="CI407" s="123">
        <v>23.5</v>
      </c>
      <c r="CJ407" s="123">
        <v>44.7</v>
      </c>
      <c r="CK407" s="124">
        <v>5168</v>
      </c>
      <c r="CL407" s="19">
        <f t="shared" si="622"/>
        <v>0.20316455696202532</v>
      </c>
      <c r="CM407" s="19"/>
      <c r="CN407" s="19"/>
      <c r="CO407" s="19"/>
      <c r="CP407" s="6"/>
      <c r="CQ407" s="19"/>
      <c r="CR407" s="19"/>
      <c r="CS407" s="20"/>
      <c r="CT407" s="25"/>
      <c r="CU407" s="125"/>
      <c r="CV407" s="125"/>
      <c r="CW407" s="1"/>
      <c r="CX407" s="1"/>
      <c r="CY407" s="1"/>
      <c r="CZ407" s="22"/>
      <c r="DA407" s="16"/>
      <c r="DB407" s="126" t="s">
        <v>256</v>
      </c>
      <c r="DC407" s="127"/>
      <c r="DD407" s="128" t="s">
        <v>1964</v>
      </c>
      <c r="DE407" s="1"/>
      <c r="DF407" s="1"/>
      <c r="DG407" s="1"/>
      <c r="DH407" s="1"/>
      <c r="DI407" s="1" t="s">
        <v>435</v>
      </c>
      <c r="DJ407" s="205" t="s">
        <v>482</v>
      </c>
      <c r="DK407" s="4">
        <v>2</v>
      </c>
      <c r="DL407" s="4"/>
      <c r="DM407" s="4"/>
      <c r="DN407" s="16">
        <v>0</v>
      </c>
      <c r="DO407" s="4"/>
      <c r="DP407" s="4"/>
      <c r="DQ407" s="4"/>
      <c r="DR407" s="55"/>
      <c r="DS407" s="22"/>
      <c r="DT407" s="22"/>
      <c r="DU407" s="22"/>
      <c r="DV407" s="22"/>
      <c r="DW407" s="22"/>
      <c r="DX407" s="22"/>
      <c r="DY407" s="22"/>
      <c r="DZ407" s="22"/>
      <c r="EA407" s="2"/>
      <c r="EB407" s="2"/>
      <c r="EC407" s="36"/>
      <c r="ED407" s="36"/>
      <c r="EE407" s="4">
        <f>L407</f>
        <v>5</v>
      </c>
      <c r="EF407" s="4">
        <v>20</v>
      </c>
      <c r="EG407" s="4"/>
      <c r="EH407" s="4">
        <v>1</v>
      </c>
      <c r="EI407" s="4" t="s">
        <v>2534</v>
      </c>
      <c r="EJ407" s="4" t="s">
        <v>430</v>
      </c>
      <c r="EK407" s="4" t="s">
        <v>430</v>
      </c>
      <c r="EL407" s="6" t="s">
        <v>430</v>
      </c>
      <c r="EM407" s="4"/>
      <c r="EN407" s="4">
        <v>1</v>
      </c>
      <c r="EO407" s="4">
        <v>3</v>
      </c>
      <c r="EP407" s="4">
        <v>2</v>
      </c>
      <c r="EQ407" s="31" t="s">
        <v>513</v>
      </c>
      <c r="ER407" s="14" t="s">
        <v>513</v>
      </c>
      <c r="ES407" s="129">
        <f>C407</f>
        <v>17077</v>
      </c>
      <c r="ET407" s="130">
        <v>75</v>
      </c>
      <c r="EU407" s="130">
        <v>31668</v>
      </c>
      <c r="EV407" s="130">
        <v>8000</v>
      </c>
      <c r="EW407" s="130">
        <v>37440</v>
      </c>
      <c r="EX407" s="130">
        <v>2003</v>
      </c>
      <c r="EY407" s="131">
        <f t="shared" si="623"/>
        <v>124.98720000000002</v>
      </c>
      <c r="EZ407" s="38">
        <f t="shared" si="624"/>
        <v>624.93600000000004</v>
      </c>
      <c r="FA407" s="9"/>
      <c r="FB407" s="9"/>
      <c r="FC407" s="9"/>
      <c r="FD407" s="9"/>
      <c r="FE407" s="132"/>
      <c r="FF407" s="132"/>
      <c r="FG407" s="132"/>
      <c r="FH407" s="133"/>
      <c r="FI407" s="134"/>
      <c r="FJ407" s="133"/>
      <c r="FK407" s="135"/>
      <c r="FL407" s="136"/>
      <c r="FM407" s="9"/>
      <c r="FN407" s="1"/>
      <c r="FO407" s="40">
        <f t="shared" si="625"/>
        <v>0.126</v>
      </c>
      <c r="FP407" s="9"/>
      <c r="FQ407" s="118">
        <f t="shared" si="626"/>
        <v>6.3249968422382219</v>
      </c>
      <c r="FR407" s="137">
        <f t="shared" si="627"/>
        <v>0.12498720000000002</v>
      </c>
      <c r="FS407" s="9"/>
      <c r="FT407" s="1"/>
      <c r="FU407" s="336">
        <v>44197</v>
      </c>
      <c r="FV407" s="343"/>
      <c r="FW407" s="237" t="s">
        <v>1322</v>
      </c>
      <c r="FX407" s="208"/>
      <c r="FY407" s="243" t="s">
        <v>2430</v>
      </c>
      <c r="FZ407" s="1"/>
      <c r="GA407" s="237" t="s">
        <v>430</v>
      </c>
      <c r="GB407" s="9"/>
      <c r="GC407" s="9"/>
      <c r="GD407" s="1"/>
      <c r="GE407" s="20">
        <v>0</v>
      </c>
      <c r="GF407" s="237" t="s">
        <v>513</v>
      </c>
      <c r="GG407" s="1"/>
      <c r="GH407" s="28">
        <v>44825</v>
      </c>
      <c r="GI407" s="352" t="s">
        <v>2488</v>
      </c>
      <c r="GJ407" s="244" t="s">
        <v>2514</v>
      </c>
      <c r="GK407" s="1"/>
      <c r="GL407" s="244" t="s">
        <v>513</v>
      </c>
      <c r="GM407" s="9"/>
      <c r="GN407" s="1"/>
      <c r="GO407" s="10"/>
      <c r="GP407" s="10"/>
      <c r="GQ407" s="20"/>
      <c r="GR407" s="138"/>
      <c r="GS407" s="1"/>
      <c r="GT407" s="1"/>
      <c r="GU407" s="1"/>
      <c r="GV407" s="1"/>
      <c r="GW407" s="1"/>
      <c r="GX407" s="1"/>
      <c r="GY407" s="9"/>
      <c r="GZ407" s="9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22">
        <v>76.2</v>
      </c>
      <c r="KC407" s="22">
        <v>30.3</v>
      </c>
      <c r="KD407" s="22">
        <v>16</v>
      </c>
      <c r="KE407" s="20">
        <f t="shared" si="628"/>
        <v>53.494521600000006</v>
      </c>
      <c r="KF407" s="20">
        <f t="shared" si="629"/>
        <v>56.744188800000011</v>
      </c>
      <c r="KG407" s="20">
        <f t="shared" si="630"/>
        <v>14.123553600000003</v>
      </c>
      <c r="KH407" s="20">
        <f t="shared" si="631"/>
        <v>2.3997542400000005</v>
      </c>
      <c r="KI407" s="20">
        <f t="shared" si="632"/>
        <v>0.6874296000000002</v>
      </c>
      <c r="KJ407" s="20">
        <f t="shared" si="633"/>
        <v>3.6429769209600007</v>
      </c>
      <c r="KK407" s="20">
        <f t="shared" si="634"/>
        <v>17.931163660800006</v>
      </c>
      <c r="KL407" s="20">
        <f t="shared" si="635"/>
        <v>35.067908678400002</v>
      </c>
      <c r="KM407" s="9"/>
      <c r="KN407" s="9"/>
      <c r="KO407" s="9"/>
      <c r="KP407" s="1"/>
      <c r="KQ407" s="9"/>
      <c r="KR407" s="9"/>
      <c r="KS407" s="23">
        <v>44825</v>
      </c>
      <c r="KT407" s="20">
        <v>2</v>
      </c>
      <c r="KU407" s="237" t="s">
        <v>430</v>
      </c>
      <c r="KV407" s="1">
        <v>2</v>
      </c>
      <c r="KW407" s="23">
        <v>44825</v>
      </c>
      <c r="KX407" s="1">
        <v>2</v>
      </c>
      <c r="KY407" s="1">
        <v>0</v>
      </c>
      <c r="KZ407" s="1">
        <v>2</v>
      </c>
      <c r="LA407" s="11" t="s">
        <v>2480</v>
      </c>
      <c r="LB407" s="11"/>
      <c r="LC407" s="11"/>
    </row>
    <row r="408" spans="1:315">
      <c r="A408" s="1">
        <v>114</v>
      </c>
      <c r="B408" s="1">
        <f>COUNTIFS($D$3:D408,D408,$F$3:F408,F408)</f>
        <v>1</v>
      </c>
      <c r="C408" s="34">
        <v>15128</v>
      </c>
      <c r="D408" s="21" t="s">
        <v>1582</v>
      </c>
      <c r="E408" s="2" t="s">
        <v>495</v>
      </c>
      <c r="F408" s="12">
        <v>7404185360</v>
      </c>
      <c r="G408" s="1">
        <v>47</v>
      </c>
      <c r="H408" s="441">
        <v>44312</v>
      </c>
      <c r="I408" s="29" t="s">
        <v>1583</v>
      </c>
      <c r="J408" s="24" t="s">
        <v>486</v>
      </c>
      <c r="K408" s="2" t="s">
        <v>429</v>
      </c>
      <c r="L408" s="2">
        <v>13</v>
      </c>
      <c r="M408" s="2" t="s">
        <v>691</v>
      </c>
      <c r="N408" s="2" t="s">
        <v>430</v>
      </c>
      <c r="O408" s="11"/>
      <c r="P408" s="2" t="s">
        <v>1574</v>
      </c>
      <c r="Q408" s="11"/>
      <c r="R408" s="11"/>
      <c r="S408" s="11"/>
      <c r="T408" s="41"/>
      <c r="U408" s="41"/>
      <c r="V408" s="61" t="s">
        <v>1358</v>
      </c>
      <c r="W408" s="41"/>
      <c r="X408" s="43" t="s">
        <v>1544</v>
      </c>
      <c r="Y408" s="68"/>
      <c r="Z408" s="11"/>
      <c r="AA408" s="1" t="s">
        <v>793</v>
      </c>
      <c r="AB408" s="1"/>
      <c r="AC408" s="112">
        <v>537</v>
      </c>
      <c r="AD408" s="112">
        <v>6900</v>
      </c>
      <c r="AE408" s="11"/>
      <c r="AF408" s="11"/>
      <c r="AG408" s="11" t="s">
        <v>490</v>
      </c>
      <c r="AH408" s="112">
        <v>450</v>
      </c>
      <c r="AI408" s="11"/>
      <c r="AJ408" s="11"/>
      <c r="AK408" s="112"/>
      <c r="AL408" s="1"/>
      <c r="AM408" s="11"/>
      <c r="AN408" s="1"/>
      <c r="AO408" s="113">
        <v>67.400000000000006</v>
      </c>
      <c r="AP408" s="114">
        <v>25</v>
      </c>
      <c r="AQ408" s="115">
        <v>6.81</v>
      </c>
      <c r="AR408" s="116">
        <f t="shared" si="610"/>
        <v>99.210000000000008</v>
      </c>
      <c r="AS408" s="117">
        <f t="shared" si="611"/>
        <v>2.6960000000000002</v>
      </c>
      <c r="AT408" s="118">
        <f t="shared" si="612"/>
        <v>18.359760000000001</v>
      </c>
      <c r="AU408" s="119">
        <f t="shared" si="613"/>
        <v>2.1188305564287964</v>
      </c>
      <c r="AV408" s="19">
        <f>AW408*AO408/100</f>
        <v>44.352000000000004</v>
      </c>
      <c r="AW408" s="19">
        <f>98-AY408-(CD408*100/AO408)</f>
        <v>65.804154302670625</v>
      </c>
      <c r="AX408" s="120">
        <v>17.8</v>
      </c>
      <c r="AY408" s="19">
        <f>AX408*100/AO408</f>
        <v>26.409495548961424</v>
      </c>
      <c r="AZ408" s="1" t="s">
        <v>431</v>
      </c>
      <c r="BA408" s="55">
        <v>12.8</v>
      </c>
      <c r="BB408" s="1" t="s">
        <v>431</v>
      </c>
      <c r="BC408" s="6">
        <v>0.37</v>
      </c>
      <c r="BD408" s="6"/>
      <c r="BE408" s="19"/>
      <c r="BF408" s="19"/>
      <c r="BG408" s="64">
        <v>4899.5614035087729</v>
      </c>
      <c r="BH408" s="64">
        <v>510.90909090909088</v>
      </c>
      <c r="BI408" s="19">
        <v>10.4</v>
      </c>
      <c r="BJ408" s="19">
        <v>57.9</v>
      </c>
      <c r="BK408" s="19">
        <f>100-BJ408</f>
        <v>42.1</v>
      </c>
      <c r="BL408" s="121">
        <f t="shared" si="614"/>
        <v>1.3752969121140142</v>
      </c>
      <c r="BM408" s="122">
        <v>6.3E-2</v>
      </c>
      <c r="BN408" s="6">
        <f t="shared" si="615"/>
        <v>9.3471810089020765E-2</v>
      </c>
      <c r="BO408" s="1" t="s">
        <v>431</v>
      </c>
      <c r="BP408" s="19">
        <v>17.869</v>
      </c>
      <c r="BQ408" s="19">
        <v>14.7</v>
      </c>
      <c r="BR408" s="42">
        <v>38150</v>
      </c>
      <c r="BS408" s="6">
        <f t="shared" si="616"/>
        <v>12.600000000000001</v>
      </c>
      <c r="BT408" s="4">
        <v>85.3</v>
      </c>
      <c r="BU408" s="42">
        <v>10962.640000000001</v>
      </c>
      <c r="BV408" s="6">
        <f t="shared" si="617"/>
        <v>14.700000000000003</v>
      </c>
      <c r="BW408" s="6">
        <f t="shared" si="618"/>
        <v>24.274999999999999</v>
      </c>
      <c r="BX408" s="22">
        <v>5.03</v>
      </c>
      <c r="BY408" s="22">
        <f t="shared" si="619"/>
        <v>1.2575000000000001</v>
      </c>
      <c r="BZ408" s="6">
        <v>7.57</v>
      </c>
      <c r="CA408" s="22">
        <f t="shared" si="620"/>
        <v>1.8925000000000001</v>
      </c>
      <c r="CB408" s="6">
        <v>84.5</v>
      </c>
      <c r="CC408" s="22">
        <f t="shared" si="621"/>
        <v>21.125</v>
      </c>
      <c r="CD408" s="141">
        <v>3.9</v>
      </c>
      <c r="CE408" s="123">
        <v>97.1</v>
      </c>
      <c r="CF408" s="124">
        <v>5925</v>
      </c>
      <c r="CG408" s="123">
        <v>89.1</v>
      </c>
      <c r="CH408" s="124">
        <v>4272</v>
      </c>
      <c r="CI408" s="123">
        <v>21.2</v>
      </c>
      <c r="CJ408" s="123">
        <v>18.3</v>
      </c>
      <c r="CK408" s="124">
        <v>3612</v>
      </c>
      <c r="CL408" s="19">
        <f t="shared" si="622"/>
        <v>0.66446499339498022</v>
      </c>
      <c r="CM408" s="19">
        <v>1.78</v>
      </c>
      <c r="CN408" s="19">
        <v>5.1999999999999998E-2</v>
      </c>
      <c r="CO408" s="19">
        <v>1.1399999999999999</v>
      </c>
      <c r="CP408" s="6"/>
      <c r="CQ408" s="19"/>
      <c r="CR408" s="19"/>
      <c r="CS408" s="20"/>
      <c r="CT408" s="25"/>
      <c r="CU408" s="125"/>
      <c r="CV408" s="125"/>
      <c r="CW408" s="1"/>
      <c r="CX408" s="1"/>
      <c r="CY408" s="1"/>
      <c r="CZ408" s="22"/>
      <c r="DA408" s="16"/>
      <c r="DB408" s="126" t="s">
        <v>446</v>
      </c>
      <c r="DC408" s="127"/>
      <c r="DD408" s="128" t="s">
        <v>1584</v>
      </c>
      <c r="DE408" s="1"/>
      <c r="DF408" s="1"/>
      <c r="DG408" s="1"/>
      <c r="DH408" s="1"/>
      <c r="DI408" s="1" t="s">
        <v>433</v>
      </c>
      <c r="DJ408" s="206" t="s">
        <v>490</v>
      </c>
      <c r="DK408" s="4">
        <v>2</v>
      </c>
      <c r="DL408" s="4"/>
      <c r="DM408" s="4"/>
      <c r="DN408" s="16">
        <v>0</v>
      </c>
      <c r="DO408" s="4"/>
      <c r="DP408" s="4"/>
      <c r="DQ408" s="4"/>
      <c r="DR408" s="22" t="s">
        <v>430</v>
      </c>
      <c r="DS408" s="22" t="s">
        <v>430</v>
      </c>
      <c r="DT408" s="64">
        <v>615</v>
      </c>
      <c r="DU408" s="22">
        <v>17.600000000000001</v>
      </c>
      <c r="DV408" s="22">
        <v>82.4</v>
      </c>
      <c r="DW408" s="22" t="s">
        <v>430</v>
      </c>
      <c r="DX408" s="22" t="s">
        <v>430</v>
      </c>
      <c r="DY408" s="22" t="s">
        <v>430</v>
      </c>
      <c r="DZ408" s="22" t="s">
        <v>430</v>
      </c>
      <c r="EA408" s="2">
        <v>0</v>
      </c>
      <c r="EB408" s="65"/>
      <c r="EC408" s="36"/>
      <c r="ED408" s="36"/>
      <c r="EE408" s="4">
        <f>L408</f>
        <v>13</v>
      </c>
      <c r="EF408" s="4">
        <v>15</v>
      </c>
      <c r="EG408" s="4"/>
      <c r="EH408" s="4">
        <v>0</v>
      </c>
      <c r="EI408" s="4" t="s">
        <v>513</v>
      </c>
      <c r="EJ408" s="4">
        <v>172</v>
      </c>
      <c r="EK408" s="4">
        <v>86</v>
      </c>
      <c r="EL408" s="6">
        <f>EK408/(EJ408*EJ408*0.01*0.01)</f>
        <v>29.06976744186046</v>
      </c>
      <c r="EM408" s="4"/>
      <c r="EN408" s="4">
        <v>1</v>
      </c>
      <c r="EO408" s="4">
        <v>2</v>
      </c>
      <c r="EP408" s="4">
        <v>2</v>
      </c>
      <c r="EQ408" s="31" t="s">
        <v>2455</v>
      </c>
      <c r="ER408" s="14">
        <v>44667</v>
      </c>
      <c r="ES408" s="129">
        <v>15128</v>
      </c>
      <c r="ET408" s="130">
        <v>75</v>
      </c>
      <c r="EU408" s="130">
        <v>193089</v>
      </c>
      <c r="EV408" s="130">
        <v>4000</v>
      </c>
      <c r="EW408" s="130">
        <v>39780</v>
      </c>
      <c r="EX408" s="130">
        <v>3891</v>
      </c>
      <c r="EY408" s="131">
        <f t="shared" si="623"/>
        <v>515.94659999999999</v>
      </c>
      <c r="EZ408" s="38">
        <f t="shared" si="624"/>
        <v>6707.3058000000001</v>
      </c>
      <c r="FA408" s="9"/>
      <c r="FB408" s="9"/>
      <c r="FC408" s="9"/>
      <c r="FD408" s="9"/>
      <c r="FE408" s="132"/>
      <c r="FF408" s="132"/>
      <c r="FG408" s="132"/>
      <c r="FH408" s="133"/>
      <c r="FI408" s="134"/>
      <c r="FJ408" s="133"/>
      <c r="FK408" s="135"/>
      <c r="FL408" s="136"/>
      <c r="FM408" s="9"/>
      <c r="FN408" s="1"/>
      <c r="FO408" s="40">
        <f t="shared" si="625"/>
        <v>0.53700000000000003</v>
      </c>
      <c r="FP408" s="9"/>
      <c r="FQ408" s="118">
        <f t="shared" si="626"/>
        <v>2.0151329179808273</v>
      </c>
      <c r="FR408" s="137">
        <f t="shared" si="627"/>
        <v>0.51594660000000003</v>
      </c>
      <c r="FS408" s="9"/>
      <c r="FT408" s="1"/>
      <c r="FU408" s="335"/>
      <c r="FV408" s="344">
        <v>44075</v>
      </c>
      <c r="FW408" s="210"/>
      <c r="FX408" s="244" t="s">
        <v>1314</v>
      </c>
      <c r="FY408" s="243" t="s">
        <v>2522</v>
      </c>
      <c r="FZ408" s="1"/>
      <c r="GA408" s="237">
        <v>2</v>
      </c>
      <c r="GB408" s="9"/>
      <c r="GC408" s="9"/>
      <c r="GD408" s="1"/>
      <c r="GE408" s="20">
        <v>1</v>
      </c>
      <c r="GF408" s="237" t="s">
        <v>522</v>
      </c>
      <c r="GG408" s="1"/>
      <c r="GH408" s="28">
        <v>44340</v>
      </c>
      <c r="GI408" s="351">
        <v>0</v>
      </c>
      <c r="GJ408" s="244" t="s">
        <v>2718</v>
      </c>
      <c r="GK408" s="1"/>
      <c r="GL408" s="244" t="s">
        <v>513</v>
      </c>
      <c r="GM408" s="9"/>
      <c r="GN408" s="1"/>
      <c r="GO408" s="10">
        <v>44312</v>
      </c>
      <c r="GP408" s="10"/>
      <c r="GQ408" s="20"/>
      <c r="GR408" s="138"/>
      <c r="GS408" s="1"/>
      <c r="GT408" s="1"/>
      <c r="GU408" s="1"/>
      <c r="GV408" s="1"/>
      <c r="GW408" s="1"/>
      <c r="GX408" s="1"/>
      <c r="GY408" s="9"/>
      <c r="GZ408" s="9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9"/>
      <c r="KC408" s="9"/>
      <c r="KD408" s="9"/>
      <c r="KE408" s="20">
        <f t="shared" si="628"/>
        <v>347.7480084</v>
      </c>
      <c r="KF408" s="20">
        <f t="shared" si="629"/>
        <v>128.98665</v>
      </c>
      <c r="KG408" s="20">
        <f t="shared" si="630"/>
        <v>35.135963459999999</v>
      </c>
      <c r="KH408" s="20">
        <f t="shared" si="631"/>
        <v>91.838494800000007</v>
      </c>
      <c r="KI408" s="20">
        <f t="shared" si="632"/>
        <v>0.32504635799999998</v>
      </c>
      <c r="KJ408" s="20">
        <f t="shared" si="633"/>
        <v>6.4880284950000009</v>
      </c>
      <c r="KK408" s="20">
        <f t="shared" si="634"/>
        <v>9.7642894050000013</v>
      </c>
      <c r="KL408" s="20">
        <f t="shared" si="635"/>
        <v>108.99371925000001</v>
      </c>
      <c r="KM408" s="9"/>
      <c r="KN408" s="9"/>
      <c r="KO408" s="9"/>
      <c r="KP408" s="1"/>
      <c r="KQ408" s="9"/>
      <c r="KR408" s="9"/>
      <c r="KS408" s="23">
        <v>44340</v>
      </c>
      <c r="KT408" s="20">
        <v>1</v>
      </c>
      <c r="KU408" s="1">
        <v>1</v>
      </c>
      <c r="KV408" s="1">
        <v>1</v>
      </c>
      <c r="KW408" s="23">
        <v>44935</v>
      </c>
      <c r="KX408" s="1">
        <v>1</v>
      </c>
      <c r="KY408" s="1">
        <v>0</v>
      </c>
      <c r="KZ408" s="1">
        <v>0</v>
      </c>
      <c r="LA408" s="11" t="s">
        <v>2428</v>
      </c>
      <c r="LB408" s="11"/>
      <c r="LC408" s="11"/>
    </row>
    <row r="409" spans="1:315">
      <c r="A409" s="1">
        <v>75</v>
      </c>
      <c r="B409" s="1">
        <f>COUNTIFS($D$3:D409,D409,$F$3:F409,F409)</f>
        <v>1</v>
      </c>
      <c r="C409" s="34">
        <v>17156</v>
      </c>
      <c r="D409" s="21" t="s">
        <v>1983</v>
      </c>
      <c r="E409" s="2" t="s">
        <v>560</v>
      </c>
      <c r="F409" s="12">
        <v>5712190374</v>
      </c>
      <c r="G409" s="1">
        <v>65</v>
      </c>
      <c r="H409" s="441">
        <v>44651</v>
      </c>
      <c r="I409" s="29" t="s">
        <v>456</v>
      </c>
      <c r="J409" s="24" t="s">
        <v>486</v>
      </c>
      <c r="K409" s="2" t="s">
        <v>429</v>
      </c>
      <c r="L409" s="2">
        <v>12</v>
      </c>
      <c r="M409" s="2" t="s">
        <v>540</v>
      </c>
      <c r="N409" s="2" t="s">
        <v>644</v>
      </c>
      <c r="O409" s="11"/>
      <c r="P409" s="2" t="s">
        <v>1972</v>
      </c>
      <c r="Q409" s="11"/>
      <c r="R409" s="11"/>
      <c r="S409" s="11"/>
      <c r="T409" s="41"/>
      <c r="U409" s="41"/>
      <c r="V409" s="61" t="s">
        <v>1980</v>
      </c>
      <c r="W409" s="41"/>
      <c r="X409" s="41"/>
      <c r="Y409" s="63"/>
      <c r="Z409" s="11"/>
      <c r="AA409" s="1" t="s">
        <v>1780</v>
      </c>
      <c r="AB409" s="1"/>
      <c r="AC409" s="112">
        <v>300</v>
      </c>
      <c r="AD409" s="112">
        <v>3700</v>
      </c>
      <c r="AE409" s="11"/>
      <c r="AF409" s="11"/>
      <c r="AG409" s="11" t="s">
        <v>482</v>
      </c>
      <c r="AH409" s="112">
        <v>350</v>
      </c>
      <c r="AI409" s="11"/>
      <c r="AJ409" s="11"/>
      <c r="AK409" s="112"/>
      <c r="AL409" s="1"/>
      <c r="AM409" s="11"/>
      <c r="AN409" s="1"/>
      <c r="AO409" s="113">
        <v>57.3</v>
      </c>
      <c r="AP409" s="114">
        <v>16.600000000000001</v>
      </c>
      <c r="AQ409" s="115">
        <v>24.2</v>
      </c>
      <c r="AR409" s="116">
        <f t="shared" si="610"/>
        <v>98.100000000000009</v>
      </c>
      <c r="AS409" s="117">
        <f t="shared" si="611"/>
        <v>3.4518072289156621</v>
      </c>
      <c r="AT409" s="118">
        <f t="shared" si="612"/>
        <v>83.533734939759015</v>
      </c>
      <c r="AU409" s="119">
        <f t="shared" si="613"/>
        <v>1.4044117647058825</v>
      </c>
      <c r="AV409" s="19">
        <f>AW409*AO409/100</f>
        <v>55.633999999999993</v>
      </c>
      <c r="AW409" s="19">
        <f>98-AY409</f>
        <v>97.092495636998251</v>
      </c>
      <c r="AX409" s="120">
        <v>0.52</v>
      </c>
      <c r="AY409" s="19">
        <f>AX409*100/AO409</f>
        <v>0.9075043630017452</v>
      </c>
      <c r="AZ409" s="1" t="s">
        <v>431</v>
      </c>
      <c r="BA409" s="55">
        <v>43.68</v>
      </c>
      <c r="BB409" s="1" t="s">
        <v>431</v>
      </c>
      <c r="BC409" s="6">
        <v>1.9E-2</v>
      </c>
      <c r="BD409" s="6"/>
      <c r="BE409" s="19"/>
      <c r="BF409" s="19"/>
      <c r="BG409" s="64">
        <v>6645.7142857142862</v>
      </c>
      <c r="BH409" s="64">
        <v>321</v>
      </c>
      <c r="BI409" s="19">
        <v>0.12</v>
      </c>
      <c r="BJ409" s="19">
        <v>36.200000000000003</v>
      </c>
      <c r="BK409" s="19">
        <f>100-BJ409</f>
        <v>63.8</v>
      </c>
      <c r="BL409" s="121">
        <f t="shared" si="614"/>
        <v>0.56739811912225713</v>
      </c>
      <c r="BM409" s="122">
        <v>0.62</v>
      </c>
      <c r="BN409" s="6">
        <f t="shared" si="615"/>
        <v>1.0820244328097732</v>
      </c>
      <c r="BO409" s="1" t="s">
        <v>431</v>
      </c>
      <c r="BP409" s="19">
        <v>27.36</v>
      </c>
      <c r="BQ409" s="19">
        <v>29</v>
      </c>
      <c r="BR409" s="42">
        <v>26700</v>
      </c>
      <c r="BS409" s="6">
        <f t="shared" si="616"/>
        <v>59.900000000000006</v>
      </c>
      <c r="BT409" s="4">
        <v>81.400000000000006</v>
      </c>
      <c r="BU409" s="42">
        <v>13491</v>
      </c>
      <c r="BV409" s="6">
        <f t="shared" si="617"/>
        <v>18.599999999999994</v>
      </c>
      <c r="BW409" s="6">
        <f t="shared" si="618"/>
        <v>16.301200000000001</v>
      </c>
      <c r="BX409" s="22">
        <v>31.1</v>
      </c>
      <c r="BY409" s="22">
        <f t="shared" si="619"/>
        <v>5.1626000000000012</v>
      </c>
      <c r="BZ409" s="6">
        <v>28.8</v>
      </c>
      <c r="CA409" s="22">
        <f t="shared" si="620"/>
        <v>4.7808000000000002</v>
      </c>
      <c r="CB409" s="6">
        <v>38.299999999999997</v>
      </c>
      <c r="CC409" s="22">
        <f t="shared" si="621"/>
        <v>6.3578000000000001</v>
      </c>
      <c r="CD409" s="22" t="s">
        <v>431</v>
      </c>
      <c r="CE409" s="123">
        <v>82.4</v>
      </c>
      <c r="CF409" s="124">
        <v>5611</v>
      </c>
      <c r="CG409" s="123">
        <v>54.2</v>
      </c>
      <c r="CH409" s="124">
        <v>4100</v>
      </c>
      <c r="CI409" s="123">
        <v>34.6</v>
      </c>
      <c r="CJ409" s="123">
        <v>55.2</v>
      </c>
      <c r="CK409" s="124">
        <v>4804</v>
      </c>
      <c r="CL409" s="19">
        <f t="shared" si="622"/>
        <v>1.0798611111111112</v>
      </c>
      <c r="CM409" s="19"/>
      <c r="CN409" s="19"/>
      <c r="CO409" s="19"/>
      <c r="CP409" s="6"/>
      <c r="CQ409" s="19"/>
      <c r="CR409" s="19"/>
      <c r="CS409" s="20"/>
      <c r="CT409" s="25"/>
      <c r="CU409" s="125"/>
      <c r="CV409" s="125"/>
      <c r="CW409" s="1"/>
      <c r="CX409" s="1"/>
      <c r="CY409" s="1"/>
      <c r="CZ409" s="22"/>
      <c r="DA409" s="16"/>
      <c r="DB409" s="126" t="s">
        <v>446</v>
      </c>
      <c r="DC409" s="127"/>
      <c r="DD409" s="128"/>
      <c r="DE409" s="1"/>
      <c r="DF409" s="1"/>
      <c r="DG409" s="1"/>
      <c r="DH409" s="1"/>
      <c r="DI409" s="1" t="s">
        <v>433</v>
      </c>
      <c r="DJ409" s="205" t="s">
        <v>482</v>
      </c>
      <c r="DK409" s="4">
        <v>2</v>
      </c>
      <c r="DL409" s="4"/>
      <c r="DM409" s="4"/>
      <c r="DN409" s="16"/>
      <c r="DO409" s="4"/>
      <c r="DP409" s="4"/>
      <c r="DQ409" s="4"/>
      <c r="DR409" s="55"/>
      <c r="DS409" s="22"/>
      <c r="DT409" s="22"/>
      <c r="DU409" s="22"/>
      <c r="DV409" s="22"/>
      <c r="DW409" s="22"/>
      <c r="DX409" s="22"/>
      <c r="DY409" s="22"/>
      <c r="DZ409" s="22"/>
      <c r="EA409" s="2"/>
      <c r="EB409" s="2"/>
      <c r="EC409" s="36"/>
      <c r="ED409" s="36"/>
      <c r="EE409" s="4">
        <f>L409</f>
        <v>12</v>
      </c>
      <c r="EF409" s="4" t="s">
        <v>430</v>
      </c>
      <c r="EG409" s="4"/>
      <c r="EH409" s="4">
        <v>1</v>
      </c>
      <c r="EI409" s="4" t="s">
        <v>2518</v>
      </c>
      <c r="EJ409" s="4">
        <v>183</v>
      </c>
      <c r="EK409" s="4">
        <v>85</v>
      </c>
      <c r="EL409" s="6">
        <f>EK409/(EJ409*EJ409*0.01*0.01)</f>
        <v>25.381468541909285</v>
      </c>
      <c r="EM409" s="4"/>
      <c r="EN409" s="4">
        <v>1</v>
      </c>
      <c r="EO409" s="4">
        <v>3</v>
      </c>
      <c r="EP409" s="4">
        <v>2</v>
      </c>
      <c r="EQ409" s="31">
        <v>8</v>
      </c>
      <c r="ER409" s="14">
        <v>44935</v>
      </c>
      <c r="ES409" s="129">
        <f>C409</f>
        <v>17156</v>
      </c>
      <c r="ET409" s="130">
        <v>75</v>
      </c>
      <c r="EU409" s="130">
        <v>13224</v>
      </c>
      <c r="EV409" s="130">
        <v>4000</v>
      </c>
      <c r="EW409" s="130">
        <v>37440</v>
      </c>
      <c r="EX409" s="130">
        <v>2495</v>
      </c>
      <c r="EY409" s="131">
        <f t="shared" si="623"/>
        <v>311.37600000000003</v>
      </c>
      <c r="EZ409" s="38">
        <f t="shared" si="624"/>
        <v>3736.5120000000006</v>
      </c>
      <c r="FA409" s="9"/>
      <c r="FB409" s="9"/>
      <c r="FC409" s="9"/>
      <c r="FD409" s="9"/>
      <c r="FE409" s="132"/>
      <c r="FF409" s="132"/>
      <c r="FG409" s="132"/>
      <c r="FH409" s="133"/>
      <c r="FI409" s="134"/>
      <c r="FJ409" s="133"/>
      <c r="FK409" s="135"/>
      <c r="FL409" s="136"/>
      <c r="FM409" s="9"/>
      <c r="FN409" s="1"/>
      <c r="FO409" s="40">
        <f t="shared" si="625"/>
        <v>0.3</v>
      </c>
      <c r="FP409" s="9"/>
      <c r="FQ409" s="118">
        <f t="shared" si="626"/>
        <v>18.867211131276466</v>
      </c>
      <c r="FR409" s="137">
        <f t="shared" si="627"/>
        <v>0.31137600000000004</v>
      </c>
      <c r="FS409" s="9"/>
      <c r="FT409" s="1"/>
      <c r="FU409" s="336">
        <v>39934</v>
      </c>
      <c r="FV409" s="343"/>
      <c r="FW409" s="237" t="s">
        <v>1314</v>
      </c>
      <c r="FX409" s="208"/>
      <c r="FY409" s="243" t="s">
        <v>2599</v>
      </c>
      <c r="FZ409" s="1"/>
      <c r="GA409" s="1">
        <v>5</v>
      </c>
      <c r="GB409" s="9"/>
      <c r="GC409" s="9"/>
      <c r="GD409" s="1"/>
      <c r="GE409" s="20">
        <v>0</v>
      </c>
      <c r="GF409" s="237" t="s">
        <v>513</v>
      </c>
      <c r="GG409" s="1"/>
      <c r="GH409" s="28">
        <v>44861</v>
      </c>
      <c r="GI409" s="352" t="s">
        <v>2488</v>
      </c>
      <c r="GJ409" s="244" t="s">
        <v>2719</v>
      </c>
      <c r="GK409" s="1"/>
      <c r="GL409" s="244" t="s">
        <v>513</v>
      </c>
      <c r="GM409" s="9"/>
      <c r="GN409" s="1"/>
      <c r="GO409" s="10"/>
      <c r="GP409" s="10"/>
      <c r="GQ409" s="20"/>
      <c r="GR409" s="138"/>
      <c r="GS409" s="1"/>
      <c r="GT409" s="1"/>
      <c r="GU409" s="1"/>
      <c r="GV409" s="1"/>
      <c r="GW409" s="1"/>
      <c r="GX409" s="1"/>
      <c r="GY409" s="9"/>
      <c r="GZ409" s="9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22"/>
      <c r="KC409" s="22"/>
      <c r="KD409" s="22"/>
      <c r="KE409" s="20">
        <f t="shared" si="628"/>
        <v>178.41844800000001</v>
      </c>
      <c r="KF409" s="20">
        <f t="shared" si="629"/>
        <v>51.688416000000018</v>
      </c>
      <c r="KG409" s="20">
        <f t="shared" si="630"/>
        <v>75.352992</v>
      </c>
      <c r="KH409" s="20">
        <f t="shared" si="631"/>
        <v>1.6191552000000005</v>
      </c>
      <c r="KI409" s="20">
        <f t="shared" si="632"/>
        <v>1.9305312000000001</v>
      </c>
      <c r="KJ409" s="20">
        <f t="shared" si="633"/>
        <v>16.075097376000006</v>
      </c>
      <c r="KK409" s="20">
        <f t="shared" si="634"/>
        <v>14.886263808000002</v>
      </c>
      <c r="KL409" s="20">
        <f t="shared" si="635"/>
        <v>19.796663328000005</v>
      </c>
      <c r="KM409" s="19">
        <v>77.400000000000006</v>
      </c>
      <c r="KN409" s="19">
        <v>60.1</v>
      </c>
      <c r="KO409" s="11">
        <v>1</v>
      </c>
      <c r="KP409" s="2"/>
      <c r="KQ409" s="9"/>
      <c r="KR409" s="9"/>
      <c r="KS409" s="23">
        <v>44861</v>
      </c>
      <c r="KT409" s="20">
        <v>3</v>
      </c>
      <c r="KU409" s="1">
        <v>6</v>
      </c>
      <c r="KV409" s="1">
        <v>3</v>
      </c>
      <c r="KW409" s="23">
        <v>44939</v>
      </c>
      <c r="KX409" s="1">
        <v>1</v>
      </c>
      <c r="KY409" s="1">
        <v>4</v>
      </c>
      <c r="KZ409" s="1">
        <v>4</v>
      </c>
      <c r="LA409" s="11" t="s">
        <v>2438</v>
      </c>
      <c r="LB409" s="11"/>
      <c r="LC409" s="11"/>
    </row>
    <row r="410" spans="1:315">
      <c r="A410" s="1">
        <v>347</v>
      </c>
      <c r="B410" s="1">
        <f>COUNTIFS($D$3:D410,D410,$F$3:F410,F410)</f>
        <v>1</v>
      </c>
      <c r="C410" s="34">
        <v>11914</v>
      </c>
      <c r="D410" s="21" t="s">
        <v>903</v>
      </c>
      <c r="E410" s="2" t="s">
        <v>498</v>
      </c>
      <c r="F410" s="12">
        <v>7659134483</v>
      </c>
      <c r="G410" s="1">
        <v>43</v>
      </c>
      <c r="H410" s="441">
        <v>43789</v>
      </c>
      <c r="I410" s="29" t="s">
        <v>627</v>
      </c>
      <c r="J410" s="24" t="s">
        <v>486</v>
      </c>
      <c r="K410" s="2" t="s">
        <v>429</v>
      </c>
      <c r="L410" s="1">
        <v>9</v>
      </c>
      <c r="M410" s="2">
        <v>3</v>
      </c>
      <c r="N410" s="2" t="s">
        <v>430</v>
      </c>
      <c r="O410" s="1"/>
      <c r="P410" s="1" t="s">
        <v>894</v>
      </c>
      <c r="Q410" s="25"/>
      <c r="R410" s="25"/>
      <c r="S410" s="2"/>
      <c r="T410" s="45" t="s">
        <v>782</v>
      </c>
      <c r="U410" s="45"/>
      <c r="V410" s="47" t="s">
        <v>858</v>
      </c>
      <c r="W410" s="27"/>
      <c r="X410" s="56"/>
      <c r="Y410" s="56"/>
      <c r="Z410" s="29"/>
      <c r="AA410" s="1" t="s">
        <v>768</v>
      </c>
      <c r="AB410" s="1"/>
      <c r="AC410" s="112">
        <v>128</v>
      </c>
      <c r="AD410" s="112">
        <v>1100</v>
      </c>
      <c r="AE410" s="11"/>
      <c r="AF410" s="11"/>
      <c r="AG410" s="11" t="s">
        <v>482</v>
      </c>
      <c r="AH410" s="112">
        <v>150</v>
      </c>
      <c r="AI410" s="11"/>
      <c r="AJ410" s="1"/>
      <c r="AK410" s="112"/>
      <c r="AL410" s="1"/>
      <c r="AM410" s="1"/>
      <c r="AN410" s="1"/>
      <c r="AO410" s="113">
        <v>33.1</v>
      </c>
      <c r="AP410" s="114">
        <v>26.9</v>
      </c>
      <c r="AQ410" s="115">
        <v>38.1</v>
      </c>
      <c r="AR410" s="116">
        <f t="shared" si="610"/>
        <v>98.1</v>
      </c>
      <c r="AS410" s="117">
        <f t="shared" si="611"/>
        <v>1.2304832713754648</v>
      </c>
      <c r="AT410" s="118">
        <f t="shared" si="612"/>
        <v>46.881412639405212</v>
      </c>
      <c r="AU410" s="119">
        <f t="shared" si="613"/>
        <v>0.50923076923076926</v>
      </c>
      <c r="AV410" s="19">
        <v>29.856200000000005</v>
      </c>
      <c r="AW410" s="19">
        <f>95-AY410</f>
        <v>90.2</v>
      </c>
      <c r="AX410" s="120">
        <v>1.5888</v>
      </c>
      <c r="AY410" s="19">
        <v>4.8</v>
      </c>
      <c r="AZ410" s="1" t="s">
        <v>431</v>
      </c>
      <c r="BA410" s="142">
        <v>23.27</v>
      </c>
      <c r="BB410" s="1" t="s">
        <v>431</v>
      </c>
      <c r="BC410" s="6">
        <v>1</v>
      </c>
      <c r="BD410" s="6">
        <v>82.5</v>
      </c>
      <c r="BE410" s="19">
        <v>17.600000000000001</v>
      </c>
      <c r="BF410" s="19">
        <v>15.1</v>
      </c>
      <c r="BG410" s="2">
        <v>7336</v>
      </c>
      <c r="BH410" s="20">
        <v>445.5</v>
      </c>
      <c r="BI410" s="19">
        <v>1.2</v>
      </c>
      <c r="BJ410" s="19">
        <v>61</v>
      </c>
      <c r="BK410" s="1">
        <v>39</v>
      </c>
      <c r="BL410" s="121">
        <f t="shared" si="614"/>
        <v>1.5641025641025641</v>
      </c>
      <c r="BM410" s="122">
        <v>0.5</v>
      </c>
      <c r="BN410" s="6">
        <f t="shared" si="615"/>
        <v>1.5105740181268881</v>
      </c>
      <c r="BO410" s="1" t="s">
        <v>431</v>
      </c>
      <c r="BP410" s="1">
        <v>37.799999999999997</v>
      </c>
      <c r="BQ410" s="19">
        <v>41.268000000000001</v>
      </c>
      <c r="BR410" s="4">
        <v>32643</v>
      </c>
      <c r="BS410" s="6">
        <f t="shared" si="616"/>
        <v>60.099999999999994</v>
      </c>
      <c r="BT410" s="4">
        <v>90.7</v>
      </c>
      <c r="BU410" s="42">
        <v>9480.8000000000011</v>
      </c>
      <c r="BV410" s="6">
        <f t="shared" si="617"/>
        <v>9.2999999999999972</v>
      </c>
      <c r="BW410" s="6">
        <f t="shared" si="618"/>
        <v>26.657899999999998</v>
      </c>
      <c r="BX410" s="4">
        <v>17.8</v>
      </c>
      <c r="BY410" s="22">
        <f t="shared" si="619"/>
        <v>4.7881999999999998</v>
      </c>
      <c r="BZ410" s="4">
        <v>42.3</v>
      </c>
      <c r="CA410" s="22">
        <f t="shared" si="620"/>
        <v>11.378699999999998</v>
      </c>
      <c r="CB410" s="4">
        <v>39</v>
      </c>
      <c r="CC410" s="22">
        <f t="shared" si="621"/>
        <v>10.491</v>
      </c>
      <c r="CD410" s="6">
        <v>1</v>
      </c>
      <c r="CE410" s="123">
        <v>99.2</v>
      </c>
      <c r="CF410" s="124">
        <v>9049.3499999999985</v>
      </c>
      <c r="CG410" s="123">
        <v>96.6</v>
      </c>
      <c r="CH410" s="123">
        <v>5594</v>
      </c>
      <c r="CI410" s="123">
        <v>63.7</v>
      </c>
      <c r="CJ410" s="123">
        <v>83.7</v>
      </c>
      <c r="CK410" s="124">
        <v>5997.5999999999995</v>
      </c>
      <c r="CL410" s="19">
        <f t="shared" si="622"/>
        <v>0.42080378250591022</v>
      </c>
      <c r="CM410" s="22"/>
      <c r="CN410" s="22"/>
      <c r="CO410" s="22"/>
      <c r="CP410" s="6"/>
      <c r="CQ410" s="19"/>
      <c r="CR410" s="19"/>
      <c r="CS410" s="19"/>
      <c r="CT410" s="22"/>
      <c r="CU410" s="139"/>
      <c r="CV410" s="139"/>
      <c r="CW410" s="22"/>
      <c r="CX410" s="22"/>
      <c r="CY410" s="1"/>
      <c r="CZ410" s="22"/>
      <c r="DA410" s="1"/>
      <c r="DB410" s="126" t="s">
        <v>463</v>
      </c>
      <c r="DC410" s="127"/>
      <c r="DD410" s="128" t="s">
        <v>904</v>
      </c>
      <c r="DE410" s="1"/>
      <c r="DF410" s="1"/>
      <c r="DG410" s="1"/>
      <c r="DH410" s="1"/>
      <c r="DI410" s="1" t="s">
        <v>435</v>
      </c>
      <c r="DJ410" s="205" t="s">
        <v>482</v>
      </c>
      <c r="DK410" s="4">
        <v>2</v>
      </c>
      <c r="DL410" s="4"/>
      <c r="DM410" s="4"/>
      <c r="DN410" s="16">
        <v>0</v>
      </c>
      <c r="DO410" s="4"/>
      <c r="DP410" s="4"/>
      <c r="DQ410" s="4"/>
      <c r="DR410" s="1" t="s">
        <v>430</v>
      </c>
      <c r="DS410" s="1" t="s">
        <v>430</v>
      </c>
      <c r="DT410" s="1">
        <v>242</v>
      </c>
      <c r="DU410" s="1">
        <v>30.2</v>
      </c>
      <c r="DV410" s="1">
        <v>69.8</v>
      </c>
      <c r="DW410" s="1" t="s">
        <v>430</v>
      </c>
      <c r="DX410" s="1" t="s">
        <v>430</v>
      </c>
      <c r="DY410" s="1" t="s">
        <v>430</v>
      </c>
      <c r="DZ410" s="1" t="s">
        <v>430</v>
      </c>
      <c r="EA410" s="1">
        <v>0</v>
      </c>
      <c r="EB410" s="1"/>
      <c r="EC410" s="36"/>
      <c r="ED410" s="36"/>
      <c r="EE410" s="4">
        <v>9</v>
      </c>
      <c r="EF410" s="4" t="s">
        <v>430</v>
      </c>
      <c r="EG410" s="4"/>
      <c r="EH410" s="4">
        <v>1</v>
      </c>
      <c r="EI410" s="4" t="s">
        <v>2720</v>
      </c>
      <c r="EJ410" s="4">
        <v>176</v>
      </c>
      <c r="EK410" s="4">
        <v>74</v>
      </c>
      <c r="EL410" s="6">
        <f>EK410/(EJ410*EJ410*0.01*0.01)</f>
        <v>23.889462809917354</v>
      </c>
      <c r="EM410" s="4"/>
      <c r="EN410" s="4">
        <v>1</v>
      </c>
      <c r="EO410" s="4">
        <v>2</v>
      </c>
      <c r="EP410" s="4">
        <v>2</v>
      </c>
      <c r="EQ410" s="31">
        <v>2</v>
      </c>
      <c r="ER410" s="14">
        <v>44193</v>
      </c>
      <c r="ES410" s="129">
        <v>11914</v>
      </c>
      <c r="ET410" s="130">
        <v>75</v>
      </c>
      <c r="EU410" s="130">
        <v>1847</v>
      </c>
      <c r="EV410" s="130">
        <v>4000</v>
      </c>
      <c r="EW410" s="130">
        <v>40560</v>
      </c>
      <c r="EX410" s="130">
        <v>898</v>
      </c>
      <c r="EY410" s="131">
        <f t="shared" si="623"/>
        <v>121.4096</v>
      </c>
      <c r="EZ410" s="38">
        <f t="shared" si="624"/>
        <v>1092.6864</v>
      </c>
      <c r="FA410" s="9"/>
      <c r="FB410" s="9"/>
      <c r="FC410" s="9"/>
      <c r="FD410" s="9"/>
      <c r="FE410" s="132"/>
      <c r="FF410" s="132"/>
      <c r="FG410" s="132"/>
      <c r="FH410" s="133"/>
      <c r="FI410" s="134"/>
      <c r="FJ410" s="133"/>
      <c r="FK410" s="135"/>
      <c r="FL410" s="136"/>
      <c r="FM410" s="9"/>
      <c r="FN410" s="1"/>
      <c r="FO410" s="40">
        <f t="shared" si="625"/>
        <v>0.128</v>
      </c>
      <c r="FP410" s="9"/>
      <c r="FQ410" s="118">
        <f t="shared" si="626"/>
        <v>48.619382782891172</v>
      </c>
      <c r="FR410" s="137">
        <f t="shared" si="627"/>
        <v>0.12140959999999999</v>
      </c>
      <c r="FS410" s="9"/>
      <c r="FT410" s="1"/>
      <c r="FU410" s="336">
        <v>43770</v>
      </c>
      <c r="FV410" s="343"/>
      <c r="FW410" s="237" t="s">
        <v>430</v>
      </c>
      <c r="FX410" s="208"/>
      <c r="FY410" s="243" t="s">
        <v>2461</v>
      </c>
      <c r="FZ410" s="1"/>
      <c r="GA410" s="237" t="s">
        <v>430</v>
      </c>
      <c r="GB410" s="9"/>
      <c r="GC410" s="9"/>
      <c r="GD410" s="1"/>
      <c r="GE410" s="20">
        <v>0</v>
      </c>
      <c r="GF410" s="237" t="s">
        <v>513</v>
      </c>
      <c r="GG410" s="1"/>
      <c r="GH410" s="28">
        <v>44192</v>
      </c>
      <c r="GI410" s="351">
        <v>0</v>
      </c>
      <c r="GJ410" s="244" t="s">
        <v>522</v>
      </c>
      <c r="GK410" s="1"/>
      <c r="GL410" s="244" t="s">
        <v>513</v>
      </c>
      <c r="GM410" s="9"/>
      <c r="GN410" s="1"/>
      <c r="GO410" s="10">
        <v>43789</v>
      </c>
      <c r="GP410" s="10"/>
      <c r="GQ410" s="20"/>
      <c r="GR410" s="138"/>
      <c r="GS410" s="1"/>
      <c r="GT410" s="1"/>
      <c r="GU410" s="1"/>
      <c r="GV410" s="1"/>
      <c r="GW410" s="1"/>
      <c r="GX410" s="1"/>
      <c r="GY410" s="9"/>
      <c r="GZ410" s="9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9"/>
      <c r="KC410" s="9"/>
      <c r="KD410" s="9"/>
      <c r="KE410" s="20">
        <f t="shared" si="628"/>
        <v>40.1865776</v>
      </c>
      <c r="KF410" s="20">
        <f t="shared" si="629"/>
        <v>32.659182399999992</v>
      </c>
      <c r="KG410" s="20">
        <f t="shared" si="630"/>
        <v>46.257057599999996</v>
      </c>
      <c r="KH410" s="20">
        <f t="shared" si="631"/>
        <v>1.9289557248</v>
      </c>
      <c r="KI410" s="20">
        <f t="shared" si="632"/>
        <v>0.60704800000000003</v>
      </c>
      <c r="KJ410" s="20">
        <f t="shared" si="633"/>
        <v>5.8133344671999998</v>
      </c>
      <c r="KK410" s="20">
        <f t="shared" si="634"/>
        <v>13.814834155199996</v>
      </c>
      <c r="KL410" s="20">
        <f t="shared" si="635"/>
        <v>12.737081135999999</v>
      </c>
      <c r="KM410" s="9"/>
      <c r="KN410" s="9"/>
      <c r="KO410" s="9"/>
      <c r="KP410" s="1"/>
      <c r="KQ410" s="9"/>
      <c r="KR410" s="9"/>
      <c r="KS410" s="23">
        <v>44192</v>
      </c>
      <c r="KT410" s="20">
        <v>2</v>
      </c>
      <c r="KU410" s="237" t="s">
        <v>430</v>
      </c>
      <c r="KV410" s="1">
        <v>2</v>
      </c>
      <c r="KW410" s="23">
        <v>44222</v>
      </c>
      <c r="KX410" s="1">
        <v>1</v>
      </c>
      <c r="KY410" s="1">
        <v>0</v>
      </c>
      <c r="KZ410" s="1">
        <v>3</v>
      </c>
      <c r="LA410" s="11" t="s">
        <v>2428</v>
      </c>
      <c r="LB410" s="11"/>
      <c r="LC410" s="11"/>
    </row>
    <row r="411" spans="1:315">
      <c r="A411" s="1">
        <v>209</v>
      </c>
      <c r="B411" s="1">
        <f>COUNTIFS($D$3:D411,D411,$F$3:F411,F411)</f>
        <v>1</v>
      </c>
      <c r="C411" s="34">
        <v>13292</v>
      </c>
      <c r="D411" s="72" t="s">
        <v>903</v>
      </c>
      <c r="E411" s="73" t="s">
        <v>1268</v>
      </c>
      <c r="F411" s="75">
        <v>5460233867</v>
      </c>
      <c r="G411" s="74">
        <v>66</v>
      </c>
      <c r="H411" s="442">
        <v>44063</v>
      </c>
      <c r="I411" s="29" t="s">
        <v>539</v>
      </c>
      <c r="J411" s="24" t="s">
        <v>486</v>
      </c>
      <c r="K411" s="2" t="s">
        <v>429</v>
      </c>
      <c r="L411" s="1">
        <v>34</v>
      </c>
      <c r="M411" s="2" t="s">
        <v>661</v>
      </c>
      <c r="N411" s="2" t="s">
        <v>430</v>
      </c>
      <c r="O411" s="1"/>
      <c r="P411" s="1" t="s">
        <v>1246</v>
      </c>
      <c r="Q411" s="25"/>
      <c r="R411" s="25"/>
      <c r="S411" s="2"/>
      <c r="T411" s="41"/>
      <c r="U411" s="41"/>
      <c r="V411" s="54" t="s">
        <v>1107</v>
      </c>
      <c r="W411" s="27"/>
      <c r="X411" s="56"/>
      <c r="Y411" s="56"/>
      <c r="Z411" s="29"/>
      <c r="AA411" s="1" t="s">
        <v>793</v>
      </c>
      <c r="AB411" s="1"/>
      <c r="AC411" s="112">
        <v>292</v>
      </c>
      <c r="AD411" s="112">
        <v>9900</v>
      </c>
      <c r="AE411" s="11"/>
      <c r="AF411" s="11"/>
      <c r="AG411" s="11" t="s">
        <v>482</v>
      </c>
      <c r="AH411" s="112">
        <v>650</v>
      </c>
      <c r="AI411" s="11"/>
      <c r="AJ411" s="11"/>
      <c r="AK411" s="112"/>
      <c r="AL411" s="1"/>
      <c r="AM411" s="11"/>
      <c r="AN411" s="1"/>
      <c r="AO411" s="113">
        <v>23.9</v>
      </c>
      <c r="AP411" s="114">
        <v>69.3</v>
      </c>
      <c r="AQ411" s="115">
        <v>3.7</v>
      </c>
      <c r="AR411" s="116">
        <f t="shared" si="610"/>
        <v>96.899999999999991</v>
      </c>
      <c r="AS411" s="117">
        <f t="shared" si="611"/>
        <v>0.34487734487734489</v>
      </c>
      <c r="AT411" s="118">
        <f t="shared" si="612"/>
        <v>1.2760461760461761</v>
      </c>
      <c r="AU411" s="119">
        <f t="shared" si="613"/>
        <v>0.32739726027397259</v>
      </c>
      <c r="AV411" s="19">
        <f>AW411*AO411/100</f>
        <v>18.661999999999999</v>
      </c>
      <c r="AW411" s="19">
        <f>98-AY411-(CD411*100/AO411)</f>
        <v>78.0836820083682</v>
      </c>
      <c r="AX411" s="120">
        <v>4.0999999999999996</v>
      </c>
      <c r="AY411" s="19">
        <f>AX411*100/AO411</f>
        <v>17.15481171548117</v>
      </c>
      <c r="AZ411" s="1" t="s">
        <v>431</v>
      </c>
      <c r="BA411" s="55">
        <v>27.1</v>
      </c>
      <c r="BB411" s="1" t="s">
        <v>431</v>
      </c>
      <c r="BC411" s="6">
        <v>5.0999999999999997E-2</v>
      </c>
      <c r="BD411" s="6"/>
      <c r="BE411" s="19"/>
      <c r="BF411" s="19"/>
      <c r="BG411" s="64">
        <v>6158</v>
      </c>
      <c r="BH411" s="2">
        <v>371</v>
      </c>
      <c r="BI411" s="19">
        <v>4.6500000000000004</v>
      </c>
      <c r="BJ411" s="19">
        <v>42.7</v>
      </c>
      <c r="BK411" s="19">
        <v>57.3</v>
      </c>
      <c r="BL411" s="121">
        <f t="shared" si="614"/>
        <v>0.74520069808027933</v>
      </c>
      <c r="BM411" s="122">
        <v>0.18</v>
      </c>
      <c r="BN411" s="6">
        <f t="shared" si="615"/>
        <v>0.75313807531380761</v>
      </c>
      <c r="BO411" s="1" t="s">
        <v>431</v>
      </c>
      <c r="BP411" s="19">
        <v>13.4</v>
      </c>
      <c r="BQ411" s="19">
        <v>33.58</v>
      </c>
      <c r="BR411" s="42">
        <v>37493.5</v>
      </c>
      <c r="BS411" s="6">
        <f t="shared" si="616"/>
        <v>50.300000000000004</v>
      </c>
      <c r="BT411" s="4">
        <v>64.7</v>
      </c>
      <c r="BU411" s="42">
        <v>6274.5762711864409</v>
      </c>
      <c r="BV411" s="6">
        <f t="shared" si="617"/>
        <v>35.299999999999997</v>
      </c>
      <c r="BW411" s="6">
        <f t="shared" si="618"/>
        <v>68.191200000000009</v>
      </c>
      <c r="BX411" s="2">
        <v>33.700000000000003</v>
      </c>
      <c r="BY411" s="22">
        <f t="shared" si="619"/>
        <v>23.354100000000003</v>
      </c>
      <c r="BZ411" s="4">
        <v>16.600000000000001</v>
      </c>
      <c r="CA411" s="22">
        <f t="shared" si="620"/>
        <v>11.503800000000002</v>
      </c>
      <c r="CB411" s="6">
        <v>48.1</v>
      </c>
      <c r="CC411" s="22">
        <f t="shared" si="621"/>
        <v>33.333300000000001</v>
      </c>
      <c r="CD411" s="22">
        <v>0.66</v>
      </c>
      <c r="CE411" s="123">
        <v>98.6</v>
      </c>
      <c r="CF411" s="123">
        <v>7586</v>
      </c>
      <c r="CG411" s="123">
        <v>89.5</v>
      </c>
      <c r="CH411" s="123">
        <v>4051</v>
      </c>
      <c r="CI411" s="123">
        <v>61.2</v>
      </c>
      <c r="CJ411" s="123">
        <v>78.900000000000006</v>
      </c>
      <c r="CK411" s="123">
        <v>4371</v>
      </c>
      <c r="CL411" s="19">
        <f t="shared" si="622"/>
        <v>2.0301204819277108</v>
      </c>
      <c r="CM411" s="22"/>
      <c r="CN411" s="22"/>
      <c r="CO411" s="22"/>
      <c r="CP411" s="6">
        <v>0.45</v>
      </c>
      <c r="CQ411" s="19"/>
      <c r="CR411" s="19"/>
      <c r="CS411" s="19"/>
      <c r="CT411" s="22"/>
      <c r="CU411" s="139"/>
      <c r="CV411" s="139"/>
      <c r="CW411" s="22"/>
      <c r="CX411" s="22"/>
      <c r="CY411" s="1"/>
      <c r="CZ411" s="22"/>
      <c r="DA411" s="16"/>
      <c r="DB411" s="126" t="s">
        <v>256</v>
      </c>
      <c r="DC411" s="127"/>
      <c r="DD411" s="128" t="s">
        <v>1269</v>
      </c>
      <c r="DE411" s="1"/>
      <c r="DF411" s="1"/>
      <c r="DG411" s="1"/>
      <c r="DH411" s="1"/>
      <c r="DI411" s="1" t="s">
        <v>435</v>
      </c>
      <c r="DJ411" s="205" t="s">
        <v>482</v>
      </c>
      <c r="DK411" s="4">
        <v>2</v>
      </c>
      <c r="DL411" s="4"/>
      <c r="DM411" s="4"/>
      <c r="DN411" s="16">
        <v>0</v>
      </c>
      <c r="DO411" s="4"/>
      <c r="DP411" s="4"/>
      <c r="DQ411" s="4"/>
      <c r="DR411" s="1" t="s">
        <v>430</v>
      </c>
      <c r="DS411" s="1" t="s">
        <v>430</v>
      </c>
      <c r="DT411" s="1">
        <v>346</v>
      </c>
      <c r="DU411" s="1">
        <v>37.299999999999997</v>
      </c>
      <c r="DV411" s="1">
        <v>62.7</v>
      </c>
      <c r="DW411" s="1" t="s">
        <v>430</v>
      </c>
      <c r="DX411" s="1" t="s">
        <v>430</v>
      </c>
      <c r="DY411" s="1" t="s">
        <v>430</v>
      </c>
      <c r="DZ411" s="1" t="s">
        <v>430</v>
      </c>
      <c r="EA411" s="1">
        <v>0</v>
      </c>
      <c r="EB411" s="1"/>
      <c r="EC411" s="36"/>
      <c r="ED411" s="36"/>
      <c r="EE411" s="4">
        <v>34</v>
      </c>
      <c r="EF411" s="4">
        <v>50</v>
      </c>
      <c r="EG411" s="5">
        <v>3</v>
      </c>
      <c r="EH411" s="4">
        <v>1</v>
      </c>
      <c r="EI411" s="4" t="s">
        <v>2721</v>
      </c>
      <c r="EJ411" s="4" t="s">
        <v>430</v>
      </c>
      <c r="EK411" s="4" t="s">
        <v>430</v>
      </c>
      <c r="EL411" s="6" t="s">
        <v>430</v>
      </c>
      <c r="EM411" s="4"/>
      <c r="EN411" s="4">
        <v>1</v>
      </c>
      <c r="EO411" s="4">
        <v>3</v>
      </c>
      <c r="EP411" s="4">
        <v>2</v>
      </c>
      <c r="EQ411" s="31" t="s">
        <v>513</v>
      </c>
      <c r="ER411" s="14" t="s">
        <v>513</v>
      </c>
      <c r="ES411" s="129">
        <v>13292</v>
      </c>
      <c r="ET411" s="130">
        <v>75</v>
      </c>
      <c r="EU411" s="130">
        <v>4764</v>
      </c>
      <c r="EV411" s="130">
        <v>4000</v>
      </c>
      <c r="EW411" s="130">
        <v>39780</v>
      </c>
      <c r="EX411" s="130">
        <v>2208</v>
      </c>
      <c r="EY411" s="131">
        <f t="shared" si="623"/>
        <v>292.7808</v>
      </c>
      <c r="EZ411" s="38">
        <f t="shared" si="624"/>
        <v>9954.5472000000009</v>
      </c>
      <c r="FA411" s="9"/>
      <c r="FB411" s="9"/>
      <c r="FC411" s="9"/>
      <c r="FD411" s="9"/>
      <c r="FE411" s="132"/>
      <c r="FF411" s="132"/>
      <c r="FG411" s="132"/>
      <c r="FH411" s="133"/>
      <c r="FI411" s="140"/>
      <c r="FJ411" s="133"/>
      <c r="FK411" s="135"/>
      <c r="FL411" s="136"/>
      <c r="FM411" s="9"/>
      <c r="FN411" s="1"/>
      <c r="FO411" s="40">
        <f t="shared" si="625"/>
        <v>0.29199999999999998</v>
      </c>
      <c r="FP411" s="9"/>
      <c r="FQ411" s="118">
        <f t="shared" si="626"/>
        <v>46.347607052896727</v>
      </c>
      <c r="FR411" s="137">
        <f t="shared" si="627"/>
        <v>0.29278080000000001</v>
      </c>
      <c r="FS411" s="9"/>
      <c r="FT411" s="1"/>
      <c r="FU411" s="336">
        <v>42156</v>
      </c>
      <c r="FV411" s="343"/>
      <c r="FW411" s="237" t="s">
        <v>1314</v>
      </c>
      <c r="FX411" s="208"/>
      <c r="FY411" s="243" t="s">
        <v>2429</v>
      </c>
      <c r="FZ411" s="1"/>
      <c r="GA411" s="237" t="s">
        <v>430</v>
      </c>
      <c r="GB411" s="9"/>
      <c r="GC411" s="9"/>
      <c r="GD411" s="1"/>
      <c r="GE411" s="20">
        <v>0</v>
      </c>
      <c r="GF411" s="237" t="s">
        <v>513</v>
      </c>
      <c r="GG411" s="1"/>
      <c r="GH411" s="28">
        <v>44111</v>
      </c>
      <c r="GI411" s="351">
        <v>1</v>
      </c>
      <c r="GJ411" s="244" t="s">
        <v>2489</v>
      </c>
      <c r="GK411" s="1"/>
      <c r="GL411" s="244" t="s">
        <v>513</v>
      </c>
      <c r="GM411" s="9"/>
      <c r="GN411" s="1"/>
      <c r="GO411" s="10">
        <v>44063</v>
      </c>
      <c r="GP411" s="10"/>
      <c r="GQ411" s="20"/>
      <c r="GR411" s="138"/>
      <c r="GS411" s="1"/>
      <c r="GT411" s="1"/>
      <c r="GU411" s="1"/>
      <c r="GV411" s="1"/>
      <c r="GW411" s="1"/>
      <c r="GX411" s="1"/>
      <c r="GY411" s="9"/>
      <c r="GZ411" s="9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9"/>
      <c r="KC411" s="9"/>
      <c r="KD411" s="9"/>
      <c r="KE411" s="20">
        <f t="shared" si="628"/>
        <v>69.974611199999998</v>
      </c>
      <c r="KF411" s="20">
        <f t="shared" si="629"/>
        <v>202.89709440000001</v>
      </c>
      <c r="KG411" s="20">
        <f t="shared" si="630"/>
        <v>10.832889600000001</v>
      </c>
      <c r="KH411" s="20">
        <f t="shared" si="631"/>
        <v>12.004012799999998</v>
      </c>
      <c r="KI411" s="20">
        <f t="shared" si="632"/>
        <v>0.52700544000000005</v>
      </c>
      <c r="KJ411" s="20">
        <f t="shared" si="633"/>
        <v>68.376320812800017</v>
      </c>
      <c r="KK411" s="20">
        <f t="shared" si="634"/>
        <v>33.680917670400007</v>
      </c>
      <c r="KL411" s="20">
        <f t="shared" si="635"/>
        <v>97.593502406399992</v>
      </c>
      <c r="KM411" s="9"/>
      <c r="KN411" s="9"/>
      <c r="KO411" s="9"/>
      <c r="KP411" s="1"/>
      <c r="KQ411" s="9"/>
      <c r="KR411" s="9"/>
      <c r="KS411" s="23">
        <v>44111</v>
      </c>
      <c r="KT411" s="20">
        <v>2</v>
      </c>
      <c r="KU411" s="237" t="s">
        <v>430</v>
      </c>
      <c r="KV411" s="1">
        <v>2</v>
      </c>
      <c r="KW411" s="23">
        <v>44657</v>
      </c>
      <c r="KX411" s="1">
        <v>2</v>
      </c>
      <c r="KY411" s="1">
        <v>1</v>
      </c>
      <c r="KZ411" s="1">
        <v>2</v>
      </c>
      <c r="LA411" s="11" t="s">
        <v>2480</v>
      </c>
      <c r="LB411" s="11"/>
      <c r="LC411" s="11"/>
    </row>
    <row r="412" spans="1:315">
      <c r="A412" s="1">
        <v>49</v>
      </c>
      <c r="B412" s="1">
        <f>COUNTIFS($D$3:D412,D412,$F$3:F412,F412)</f>
        <v>2</v>
      </c>
      <c r="C412" s="34">
        <v>17043</v>
      </c>
      <c r="D412" s="72" t="s">
        <v>903</v>
      </c>
      <c r="E412" s="73" t="s">
        <v>1268</v>
      </c>
      <c r="F412" s="75">
        <v>5460233867</v>
      </c>
      <c r="G412" s="74">
        <v>68</v>
      </c>
      <c r="H412" s="442">
        <v>44629</v>
      </c>
      <c r="I412" s="29" t="s">
        <v>662</v>
      </c>
      <c r="J412" s="24" t="s">
        <v>486</v>
      </c>
      <c r="K412" s="2" t="s">
        <v>429</v>
      </c>
      <c r="L412" s="2">
        <v>37</v>
      </c>
      <c r="M412" s="2" t="s">
        <v>661</v>
      </c>
      <c r="N412" s="2" t="s">
        <v>430</v>
      </c>
      <c r="O412" s="11"/>
      <c r="P412" s="2" t="s">
        <v>1937</v>
      </c>
      <c r="Q412" s="11"/>
      <c r="R412" s="11"/>
      <c r="S412" s="11"/>
      <c r="T412" s="41"/>
      <c r="U412" s="41"/>
      <c r="V412" s="61" t="s">
        <v>1358</v>
      </c>
      <c r="W412" s="41"/>
      <c r="X412" s="41" t="s">
        <v>1880</v>
      </c>
      <c r="Y412" s="63" t="s">
        <v>1947</v>
      </c>
      <c r="Z412" s="11" t="s">
        <v>1948</v>
      </c>
      <c r="AA412" s="1" t="s">
        <v>793</v>
      </c>
      <c r="AB412" s="1"/>
      <c r="AC412" s="112">
        <v>159</v>
      </c>
      <c r="AD412" s="112">
        <v>5900</v>
      </c>
      <c r="AE412" s="11"/>
      <c r="AF412" s="11"/>
      <c r="AG412" s="11" t="s">
        <v>482</v>
      </c>
      <c r="AH412" s="112">
        <v>400</v>
      </c>
      <c r="AI412" s="11"/>
      <c r="AJ412" s="11"/>
      <c r="AK412" s="112"/>
      <c r="AL412" s="1"/>
      <c r="AM412" s="11"/>
      <c r="AN412" s="1"/>
      <c r="AO412" s="113">
        <v>25.1</v>
      </c>
      <c r="AP412" s="114">
        <v>59.4</v>
      </c>
      <c r="AQ412" s="115">
        <v>15.1</v>
      </c>
      <c r="AR412" s="116">
        <f t="shared" si="610"/>
        <v>99.6</v>
      </c>
      <c r="AS412" s="117">
        <f t="shared" si="611"/>
        <v>0.42255892255892258</v>
      </c>
      <c r="AT412" s="118">
        <f t="shared" si="612"/>
        <v>6.3806397306397304</v>
      </c>
      <c r="AU412" s="119">
        <f t="shared" si="613"/>
        <v>0.3369127516778524</v>
      </c>
      <c r="AV412" s="19">
        <f>AW412*AO412/100</f>
        <v>19.698</v>
      </c>
      <c r="AW412" s="19">
        <f>98-AY412-(CD412*100/AO412)</f>
        <v>78.478087649402397</v>
      </c>
      <c r="AX412" s="120">
        <v>4.1399999999999997</v>
      </c>
      <c r="AY412" s="19">
        <f>AX412*100/AO412</f>
        <v>16.494023904382466</v>
      </c>
      <c r="AZ412" s="1" t="s">
        <v>431</v>
      </c>
      <c r="BA412" s="55">
        <v>19.82</v>
      </c>
      <c r="BB412" s="1" t="s">
        <v>431</v>
      </c>
      <c r="BC412" s="6">
        <v>2.5999999999999999E-2</v>
      </c>
      <c r="BD412" s="6"/>
      <c r="BE412" s="19"/>
      <c r="BF412" s="19"/>
      <c r="BG412" s="64">
        <v>4352.8499999999995</v>
      </c>
      <c r="BH412" s="64">
        <v>318</v>
      </c>
      <c r="BI412" s="19">
        <v>3.17</v>
      </c>
      <c r="BJ412" s="19">
        <v>33.700000000000003</v>
      </c>
      <c r="BK412" s="19">
        <f>100-BJ412</f>
        <v>66.3</v>
      </c>
      <c r="BL412" s="121">
        <f t="shared" si="614"/>
        <v>0.50829562594268485</v>
      </c>
      <c r="BM412" s="122">
        <v>0.23</v>
      </c>
      <c r="BN412" s="6">
        <f t="shared" si="615"/>
        <v>0.91633466135458164</v>
      </c>
      <c r="BO412" s="1" t="s">
        <v>431</v>
      </c>
      <c r="BP412" s="19">
        <v>29.4</v>
      </c>
      <c r="BQ412" s="19">
        <v>13.29</v>
      </c>
      <c r="BR412" s="42">
        <v>38426.400000000001</v>
      </c>
      <c r="BS412" s="6">
        <f t="shared" si="616"/>
        <v>66.7</v>
      </c>
      <c r="BT412" s="4">
        <v>91.9</v>
      </c>
      <c r="BU412" s="42">
        <v>9858</v>
      </c>
      <c r="BV412" s="6">
        <f t="shared" si="617"/>
        <v>8.0999999999999943</v>
      </c>
      <c r="BW412" s="6">
        <f t="shared" si="618"/>
        <v>58.984200000000001</v>
      </c>
      <c r="BX412" s="22">
        <v>42.7</v>
      </c>
      <c r="BY412" s="22">
        <f t="shared" si="619"/>
        <v>25.363800000000001</v>
      </c>
      <c r="BZ412" s="6">
        <v>24</v>
      </c>
      <c r="CA412" s="22">
        <f t="shared" si="620"/>
        <v>14.255999999999998</v>
      </c>
      <c r="CB412" s="6">
        <v>32.6</v>
      </c>
      <c r="CC412" s="22">
        <f t="shared" si="621"/>
        <v>19.3644</v>
      </c>
      <c r="CD412" s="22">
        <v>0.76</v>
      </c>
      <c r="CE412" s="123">
        <v>92.7</v>
      </c>
      <c r="CF412" s="124">
        <v>8997</v>
      </c>
      <c r="CG412" s="123">
        <v>78.7</v>
      </c>
      <c r="CH412" s="124">
        <v>5838</v>
      </c>
      <c r="CI412" s="123">
        <v>42.1</v>
      </c>
      <c r="CJ412" s="123">
        <v>72.8</v>
      </c>
      <c r="CK412" s="124">
        <v>6736</v>
      </c>
      <c r="CL412" s="19">
        <f t="shared" si="622"/>
        <v>1.7791666666666668</v>
      </c>
      <c r="CM412" s="19"/>
      <c r="CN412" s="19"/>
      <c r="CO412" s="19"/>
      <c r="CP412" s="6"/>
      <c r="CQ412" s="19"/>
      <c r="CR412" s="19"/>
      <c r="CS412" s="20"/>
      <c r="CT412" s="25"/>
      <c r="CU412" s="125"/>
      <c r="CV412" s="125"/>
      <c r="CW412" s="1"/>
      <c r="CX412" s="1"/>
      <c r="CY412" s="1"/>
      <c r="CZ412" s="22"/>
      <c r="DA412" s="16"/>
      <c r="DB412" s="126" t="s">
        <v>256</v>
      </c>
      <c r="DC412" s="127"/>
      <c r="DD412" s="128" t="s">
        <v>1959</v>
      </c>
      <c r="DE412" s="1"/>
      <c r="DF412" s="1"/>
      <c r="DG412" s="1"/>
      <c r="DH412" s="1"/>
      <c r="DI412" s="1" t="s">
        <v>435</v>
      </c>
      <c r="DJ412" s="205" t="s">
        <v>482</v>
      </c>
      <c r="DK412" s="4">
        <v>2</v>
      </c>
      <c r="DL412" s="4"/>
      <c r="DM412" s="4"/>
      <c r="DN412" s="16">
        <v>0</v>
      </c>
      <c r="DO412" s="4"/>
      <c r="DP412" s="4"/>
      <c r="DQ412" s="4"/>
      <c r="DR412" s="55" t="s">
        <v>430</v>
      </c>
      <c r="DS412" s="22" t="s">
        <v>430</v>
      </c>
      <c r="DT412" s="22">
        <v>94</v>
      </c>
      <c r="DU412" s="22">
        <v>38.299999999999997</v>
      </c>
      <c r="DV412" s="22">
        <v>61.7</v>
      </c>
      <c r="DW412" s="22" t="s">
        <v>430</v>
      </c>
      <c r="DX412" s="22" t="s">
        <v>430</v>
      </c>
      <c r="DY412" s="22" t="s">
        <v>430</v>
      </c>
      <c r="DZ412" s="22" t="s">
        <v>430</v>
      </c>
      <c r="EA412" s="2">
        <v>0</v>
      </c>
      <c r="EB412" s="2"/>
      <c r="EC412" s="36"/>
      <c r="ED412" s="36"/>
      <c r="EE412" s="4">
        <f>L412</f>
        <v>37</v>
      </c>
      <c r="EF412" s="4">
        <v>40</v>
      </c>
      <c r="EG412" s="4">
        <v>3</v>
      </c>
      <c r="EH412" s="4">
        <v>1</v>
      </c>
      <c r="EI412" s="4" t="s">
        <v>2721</v>
      </c>
      <c r="EJ412" s="4" t="s">
        <v>430</v>
      </c>
      <c r="EK412" s="4" t="s">
        <v>430</v>
      </c>
      <c r="EL412" s="6" t="s">
        <v>430</v>
      </c>
      <c r="EM412" s="4"/>
      <c r="EN412" s="4">
        <v>1</v>
      </c>
      <c r="EO412" s="4">
        <v>3</v>
      </c>
      <c r="EP412" s="4">
        <v>2</v>
      </c>
      <c r="EQ412" s="31" t="s">
        <v>513</v>
      </c>
      <c r="ER412" s="14" t="s">
        <v>513</v>
      </c>
      <c r="ES412" s="129">
        <v>13292</v>
      </c>
      <c r="ET412" s="130">
        <v>75</v>
      </c>
      <c r="EU412" s="130">
        <v>4764</v>
      </c>
      <c r="EV412" s="130">
        <v>4000</v>
      </c>
      <c r="EW412" s="130">
        <v>39780</v>
      </c>
      <c r="EX412" s="130">
        <v>2208</v>
      </c>
      <c r="EY412" s="131">
        <f t="shared" si="623"/>
        <v>292.7808</v>
      </c>
      <c r="EZ412" s="38">
        <f t="shared" si="624"/>
        <v>10832.8896</v>
      </c>
      <c r="FA412" s="9"/>
      <c r="FB412" s="9"/>
      <c r="FC412" s="9"/>
      <c r="FD412" s="9"/>
      <c r="FE412" s="132"/>
      <c r="FF412" s="132"/>
      <c r="FG412" s="132"/>
      <c r="FH412" s="133"/>
      <c r="FI412" s="140"/>
      <c r="FJ412" s="133"/>
      <c r="FK412" s="135"/>
      <c r="FL412" s="136"/>
      <c r="FM412" s="9"/>
      <c r="FN412" s="1"/>
      <c r="FO412" s="40">
        <f t="shared" si="625"/>
        <v>0.159</v>
      </c>
      <c r="FP412" s="9"/>
      <c r="FQ412" s="118">
        <f t="shared" si="626"/>
        <v>46.347607052896727</v>
      </c>
      <c r="FR412" s="137">
        <f t="shared" si="627"/>
        <v>0.29278080000000001</v>
      </c>
      <c r="FS412" s="9"/>
      <c r="FT412" s="1"/>
      <c r="FU412" s="336">
        <v>42156</v>
      </c>
      <c r="FV412" s="343"/>
      <c r="FW412" s="237" t="s">
        <v>1314</v>
      </c>
      <c r="FX412" s="208"/>
      <c r="FY412" s="243" t="s">
        <v>2429</v>
      </c>
      <c r="FZ412" s="1"/>
      <c r="GA412" s="237" t="s">
        <v>430</v>
      </c>
      <c r="GB412" s="9"/>
      <c r="GC412" s="9"/>
      <c r="GD412" s="1"/>
      <c r="GE412" s="20">
        <v>0</v>
      </c>
      <c r="GF412" s="237" t="s">
        <v>513</v>
      </c>
      <c r="GG412" s="1"/>
      <c r="GH412" s="28">
        <v>44636</v>
      </c>
      <c r="GI412" s="351">
        <v>1</v>
      </c>
      <c r="GJ412" s="244" t="s">
        <v>2722</v>
      </c>
      <c r="GK412" s="1"/>
      <c r="GL412" s="244" t="s">
        <v>513</v>
      </c>
      <c r="GM412" s="9"/>
      <c r="GN412" s="1"/>
      <c r="GO412" s="10"/>
      <c r="GP412" s="10"/>
      <c r="GQ412" s="20"/>
      <c r="GR412" s="138"/>
      <c r="GS412" s="1"/>
      <c r="GT412" s="1"/>
      <c r="GU412" s="1"/>
      <c r="GV412" s="1"/>
      <c r="GW412" s="1"/>
      <c r="GX412" s="1"/>
      <c r="GY412" s="9"/>
      <c r="GZ412" s="9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22">
        <v>71.5</v>
      </c>
      <c r="KC412" s="22">
        <v>22</v>
      </c>
      <c r="KD412" s="22">
        <v>25.4</v>
      </c>
      <c r="KE412" s="20">
        <f t="shared" si="628"/>
        <v>73.487980800000003</v>
      </c>
      <c r="KF412" s="20">
        <f t="shared" si="629"/>
        <v>173.91179520000003</v>
      </c>
      <c r="KG412" s="20">
        <f t="shared" si="630"/>
        <v>44.2099008</v>
      </c>
      <c r="KH412" s="20">
        <f t="shared" si="631"/>
        <v>12.12112512</v>
      </c>
      <c r="KI412" s="20">
        <f t="shared" si="632"/>
        <v>0.67339584000000008</v>
      </c>
      <c r="KJ412" s="20">
        <f t="shared" si="633"/>
        <v>74.260336550399998</v>
      </c>
      <c r="KK412" s="20">
        <f t="shared" si="634"/>
        <v>41.738830847999999</v>
      </c>
      <c r="KL412" s="20">
        <f t="shared" si="635"/>
        <v>56.695245235199998</v>
      </c>
      <c r="KM412" s="9"/>
      <c r="KN412" s="9"/>
      <c r="KO412" s="9"/>
      <c r="KP412" s="1"/>
      <c r="KQ412" s="9"/>
      <c r="KR412" s="9"/>
      <c r="KS412" s="23">
        <v>44657</v>
      </c>
      <c r="KT412" s="20">
        <v>2</v>
      </c>
      <c r="KU412" s="237" t="s">
        <v>430</v>
      </c>
      <c r="KV412" s="1">
        <v>2</v>
      </c>
      <c r="KW412" s="23">
        <v>44657</v>
      </c>
      <c r="KX412" s="1">
        <v>2</v>
      </c>
      <c r="KY412" s="1">
        <v>1</v>
      </c>
      <c r="KZ412" s="1">
        <v>2</v>
      </c>
      <c r="LA412" s="11" t="s">
        <v>2480</v>
      </c>
      <c r="LB412" s="11"/>
      <c r="LC412" s="11"/>
    </row>
    <row r="413" spans="1:315">
      <c r="A413" s="1">
        <v>78</v>
      </c>
      <c r="B413" s="1">
        <f>COUNTIFS($D$3:D413,D413,$F$3:F413,F413)</f>
        <v>3</v>
      </c>
      <c r="C413" s="34">
        <v>17221</v>
      </c>
      <c r="D413" s="72" t="s">
        <v>903</v>
      </c>
      <c r="E413" s="73" t="s">
        <v>1268</v>
      </c>
      <c r="F413" s="75">
        <v>5460233867</v>
      </c>
      <c r="G413" s="74">
        <v>68</v>
      </c>
      <c r="H413" s="442">
        <v>44657</v>
      </c>
      <c r="I413" s="29" t="s">
        <v>1986</v>
      </c>
      <c r="J413" s="24" t="s">
        <v>486</v>
      </c>
      <c r="K413" s="2" t="s">
        <v>429</v>
      </c>
      <c r="L413" s="2">
        <v>24</v>
      </c>
      <c r="M413" s="2" t="s">
        <v>540</v>
      </c>
      <c r="N413" s="2" t="s">
        <v>430</v>
      </c>
      <c r="O413" s="11"/>
      <c r="P413" s="2" t="s">
        <v>1972</v>
      </c>
      <c r="Q413" s="11"/>
      <c r="R413" s="11"/>
      <c r="S413" s="11"/>
      <c r="T413" s="41"/>
      <c r="U413" s="41"/>
      <c r="V413" s="61" t="s">
        <v>1980</v>
      </c>
      <c r="W413" s="41"/>
      <c r="X413" s="41"/>
      <c r="Y413" s="41"/>
      <c r="Z413" s="41"/>
      <c r="AA413" s="1" t="s">
        <v>1780</v>
      </c>
      <c r="AB413" s="1"/>
      <c r="AC413" s="112">
        <v>186</v>
      </c>
      <c r="AD413" s="112">
        <v>4400</v>
      </c>
      <c r="AE413" s="11"/>
      <c r="AF413" s="11"/>
      <c r="AG413" s="11" t="s">
        <v>482</v>
      </c>
      <c r="AH413" s="112">
        <v>350</v>
      </c>
      <c r="AI413" s="11"/>
      <c r="AJ413" s="11"/>
      <c r="AK413" s="112"/>
      <c r="AL413" s="1"/>
      <c r="AM413" s="11"/>
      <c r="AN413" s="1"/>
      <c r="AO413" s="113">
        <v>36.200000000000003</v>
      </c>
      <c r="AP413" s="114">
        <v>52.1</v>
      </c>
      <c r="AQ413" s="115">
        <v>9.18</v>
      </c>
      <c r="AR413" s="116">
        <f t="shared" si="610"/>
        <v>97.480000000000018</v>
      </c>
      <c r="AS413" s="117">
        <f t="shared" si="611"/>
        <v>0.69481765834932829</v>
      </c>
      <c r="AT413" s="118">
        <f t="shared" si="612"/>
        <v>6.3784261036468335</v>
      </c>
      <c r="AU413" s="119">
        <f t="shared" si="613"/>
        <v>0.59073107049608353</v>
      </c>
      <c r="AV413" s="19">
        <f>AW413*AO413/100</f>
        <v>30.846000000000004</v>
      </c>
      <c r="AW413" s="19">
        <f>98-AY413</f>
        <v>85.209944751381215</v>
      </c>
      <c r="AX413" s="120">
        <v>4.63</v>
      </c>
      <c r="AY413" s="19">
        <f>AX413*100/AO413</f>
        <v>12.790055248618783</v>
      </c>
      <c r="AZ413" s="1" t="s">
        <v>431</v>
      </c>
      <c r="BA413" s="55">
        <v>8.5833333333333339</v>
      </c>
      <c r="BB413" s="1" t="s">
        <v>431</v>
      </c>
      <c r="BC413" s="6">
        <v>8.4899999999999993E-3</v>
      </c>
      <c r="BD413" s="6"/>
      <c r="BE413" s="19"/>
      <c r="BF413" s="19"/>
      <c r="BG413" s="64">
        <v>7404</v>
      </c>
      <c r="BH413" s="64">
        <v>258.7</v>
      </c>
      <c r="BI413" s="19">
        <v>0.89</v>
      </c>
      <c r="BJ413" s="19">
        <v>36.5</v>
      </c>
      <c r="BK413" s="19">
        <f>100-BJ413</f>
        <v>63.5</v>
      </c>
      <c r="BL413" s="121">
        <f t="shared" si="614"/>
        <v>0.57480314960629919</v>
      </c>
      <c r="BM413" s="122">
        <v>0.22</v>
      </c>
      <c r="BN413" s="6">
        <f t="shared" si="615"/>
        <v>0.60773480662983426</v>
      </c>
      <c r="BO413" s="1" t="s">
        <v>431</v>
      </c>
      <c r="BP413" s="19">
        <v>40.299999999999997</v>
      </c>
      <c r="BQ413" s="19">
        <v>40.92</v>
      </c>
      <c r="BR413" s="42">
        <v>42097.5</v>
      </c>
      <c r="BS413" s="6">
        <f t="shared" si="616"/>
        <v>40.5</v>
      </c>
      <c r="BT413" s="4">
        <v>88.8</v>
      </c>
      <c r="BU413" s="42">
        <v>8063</v>
      </c>
      <c r="BV413" s="6">
        <f t="shared" si="617"/>
        <v>11.200000000000003</v>
      </c>
      <c r="BW413" s="6">
        <f t="shared" si="618"/>
        <v>51.631100000000004</v>
      </c>
      <c r="BX413" s="22">
        <v>16.8</v>
      </c>
      <c r="BY413" s="22">
        <f t="shared" si="619"/>
        <v>8.7528000000000006</v>
      </c>
      <c r="BZ413" s="6">
        <v>23.7</v>
      </c>
      <c r="CA413" s="22">
        <f t="shared" si="620"/>
        <v>12.3477</v>
      </c>
      <c r="CB413" s="6">
        <v>58.6</v>
      </c>
      <c r="CC413" s="22">
        <f t="shared" si="621"/>
        <v>30.5306</v>
      </c>
      <c r="CD413" s="22" t="s">
        <v>431</v>
      </c>
      <c r="CE413" s="123">
        <v>84.2</v>
      </c>
      <c r="CF413" s="124">
        <v>6903</v>
      </c>
      <c r="CG413" s="123">
        <v>72.5</v>
      </c>
      <c r="CH413" s="124">
        <v>5820</v>
      </c>
      <c r="CI413" s="123">
        <v>23.8</v>
      </c>
      <c r="CJ413" s="123">
        <v>46</v>
      </c>
      <c r="CK413" s="124">
        <v>5577</v>
      </c>
      <c r="CL413" s="19">
        <f t="shared" si="622"/>
        <v>0.70886075949367089</v>
      </c>
      <c r="CM413" s="19"/>
      <c r="CN413" s="19"/>
      <c r="CO413" s="19"/>
      <c r="CP413" s="6"/>
      <c r="CQ413" s="19"/>
      <c r="CR413" s="19"/>
      <c r="CS413" s="20"/>
      <c r="CT413" s="25"/>
      <c r="CU413" s="125"/>
      <c r="CV413" s="125"/>
      <c r="CW413" s="1"/>
      <c r="CX413" s="1"/>
      <c r="CY413" s="1"/>
      <c r="CZ413" s="22"/>
      <c r="DA413" s="16"/>
      <c r="DB413" s="126"/>
      <c r="DC413" s="127"/>
      <c r="DD413" s="128"/>
      <c r="DE413" s="1"/>
      <c r="DF413" s="1"/>
      <c r="DG413" s="1"/>
      <c r="DH413" s="1"/>
      <c r="DI413" s="1" t="s">
        <v>435</v>
      </c>
      <c r="DJ413" s="205" t="s">
        <v>482</v>
      </c>
      <c r="DK413" s="4">
        <v>2</v>
      </c>
      <c r="DL413" s="4"/>
      <c r="DM413" s="4"/>
      <c r="DN413" s="16">
        <v>0</v>
      </c>
      <c r="DO413" s="4"/>
      <c r="DP413" s="4"/>
      <c r="DQ413" s="4"/>
      <c r="DR413" s="55" t="s">
        <v>430</v>
      </c>
      <c r="DS413" s="22" t="s">
        <v>430</v>
      </c>
      <c r="DT413" s="22">
        <v>93</v>
      </c>
      <c r="DU413" s="22">
        <v>33.299999999999997</v>
      </c>
      <c r="DV413" s="22">
        <v>66.7</v>
      </c>
      <c r="DW413" s="22" t="s">
        <v>430</v>
      </c>
      <c r="DX413" s="22" t="s">
        <v>430</v>
      </c>
      <c r="DY413" s="22" t="s">
        <v>430</v>
      </c>
      <c r="DZ413" s="22" t="s">
        <v>430</v>
      </c>
      <c r="EA413" s="2">
        <v>0</v>
      </c>
      <c r="EB413" s="2"/>
      <c r="EC413" s="36"/>
      <c r="ED413" s="36"/>
      <c r="EE413" s="4">
        <f>L413</f>
        <v>24</v>
      </c>
      <c r="EF413" s="4">
        <v>40</v>
      </c>
      <c r="EG413" s="4">
        <v>3</v>
      </c>
      <c r="EH413" s="4">
        <v>1</v>
      </c>
      <c r="EI413" s="4" t="s">
        <v>2721</v>
      </c>
      <c r="EJ413" s="4" t="s">
        <v>430</v>
      </c>
      <c r="EK413" s="4" t="s">
        <v>430</v>
      </c>
      <c r="EL413" s="6" t="s">
        <v>430</v>
      </c>
      <c r="EM413" s="4"/>
      <c r="EN413" s="4">
        <v>1</v>
      </c>
      <c r="EO413" s="4">
        <v>3</v>
      </c>
      <c r="EP413" s="4">
        <v>2</v>
      </c>
      <c r="EQ413" s="31" t="s">
        <v>513</v>
      </c>
      <c r="ER413" s="14" t="s">
        <v>513</v>
      </c>
      <c r="ES413" s="129">
        <v>13292</v>
      </c>
      <c r="ET413" s="130">
        <v>75</v>
      </c>
      <c r="EU413" s="130">
        <v>4764</v>
      </c>
      <c r="EV413" s="130">
        <v>4000</v>
      </c>
      <c r="EW413" s="130">
        <v>39780</v>
      </c>
      <c r="EX413" s="130">
        <v>2208</v>
      </c>
      <c r="EY413" s="131">
        <f t="shared" si="623"/>
        <v>292.7808</v>
      </c>
      <c r="EZ413" s="38">
        <f t="shared" si="624"/>
        <v>7026.7392</v>
      </c>
      <c r="FA413" s="9"/>
      <c r="FB413" s="9"/>
      <c r="FC413" s="9"/>
      <c r="FD413" s="9"/>
      <c r="FE413" s="132"/>
      <c r="FF413" s="132"/>
      <c r="FG413" s="132"/>
      <c r="FH413" s="133"/>
      <c r="FI413" s="140"/>
      <c r="FJ413" s="133"/>
      <c r="FK413" s="135"/>
      <c r="FL413" s="136"/>
      <c r="FM413" s="9"/>
      <c r="FN413" s="1"/>
      <c r="FO413" s="40">
        <f t="shared" si="625"/>
        <v>0.186</v>
      </c>
      <c r="FP413" s="9"/>
      <c r="FQ413" s="118">
        <f t="shared" si="626"/>
        <v>46.347607052896727</v>
      </c>
      <c r="FR413" s="137">
        <f t="shared" si="627"/>
        <v>0.29278080000000001</v>
      </c>
      <c r="FS413" s="9"/>
      <c r="FT413" s="1"/>
      <c r="FU413" s="336">
        <v>42156</v>
      </c>
      <c r="FV413" s="343"/>
      <c r="FW413" s="237" t="s">
        <v>2471</v>
      </c>
      <c r="FX413" s="208"/>
      <c r="FY413" s="243" t="s">
        <v>2429</v>
      </c>
      <c r="FZ413" s="1"/>
      <c r="GA413" s="237" t="s">
        <v>430</v>
      </c>
      <c r="GB413" s="9"/>
      <c r="GC413" s="9"/>
      <c r="GD413" s="1"/>
      <c r="GE413" s="20">
        <v>1</v>
      </c>
      <c r="GF413" s="237" t="s">
        <v>2489</v>
      </c>
      <c r="GG413" s="1"/>
      <c r="GH413" s="244" t="s">
        <v>430</v>
      </c>
      <c r="GI413" s="352" t="s">
        <v>430</v>
      </c>
      <c r="GJ413" s="244" t="s">
        <v>430</v>
      </c>
      <c r="GK413" s="1"/>
      <c r="GL413" s="244" t="s">
        <v>513</v>
      </c>
      <c r="GM413" s="9"/>
      <c r="GN413" s="1"/>
      <c r="GO413" s="10">
        <v>44657</v>
      </c>
      <c r="GP413" s="10"/>
      <c r="GQ413" s="20"/>
      <c r="GR413" s="138"/>
      <c r="GS413" s="1"/>
      <c r="GT413" s="1"/>
      <c r="GU413" s="1"/>
      <c r="GV413" s="1"/>
      <c r="GW413" s="1"/>
      <c r="GX413" s="1"/>
      <c r="GY413" s="9"/>
      <c r="GZ413" s="9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22"/>
      <c r="KC413" s="22"/>
      <c r="KD413" s="22"/>
      <c r="KE413" s="20">
        <f t="shared" si="628"/>
        <v>105.98664960000001</v>
      </c>
      <c r="KF413" s="20">
        <f t="shared" si="629"/>
        <v>152.53879680000003</v>
      </c>
      <c r="KG413" s="20">
        <f t="shared" si="630"/>
        <v>26.87727744</v>
      </c>
      <c r="KH413" s="20">
        <f t="shared" si="631"/>
        <v>13.555751039999999</v>
      </c>
      <c r="KI413" s="20">
        <f t="shared" si="632"/>
        <v>0.64411776000000009</v>
      </c>
      <c r="KJ413" s="20">
        <f t="shared" si="633"/>
        <v>25.626517862400004</v>
      </c>
      <c r="KK413" s="20">
        <f t="shared" si="634"/>
        <v>36.151694841599998</v>
      </c>
      <c r="KL413" s="20">
        <f t="shared" si="635"/>
        <v>89.3877349248</v>
      </c>
      <c r="KM413" s="1">
        <v>67.3</v>
      </c>
      <c r="KN413" s="1">
        <v>90.7</v>
      </c>
      <c r="KO413" s="11"/>
      <c r="KP413" s="2"/>
      <c r="KQ413" s="2"/>
      <c r="KR413" s="2"/>
      <c r="KS413" s="245" t="s">
        <v>430</v>
      </c>
      <c r="KT413" s="459" t="s">
        <v>430</v>
      </c>
      <c r="KU413" s="237" t="s">
        <v>430</v>
      </c>
      <c r="KV413" s="237" t="s">
        <v>430</v>
      </c>
      <c r="KW413" s="23">
        <v>44657</v>
      </c>
      <c r="KX413" s="1">
        <v>2</v>
      </c>
      <c r="KY413" s="2">
        <v>1</v>
      </c>
      <c r="KZ413" s="2">
        <v>2</v>
      </c>
      <c r="LA413" s="11" t="s">
        <v>2480</v>
      </c>
      <c r="LB413" s="11"/>
      <c r="LC413" s="11"/>
    </row>
    <row r="414" spans="1:315">
      <c r="A414" s="1">
        <v>276</v>
      </c>
      <c r="B414" s="1">
        <f>COUNTIFS($D$3:D414,D414,$F$3:F414,F414)</f>
        <v>1</v>
      </c>
      <c r="C414" s="34">
        <v>11679</v>
      </c>
      <c r="D414" s="21" t="s">
        <v>755</v>
      </c>
      <c r="E414" s="2" t="s">
        <v>551</v>
      </c>
      <c r="F414" s="12">
        <v>6555140295</v>
      </c>
      <c r="G414" s="1">
        <v>54</v>
      </c>
      <c r="H414" s="441">
        <v>43733</v>
      </c>
      <c r="I414" s="29" t="s">
        <v>461</v>
      </c>
      <c r="J414" s="30" t="s">
        <v>582</v>
      </c>
      <c r="K414" s="2" t="s">
        <v>429</v>
      </c>
      <c r="L414" s="1">
        <v>12</v>
      </c>
      <c r="M414" s="2">
        <v>2</v>
      </c>
      <c r="N414" s="2" t="s">
        <v>643</v>
      </c>
      <c r="O414" s="1"/>
      <c r="P414" s="1" t="s">
        <v>776</v>
      </c>
      <c r="Q414" s="25"/>
      <c r="R414" s="25"/>
      <c r="S414" s="2"/>
      <c r="T414" s="45" t="s">
        <v>782</v>
      </c>
      <c r="U414" s="45"/>
      <c r="V414" s="46" t="s">
        <v>801</v>
      </c>
      <c r="W414" s="27"/>
      <c r="X414" s="56"/>
      <c r="Y414" s="56"/>
      <c r="Z414" s="29" t="s">
        <v>487</v>
      </c>
      <c r="AA414" s="1" t="s">
        <v>797</v>
      </c>
      <c r="AB414" s="1"/>
      <c r="AC414" s="112">
        <v>562</v>
      </c>
      <c r="AD414" s="112">
        <v>6700</v>
      </c>
      <c r="AE414" s="11"/>
      <c r="AF414" s="11"/>
      <c r="AG414" s="11" t="s">
        <v>482</v>
      </c>
      <c r="AH414" s="112">
        <v>450</v>
      </c>
      <c r="AI414" s="11"/>
      <c r="AJ414" s="1"/>
      <c r="AK414" s="112"/>
      <c r="AL414" s="1"/>
      <c r="AM414" s="1"/>
      <c r="AN414" s="1"/>
      <c r="AO414" s="113">
        <v>66.2</v>
      </c>
      <c r="AP414" s="114">
        <v>31.7</v>
      </c>
      <c r="AQ414" s="115">
        <v>1.8</v>
      </c>
      <c r="AR414" s="116">
        <f t="shared" si="610"/>
        <v>99.7</v>
      </c>
      <c r="AS414" s="117">
        <f t="shared" si="611"/>
        <v>2.0883280757097795</v>
      </c>
      <c r="AT414" s="118">
        <f t="shared" si="612"/>
        <v>3.758990536277603</v>
      </c>
      <c r="AU414" s="119">
        <f t="shared" si="613"/>
        <v>1.9761194029850746</v>
      </c>
      <c r="AV414" s="19">
        <v>62.294200000000004</v>
      </c>
      <c r="AW414" s="19">
        <f>95-AY414</f>
        <v>94.1</v>
      </c>
      <c r="AX414" s="120">
        <v>0.59580000000000011</v>
      </c>
      <c r="AY414" s="19">
        <v>0.9</v>
      </c>
      <c r="AZ414" s="1" t="s">
        <v>431</v>
      </c>
      <c r="BA414" s="142">
        <v>50</v>
      </c>
      <c r="BB414" s="1" t="s">
        <v>431</v>
      </c>
      <c r="BC414" s="6">
        <v>0.03</v>
      </c>
      <c r="BD414" s="6"/>
      <c r="BE414" s="19">
        <v>82</v>
      </c>
      <c r="BF414" s="19">
        <v>70.599999999999994</v>
      </c>
      <c r="BG414" s="64">
        <v>9095</v>
      </c>
      <c r="BH414" s="20">
        <v>466</v>
      </c>
      <c r="BI414" s="19">
        <v>0</v>
      </c>
      <c r="BJ414" s="19">
        <v>35.4</v>
      </c>
      <c r="BK414" s="1">
        <v>64.599999999999994</v>
      </c>
      <c r="BL414" s="144">
        <f t="shared" si="614"/>
        <v>0.54798761609907121</v>
      </c>
      <c r="BM414" s="122">
        <v>0.7</v>
      </c>
      <c r="BN414" s="6">
        <f t="shared" si="615"/>
        <v>1.0574018126888216</v>
      </c>
      <c r="BO414" s="1" t="s">
        <v>431</v>
      </c>
      <c r="BP414" s="1">
        <v>43.8</v>
      </c>
      <c r="BQ414" s="1">
        <v>53.7</v>
      </c>
      <c r="BR414" s="4">
        <v>41331</v>
      </c>
      <c r="BS414" s="6">
        <f t="shared" si="616"/>
        <v>28.4</v>
      </c>
      <c r="BT414" s="4">
        <v>83.3</v>
      </c>
      <c r="BU414" s="42">
        <v>10076.640000000001</v>
      </c>
      <c r="BV414" s="6">
        <f t="shared" si="617"/>
        <v>16.700000000000003</v>
      </c>
      <c r="BW414" s="6">
        <f t="shared" si="618"/>
        <v>30.9709</v>
      </c>
      <c r="BX414" s="4">
        <v>12.2</v>
      </c>
      <c r="BY414" s="22">
        <f t="shared" si="619"/>
        <v>3.8673999999999995</v>
      </c>
      <c r="BZ414" s="4">
        <v>16.2</v>
      </c>
      <c r="CA414" s="22">
        <f t="shared" si="620"/>
        <v>5.1353999999999997</v>
      </c>
      <c r="CB414" s="4">
        <v>69.3</v>
      </c>
      <c r="CC414" s="22">
        <f t="shared" si="621"/>
        <v>21.9681</v>
      </c>
      <c r="CD414" s="6">
        <v>0.4</v>
      </c>
      <c r="CE414" s="123">
        <v>98.9</v>
      </c>
      <c r="CF414" s="123">
        <v>6416</v>
      </c>
      <c r="CG414" s="123">
        <v>94.6</v>
      </c>
      <c r="CH414" s="123">
        <v>5526</v>
      </c>
      <c r="CI414" s="123">
        <v>45.2</v>
      </c>
      <c r="CJ414" s="123">
        <v>60.9</v>
      </c>
      <c r="CK414" s="124">
        <v>4303.2</v>
      </c>
      <c r="CL414" s="19">
        <f t="shared" si="622"/>
        <v>0.75308641975308643</v>
      </c>
      <c r="CM414" s="22"/>
      <c r="CN414" s="22"/>
      <c r="CO414" s="22"/>
      <c r="CP414" s="6"/>
      <c r="CQ414" s="19"/>
      <c r="CR414" s="19"/>
      <c r="CS414" s="19"/>
      <c r="CT414" s="6">
        <v>42.3</v>
      </c>
      <c r="CU414" s="6">
        <v>4.01</v>
      </c>
      <c r="CV414" s="6">
        <v>96.3</v>
      </c>
      <c r="CW414" s="22">
        <v>72.400000000000006</v>
      </c>
      <c r="CX414" s="22">
        <v>92.9</v>
      </c>
      <c r="CY414" s="2">
        <v>66.7</v>
      </c>
      <c r="CZ414" s="22">
        <v>0.39</v>
      </c>
      <c r="DA414" s="16">
        <v>3</v>
      </c>
      <c r="DB414" s="126" t="s">
        <v>257</v>
      </c>
      <c r="DC414" s="127"/>
      <c r="DD414" s="128"/>
      <c r="DE414" s="1"/>
      <c r="DF414" s="1"/>
      <c r="DG414" s="1"/>
      <c r="DH414" s="1"/>
      <c r="DI414" s="1" t="s">
        <v>435</v>
      </c>
      <c r="DJ414" s="205" t="s">
        <v>482</v>
      </c>
      <c r="DK414" s="4">
        <v>2</v>
      </c>
      <c r="DL414" s="4"/>
      <c r="DM414" s="4" t="s">
        <v>727</v>
      </c>
      <c r="DN414" s="16">
        <v>0</v>
      </c>
      <c r="DO414" s="4">
        <v>0</v>
      </c>
      <c r="DP414" s="4" t="s">
        <v>513</v>
      </c>
      <c r="DQ414" s="4"/>
      <c r="DR414" s="1" t="s">
        <v>430</v>
      </c>
      <c r="DS414" s="1" t="s">
        <v>430</v>
      </c>
      <c r="DT414" s="1" t="s">
        <v>430</v>
      </c>
      <c r="DU414" s="1" t="s">
        <v>430</v>
      </c>
      <c r="DV414" s="1" t="s">
        <v>430</v>
      </c>
      <c r="DW414" s="1" t="s">
        <v>430</v>
      </c>
      <c r="DX414" s="1" t="s">
        <v>430</v>
      </c>
      <c r="DY414" s="1" t="s">
        <v>430</v>
      </c>
      <c r="DZ414" s="1" t="s">
        <v>430</v>
      </c>
      <c r="EA414" s="1" t="s">
        <v>430</v>
      </c>
      <c r="EB414" s="1" t="s">
        <v>430</v>
      </c>
      <c r="EC414" s="4">
        <v>1</v>
      </c>
      <c r="ED414" s="4"/>
      <c r="EE414" s="4">
        <v>12</v>
      </c>
      <c r="EF414" s="4">
        <v>10</v>
      </c>
      <c r="EG414" s="4">
        <v>2</v>
      </c>
      <c r="EH414" s="4">
        <v>1</v>
      </c>
      <c r="EI414" s="4" t="s">
        <v>2723</v>
      </c>
      <c r="EJ414" s="4">
        <v>169</v>
      </c>
      <c r="EK414" s="4">
        <v>100</v>
      </c>
      <c r="EL414" s="6">
        <f>EK414/(EJ414*EJ414*0.01*0.01)</f>
        <v>35.012779664577572</v>
      </c>
      <c r="EM414" s="17">
        <v>2</v>
      </c>
      <c r="EN414" s="4">
        <v>1</v>
      </c>
      <c r="EO414" s="4">
        <v>3</v>
      </c>
      <c r="EP414" s="4">
        <v>1</v>
      </c>
      <c r="EQ414" s="31">
        <v>8</v>
      </c>
      <c r="ER414" s="14">
        <v>44837</v>
      </c>
      <c r="ES414" s="129">
        <v>11679</v>
      </c>
      <c r="ET414" s="130">
        <v>75</v>
      </c>
      <c r="EU414" s="130">
        <v>6174</v>
      </c>
      <c r="EV414" s="130">
        <v>4000</v>
      </c>
      <c r="EW414" s="130">
        <v>42120</v>
      </c>
      <c r="EX414" s="130">
        <v>3964</v>
      </c>
      <c r="EY414" s="131">
        <f t="shared" si="623"/>
        <v>556.54559999999992</v>
      </c>
      <c r="EZ414" s="38">
        <f t="shared" si="624"/>
        <v>6678.5471999999991</v>
      </c>
      <c r="FA414" s="9"/>
      <c r="FB414" s="9"/>
      <c r="FC414" s="9"/>
      <c r="FD414" s="9"/>
      <c r="FE414" s="132"/>
      <c r="FF414" s="132"/>
      <c r="FG414" s="132"/>
      <c r="FH414" s="133"/>
      <c r="FI414" s="134"/>
      <c r="FJ414" s="133"/>
      <c r="FK414" s="135"/>
      <c r="FL414" s="136"/>
      <c r="FM414" s="9"/>
      <c r="FN414" s="1"/>
      <c r="FO414" s="40">
        <f t="shared" si="625"/>
        <v>0.56200000000000006</v>
      </c>
      <c r="FP414" s="9"/>
      <c r="FQ414" s="118">
        <f t="shared" si="626"/>
        <v>64.204729510851962</v>
      </c>
      <c r="FR414" s="137">
        <f t="shared" si="627"/>
        <v>0.55654559999999997</v>
      </c>
      <c r="FS414" s="9"/>
      <c r="FT414" s="1">
        <v>12</v>
      </c>
      <c r="FU414" s="337">
        <v>43497</v>
      </c>
      <c r="FV414" s="343" t="s">
        <v>430</v>
      </c>
      <c r="FW414" s="237" t="s">
        <v>1314</v>
      </c>
      <c r="FX414" s="208" t="s">
        <v>430</v>
      </c>
      <c r="FY414" s="243" t="s">
        <v>2517</v>
      </c>
      <c r="FZ414" s="4">
        <v>0</v>
      </c>
      <c r="GA414" s="4">
        <v>4</v>
      </c>
      <c r="GB414" s="36" t="s">
        <v>738</v>
      </c>
      <c r="GC414" s="36"/>
      <c r="GD414" s="4"/>
      <c r="GE414" s="42">
        <v>1</v>
      </c>
      <c r="GF414" s="4" t="s">
        <v>522</v>
      </c>
      <c r="GG414" s="4">
        <v>1</v>
      </c>
      <c r="GH414" s="330">
        <v>43746</v>
      </c>
      <c r="GI414" s="351">
        <v>0</v>
      </c>
      <c r="GJ414" s="31" t="s">
        <v>2724</v>
      </c>
      <c r="GK414" s="4">
        <v>0</v>
      </c>
      <c r="GL414" s="31" t="s">
        <v>513</v>
      </c>
      <c r="GM414" s="36" t="s">
        <v>806</v>
      </c>
      <c r="GN414" s="35"/>
      <c r="GO414" s="10">
        <v>43733</v>
      </c>
      <c r="GP414" s="10"/>
      <c r="GQ414" s="20"/>
      <c r="GR414" s="154" t="s">
        <v>761</v>
      </c>
      <c r="GS414" s="39">
        <v>1.7985106436</v>
      </c>
      <c r="GT414" s="39">
        <v>0.38614108940087993</v>
      </c>
      <c r="GU414" s="40">
        <v>2.886904000000004E-2</v>
      </c>
      <c r="GV414" s="40"/>
      <c r="GW414" s="40"/>
      <c r="GX414" s="40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4" t="s">
        <v>431</v>
      </c>
      <c r="IH414" s="4" t="s">
        <v>431</v>
      </c>
      <c r="II414" s="4" t="s">
        <v>431</v>
      </c>
      <c r="IJ414" s="4" t="s">
        <v>431</v>
      </c>
      <c r="IK414" s="4" t="s">
        <v>431</v>
      </c>
      <c r="IL414" s="4" t="s">
        <v>431</v>
      </c>
      <c r="IM414" s="155">
        <v>6678.5471999999991</v>
      </c>
      <c r="IN414" s="42">
        <f>KA414*IM414/100</f>
        <v>1636.2440639999998</v>
      </c>
      <c r="IO414" s="4" t="s">
        <v>431</v>
      </c>
      <c r="IP414" s="4" t="s">
        <v>431</v>
      </c>
      <c r="IQ414" s="4" t="s">
        <v>431</v>
      </c>
      <c r="IR414" s="4" t="s">
        <v>431</v>
      </c>
      <c r="IS414" s="42" t="s">
        <v>431</v>
      </c>
      <c r="IT414" s="4" t="s">
        <v>431</v>
      </c>
      <c r="IU414" s="4" t="s">
        <v>431</v>
      </c>
      <c r="IV414" s="3"/>
      <c r="IW414" s="4"/>
      <c r="IX414" s="4"/>
      <c r="IY414" s="4"/>
      <c r="IZ414" s="6">
        <v>23.1</v>
      </c>
      <c r="JA414" s="6">
        <v>92.3</v>
      </c>
      <c r="JB414" s="4">
        <v>20230</v>
      </c>
      <c r="JC414" s="4">
        <v>88.2</v>
      </c>
      <c r="JD414" s="4">
        <v>9709</v>
      </c>
      <c r="JE414" s="4">
        <v>33.4</v>
      </c>
      <c r="JF414" s="4">
        <v>3136</v>
      </c>
      <c r="JG414" s="4">
        <v>71.400000000000006</v>
      </c>
      <c r="JH414" s="4">
        <v>39660</v>
      </c>
      <c r="JI414" s="4">
        <v>76.3</v>
      </c>
      <c r="JJ414" s="4">
        <v>4674</v>
      </c>
      <c r="JK414" s="4">
        <v>84.2</v>
      </c>
      <c r="JL414" s="4">
        <v>9562</v>
      </c>
      <c r="JM414" s="6">
        <v>39.200000000000003</v>
      </c>
      <c r="JN414" s="4">
        <v>13</v>
      </c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>
        <v>24.5</v>
      </c>
      <c r="KB414" s="1"/>
      <c r="KC414" s="1"/>
      <c r="KD414" s="1"/>
      <c r="KE414" s="20">
        <f t="shared" si="628"/>
        <v>368.43318720000002</v>
      </c>
      <c r="KF414" s="20">
        <f t="shared" si="629"/>
        <v>176.42495519999997</v>
      </c>
      <c r="KG414" s="20">
        <f t="shared" si="630"/>
        <v>10.017820799999999</v>
      </c>
      <c r="KH414" s="20">
        <f t="shared" si="631"/>
        <v>3.3158986848000005</v>
      </c>
      <c r="KI414" s="20">
        <f t="shared" si="632"/>
        <v>3.8958191999999996</v>
      </c>
      <c r="KJ414" s="20">
        <f t="shared" si="633"/>
        <v>21.523844534399995</v>
      </c>
      <c r="KK414" s="20">
        <f t="shared" si="634"/>
        <v>28.580842742399998</v>
      </c>
      <c r="KL414" s="20">
        <f t="shared" si="635"/>
        <v>122.2624939536</v>
      </c>
      <c r="KM414" s="1"/>
      <c r="KN414" s="1"/>
      <c r="KO414" s="1"/>
      <c r="KP414" s="1"/>
      <c r="KQ414" s="9"/>
      <c r="KR414" s="9"/>
      <c r="KS414" s="23">
        <v>43746</v>
      </c>
      <c r="KT414" s="20">
        <v>1</v>
      </c>
      <c r="KU414" s="1">
        <v>2</v>
      </c>
      <c r="KV414" s="4">
        <v>1</v>
      </c>
      <c r="KW414" s="23">
        <v>44909</v>
      </c>
      <c r="KX414" s="1">
        <v>1</v>
      </c>
      <c r="KY414" s="1">
        <v>4</v>
      </c>
      <c r="KZ414" s="1">
        <v>4</v>
      </c>
      <c r="LA414" s="11" t="s">
        <v>2438</v>
      </c>
      <c r="LB414" s="11"/>
      <c r="LC414" s="11"/>
    </row>
    <row r="415" spans="1:315">
      <c r="A415" s="1">
        <v>27</v>
      </c>
      <c r="B415" s="415">
        <f>COUNTIFS($D$3:D415,D415,$F$3:F415,F415)</f>
        <v>1</v>
      </c>
      <c r="C415" s="21">
        <v>10148</v>
      </c>
      <c r="D415" s="21" t="s">
        <v>739</v>
      </c>
      <c r="E415" s="1" t="s">
        <v>552</v>
      </c>
      <c r="F415" s="12">
        <v>8602014938</v>
      </c>
      <c r="G415" s="1">
        <v>33</v>
      </c>
      <c r="H415" s="441">
        <v>43490</v>
      </c>
      <c r="I415" s="162"/>
      <c r="J415" s="24"/>
      <c r="K415" s="9"/>
      <c r="L415" s="1"/>
      <c r="M415" s="1"/>
      <c r="N415" s="1"/>
      <c r="O415" s="1"/>
      <c r="P415" s="25"/>
      <c r="Q415" s="25"/>
      <c r="R415" s="25"/>
      <c r="S415" s="27"/>
      <c r="T415" s="27"/>
      <c r="U415" s="27"/>
      <c r="V415" s="27"/>
      <c r="W415" s="27"/>
      <c r="X415" s="27"/>
      <c r="Y415" s="26"/>
      <c r="Z415" s="8"/>
      <c r="AA415" s="1"/>
      <c r="AB415" s="1"/>
      <c r="AC415" s="1"/>
      <c r="AD415" s="1"/>
      <c r="AE415" s="1"/>
      <c r="AF415" s="1"/>
      <c r="AG415" s="136"/>
      <c r="AH415" s="9"/>
      <c r="AI415" s="1"/>
      <c r="AJ415" s="1"/>
      <c r="AK415" s="112"/>
      <c r="AL415" s="1"/>
      <c r="AM415" s="1"/>
      <c r="AN415" s="1"/>
      <c r="AO415" s="163"/>
      <c r="AP415" s="164"/>
      <c r="AQ415" s="165"/>
      <c r="AR415" s="166"/>
      <c r="AS415" s="135"/>
      <c r="AT415" s="21"/>
      <c r="AU415" s="167"/>
      <c r="AV415" s="1"/>
      <c r="AW415" s="1"/>
      <c r="AX415" s="168"/>
      <c r="AY415" s="1"/>
      <c r="AZ415" s="1"/>
      <c r="BA415" s="142"/>
      <c r="BB415" s="1"/>
      <c r="BC415" s="169"/>
      <c r="BD415" s="4"/>
      <c r="BE415" s="1"/>
      <c r="BF415" s="1"/>
      <c r="BG415" s="1"/>
      <c r="BH415" s="1"/>
      <c r="BI415" s="1"/>
      <c r="BJ415" s="1"/>
      <c r="BK415" s="1"/>
      <c r="BL415" s="170"/>
      <c r="BM415" s="123"/>
      <c r="BN415" s="4"/>
      <c r="BO415" s="1"/>
      <c r="BP415" s="1"/>
      <c r="BQ415" s="1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25"/>
      <c r="CP415" s="4"/>
      <c r="CQ415" s="1"/>
      <c r="CR415" s="1"/>
      <c r="CS415" s="1"/>
      <c r="CT415" s="25"/>
      <c r="CU415" s="125"/>
      <c r="CV415" s="125"/>
      <c r="CW415" s="1"/>
      <c r="CX415" s="1"/>
      <c r="CY415" s="1"/>
      <c r="CZ415" s="1"/>
      <c r="DA415" s="1"/>
      <c r="DB415" s="126"/>
      <c r="DC415" s="8"/>
      <c r="DD415" s="8"/>
      <c r="DE415" s="1"/>
      <c r="DF415" s="1"/>
      <c r="DG415" s="1"/>
      <c r="DH415" s="1"/>
      <c r="DI415" s="2"/>
      <c r="DJ415" s="206" t="s">
        <v>490</v>
      </c>
      <c r="DK415" s="4"/>
      <c r="DL415" s="4"/>
      <c r="DM415" s="4"/>
      <c r="DN415" s="4"/>
      <c r="DO415" s="4"/>
      <c r="DP415" s="4"/>
      <c r="DQ415" s="4"/>
      <c r="DR415" s="1"/>
      <c r="DS415" s="1"/>
      <c r="DT415" s="2"/>
      <c r="DU415" s="2"/>
      <c r="DV415" s="2"/>
      <c r="DW415" s="2"/>
      <c r="DX415" s="2"/>
      <c r="DY415" s="2"/>
      <c r="DZ415" s="2"/>
      <c r="EA415" s="2"/>
      <c r="EB415" s="1"/>
      <c r="EC415" s="9"/>
      <c r="ED415" s="9"/>
      <c r="EE415" s="9"/>
      <c r="EF415" s="1">
        <v>25</v>
      </c>
      <c r="EG415" s="1"/>
      <c r="EH415" s="1">
        <v>1</v>
      </c>
      <c r="EI415" s="237" t="s">
        <v>2725</v>
      </c>
      <c r="EJ415" s="237" t="s">
        <v>430</v>
      </c>
      <c r="EK415" s="237" t="s">
        <v>430</v>
      </c>
      <c r="EL415" s="6" t="s">
        <v>430</v>
      </c>
      <c r="EM415" s="1"/>
      <c r="EN415" s="1">
        <v>1</v>
      </c>
      <c r="EO415" s="1">
        <v>1</v>
      </c>
      <c r="EP415" s="1">
        <v>1</v>
      </c>
      <c r="EQ415" s="244" t="s">
        <v>513</v>
      </c>
      <c r="ER415" s="10" t="s">
        <v>513</v>
      </c>
      <c r="ES415" s="129"/>
      <c r="ET415" s="9"/>
      <c r="EU415" s="9"/>
      <c r="EV415" s="9"/>
      <c r="EW415" s="9"/>
      <c r="EX415" s="9"/>
      <c r="EY415" s="132"/>
      <c r="EZ415" s="132"/>
      <c r="FA415" s="11"/>
      <c r="FB415" s="9"/>
      <c r="FC415" s="9"/>
      <c r="FD415" s="9"/>
      <c r="FE415" s="9"/>
      <c r="FF415" s="9"/>
      <c r="FG415" s="132"/>
      <c r="FH415" s="132"/>
      <c r="FI415" s="134"/>
      <c r="FJ415" s="133"/>
      <c r="FK415" s="171"/>
      <c r="FL415" s="21"/>
      <c r="FM415" s="136"/>
      <c r="FN415" s="9"/>
      <c r="FO415" s="36"/>
      <c r="FP415" s="9"/>
      <c r="FQ415" s="132"/>
      <c r="FR415" s="132"/>
      <c r="FS415" s="1"/>
      <c r="FT415" s="1"/>
      <c r="FU415" s="335" t="s">
        <v>772</v>
      </c>
      <c r="FV415" s="344">
        <v>43132</v>
      </c>
      <c r="FW415" s="210" t="s">
        <v>772</v>
      </c>
      <c r="FX415" s="244" t="s">
        <v>2471</v>
      </c>
      <c r="FY415" s="243" t="s">
        <v>2429</v>
      </c>
      <c r="FZ415" s="1"/>
      <c r="GA415" s="237" t="s">
        <v>430</v>
      </c>
      <c r="GB415" s="9"/>
      <c r="GC415" s="9"/>
      <c r="GD415" s="1"/>
      <c r="GE415" s="20">
        <v>0</v>
      </c>
      <c r="GF415" s="237" t="s">
        <v>513</v>
      </c>
      <c r="GG415" s="1"/>
      <c r="GH415" s="244" t="s">
        <v>430</v>
      </c>
      <c r="GI415" s="351">
        <v>0</v>
      </c>
      <c r="GJ415" s="244" t="s">
        <v>430</v>
      </c>
      <c r="GK415" s="1"/>
      <c r="GL415" s="244" t="s">
        <v>513</v>
      </c>
      <c r="GM415" s="9"/>
      <c r="GN415" s="1"/>
      <c r="GO415" s="1"/>
      <c r="GP415" s="4"/>
      <c r="GQ415" s="1"/>
      <c r="GR415" s="138"/>
      <c r="GS415" s="1"/>
      <c r="GT415" s="1"/>
      <c r="GU415" s="1"/>
      <c r="GV415" s="1"/>
      <c r="GW415" s="1"/>
      <c r="GX415" s="1"/>
      <c r="GY415" s="9"/>
      <c r="GZ415" s="9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9"/>
      <c r="KC415" s="9"/>
      <c r="KD415" s="9"/>
      <c r="KE415" s="9"/>
      <c r="KF415" s="9"/>
      <c r="KG415" s="9"/>
      <c r="KH415" s="9"/>
      <c r="KI415" s="9"/>
      <c r="KJ415" s="9"/>
      <c r="KK415" s="9"/>
      <c r="KL415" s="9"/>
      <c r="KM415" s="9"/>
      <c r="KN415" s="9"/>
      <c r="KO415" s="9"/>
      <c r="KP415" s="1"/>
      <c r="KQ415" s="9"/>
      <c r="KR415" s="9"/>
      <c r="KS415" s="245" t="s">
        <v>430</v>
      </c>
      <c r="KT415" s="459" t="s">
        <v>430</v>
      </c>
      <c r="KU415" s="237" t="s">
        <v>430</v>
      </c>
      <c r="KV415" s="237" t="s">
        <v>430</v>
      </c>
      <c r="KW415" s="237" t="s">
        <v>430</v>
      </c>
      <c r="KX415" s="237" t="s">
        <v>430</v>
      </c>
      <c r="KY415" s="237" t="s">
        <v>430</v>
      </c>
      <c r="KZ415" s="237" t="s">
        <v>430</v>
      </c>
      <c r="LA415" s="11" t="s">
        <v>2498</v>
      </c>
      <c r="LB415" s="11"/>
      <c r="LC415" s="11"/>
    </row>
    <row r="416" spans="1:315">
      <c r="A416" s="1">
        <v>55</v>
      </c>
      <c r="B416" s="1">
        <f>COUNTIFS($D$3:D416,D416,$F$3:F416,F416)</f>
        <v>1</v>
      </c>
      <c r="C416" s="34">
        <v>17078</v>
      </c>
      <c r="D416" s="21" t="s">
        <v>739</v>
      </c>
      <c r="E416" s="2" t="s">
        <v>560</v>
      </c>
      <c r="F416" s="12">
        <v>520530340</v>
      </c>
      <c r="G416" s="1">
        <v>70</v>
      </c>
      <c r="H416" s="441">
        <v>44636</v>
      </c>
      <c r="I416" s="29" t="s">
        <v>1965</v>
      </c>
      <c r="J416" s="24" t="s">
        <v>486</v>
      </c>
      <c r="K416" s="2" t="s">
        <v>429</v>
      </c>
      <c r="L416" s="2">
        <v>4</v>
      </c>
      <c r="M416" s="2">
        <v>2</v>
      </c>
      <c r="N416" s="2" t="s">
        <v>430</v>
      </c>
      <c r="O416" s="11"/>
      <c r="P416" s="2" t="s">
        <v>1937</v>
      </c>
      <c r="Q416" s="11"/>
      <c r="R416" s="11"/>
      <c r="S416" s="11"/>
      <c r="T416" s="41"/>
      <c r="U416" s="41"/>
      <c r="V416" s="61" t="s">
        <v>1358</v>
      </c>
      <c r="W416" s="41"/>
      <c r="X416" s="41"/>
      <c r="Y416" s="63"/>
      <c r="Z416" s="11"/>
      <c r="AA416" s="1" t="s">
        <v>1780</v>
      </c>
      <c r="AB416" s="1"/>
      <c r="AC416" s="112">
        <v>28</v>
      </c>
      <c r="AD416" s="112">
        <v>100</v>
      </c>
      <c r="AE416" s="11"/>
      <c r="AF416" s="11"/>
      <c r="AG416" s="11" t="s">
        <v>482</v>
      </c>
      <c r="AH416" s="112">
        <v>50</v>
      </c>
      <c r="AI416" s="11"/>
      <c r="AJ416" s="11"/>
      <c r="AK416" s="112"/>
      <c r="AL416" s="1"/>
      <c r="AM416" s="11"/>
      <c r="AN416" s="1"/>
      <c r="AO416" s="113">
        <v>35.200000000000003</v>
      </c>
      <c r="AP416" s="114">
        <v>44.7</v>
      </c>
      <c r="AQ416" s="115">
        <v>18.5</v>
      </c>
      <c r="AR416" s="116">
        <f t="shared" ref="AR416:AR426" si="639">AO416+AP416+AQ416</f>
        <v>98.4</v>
      </c>
      <c r="AS416" s="117">
        <f t="shared" ref="AS416:AS426" si="640">AO416/AP416</f>
        <v>0.78747203579418346</v>
      </c>
      <c r="AT416" s="118">
        <f t="shared" ref="AT416:AT426" si="641">AO416/AP416*AQ416</f>
        <v>14.568232662192393</v>
      </c>
      <c r="AU416" s="119">
        <f t="shared" ref="AU416:AU426" si="642">AO416/(AP416+AQ416)</f>
        <v>0.55696202531645567</v>
      </c>
      <c r="AV416" s="19">
        <f>AW416*AO416/100</f>
        <v>32.016000000000005</v>
      </c>
      <c r="AW416" s="19">
        <f>98-AY416-(CD416*100/AO416)</f>
        <v>90.954545454545453</v>
      </c>
      <c r="AX416" s="120">
        <v>2.11</v>
      </c>
      <c r="AY416" s="19">
        <f>AX416*100/AO416</f>
        <v>5.9943181818181817</v>
      </c>
      <c r="AZ416" s="1" t="s">
        <v>431</v>
      </c>
      <c r="BA416" s="55">
        <v>26.8</v>
      </c>
      <c r="BB416" s="1" t="s">
        <v>431</v>
      </c>
      <c r="BC416" s="6">
        <v>8.5000000000000006E-2</v>
      </c>
      <c r="BD416" s="6"/>
      <c r="BE416" s="19"/>
      <c r="BF416" s="19"/>
      <c r="BG416" s="64">
        <v>6122.55</v>
      </c>
      <c r="BH416" s="64">
        <v>290.39999999999998</v>
      </c>
      <c r="BI416" s="19">
        <v>0.28000000000000003</v>
      </c>
      <c r="BJ416" s="19">
        <v>63</v>
      </c>
      <c r="BK416" s="19">
        <f>100-BJ416</f>
        <v>37</v>
      </c>
      <c r="BL416" s="121">
        <f t="shared" ref="BL416:BL426" si="643">BJ416/BK416</f>
        <v>1.7027027027027026</v>
      </c>
      <c r="BM416" s="122">
        <v>0.85</v>
      </c>
      <c r="BN416" s="6">
        <f t="shared" ref="BN416:BN426" si="644">BM416*100/AO416</f>
        <v>2.4147727272727271</v>
      </c>
      <c r="BO416" s="1" t="s">
        <v>431</v>
      </c>
      <c r="BP416" s="19">
        <v>50</v>
      </c>
      <c r="BQ416" s="19">
        <v>49.800000000000004</v>
      </c>
      <c r="BR416" s="42">
        <v>61377.599999999999</v>
      </c>
      <c r="BS416" s="6">
        <f t="shared" ref="BS416:BS426" si="645">BX416+BZ416</f>
        <v>60.2</v>
      </c>
      <c r="BT416" s="4">
        <v>87.9</v>
      </c>
      <c r="BU416" s="42">
        <v>13698</v>
      </c>
      <c r="BV416" s="6">
        <f t="shared" ref="BV416:BV426" si="646">100-BT416</f>
        <v>12.099999999999994</v>
      </c>
      <c r="BW416" s="6">
        <f t="shared" ref="BW416:BW426" si="647">BY416+CA416+CC416</f>
        <v>44.610600000000005</v>
      </c>
      <c r="BX416" s="22">
        <v>24.5</v>
      </c>
      <c r="BY416" s="22">
        <f t="shared" ref="BY416:BY426" si="648">BX416*AP416/100</f>
        <v>10.951500000000001</v>
      </c>
      <c r="BZ416" s="6">
        <v>35.700000000000003</v>
      </c>
      <c r="CA416" s="22">
        <f t="shared" ref="CA416:CA426" si="649">BZ416*AP416/100</f>
        <v>15.957900000000002</v>
      </c>
      <c r="CB416" s="6">
        <v>39.6</v>
      </c>
      <c r="CC416" s="22">
        <f t="shared" ref="CC416:CC426" si="650">CB416*AP416/100</f>
        <v>17.7012</v>
      </c>
      <c r="CD416" s="22">
        <v>0.37</v>
      </c>
      <c r="CE416" s="123">
        <v>97.3</v>
      </c>
      <c r="CF416" s="124">
        <v>8063</v>
      </c>
      <c r="CG416" s="123">
        <v>92.8</v>
      </c>
      <c r="CH416" s="124">
        <v>6436</v>
      </c>
      <c r="CI416" s="123">
        <v>47.6</v>
      </c>
      <c r="CJ416" s="123">
        <v>76</v>
      </c>
      <c r="CK416" s="124">
        <v>6167</v>
      </c>
      <c r="CL416" s="19">
        <f t="shared" ref="CL416:CL426" si="651">BX416/BZ416</f>
        <v>0.68627450980392146</v>
      </c>
      <c r="CM416" s="19"/>
      <c r="CN416" s="19"/>
      <c r="CO416" s="19"/>
      <c r="CP416" s="6"/>
      <c r="CQ416" s="19"/>
      <c r="CR416" s="19"/>
      <c r="CS416" s="20"/>
      <c r="CT416" s="25"/>
      <c r="CU416" s="125"/>
      <c r="CV416" s="125"/>
      <c r="CW416" s="1"/>
      <c r="CX416" s="1"/>
      <c r="CY416" s="1"/>
      <c r="CZ416" s="22"/>
      <c r="DA416" s="16"/>
      <c r="DB416" s="126" t="s">
        <v>440</v>
      </c>
      <c r="DC416" s="127"/>
      <c r="DD416" s="128" t="s">
        <v>1966</v>
      </c>
      <c r="DE416" s="1"/>
      <c r="DF416" s="1"/>
      <c r="DG416" s="1"/>
      <c r="DH416" s="1"/>
      <c r="DI416" s="1" t="s">
        <v>433</v>
      </c>
      <c r="DJ416" s="205" t="s">
        <v>482</v>
      </c>
      <c r="DK416" s="4">
        <v>2</v>
      </c>
      <c r="DL416" s="4"/>
      <c r="DM416" s="4"/>
      <c r="DN416" s="16">
        <v>0</v>
      </c>
      <c r="DO416" s="4"/>
      <c r="DP416" s="4"/>
      <c r="DQ416" s="4"/>
      <c r="DR416" s="55"/>
      <c r="DS416" s="22"/>
      <c r="DT416" s="22"/>
      <c r="DU416" s="22"/>
      <c r="DV416" s="22"/>
      <c r="DW416" s="22"/>
      <c r="DX416" s="22"/>
      <c r="DY416" s="22"/>
      <c r="DZ416" s="22"/>
      <c r="EA416" s="2"/>
      <c r="EB416" s="2"/>
      <c r="EC416" s="36"/>
      <c r="ED416" s="36"/>
      <c r="EE416" s="4">
        <f>L416</f>
        <v>4</v>
      </c>
      <c r="EF416" s="4">
        <v>10</v>
      </c>
      <c r="EG416" s="4"/>
      <c r="EH416" s="4">
        <v>1</v>
      </c>
      <c r="EI416" s="4" t="s">
        <v>2726</v>
      </c>
      <c r="EJ416" s="4">
        <v>180</v>
      </c>
      <c r="EK416" s="4">
        <v>96</v>
      </c>
      <c r="EL416" s="6">
        <f>EK416/(EJ416*EJ416*0.01*0.01)</f>
        <v>29.629629629629626</v>
      </c>
      <c r="EM416" s="4"/>
      <c r="EN416" s="4">
        <v>1</v>
      </c>
      <c r="EO416" s="4">
        <v>3</v>
      </c>
      <c r="EP416" s="4">
        <v>2</v>
      </c>
      <c r="EQ416" s="31">
        <v>1</v>
      </c>
      <c r="ER416" s="14">
        <v>43136</v>
      </c>
      <c r="ES416" s="129">
        <f>C416</f>
        <v>17078</v>
      </c>
      <c r="ET416" s="130">
        <v>75</v>
      </c>
      <c r="EU416" s="130">
        <v>43403</v>
      </c>
      <c r="EV416" s="130">
        <v>28000</v>
      </c>
      <c r="EW416" s="130">
        <v>37440</v>
      </c>
      <c r="EX416" s="130">
        <v>1578</v>
      </c>
      <c r="EY416" s="131">
        <f t="shared" ref="EY416:EY426" si="652">EX416/EV416*EW416/ET416</f>
        <v>28.133485714285712</v>
      </c>
      <c r="EZ416" s="38">
        <f t="shared" ref="EZ416:EZ426" si="653">L416*EY416</f>
        <v>112.53394285714285</v>
      </c>
      <c r="FA416" s="9"/>
      <c r="FB416" s="9"/>
      <c r="FC416" s="9"/>
      <c r="FD416" s="9"/>
      <c r="FE416" s="132"/>
      <c r="FF416" s="132"/>
      <c r="FG416" s="132"/>
      <c r="FH416" s="133"/>
      <c r="FI416" s="134"/>
      <c r="FJ416" s="133"/>
      <c r="FK416" s="135"/>
      <c r="FL416" s="136"/>
      <c r="FM416" s="9"/>
      <c r="FN416" s="1"/>
      <c r="FO416" s="40">
        <f t="shared" ref="FO416:FO426" si="654">AC416/1000</f>
        <v>2.8000000000000001E-2</v>
      </c>
      <c r="FP416" s="9"/>
      <c r="FQ416" s="118">
        <f t="shared" ref="FQ416:FQ426" si="655">EX416*100/EU416</f>
        <v>3.6356933852498674</v>
      </c>
      <c r="FR416" s="137">
        <f t="shared" ref="FR416:FR426" si="656">EY416/1000</f>
        <v>2.813348571428571E-2</v>
      </c>
      <c r="FS416" s="9"/>
      <c r="FT416" s="1"/>
      <c r="FU416" s="336">
        <v>42979</v>
      </c>
      <c r="FV416" s="343"/>
      <c r="FW416" s="237" t="s">
        <v>2629</v>
      </c>
      <c r="FX416" s="208"/>
      <c r="FY416" s="243" t="s">
        <v>2473</v>
      </c>
      <c r="FZ416" s="1"/>
      <c r="GA416" s="1">
        <v>3</v>
      </c>
      <c r="GB416" s="9"/>
      <c r="GC416" s="9"/>
      <c r="GD416" s="1"/>
      <c r="GE416" s="20">
        <v>0</v>
      </c>
      <c r="GF416" s="237" t="s">
        <v>513</v>
      </c>
      <c r="GG416" s="1"/>
      <c r="GH416" s="28">
        <v>44687</v>
      </c>
      <c r="GI416" s="351">
        <v>0</v>
      </c>
      <c r="GJ416" s="244" t="s">
        <v>2727</v>
      </c>
      <c r="GK416" s="1"/>
      <c r="GL416" s="244" t="s">
        <v>513</v>
      </c>
      <c r="GM416" s="9"/>
      <c r="GN416" s="1"/>
      <c r="GO416" s="10"/>
      <c r="GP416" s="10"/>
      <c r="GQ416" s="20"/>
      <c r="GR416" s="138"/>
      <c r="GS416" s="1"/>
      <c r="GT416" s="1"/>
      <c r="GU416" s="1"/>
      <c r="GV416" s="1"/>
      <c r="GW416" s="1"/>
      <c r="GX416" s="1"/>
      <c r="GY416" s="9"/>
      <c r="GZ416" s="9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22">
        <v>77.900000000000006</v>
      </c>
      <c r="KC416" s="22">
        <v>19.5</v>
      </c>
      <c r="KD416" s="22">
        <v>4.78</v>
      </c>
      <c r="KE416" s="20">
        <f t="shared" ref="KE416:KE426" si="657">FR416*AO416/100*1000</f>
        <v>9.9029869714285716</v>
      </c>
      <c r="KF416" s="20">
        <f t="shared" ref="KF416:KF426" si="658">FR416*AP416/100*1000</f>
        <v>12.575668114285714</v>
      </c>
      <c r="KG416" s="20">
        <f t="shared" ref="KG416:KG426" si="659">FR416*AQ416/100*1000</f>
        <v>5.2046948571428562</v>
      </c>
      <c r="KH416" s="20">
        <f t="shared" ref="KH416:KH426" si="660">FR416*AX416/100*1000</f>
        <v>0.59361654857142843</v>
      </c>
      <c r="KI416" s="20">
        <f t="shared" ref="KI416:KI426" si="661">FR416*BM416/100*1000</f>
        <v>0.23913462857142853</v>
      </c>
      <c r="KJ416" s="20">
        <f t="shared" ref="KJ416:KJ426" si="662">FR416*BY416/100*1000</f>
        <v>3.081038688</v>
      </c>
      <c r="KK416" s="20">
        <f t="shared" ref="KK416:KK426" si="663">FR416*CA416/100*1000</f>
        <v>4.4895135167999998</v>
      </c>
      <c r="KL416" s="20">
        <f t="shared" ref="KL416:KL426" si="664">FR416*CC416/100*1000</f>
        <v>4.979964573257142</v>
      </c>
      <c r="KM416" s="9"/>
      <c r="KN416" s="9"/>
      <c r="KO416" s="9"/>
      <c r="KP416" s="1"/>
      <c r="KQ416" s="9"/>
      <c r="KR416" s="9"/>
      <c r="KS416" s="23">
        <v>44687</v>
      </c>
      <c r="KT416" s="20">
        <v>2</v>
      </c>
      <c r="KU416" s="1">
        <v>4</v>
      </c>
      <c r="KV416" s="1">
        <v>2</v>
      </c>
      <c r="KW416" s="23">
        <v>44876</v>
      </c>
      <c r="KX416" s="1">
        <v>2</v>
      </c>
      <c r="KY416" s="1">
        <v>1</v>
      </c>
      <c r="KZ416" s="1">
        <v>2</v>
      </c>
      <c r="LA416" s="11" t="s">
        <v>2480</v>
      </c>
      <c r="LB416" s="11"/>
      <c r="LC416" s="11"/>
    </row>
    <row r="417" spans="1:315">
      <c r="A417" s="1">
        <v>302</v>
      </c>
      <c r="B417" s="1">
        <f>COUNTIFS($D$3:D417,D417,$F$3:F417,F417)</f>
        <v>1</v>
      </c>
      <c r="C417" s="34">
        <v>11795</v>
      </c>
      <c r="D417" s="21" t="s">
        <v>841</v>
      </c>
      <c r="E417" s="2" t="s">
        <v>517</v>
      </c>
      <c r="F417" s="12">
        <v>7207275383</v>
      </c>
      <c r="G417" s="1">
        <v>47</v>
      </c>
      <c r="H417" s="441">
        <v>43763</v>
      </c>
      <c r="I417" s="29" t="s">
        <v>436</v>
      </c>
      <c r="J417" s="24" t="s">
        <v>486</v>
      </c>
      <c r="K417" s="2" t="s">
        <v>429</v>
      </c>
      <c r="L417" s="1">
        <v>6</v>
      </c>
      <c r="M417" s="2" t="s">
        <v>822</v>
      </c>
      <c r="N417" s="2" t="s">
        <v>430</v>
      </c>
      <c r="O417" s="1"/>
      <c r="P417" s="1" t="s">
        <v>830</v>
      </c>
      <c r="Q417" s="25"/>
      <c r="R417" s="25"/>
      <c r="S417" s="2"/>
      <c r="T417" s="45" t="s">
        <v>782</v>
      </c>
      <c r="U417" s="45"/>
      <c r="V417" s="46" t="s">
        <v>801</v>
      </c>
      <c r="W417" s="27"/>
      <c r="X417" s="56"/>
      <c r="Y417" s="56"/>
      <c r="Z417" s="29"/>
      <c r="AA417" s="1" t="s">
        <v>797</v>
      </c>
      <c r="AB417" s="1"/>
      <c r="AC417" s="112">
        <v>204</v>
      </c>
      <c r="AD417" s="112">
        <v>1200</v>
      </c>
      <c r="AE417" s="11"/>
      <c r="AF417" s="11"/>
      <c r="AG417" s="11" t="s">
        <v>490</v>
      </c>
      <c r="AH417" s="112">
        <v>150</v>
      </c>
      <c r="AI417" s="11"/>
      <c r="AJ417" s="1"/>
      <c r="AK417" s="112"/>
      <c r="AL417" s="1"/>
      <c r="AM417" s="1"/>
      <c r="AN417" s="1"/>
      <c r="AO417" s="113">
        <v>47</v>
      </c>
      <c r="AP417" s="114">
        <v>25.2</v>
      </c>
      <c r="AQ417" s="115">
        <v>27.1</v>
      </c>
      <c r="AR417" s="116">
        <f t="shared" si="639"/>
        <v>99.300000000000011</v>
      </c>
      <c r="AS417" s="117">
        <f t="shared" si="640"/>
        <v>1.8650793650793651</v>
      </c>
      <c r="AT417" s="118">
        <f t="shared" si="641"/>
        <v>50.543650793650798</v>
      </c>
      <c r="AU417" s="119">
        <f t="shared" si="642"/>
        <v>0.89866156787762907</v>
      </c>
      <c r="AV417" s="19">
        <v>37.694000000000003</v>
      </c>
      <c r="AW417" s="19">
        <f>95-AY417</f>
        <v>80.2</v>
      </c>
      <c r="AX417" s="148">
        <v>6.9560000000000004</v>
      </c>
      <c r="AY417" s="19">
        <v>14.8</v>
      </c>
      <c r="AZ417" s="1" t="s">
        <v>431</v>
      </c>
      <c r="BA417" s="142">
        <v>8.58</v>
      </c>
      <c r="BB417" s="1" t="s">
        <v>431</v>
      </c>
      <c r="BC417" s="6">
        <v>1.1000000000000001</v>
      </c>
      <c r="BD417" s="6"/>
      <c r="BE417" s="19">
        <v>24.1</v>
      </c>
      <c r="BF417" s="19">
        <v>15.7</v>
      </c>
      <c r="BG417" s="2">
        <v>6167</v>
      </c>
      <c r="BH417" s="20">
        <v>295.5</v>
      </c>
      <c r="BI417" s="22">
        <v>0.19</v>
      </c>
      <c r="BJ417" s="19">
        <v>58.6</v>
      </c>
      <c r="BK417" s="1">
        <v>41.4</v>
      </c>
      <c r="BL417" s="121">
        <f t="shared" si="643"/>
        <v>1.4154589371980677</v>
      </c>
      <c r="BM417" s="122">
        <v>0.7</v>
      </c>
      <c r="BN417" s="6">
        <f t="shared" si="644"/>
        <v>1.4893617021276595</v>
      </c>
      <c r="BO417" s="1" t="s">
        <v>431</v>
      </c>
      <c r="BP417" s="1">
        <v>21.2</v>
      </c>
      <c r="BQ417" s="19">
        <v>21.431999999999999</v>
      </c>
      <c r="BR417" s="42">
        <v>20670.535714285714</v>
      </c>
      <c r="BS417" s="6">
        <f t="shared" si="645"/>
        <v>59.5</v>
      </c>
      <c r="BT417" s="4">
        <v>79.400000000000006</v>
      </c>
      <c r="BU417" s="42">
        <v>9196.3200000000015</v>
      </c>
      <c r="BV417" s="6">
        <f t="shared" si="646"/>
        <v>20.599999999999994</v>
      </c>
      <c r="BW417" s="6">
        <f t="shared" si="647"/>
        <v>24.922799999999999</v>
      </c>
      <c r="BX417" s="4">
        <v>23</v>
      </c>
      <c r="BY417" s="22">
        <f t="shared" si="648"/>
        <v>5.7960000000000003</v>
      </c>
      <c r="BZ417" s="4">
        <v>36.5</v>
      </c>
      <c r="CA417" s="22">
        <f t="shared" si="649"/>
        <v>9.1980000000000004</v>
      </c>
      <c r="CB417" s="4">
        <v>39.4</v>
      </c>
      <c r="CC417" s="22">
        <f t="shared" si="650"/>
        <v>9.928799999999999</v>
      </c>
      <c r="CD417" s="6">
        <v>1.8</v>
      </c>
      <c r="CE417" s="123">
        <v>99.4</v>
      </c>
      <c r="CF417" s="124">
        <v>8035.0499999999993</v>
      </c>
      <c r="CG417" s="123">
        <v>98.2</v>
      </c>
      <c r="CH417" s="123">
        <v>4688</v>
      </c>
      <c r="CI417" s="123">
        <v>83.5</v>
      </c>
      <c r="CJ417" s="123">
        <v>92.4</v>
      </c>
      <c r="CK417" s="124">
        <v>5150.3999999999996</v>
      </c>
      <c r="CL417" s="19">
        <f t="shared" si="651"/>
        <v>0.63013698630136983</v>
      </c>
      <c r="CM417" s="22"/>
      <c r="CN417" s="22"/>
      <c r="CO417" s="22"/>
      <c r="CP417" s="6"/>
      <c r="CQ417" s="19"/>
      <c r="CR417" s="19"/>
      <c r="CS417" s="19"/>
      <c r="CT417" s="6">
        <v>49.6</v>
      </c>
      <c r="CU417" s="6">
        <v>20.9</v>
      </c>
      <c r="CV417" s="6">
        <v>79.7</v>
      </c>
      <c r="CW417" s="22">
        <v>72.5</v>
      </c>
      <c r="CX417" s="22">
        <v>73.900000000000006</v>
      </c>
      <c r="CY417" s="2">
        <v>64.900000000000006</v>
      </c>
      <c r="CZ417" s="22">
        <v>0.52</v>
      </c>
      <c r="DA417" s="1"/>
      <c r="DB417" s="126" t="s">
        <v>440</v>
      </c>
      <c r="DC417" s="127"/>
      <c r="DD417" s="31" t="s">
        <v>842</v>
      </c>
      <c r="DE417" s="1"/>
      <c r="DF417" s="1"/>
      <c r="DG417" s="1"/>
      <c r="DH417" s="1"/>
      <c r="DI417" s="1" t="s">
        <v>433</v>
      </c>
      <c r="DJ417" s="206" t="s">
        <v>490</v>
      </c>
      <c r="DK417" s="4">
        <v>2</v>
      </c>
      <c r="DL417" s="4"/>
      <c r="DM417" s="4"/>
      <c r="DN417" s="16">
        <v>0</v>
      </c>
      <c r="DO417" s="4"/>
      <c r="DP417" s="4"/>
      <c r="DQ417" s="4"/>
      <c r="DR417" s="1" t="s">
        <v>430</v>
      </c>
      <c r="DS417" s="1" t="s">
        <v>430</v>
      </c>
      <c r="DT417" s="1">
        <v>227</v>
      </c>
      <c r="DU417" s="1">
        <v>33.5</v>
      </c>
      <c r="DV417" s="1">
        <v>66.5</v>
      </c>
      <c r="DW417" s="1" t="s">
        <v>430</v>
      </c>
      <c r="DX417" s="1" t="s">
        <v>430</v>
      </c>
      <c r="DY417" s="1" t="s">
        <v>430</v>
      </c>
      <c r="DZ417" s="1" t="s">
        <v>430</v>
      </c>
      <c r="EA417" s="1">
        <v>0</v>
      </c>
      <c r="EB417" s="1"/>
      <c r="EC417" s="36"/>
      <c r="ED417" s="36"/>
      <c r="EE417" s="4">
        <v>6</v>
      </c>
      <c r="EF417" s="4">
        <v>25</v>
      </c>
      <c r="EG417" s="4">
        <v>2</v>
      </c>
      <c r="EH417" s="4">
        <v>0</v>
      </c>
      <c r="EI417" s="4" t="s">
        <v>513</v>
      </c>
      <c r="EJ417" s="4">
        <v>176</v>
      </c>
      <c r="EK417" s="4">
        <v>98</v>
      </c>
      <c r="EL417" s="6">
        <f>EK417/(EJ417*EJ417*0.01*0.01)</f>
        <v>31.637396694214878</v>
      </c>
      <c r="EM417" s="4"/>
      <c r="EN417" s="4">
        <v>1</v>
      </c>
      <c r="EO417" s="4">
        <v>3</v>
      </c>
      <c r="EP417" s="4">
        <v>3</v>
      </c>
      <c r="EQ417" s="31" t="s">
        <v>2455</v>
      </c>
      <c r="ER417" s="14">
        <v>43748</v>
      </c>
      <c r="ES417" s="129">
        <v>11795</v>
      </c>
      <c r="ET417" s="130">
        <v>75</v>
      </c>
      <c r="EU417" s="130">
        <v>213539</v>
      </c>
      <c r="EV417" s="130">
        <v>8000</v>
      </c>
      <c r="EW417" s="130">
        <v>42120</v>
      </c>
      <c r="EX417" s="130">
        <v>2832</v>
      </c>
      <c r="EY417" s="131">
        <f t="shared" si="652"/>
        <v>198.8064</v>
      </c>
      <c r="EZ417" s="38">
        <f t="shared" si="653"/>
        <v>1192.8384000000001</v>
      </c>
      <c r="FA417" s="9"/>
      <c r="FB417" s="9"/>
      <c r="FC417" s="9"/>
      <c r="FD417" s="9"/>
      <c r="FE417" s="132"/>
      <c r="FF417" s="132"/>
      <c r="FG417" s="132"/>
      <c r="FH417" s="133"/>
      <c r="FI417" s="134"/>
      <c r="FJ417" s="133"/>
      <c r="FK417" s="135"/>
      <c r="FL417" s="136"/>
      <c r="FM417" s="9"/>
      <c r="FN417" s="1"/>
      <c r="FO417" s="40">
        <f t="shared" si="654"/>
        <v>0.20399999999999999</v>
      </c>
      <c r="FP417" s="9"/>
      <c r="FQ417" s="118">
        <f t="shared" si="655"/>
        <v>1.3262214396433438</v>
      </c>
      <c r="FR417" s="137">
        <f t="shared" si="656"/>
        <v>0.19880639999999999</v>
      </c>
      <c r="FS417" s="9"/>
      <c r="FT417" s="1"/>
      <c r="FU417" s="335"/>
      <c r="FV417" s="344">
        <v>42644</v>
      </c>
      <c r="FW417" s="210"/>
      <c r="FX417" s="244" t="s">
        <v>1314</v>
      </c>
      <c r="FY417" s="243" t="s">
        <v>2432</v>
      </c>
      <c r="FZ417" s="1"/>
      <c r="GA417" s="237" t="s">
        <v>430</v>
      </c>
      <c r="GB417" s="9"/>
      <c r="GC417" s="9"/>
      <c r="GD417" s="1"/>
      <c r="GE417" s="20">
        <v>1</v>
      </c>
      <c r="GF417" s="237" t="s">
        <v>522</v>
      </c>
      <c r="GG417" s="1"/>
      <c r="GH417" s="244" t="s">
        <v>430</v>
      </c>
      <c r="GI417" s="351">
        <v>0</v>
      </c>
      <c r="GJ417" s="244" t="s">
        <v>430</v>
      </c>
      <c r="GK417" s="1"/>
      <c r="GL417" s="244" t="s">
        <v>513</v>
      </c>
      <c r="GM417" s="9"/>
      <c r="GN417" s="1"/>
      <c r="GO417" s="10">
        <v>43763</v>
      </c>
      <c r="GP417" s="10"/>
      <c r="GQ417" s="20"/>
      <c r="GR417" s="138"/>
      <c r="GS417" s="1"/>
      <c r="GT417" s="1"/>
      <c r="GU417" s="1"/>
      <c r="GV417" s="1"/>
      <c r="GW417" s="1"/>
      <c r="GX417" s="1"/>
      <c r="GY417" s="9"/>
      <c r="GZ417" s="9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9"/>
      <c r="KC417" s="9"/>
      <c r="KD417" s="9"/>
      <c r="KE417" s="20">
        <f t="shared" si="657"/>
        <v>93.439008000000001</v>
      </c>
      <c r="KF417" s="20">
        <f t="shared" si="658"/>
        <v>50.099212799999997</v>
      </c>
      <c r="KG417" s="20">
        <f t="shared" si="659"/>
        <v>53.876534400000004</v>
      </c>
      <c r="KH417" s="20">
        <f t="shared" si="660"/>
        <v>13.828973183999999</v>
      </c>
      <c r="KI417" s="20">
        <f t="shared" si="661"/>
        <v>1.3916447999999999</v>
      </c>
      <c r="KJ417" s="20">
        <f t="shared" si="662"/>
        <v>11.522818944000001</v>
      </c>
      <c r="KK417" s="20">
        <f t="shared" si="663"/>
        <v>18.286212672000001</v>
      </c>
      <c r="KL417" s="20">
        <f t="shared" si="664"/>
        <v>19.739089843199999</v>
      </c>
      <c r="KM417" s="9"/>
      <c r="KN417" s="9"/>
      <c r="KO417" s="9"/>
      <c r="KP417" s="1"/>
      <c r="KQ417" s="9"/>
      <c r="KR417" s="9"/>
      <c r="KS417" s="245" t="s">
        <v>430</v>
      </c>
      <c r="KT417" s="459" t="s">
        <v>430</v>
      </c>
      <c r="KU417" s="237" t="s">
        <v>430</v>
      </c>
      <c r="KV417" s="237" t="s">
        <v>430</v>
      </c>
      <c r="KW417" s="237" t="s">
        <v>430</v>
      </c>
      <c r="KX417" s="237" t="s">
        <v>430</v>
      </c>
      <c r="KY417" s="237" t="s">
        <v>430</v>
      </c>
      <c r="KZ417" s="237" t="s">
        <v>430</v>
      </c>
      <c r="LA417" s="11" t="s">
        <v>430</v>
      </c>
      <c r="LB417" s="11"/>
      <c r="LC417" s="11"/>
    </row>
    <row r="418" spans="1:315">
      <c r="A418" s="1">
        <v>28</v>
      </c>
      <c r="B418" s="1">
        <f>COUNTIFS($D$3:D418,D418,$F$3:F418,F418)</f>
        <v>1</v>
      </c>
      <c r="C418" s="34">
        <v>14526</v>
      </c>
      <c r="D418" s="21" t="s">
        <v>473</v>
      </c>
      <c r="E418" s="2" t="s">
        <v>1445</v>
      </c>
      <c r="F418" s="12">
        <v>6906105349</v>
      </c>
      <c r="G418" s="1">
        <v>52</v>
      </c>
      <c r="H418" s="441">
        <v>44239</v>
      </c>
      <c r="I418" s="29" t="s">
        <v>674</v>
      </c>
      <c r="J418" s="24" t="s">
        <v>486</v>
      </c>
      <c r="K418" s="2" t="s">
        <v>429</v>
      </c>
      <c r="L418" s="2">
        <v>9</v>
      </c>
      <c r="M418" s="2" t="s">
        <v>728</v>
      </c>
      <c r="N418" s="2" t="s">
        <v>644</v>
      </c>
      <c r="O418" s="11"/>
      <c r="P418" s="2" t="s">
        <v>1437</v>
      </c>
      <c r="Q418" s="11"/>
      <c r="R418" s="11"/>
      <c r="S418" s="11"/>
      <c r="T418" s="41"/>
      <c r="U418" s="41"/>
      <c r="V418" s="61" t="s">
        <v>1358</v>
      </c>
      <c r="W418" s="41"/>
      <c r="X418" s="63"/>
      <c r="Y418" s="63"/>
      <c r="Z418" s="11"/>
      <c r="AA418" s="1" t="s">
        <v>793</v>
      </c>
      <c r="AB418" s="1"/>
      <c r="AC418" s="112">
        <v>659</v>
      </c>
      <c r="AD418" s="112">
        <v>5900</v>
      </c>
      <c r="AE418" s="11"/>
      <c r="AF418" s="11"/>
      <c r="AG418" s="11" t="s">
        <v>482</v>
      </c>
      <c r="AH418" s="112">
        <v>350</v>
      </c>
      <c r="AI418" s="11"/>
      <c r="AJ418" s="11"/>
      <c r="AK418" s="112"/>
      <c r="AL418" s="1"/>
      <c r="AM418" s="11"/>
      <c r="AN418" s="1"/>
      <c r="AO418" s="113">
        <v>64.099999999999994</v>
      </c>
      <c r="AP418" s="114">
        <v>33.1</v>
      </c>
      <c r="AQ418" s="115">
        <v>2.56</v>
      </c>
      <c r="AR418" s="116">
        <f t="shared" si="639"/>
        <v>99.759999999999991</v>
      </c>
      <c r="AS418" s="117">
        <f t="shared" si="640"/>
        <v>1.9365558912386704</v>
      </c>
      <c r="AT418" s="118">
        <f t="shared" si="641"/>
        <v>4.9575830815709967</v>
      </c>
      <c r="AU418" s="119">
        <f t="shared" si="642"/>
        <v>1.7975322490185077</v>
      </c>
      <c r="AV418" s="19">
        <f>AW418*AO418/100</f>
        <v>51.788000000000004</v>
      </c>
      <c r="AW418" s="19">
        <f>98-AY418-(CD418*100/AO418)</f>
        <v>80.792511700468026</v>
      </c>
      <c r="AX418" s="120">
        <v>7.47</v>
      </c>
      <c r="AY418" s="19">
        <f>AX418*100/AO418</f>
        <v>11.653666146645866</v>
      </c>
      <c r="AZ418" s="1" t="s">
        <v>431</v>
      </c>
      <c r="BA418" s="55">
        <v>36.200000000000003</v>
      </c>
      <c r="BB418" s="1" t="s">
        <v>431</v>
      </c>
      <c r="BC418" s="6">
        <v>5.7000000000000002E-2</v>
      </c>
      <c r="BD418" s="6"/>
      <c r="BE418" s="19"/>
      <c r="BF418" s="19"/>
      <c r="BG418" s="2">
        <v>6655</v>
      </c>
      <c r="BH418" s="64">
        <v>600.84745762711873</v>
      </c>
      <c r="BI418" s="19">
        <v>3.25</v>
      </c>
      <c r="BJ418" s="19">
        <v>59.5</v>
      </c>
      <c r="BK418" s="1">
        <v>40.5</v>
      </c>
      <c r="BL418" s="121">
        <f t="shared" si="643"/>
        <v>1.4691358024691359</v>
      </c>
      <c r="BM418" s="122">
        <v>1.8</v>
      </c>
      <c r="BN418" s="6">
        <f t="shared" si="644"/>
        <v>2.80811232449298</v>
      </c>
      <c r="BO418" s="1" t="s">
        <v>431</v>
      </c>
      <c r="BP418" s="19">
        <v>50.8</v>
      </c>
      <c r="BQ418" s="19">
        <v>72.8</v>
      </c>
      <c r="BR418" s="6">
        <v>84716.1</v>
      </c>
      <c r="BS418" s="6">
        <f t="shared" si="645"/>
        <v>22.6</v>
      </c>
      <c r="BT418" s="4">
        <v>85.2</v>
      </c>
      <c r="BU418" s="42">
        <v>7632.3809523809523</v>
      </c>
      <c r="BV418" s="6">
        <f t="shared" si="646"/>
        <v>14.799999999999997</v>
      </c>
      <c r="BW418" s="6">
        <f t="shared" si="647"/>
        <v>32.967600000000004</v>
      </c>
      <c r="BX418" s="22">
        <v>14.3</v>
      </c>
      <c r="BY418" s="22">
        <f t="shared" si="648"/>
        <v>4.7333000000000007</v>
      </c>
      <c r="BZ418" s="4">
        <v>8.3000000000000007</v>
      </c>
      <c r="CA418" s="22">
        <f t="shared" si="649"/>
        <v>2.7473000000000001</v>
      </c>
      <c r="CB418" s="4">
        <v>77</v>
      </c>
      <c r="CC418" s="22">
        <f t="shared" si="650"/>
        <v>25.487000000000002</v>
      </c>
      <c r="CD418" s="141">
        <v>3.56</v>
      </c>
      <c r="CE418" s="123">
        <v>97.9</v>
      </c>
      <c r="CF418" s="123">
        <v>9052</v>
      </c>
      <c r="CG418" s="123">
        <v>93.6</v>
      </c>
      <c r="CH418" s="123">
        <v>6594</v>
      </c>
      <c r="CI418" s="123">
        <v>62</v>
      </c>
      <c r="CJ418" s="123">
        <v>69.8</v>
      </c>
      <c r="CK418" s="123">
        <v>5075</v>
      </c>
      <c r="CL418" s="19">
        <f t="shared" si="651"/>
        <v>1.7228915662650601</v>
      </c>
      <c r="CM418" s="22">
        <v>5.43</v>
      </c>
      <c r="CN418" s="22">
        <v>3.87</v>
      </c>
      <c r="CO418" s="22">
        <v>4.03</v>
      </c>
      <c r="CP418" s="6"/>
      <c r="CQ418" s="19"/>
      <c r="CR418" s="19"/>
      <c r="CS418" s="20"/>
      <c r="CT418" s="22"/>
      <c r="CU418" s="139"/>
      <c r="CV418" s="139"/>
      <c r="CW418" s="22"/>
      <c r="CX418" s="22"/>
      <c r="CY418" s="1"/>
      <c r="CZ418" s="22"/>
      <c r="DA418" s="16"/>
      <c r="DB418" s="126" t="s">
        <v>446</v>
      </c>
      <c r="DC418" s="127"/>
      <c r="DD418" s="128" t="s">
        <v>1446</v>
      </c>
      <c r="DE418" s="1"/>
      <c r="DF418" s="1"/>
      <c r="DG418" s="1"/>
      <c r="DH418" s="1"/>
      <c r="DI418" s="1" t="s">
        <v>433</v>
      </c>
      <c r="DJ418" s="205" t="s">
        <v>482</v>
      </c>
      <c r="DK418" s="4">
        <v>2</v>
      </c>
      <c r="DL418" s="4"/>
      <c r="DM418" s="4"/>
      <c r="DN418" s="16">
        <v>0</v>
      </c>
      <c r="DO418" s="4"/>
      <c r="DP418" s="4"/>
      <c r="DQ418" s="4"/>
      <c r="DR418" s="1" t="s">
        <v>430</v>
      </c>
      <c r="DS418" s="1" t="s">
        <v>430</v>
      </c>
      <c r="DT418" s="1">
        <v>674</v>
      </c>
      <c r="DU418" s="1">
        <v>11.1</v>
      </c>
      <c r="DV418" s="1">
        <v>88.9</v>
      </c>
      <c r="DW418" s="1" t="s">
        <v>430</v>
      </c>
      <c r="DX418" s="1" t="s">
        <v>430</v>
      </c>
      <c r="DY418" s="1" t="s">
        <v>430</v>
      </c>
      <c r="DZ418" s="1" t="s">
        <v>430</v>
      </c>
      <c r="EA418" s="1">
        <v>0</v>
      </c>
      <c r="EB418" s="1"/>
      <c r="EC418" s="36"/>
      <c r="ED418" s="36"/>
      <c r="EE418" s="4">
        <v>9</v>
      </c>
      <c r="EF418" s="4">
        <v>25</v>
      </c>
      <c r="EG418" s="4"/>
      <c r="EH418" s="4">
        <v>1</v>
      </c>
      <c r="EI418" s="4" t="s">
        <v>2728</v>
      </c>
      <c r="EJ418" s="4">
        <v>185</v>
      </c>
      <c r="EK418" s="4">
        <v>120</v>
      </c>
      <c r="EL418" s="6">
        <f>EK418/(EJ418*EJ418*0.01*0.01)</f>
        <v>35.06208911614317</v>
      </c>
      <c r="EM418" s="4"/>
      <c r="EN418" s="4">
        <v>1</v>
      </c>
      <c r="EO418" s="4">
        <v>2</v>
      </c>
      <c r="EP418" s="4">
        <v>2</v>
      </c>
      <c r="EQ418" s="31" t="s">
        <v>2455</v>
      </c>
      <c r="ER418" s="14">
        <v>44229</v>
      </c>
      <c r="ES418" s="129">
        <v>14526</v>
      </c>
      <c r="ET418" s="130">
        <v>75</v>
      </c>
      <c r="EU418" s="130">
        <v>327305</v>
      </c>
      <c r="EV418" s="130">
        <v>4000</v>
      </c>
      <c r="EW418" s="130">
        <v>39780</v>
      </c>
      <c r="EX418" s="130">
        <v>5167</v>
      </c>
      <c r="EY418" s="131">
        <f t="shared" si="652"/>
        <v>685.14419999999996</v>
      </c>
      <c r="EZ418" s="38">
        <f t="shared" si="653"/>
        <v>6166.2977999999994</v>
      </c>
      <c r="FA418" s="9"/>
      <c r="FB418" s="9"/>
      <c r="FC418" s="9"/>
      <c r="FD418" s="9"/>
      <c r="FE418" s="132"/>
      <c r="FF418" s="132"/>
      <c r="FG418" s="132"/>
      <c r="FH418" s="133"/>
      <c r="FI418" s="134"/>
      <c r="FJ418" s="133"/>
      <c r="FK418" s="135"/>
      <c r="FL418" s="136"/>
      <c r="FM418" s="9"/>
      <c r="FN418" s="1"/>
      <c r="FO418" s="40">
        <f t="shared" si="654"/>
        <v>0.65900000000000003</v>
      </c>
      <c r="FP418" s="9"/>
      <c r="FQ418" s="118">
        <f t="shared" si="655"/>
        <v>1.5786498831365241</v>
      </c>
      <c r="FR418" s="137">
        <f t="shared" si="656"/>
        <v>0.68514419999999998</v>
      </c>
      <c r="FS418" s="9"/>
      <c r="FT418" s="1"/>
      <c r="FU418" s="336">
        <v>42491</v>
      </c>
      <c r="FV418" s="343"/>
      <c r="FW418" s="237" t="s">
        <v>1314</v>
      </c>
      <c r="FX418" s="208"/>
      <c r="FY418" s="243" t="s">
        <v>2522</v>
      </c>
      <c r="FZ418" s="1"/>
      <c r="GA418" s="1">
        <v>3</v>
      </c>
      <c r="GB418" s="9"/>
      <c r="GC418" s="9"/>
      <c r="GD418" s="1"/>
      <c r="GE418" s="20">
        <v>1</v>
      </c>
      <c r="GF418" s="237" t="s">
        <v>522</v>
      </c>
      <c r="GG418" s="1"/>
      <c r="GH418" s="28">
        <v>44267</v>
      </c>
      <c r="GI418" s="351">
        <v>0</v>
      </c>
      <c r="GJ418" s="244" t="s">
        <v>784</v>
      </c>
      <c r="GK418" s="1"/>
      <c r="GL418" s="244" t="s">
        <v>513</v>
      </c>
      <c r="GM418" s="9"/>
      <c r="GN418" s="1"/>
      <c r="GO418" s="10">
        <v>44239</v>
      </c>
      <c r="GP418" s="10"/>
      <c r="GQ418" s="20"/>
      <c r="GR418" s="138"/>
      <c r="GS418" s="1"/>
      <c r="GT418" s="1"/>
      <c r="GU418" s="1"/>
      <c r="GV418" s="1"/>
      <c r="GW418" s="1"/>
      <c r="GX418" s="1"/>
      <c r="GY418" s="9"/>
      <c r="GZ418" s="9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9"/>
      <c r="KC418" s="9"/>
      <c r="KD418" s="9"/>
      <c r="KE418" s="20">
        <f t="shared" si="657"/>
        <v>439.1774322</v>
      </c>
      <c r="KF418" s="20">
        <f t="shared" si="658"/>
        <v>226.78273019999997</v>
      </c>
      <c r="KG418" s="20">
        <f t="shared" si="659"/>
        <v>17.539691520000002</v>
      </c>
      <c r="KH418" s="20">
        <f t="shared" si="660"/>
        <v>51.180271739999995</v>
      </c>
      <c r="KI418" s="20">
        <f t="shared" si="661"/>
        <v>12.332595600000001</v>
      </c>
      <c r="KJ418" s="20">
        <f t="shared" si="662"/>
        <v>32.429930418600001</v>
      </c>
      <c r="KK418" s="20">
        <f t="shared" si="663"/>
        <v>18.822966606599998</v>
      </c>
      <c r="KL418" s="20">
        <f t="shared" si="664"/>
        <v>174.62270225400002</v>
      </c>
      <c r="KM418" s="9"/>
      <c r="KN418" s="9"/>
      <c r="KO418" s="9"/>
      <c r="KP418" s="1"/>
      <c r="KQ418" s="9"/>
      <c r="KR418" s="9"/>
      <c r="KS418" s="23">
        <v>44267</v>
      </c>
      <c r="KT418" s="20">
        <v>1</v>
      </c>
      <c r="KU418" s="1">
        <v>1</v>
      </c>
      <c r="KV418" s="1">
        <v>1</v>
      </c>
      <c r="KW418" s="23">
        <v>44267</v>
      </c>
      <c r="KX418" s="1">
        <v>1</v>
      </c>
      <c r="KY418" s="1">
        <v>0</v>
      </c>
      <c r="KZ418" s="1">
        <v>3</v>
      </c>
      <c r="LA418" s="11" t="s">
        <v>2428</v>
      </c>
      <c r="LB418" s="11"/>
      <c r="LC418" s="11"/>
    </row>
    <row r="419" spans="1:315">
      <c r="A419" s="1">
        <v>24</v>
      </c>
      <c r="B419" s="1">
        <f>COUNTIFS($D$3:D419,D419,$F$3:F419,F419)</f>
        <v>1</v>
      </c>
      <c r="C419" s="34">
        <v>12247</v>
      </c>
      <c r="D419" s="21" t="s">
        <v>618</v>
      </c>
      <c r="E419" s="2" t="s">
        <v>498</v>
      </c>
      <c r="F419" s="12">
        <v>6458311013</v>
      </c>
      <c r="G419" s="1">
        <v>56</v>
      </c>
      <c r="H419" s="441">
        <v>43858</v>
      </c>
      <c r="I419" s="29" t="s">
        <v>624</v>
      </c>
      <c r="J419" s="30" t="s">
        <v>582</v>
      </c>
      <c r="K419" s="2" t="s">
        <v>429</v>
      </c>
      <c r="L419" s="1">
        <v>8</v>
      </c>
      <c r="M419" s="2">
        <v>2</v>
      </c>
      <c r="N419" s="2" t="s">
        <v>430</v>
      </c>
      <c r="O419" s="1"/>
      <c r="P419" s="1" t="s">
        <v>976</v>
      </c>
      <c r="Q419" s="25"/>
      <c r="R419" s="25"/>
      <c r="S419" s="2"/>
      <c r="T419" s="45" t="s">
        <v>782</v>
      </c>
      <c r="U419" s="45"/>
      <c r="V419" s="47" t="s">
        <v>858</v>
      </c>
      <c r="W419" s="27"/>
      <c r="X419" s="56"/>
      <c r="Y419" s="56"/>
      <c r="Z419" s="29"/>
      <c r="AA419" s="1" t="s">
        <v>797</v>
      </c>
      <c r="AB419" s="1"/>
      <c r="AC419" s="112">
        <v>129</v>
      </c>
      <c r="AD419" s="112">
        <v>1000</v>
      </c>
      <c r="AE419" s="11"/>
      <c r="AF419" s="11"/>
      <c r="AG419" s="11" t="s">
        <v>482</v>
      </c>
      <c r="AH419" s="112">
        <v>50</v>
      </c>
      <c r="AI419" s="11"/>
      <c r="AJ419" s="11"/>
      <c r="AK419" s="112"/>
      <c r="AL419" s="1"/>
      <c r="AM419" s="1"/>
      <c r="AN419" s="1"/>
      <c r="AO419" s="113">
        <v>40.6</v>
      </c>
      <c r="AP419" s="114">
        <v>45</v>
      </c>
      <c r="AQ419" s="115">
        <v>14.4</v>
      </c>
      <c r="AR419" s="116">
        <f t="shared" si="639"/>
        <v>100</v>
      </c>
      <c r="AS419" s="117">
        <f t="shared" si="640"/>
        <v>0.90222222222222226</v>
      </c>
      <c r="AT419" s="118">
        <f t="shared" si="641"/>
        <v>12.992000000000001</v>
      </c>
      <c r="AU419" s="119">
        <f t="shared" si="642"/>
        <v>0.6835016835016835</v>
      </c>
      <c r="AV419" s="19">
        <v>34.672400000000003</v>
      </c>
      <c r="AW419" s="19">
        <f>95-AY419</f>
        <v>85.4</v>
      </c>
      <c r="AX419" s="120">
        <v>3.8975999999999997</v>
      </c>
      <c r="AY419" s="19">
        <v>9.6</v>
      </c>
      <c r="AZ419" s="1" t="s">
        <v>431</v>
      </c>
      <c r="BA419" s="55">
        <v>17.2</v>
      </c>
      <c r="BB419" s="1" t="s">
        <v>431</v>
      </c>
      <c r="BC419" s="6">
        <v>0.3</v>
      </c>
      <c r="BD419" s="22">
        <v>86.6</v>
      </c>
      <c r="BE419" s="22">
        <v>64.2</v>
      </c>
      <c r="BF419" s="22">
        <v>66.900000000000006</v>
      </c>
      <c r="BG419" s="64">
        <v>5011.2</v>
      </c>
      <c r="BH419" s="20">
        <v>384</v>
      </c>
      <c r="BI419" s="19">
        <v>0.08</v>
      </c>
      <c r="BJ419" s="19">
        <v>32</v>
      </c>
      <c r="BK419" s="1">
        <v>68</v>
      </c>
      <c r="BL419" s="144">
        <f t="shared" si="643"/>
        <v>0.47058823529411764</v>
      </c>
      <c r="BM419" s="122">
        <v>0.5</v>
      </c>
      <c r="BN419" s="6">
        <f t="shared" si="644"/>
        <v>1.2315270935960592</v>
      </c>
      <c r="BO419" s="1" t="s">
        <v>431</v>
      </c>
      <c r="BP419" s="19">
        <v>29.766000000000002</v>
      </c>
      <c r="BQ419" s="19">
        <v>83</v>
      </c>
      <c r="BR419" s="42">
        <v>66742.2</v>
      </c>
      <c r="BS419" s="6">
        <f t="shared" si="645"/>
        <v>24.5</v>
      </c>
      <c r="BT419" s="4">
        <v>84</v>
      </c>
      <c r="BU419" s="42">
        <v>9142.2000000000007</v>
      </c>
      <c r="BV419" s="6">
        <f t="shared" si="646"/>
        <v>16</v>
      </c>
      <c r="BW419" s="6">
        <f t="shared" si="647"/>
        <v>44.324999999999996</v>
      </c>
      <c r="BX419" s="4">
        <v>13.6</v>
      </c>
      <c r="BY419" s="22">
        <f t="shared" si="648"/>
        <v>6.12</v>
      </c>
      <c r="BZ419" s="4">
        <v>10.9</v>
      </c>
      <c r="CA419" s="22">
        <f t="shared" si="649"/>
        <v>4.9050000000000002</v>
      </c>
      <c r="CB419" s="4">
        <v>74</v>
      </c>
      <c r="CC419" s="22">
        <f t="shared" si="650"/>
        <v>33.299999999999997</v>
      </c>
      <c r="CD419" s="22">
        <v>0.56000000000000005</v>
      </c>
      <c r="CE419" s="123">
        <v>98.3</v>
      </c>
      <c r="CF419" s="124">
        <v>6008.7999999999993</v>
      </c>
      <c r="CG419" s="123">
        <v>92.9</v>
      </c>
      <c r="CH419" s="124">
        <v>3766.1</v>
      </c>
      <c r="CI419" s="123">
        <v>71</v>
      </c>
      <c r="CJ419" s="123">
        <v>77.3</v>
      </c>
      <c r="CK419" s="124">
        <v>2514.3999999999996</v>
      </c>
      <c r="CL419" s="19">
        <f t="shared" si="651"/>
        <v>1.2477064220183485</v>
      </c>
      <c r="CM419" s="22"/>
      <c r="CN419" s="22"/>
      <c r="CO419" s="22"/>
      <c r="CP419" s="6"/>
      <c r="CQ419" s="19"/>
      <c r="CR419" s="19"/>
      <c r="CS419" s="19"/>
      <c r="CT419" s="22"/>
      <c r="CU419" s="139"/>
      <c r="CV419" s="139"/>
      <c r="CW419" s="22"/>
      <c r="CX419" s="22"/>
      <c r="CY419" s="1"/>
      <c r="CZ419" s="22"/>
      <c r="DA419" s="152" t="s">
        <v>469</v>
      </c>
      <c r="DB419" s="126" t="s">
        <v>256</v>
      </c>
      <c r="DC419" s="127"/>
      <c r="DD419" s="128"/>
      <c r="DE419" s="1"/>
      <c r="DF419" s="1"/>
      <c r="DG419" s="1"/>
      <c r="DH419" s="1"/>
      <c r="DI419" s="1" t="s">
        <v>435</v>
      </c>
      <c r="DJ419" s="205" t="s">
        <v>482</v>
      </c>
      <c r="DK419" s="4">
        <v>2</v>
      </c>
      <c r="DL419" s="4"/>
      <c r="DM419" s="4" t="s">
        <v>459</v>
      </c>
      <c r="DN419" s="16">
        <v>0</v>
      </c>
      <c r="DO419" s="4">
        <v>0</v>
      </c>
      <c r="DP419" s="4" t="s">
        <v>513</v>
      </c>
      <c r="DQ419" s="4"/>
      <c r="DR419" s="1" t="s">
        <v>430</v>
      </c>
      <c r="DS419" s="1" t="s">
        <v>430</v>
      </c>
      <c r="DT419" s="1" t="s">
        <v>430</v>
      </c>
      <c r="DU419" s="1" t="s">
        <v>430</v>
      </c>
      <c r="DV419" s="1" t="s">
        <v>430</v>
      </c>
      <c r="DW419" s="1" t="s">
        <v>430</v>
      </c>
      <c r="DX419" s="1" t="s">
        <v>430</v>
      </c>
      <c r="DY419" s="1" t="s">
        <v>430</v>
      </c>
      <c r="DZ419" s="1" t="s">
        <v>430</v>
      </c>
      <c r="EA419" s="1" t="s">
        <v>513</v>
      </c>
      <c r="EB419" s="1" t="s">
        <v>513</v>
      </c>
      <c r="EC419" s="36"/>
      <c r="ED419" s="36"/>
      <c r="EE419" s="4">
        <v>8</v>
      </c>
      <c r="EF419" s="4">
        <v>20</v>
      </c>
      <c r="EG419" s="4">
        <v>2</v>
      </c>
      <c r="EH419" s="4">
        <v>0</v>
      </c>
      <c r="EI419" s="4" t="s">
        <v>513</v>
      </c>
      <c r="EJ419" s="4">
        <v>170</v>
      </c>
      <c r="EK419" s="4">
        <v>100</v>
      </c>
      <c r="EL419" s="6">
        <f>EK419/(EJ419*EJ419*0.01*0.01)</f>
        <v>34.602076124567475</v>
      </c>
      <c r="EM419" s="17">
        <v>1</v>
      </c>
      <c r="EN419" s="1">
        <v>0</v>
      </c>
      <c r="EO419" s="4">
        <v>3</v>
      </c>
      <c r="EP419" s="4">
        <v>2</v>
      </c>
      <c r="EQ419" s="31" t="s">
        <v>2684</v>
      </c>
      <c r="ER419" s="14">
        <v>43858</v>
      </c>
      <c r="ES419" s="129">
        <v>12247</v>
      </c>
      <c r="ET419" s="130">
        <v>75</v>
      </c>
      <c r="EU419" s="130">
        <v>11894</v>
      </c>
      <c r="EV419" s="130">
        <v>12000</v>
      </c>
      <c r="EW419" s="130">
        <v>40560</v>
      </c>
      <c r="EX419" s="130">
        <v>3304</v>
      </c>
      <c r="EY419" s="131">
        <f t="shared" si="652"/>
        <v>148.90026666666665</v>
      </c>
      <c r="EZ419" s="38">
        <f t="shared" si="653"/>
        <v>1191.2021333333332</v>
      </c>
      <c r="FA419" s="9"/>
      <c r="FB419" s="9"/>
      <c r="FC419" s="9"/>
      <c r="FD419" s="9"/>
      <c r="FE419" s="132"/>
      <c r="FF419" s="132"/>
      <c r="FG419" s="132"/>
      <c r="FH419" s="133"/>
      <c r="FI419" s="11"/>
      <c r="FJ419" s="133"/>
      <c r="FK419" s="135"/>
      <c r="FL419" s="136"/>
      <c r="FM419" s="9"/>
      <c r="FN419" s="1"/>
      <c r="FO419" s="40">
        <f t="shared" si="654"/>
        <v>0.129</v>
      </c>
      <c r="FP419" s="9"/>
      <c r="FQ419" s="118">
        <f t="shared" si="655"/>
        <v>27.778711955607868</v>
      </c>
      <c r="FR419" s="137">
        <f t="shared" si="656"/>
        <v>0.14890026666666664</v>
      </c>
      <c r="FS419" s="140"/>
      <c r="FT419" s="140"/>
      <c r="FU419" s="336">
        <v>43617</v>
      </c>
      <c r="FV419" s="343"/>
      <c r="FW419" s="237" t="s">
        <v>1314</v>
      </c>
      <c r="FX419" s="208"/>
      <c r="FY419" s="243" t="s">
        <v>2461</v>
      </c>
      <c r="FZ419" s="1">
        <v>0</v>
      </c>
      <c r="GA419" s="1">
        <v>3</v>
      </c>
      <c r="GB419" s="9"/>
      <c r="GC419" s="9"/>
      <c r="GD419" s="1"/>
      <c r="GE419" s="20">
        <v>1</v>
      </c>
      <c r="GF419" s="237" t="s">
        <v>522</v>
      </c>
      <c r="GG419" s="1">
        <v>1</v>
      </c>
      <c r="GH419" s="28">
        <v>43868</v>
      </c>
      <c r="GI419" s="351">
        <v>0</v>
      </c>
      <c r="GJ419" s="29" t="s">
        <v>2729</v>
      </c>
      <c r="GK419" s="1"/>
      <c r="GL419" s="244" t="s">
        <v>513</v>
      </c>
      <c r="GM419" s="11" t="s">
        <v>656</v>
      </c>
      <c r="GN419" s="1"/>
      <c r="GO419" s="10">
        <v>43858</v>
      </c>
      <c r="GP419" s="23" t="s">
        <v>522</v>
      </c>
      <c r="GQ419" s="20">
        <f>DATEDIF(ER419,GO419,"m")</f>
        <v>0</v>
      </c>
      <c r="GR419" s="138"/>
      <c r="GS419" s="1"/>
      <c r="GT419" s="22">
        <v>1.1175926818001249</v>
      </c>
      <c r="GU419" s="1"/>
      <c r="GV419" s="1"/>
      <c r="GW419" s="1"/>
      <c r="GX419" s="1"/>
      <c r="GY419" s="9"/>
      <c r="GZ419" s="9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9"/>
      <c r="KC419" s="9"/>
      <c r="KD419" s="9"/>
      <c r="KE419" s="20">
        <f t="shared" si="657"/>
        <v>60.45350826666666</v>
      </c>
      <c r="KF419" s="20">
        <f t="shared" si="658"/>
        <v>67.005119999999991</v>
      </c>
      <c r="KG419" s="20">
        <f t="shared" si="659"/>
        <v>21.441638399999999</v>
      </c>
      <c r="KH419" s="20">
        <f t="shared" si="660"/>
        <v>5.8035367935999984</v>
      </c>
      <c r="KI419" s="20">
        <f t="shared" si="661"/>
        <v>0.74450133333333324</v>
      </c>
      <c r="KJ419" s="20">
        <f t="shared" si="662"/>
        <v>9.1126963199999995</v>
      </c>
      <c r="KK419" s="20">
        <f t="shared" si="663"/>
        <v>7.3035580799999984</v>
      </c>
      <c r="KL419" s="20">
        <f t="shared" si="664"/>
        <v>49.583788799999986</v>
      </c>
      <c r="KM419" s="9"/>
      <c r="KN419" s="9"/>
      <c r="KO419" s="9"/>
      <c r="KP419" s="1"/>
      <c r="KQ419" s="9"/>
      <c r="KR419" s="9"/>
      <c r="KS419" s="23">
        <v>43868</v>
      </c>
      <c r="KT419" s="20">
        <v>1</v>
      </c>
      <c r="KU419" s="1">
        <v>1</v>
      </c>
      <c r="KV419" s="2">
        <v>1</v>
      </c>
      <c r="KW419" s="23">
        <v>44045</v>
      </c>
      <c r="KX419" s="1">
        <v>1</v>
      </c>
      <c r="KY419" s="1">
        <v>0</v>
      </c>
      <c r="KZ419" s="1">
        <v>3</v>
      </c>
      <c r="LA419" s="11" t="s">
        <v>2717</v>
      </c>
      <c r="LB419" s="11"/>
      <c r="LC419" s="11"/>
    </row>
    <row r="420" spans="1:315">
      <c r="A420" s="1">
        <v>12</v>
      </c>
      <c r="B420" s="1">
        <f>COUNTIFS($D$3:D420,D420,$F$3:F420,F420)</f>
        <v>1</v>
      </c>
      <c r="C420" s="34">
        <v>12151</v>
      </c>
      <c r="D420" s="21" t="s">
        <v>986</v>
      </c>
      <c r="E420" s="353" t="s">
        <v>495</v>
      </c>
      <c r="F420" s="12">
        <v>7201214856</v>
      </c>
      <c r="G420" s="1">
        <v>48</v>
      </c>
      <c r="H420" s="441">
        <v>43840</v>
      </c>
      <c r="I420" s="29" t="s">
        <v>987</v>
      </c>
      <c r="J420" s="24" t="s">
        <v>486</v>
      </c>
      <c r="K420" s="2" t="s">
        <v>429</v>
      </c>
      <c r="L420" s="1">
        <v>12</v>
      </c>
      <c r="M420" s="2" t="s">
        <v>661</v>
      </c>
      <c r="N420" s="2" t="s">
        <v>430</v>
      </c>
      <c r="O420" s="1"/>
      <c r="P420" s="1" t="s">
        <v>976</v>
      </c>
      <c r="Q420" s="25"/>
      <c r="R420" s="25"/>
      <c r="S420" s="2"/>
      <c r="T420" s="45" t="s">
        <v>782</v>
      </c>
      <c r="U420" s="45"/>
      <c r="V420" s="47" t="s">
        <v>858</v>
      </c>
      <c r="W420" s="27"/>
      <c r="X420" s="56"/>
      <c r="Y420" s="56"/>
      <c r="Z420" s="29"/>
      <c r="AA420" s="1" t="s">
        <v>793</v>
      </c>
      <c r="AB420" s="1"/>
      <c r="AC420" s="112">
        <v>298</v>
      </c>
      <c r="AD420" s="112">
        <v>3500</v>
      </c>
      <c r="AE420" s="11"/>
      <c r="AF420" s="11"/>
      <c r="AG420" s="11" t="s">
        <v>482</v>
      </c>
      <c r="AH420" s="112">
        <v>250</v>
      </c>
      <c r="AI420" s="11"/>
      <c r="AJ420" s="11"/>
      <c r="AK420" s="112"/>
      <c r="AL420" s="1"/>
      <c r="AM420" s="1"/>
      <c r="AN420" s="1"/>
      <c r="AO420" s="113">
        <v>30.2</v>
      </c>
      <c r="AP420" s="114">
        <v>68</v>
      </c>
      <c r="AQ420" s="115">
        <v>1</v>
      </c>
      <c r="AR420" s="116">
        <f t="shared" si="639"/>
        <v>99.2</v>
      </c>
      <c r="AS420" s="117">
        <f t="shared" si="640"/>
        <v>0.44411764705882351</v>
      </c>
      <c r="AT420" s="118">
        <f t="shared" si="641"/>
        <v>0.44411764705882351</v>
      </c>
      <c r="AU420" s="119">
        <f t="shared" si="642"/>
        <v>0.43768115942028984</v>
      </c>
      <c r="AV420" s="19">
        <v>27.391399999999997</v>
      </c>
      <c r="AW420" s="19">
        <f>95-AY420</f>
        <v>90.7</v>
      </c>
      <c r="AX420" s="120">
        <v>1.2985999999999998</v>
      </c>
      <c r="AY420" s="19">
        <v>4.3</v>
      </c>
      <c r="AZ420" s="1" t="s">
        <v>431</v>
      </c>
      <c r="BA420" s="55">
        <v>29.7</v>
      </c>
      <c r="BB420" s="1" t="s">
        <v>431</v>
      </c>
      <c r="BC420" s="6">
        <v>0.02</v>
      </c>
      <c r="BD420" s="6">
        <v>98.6</v>
      </c>
      <c r="BE420" s="19">
        <v>81</v>
      </c>
      <c r="BF420" s="19">
        <v>53.8</v>
      </c>
      <c r="BG420" s="2">
        <v>5476</v>
      </c>
      <c r="BH420" s="20">
        <v>442</v>
      </c>
      <c r="BI420" s="2" t="s">
        <v>431</v>
      </c>
      <c r="BJ420" s="19">
        <v>27.3</v>
      </c>
      <c r="BK420" s="1">
        <v>72.7</v>
      </c>
      <c r="BL420" s="144">
        <f t="shared" si="643"/>
        <v>0.37551581843191195</v>
      </c>
      <c r="BM420" s="122">
        <v>0.1</v>
      </c>
      <c r="BN420" s="6">
        <f t="shared" si="644"/>
        <v>0.33112582781456956</v>
      </c>
      <c r="BO420" s="1" t="s">
        <v>431</v>
      </c>
      <c r="BP420" s="19">
        <v>8.3490000000000002</v>
      </c>
      <c r="BQ420" s="19">
        <v>19.738</v>
      </c>
      <c r="BR420" s="4">
        <v>16613</v>
      </c>
      <c r="BS420" s="6">
        <f t="shared" si="645"/>
        <v>86.2</v>
      </c>
      <c r="BT420" s="4">
        <v>96.2</v>
      </c>
      <c r="BU420" s="42">
        <v>11953.44</v>
      </c>
      <c r="BV420" s="6">
        <f t="shared" si="646"/>
        <v>3.7999999999999972</v>
      </c>
      <c r="BW420" s="6">
        <f t="shared" si="647"/>
        <v>67.66</v>
      </c>
      <c r="BX420" s="4">
        <v>59</v>
      </c>
      <c r="BY420" s="22">
        <f t="shared" si="648"/>
        <v>40.119999999999997</v>
      </c>
      <c r="BZ420" s="4">
        <v>27.2</v>
      </c>
      <c r="CA420" s="22">
        <f t="shared" si="649"/>
        <v>18.495999999999999</v>
      </c>
      <c r="CB420" s="4">
        <v>13.3</v>
      </c>
      <c r="CC420" s="22">
        <f t="shared" si="650"/>
        <v>9.0440000000000005</v>
      </c>
      <c r="CD420" s="22">
        <v>0.38</v>
      </c>
      <c r="CE420" s="123">
        <v>99.9</v>
      </c>
      <c r="CF420" s="124">
        <v>10620.4</v>
      </c>
      <c r="CG420" s="123">
        <v>99.9</v>
      </c>
      <c r="CH420" s="124">
        <v>7163</v>
      </c>
      <c r="CI420" s="123">
        <v>96.7</v>
      </c>
      <c r="CJ420" s="123">
        <v>99.5</v>
      </c>
      <c r="CK420" s="124">
        <v>9037</v>
      </c>
      <c r="CL420" s="19">
        <f t="shared" si="651"/>
        <v>2.1691176470588234</v>
      </c>
      <c r="CM420" s="22"/>
      <c r="CN420" s="22"/>
      <c r="CO420" s="22"/>
      <c r="CP420" s="6"/>
      <c r="CQ420" s="19"/>
      <c r="CR420" s="19"/>
      <c r="CS420" s="19"/>
      <c r="CT420" s="22"/>
      <c r="CU420" s="139"/>
      <c r="CV420" s="139"/>
      <c r="CW420" s="22"/>
      <c r="CX420" s="22"/>
      <c r="CY420" s="1"/>
      <c r="CZ420" s="22"/>
      <c r="DA420" s="1"/>
      <c r="DB420" s="126" t="s">
        <v>440</v>
      </c>
      <c r="DC420" s="127"/>
      <c r="DD420" s="128" t="s">
        <v>985</v>
      </c>
      <c r="DE420" s="1"/>
      <c r="DF420" s="1"/>
      <c r="DG420" s="1"/>
      <c r="DH420" s="1"/>
      <c r="DI420" s="1" t="s">
        <v>433</v>
      </c>
      <c r="DJ420" s="205" t="s">
        <v>482</v>
      </c>
      <c r="DK420" s="4">
        <v>2</v>
      </c>
      <c r="DL420" s="4"/>
      <c r="DM420" s="4"/>
      <c r="DN420" s="16">
        <v>0</v>
      </c>
      <c r="DO420" s="4"/>
      <c r="DP420" s="4"/>
      <c r="DQ420" s="4"/>
      <c r="DR420" s="1">
        <v>2</v>
      </c>
      <c r="DS420" s="1" t="s">
        <v>430</v>
      </c>
      <c r="DT420" s="1">
        <v>370</v>
      </c>
      <c r="DU420" s="1">
        <v>1.4</v>
      </c>
      <c r="DV420" s="1">
        <v>98.6</v>
      </c>
      <c r="DW420" s="1" t="s">
        <v>430</v>
      </c>
      <c r="DX420" s="1" t="s">
        <v>430</v>
      </c>
      <c r="DY420" s="1" t="s">
        <v>430</v>
      </c>
      <c r="DZ420" s="1" t="s">
        <v>430</v>
      </c>
      <c r="EA420" s="1">
        <v>0</v>
      </c>
      <c r="EB420" s="1"/>
      <c r="EC420" s="36"/>
      <c r="ED420" s="36"/>
      <c r="EE420" s="4">
        <v>12</v>
      </c>
      <c r="EF420" s="4">
        <v>20</v>
      </c>
      <c r="EG420" s="4"/>
      <c r="EH420" s="4">
        <v>0</v>
      </c>
      <c r="EI420" s="4" t="s">
        <v>513</v>
      </c>
      <c r="EJ420" s="4" t="s">
        <v>430</v>
      </c>
      <c r="EK420" s="4" t="s">
        <v>430</v>
      </c>
      <c r="EL420" s="6" t="s">
        <v>430</v>
      </c>
      <c r="EM420" s="4"/>
      <c r="EN420" s="4">
        <v>1</v>
      </c>
      <c r="EO420" s="4">
        <v>1</v>
      </c>
      <c r="EP420" s="4">
        <v>1</v>
      </c>
      <c r="EQ420" s="31" t="s">
        <v>513</v>
      </c>
      <c r="ER420" s="14" t="s">
        <v>513</v>
      </c>
      <c r="ES420" s="129">
        <v>12151</v>
      </c>
      <c r="ET420" s="130">
        <v>75</v>
      </c>
      <c r="EU420" s="130">
        <v>2469</v>
      </c>
      <c r="EV420" s="130">
        <v>4000</v>
      </c>
      <c r="EW420" s="130">
        <v>40560</v>
      </c>
      <c r="EX420" s="130">
        <v>2211</v>
      </c>
      <c r="EY420" s="131">
        <f t="shared" si="652"/>
        <v>298.92719999999997</v>
      </c>
      <c r="EZ420" s="38">
        <f t="shared" si="653"/>
        <v>3587.1263999999996</v>
      </c>
      <c r="FA420" s="9"/>
      <c r="FB420" s="9"/>
      <c r="FC420" s="9"/>
      <c r="FD420" s="9"/>
      <c r="FE420" s="132"/>
      <c r="FF420" s="132"/>
      <c r="FG420" s="132"/>
      <c r="FH420" s="133"/>
      <c r="FI420" s="11"/>
      <c r="FJ420" s="133"/>
      <c r="FK420" s="135"/>
      <c r="FL420" s="136"/>
      <c r="FM420" s="9"/>
      <c r="FN420" s="1"/>
      <c r="FO420" s="40">
        <f t="shared" si="654"/>
        <v>0.29799999999999999</v>
      </c>
      <c r="FP420" s="9"/>
      <c r="FQ420" s="118">
        <f t="shared" si="655"/>
        <v>89.550425273390033</v>
      </c>
      <c r="FR420" s="137">
        <f t="shared" si="656"/>
        <v>0.29892719999999995</v>
      </c>
      <c r="FS420" s="140">
        <f>DT420/EY420</f>
        <v>1.2377595615253481</v>
      </c>
      <c r="FT420" s="140"/>
      <c r="FU420" s="336">
        <v>40513</v>
      </c>
      <c r="FV420" s="343"/>
      <c r="FW420" s="237" t="s">
        <v>2629</v>
      </c>
      <c r="FX420" s="208"/>
      <c r="FY420" s="243" t="s">
        <v>2461</v>
      </c>
      <c r="FZ420" s="1"/>
      <c r="GA420" s="237" t="s">
        <v>430</v>
      </c>
      <c r="GB420" s="9"/>
      <c r="GC420" s="9"/>
      <c r="GD420" s="1"/>
      <c r="GE420" s="20">
        <v>0</v>
      </c>
      <c r="GF420" s="237" t="s">
        <v>513</v>
      </c>
      <c r="GG420" s="1"/>
      <c r="GH420" s="244" t="s">
        <v>430</v>
      </c>
      <c r="GI420" s="351">
        <v>1</v>
      </c>
      <c r="GJ420" s="244" t="s">
        <v>430</v>
      </c>
      <c r="GK420" s="1"/>
      <c r="GL420" s="244" t="s">
        <v>513</v>
      </c>
      <c r="GM420" s="9"/>
      <c r="GN420" s="1"/>
      <c r="GO420" s="10">
        <v>43840</v>
      </c>
      <c r="GP420" s="10"/>
      <c r="GQ420" s="20"/>
      <c r="GR420" s="138"/>
      <c r="GS420" s="1"/>
      <c r="GT420" s="1"/>
      <c r="GU420" s="1"/>
      <c r="GV420" s="1"/>
      <c r="GW420" s="1"/>
      <c r="GX420" s="1"/>
      <c r="GY420" s="9"/>
      <c r="GZ420" s="9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9"/>
      <c r="KC420" s="9"/>
      <c r="KD420" s="9"/>
      <c r="KE420" s="20">
        <f t="shared" si="657"/>
        <v>90.27601439999998</v>
      </c>
      <c r="KF420" s="20">
        <f t="shared" si="658"/>
        <v>203.27049599999995</v>
      </c>
      <c r="KG420" s="20">
        <f t="shared" si="659"/>
        <v>2.9892719999999993</v>
      </c>
      <c r="KH420" s="20">
        <f t="shared" si="660"/>
        <v>3.8818686191999987</v>
      </c>
      <c r="KI420" s="20">
        <f t="shared" si="661"/>
        <v>0.29892719999999995</v>
      </c>
      <c r="KJ420" s="20">
        <f t="shared" si="662"/>
        <v>119.92959263999997</v>
      </c>
      <c r="KK420" s="20">
        <f t="shared" si="663"/>
        <v>55.289574911999992</v>
      </c>
      <c r="KL420" s="20">
        <f t="shared" si="664"/>
        <v>27.034975967999994</v>
      </c>
      <c r="KM420" s="9"/>
      <c r="KN420" s="9"/>
      <c r="KO420" s="9"/>
      <c r="KP420" s="1"/>
      <c r="KQ420" s="9"/>
      <c r="KR420" s="9"/>
      <c r="KS420" s="245" t="s">
        <v>430</v>
      </c>
      <c r="KT420" s="459" t="s">
        <v>430</v>
      </c>
      <c r="KU420" s="237" t="s">
        <v>430</v>
      </c>
      <c r="KV420" s="237" t="s">
        <v>430</v>
      </c>
      <c r="KW420" s="237" t="s">
        <v>430</v>
      </c>
      <c r="KX420" s="237" t="s">
        <v>430</v>
      </c>
      <c r="KY420" s="237" t="s">
        <v>430</v>
      </c>
      <c r="KZ420" s="237" t="s">
        <v>430</v>
      </c>
      <c r="LA420" s="11" t="s">
        <v>430</v>
      </c>
      <c r="LB420" s="11"/>
      <c r="LC420" s="11"/>
    </row>
    <row r="421" spans="1:315">
      <c r="A421" s="1">
        <v>206</v>
      </c>
      <c r="B421" s="1">
        <f>COUNTIFS($D$3:D421,D421,$F$3:F421,F421)</f>
        <v>1</v>
      </c>
      <c r="C421" s="34">
        <v>13287</v>
      </c>
      <c r="D421" s="21" t="s">
        <v>1265</v>
      </c>
      <c r="E421" s="2" t="s">
        <v>503</v>
      </c>
      <c r="F421" s="12">
        <v>520123054</v>
      </c>
      <c r="G421" s="1">
        <v>68</v>
      </c>
      <c r="H421" s="441">
        <v>44062</v>
      </c>
      <c r="I421" s="29" t="s">
        <v>1165</v>
      </c>
      <c r="J421" s="24" t="s">
        <v>486</v>
      </c>
      <c r="K421" s="2" t="s">
        <v>429</v>
      </c>
      <c r="L421" s="1">
        <v>12</v>
      </c>
      <c r="M421" s="2">
        <v>1</v>
      </c>
      <c r="N421" s="2" t="s">
        <v>644</v>
      </c>
      <c r="O421" s="1"/>
      <c r="P421" s="1" t="s">
        <v>1246</v>
      </c>
      <c r="Q421" s="25"/>
      <c r="R421" s="25"/>
      <c r="S421" s="2"/>
      <c r="T421" s="41"/>
      <c r="U421" s="41"/>
      <c r="V421" s="54" t="s">
        <v>1107</v>
      </c>
      <c r="W421" s="27"/>
      <c r="X421" s="56"/>
      <c r="Y421" s="56"/>
      <c r="Z421" s="29"/>
      <c r="AA421" s="1" t="s">
        <v>793</v>
      </c>
      <c r="AB421" s="1"/>
      <c r="AC421" s="112">
        <v>401</v>
      </c>
      <c r="AD421" s="112">
        <v>4800</v>
      </c>
      <c r="AE421" s="11"/>
      <c r="AF421" s="11"/>
      <c r="AG421" s="11" t="s">
        <v>482</v>
      </c>
      <c r="AH421" s="112">
        <v>350</v>
      </c>
      <c r="AI421" s="11"/>
      <c r="AJ421" s="11"/>
      <c r="AK421" s="112"/>
      <c r="AL421" s="1"/>
      <c r="AM421" s="11"/>
      <c r="AN421" s="1"/>
      <c r="AO421" s="113">
        <v>25.3</v>
      </c>
      <c r="AP421" s="114">
        <v>73.3</v>
      </c>
      <c r="AQ421" s="115">
        <v>0.6</v>
      </c>
      <c r="AR421" s="116">
        <f t="shared" si="639"/>
        <v>99.199999999999989</v>
      </c>
      <c r="AS421" s="117">
        <f t="shared" si="640"/>
        <v>0.34515688949522511</v>
      </c>
      <c r="AT421" s="118">
        <f t="shared" si="641"/>
        <v>0.20709413369713506</v>
      </c>
      <c r="AU421" s="119">
        <f t="shared" si="642"/>
        <v>0.34235453315290937</v>
      </c>
      <c r="AV421" s="19">
        <f>AW421*AO421/100</f>
        <v>17.874000000000002</v>
      </c>
      <c r="AW421" s="19">
        <f>98-AY421-(CD421*100/AO421)</f>
        <v>70.648221343873516</v>
      </c>
      <c r="AX421" s="120">
        <v>6.01</v>
      </c>
      <c r="AY421" s="19">
        <f>AX421*100/AO421</f>
        <v>23.754940711462449</v>
      </c>
      <c r="AZ421" s="1" t="s">
        <v>431</v>
      </c>
      <c r="BA421" s="55">
        <v>15.5</v>
      </c>
      <c r="BB421" s="1" t="s">
        <v>431</v>
      </c>
      <c r="BC421" s="6">
        <v>4.3999999999999997E-2</v>
      </c>
      <c r="BD421" s="6"/>
      <c r="BE421" s="19"/>
      <c r="BF421" s="19"/>
      <c r="BG421" s="2">
        <v>6554</v>
      </c>
      <c r="BH421" s="2"/>
      <c r="BI421" s="19" t="s">
        <v>431</v>
      </c>
      <c r="BJ421" s="19">
        <v>27.9</v>
      </c>
      <c r="BK421" s="19">
        <v>72.099999999999994</v>
      </c>
      <c r="BL421" s="144">
        <f t="shared" si="643"/>
        <v>0.3869625520110957</v>
      </c>
      <c r="BM421" s="122">
        <v>0.16</v>
      </c>
      <c r="BN421" s="6">
        <f t="shared" si="644"/>
        <v>0.6324110671936759</v>
      </c>
      <c r="BO421" s="1" t="s">
        <v>431</v>
      </c>
      <c r="BP421" s="19">
        <v>28.2</v>
      </c>
      <c r="BQ421" s="19">
        <v>26.45</v>
      </c>
      <c r="BR421" s="42">
        <v>21231.100000000002</v>
      </c>
      <c r="BS421" s="6">
        <f t="shared" si="645"/>
        <v>63.4</v>
      </c>
      <c r="BT421" s="4">
        <v>92</v>
      </c>
      <c r="BU421" s="42">
        <v>10724.576271186441</v>
      </c>
      <c r="BV421" s="6">
        <f t="shared" si="646"/>
        <v>8</v>
      </c>
      <c r="BW421" s="6">
        <f t="shared" si="647"/>
        <v>73.226699999999994</v>
      </c>
      <c r="BX421" s="2">
        <v>42</v>
      </c>
      <c r="BY421" s="22">
        <f t="shared" si="648"/>
        <v>30.785999999999998</v>
      </c>
      <c r="BZ421" s="4">
        <v>21.4</v>
      </c>
      <c r="CA421" s="22">
        <f t="shared" si="649"/>
        <v>15.686199999999999</v>
      </c>
      <c r="CB421" s="4">
        <v>36.5</v>
      </c>
      <c r="CC421" s="22">
        <f t="shared" si="650"/>
        <v>26.754499999999997</v>
      </c>
      <c r="CD421" s="22">
        <v>0.91</v>
      </c>
      <c r="CE421" s="123">
        <v>99.9</v>
      </c>
      <c r="CF421" s="123">
        <v>8970</v>
      </c>
      <c r="CG421" s="123">
        <v>99.2</v>
      </c>
      <c r="CH421" s="123">
        <v>6594</v>
      </c>
      <c r="CI421" s="123">
        <v>88.1</v>
      </c>
      <c r="CJ421" s="123">
        <v>95.4</v>
      </c>
      <c r="CK421" s="123">
        <v>6534</v>
      </c>
      <c r="CL421" s="19">
        <f t="shared" si="651"/>
        <v>1.9626168224299068</v>
      </c>
      <c r="CM421" s="22"/>
      <c r="CN421" s="22"/>
      <c r="CO421" s="22"/>
      <c r="CP421" s="6">
        <v>1.1499999999999999</v>
      </c>
      <c r="CQ421" s="19"/>
      <c r="CR421" s="19"/>
      <c r="CS421" s="19"/>
      <c r="CT421" s="22"/>
      <c r="CU421" s="139"/>
      <c r="CV421" s="139"/>
      <c r="CW421" s="22"/>
      <c r="CX421" s="22"/>
      <c r="CY421" s="1"/>
      <c r="CZ421" s="22"/>
      <c r="DA421" s="16"/>
      <c r="DB421" s="126" t="s">
        <v>440</v>
      </c>
      <c r="DC421" s="127"/>
      <c r="DD421" s="128" t="s">
        <v>1266</v>
      </c>
      <c r="DE421" s="1"/>
      <c r="DF421" s="1"/>
      <c r="DG421" s="1"/>
      <c r="DH421" s="1"/>
      <c r="DI421" s="1" t="s">
        <v>433</v>
      </c>
      <c r="DJ421" s="205" t="s">
        <v>482</v>
      </c>
      <c r="DK421" s="4">
        <v>2</v>
      </c>
      <c r="DL421" s="4"/>
      <c r="DM421" s="4"/>
      <c r="DN421" s="16">
        <v>0</v>
      </c>
      <c r="DO421" s="4"/>
      <c r="DP421" s="4"/>
      <c r="DQ421" s="4"/>
      <c r="DR421" s="1" t="s">
        <v>430</v>
      </c>
      <c r="DS421" s="1" t="s">
        <v>430</v>
      </c>
      <c r="DT421" s="1">
        <v>245</v>
      </c>
      <c r="DU421" s="1">
        <v>11</v>
      </c>
      <c r="DV421" s="1">
        <v>89</v>
      </c>
      <c r="DW421" s="1" t="s">
        <v>430</v>
      </c>
      <c r="DX421" s="1" t="s">
        <v>430</v>
      </c>
      <c r="DY421" s="1" t="s">
        <v>430</v>
      </c>
      <c r="DZ421" s="1" t="s">
        <v>430</v>
      </c>
      <c r="EA421" s="1">
        <v>0</v>
      </c>
      <c r="EB421" s="1"/>
      <c r="EC421" s="36"/>
      <c r="ED421" s="36"/>
      <c r="EE421" s="4">
        <v>12</v>
      </c>
      <c r="EF421" s="4">
        <v>25</v>
      </c>
      <c r="EG421" s="4"/>
      <c r="EH421" s="4">
        <v>1</v>
      </c>
      <c r="EI421" s="4" t="s">
        <v>2730</v>
      </c>
      <c r="EJ421" s="4" t="s">
        <v>430</v>
      </c>
      <c r="EK421" s="4" t="s">
        <v>430</v>
      </c>
      <c r="EL421" s="6" t="s">
        <v>430</v>
      </c>
      <c r="EM421" s="4"/>
      <c r="EN421" s="4">
        <v>1</v>
      </c>
      <c r="EO421" s="4">
        <v>2</v>
      </c>
      <c r="EP421" s="4">
        <v>2</v>
      </c>
      <c r="EQ421" s="31" t="s">
        <v>513</v>
      </c>
      <c r="ER421" s="14" t="s">
        <v>513</v>
      </c>
      <c r="ES421" s="129">
        <v>13287</v>
      </c>
      <c r="ET421" s="130">
        <v>75</v>
      </c>
      <c r="EU421" s="130">
        <v>6492</v>
      </c>
      <c r="EV421" s="130">
        <v>4000</v>
      </c>
      <c r="EW421" s="130">
        <v>39780</v>
      </c>
      <c r="EX421" s="130">
        <v>3082</v>
      </c>
      <c r="EY421" s="131">
        <f t="shared" si="652"/>
        <v>408.67319999999995</v>
      </c>
      <c r="EZ421" s="38">
        <f t="shared" si="653"/>
        <v>4904.0783999999994</v>
      </c>
      <c r="FA421" s="9"/>
      <c r="FB421" s="9"/>
      <c r="FC421" s="9"/>
      <c r="FD421" s="9"/>
      <c r="FE421" s="132"/>
      <c r="FF421" s="132"/>
      <c r="FG421" s="132"/>
      <c r="FH421" s="133"/>
      <c r="FI421" s="140"/>
      <c r="FJ421" s="133"/>
      <c r="FK421" s="135"/>
      <c r="FL421" s="136"/>
      <c r="FM421" s="9"/>
      <c r="FN421" s="1"/>
      <c r="FO421" s="40">
        <f t="shared" si="654"/>
        <v>0.40100000000000002</v>
      </c>
      <c r="FP421" s="9"/>
      <c r="FQ421" s="118">
        <f t="shared" si="655"/>
        <v>47.473813924830559</v>
      </c>
      <c r="FR421" s="137">
        <f t="shared" si="656"/>
        <v>0.40867319999999996</v>
      </c>
      <c r="FS421" s="9"/>
      <c r="FT421" s="1"/>
      <c r="FU421" s="336">
        <v>41640</v>
      </c>
      <c r="FV421" s="343"/>
      <c r="FW421" s="237" t="s">
        <v>1349</v>
      </c>
      <c r="FX421" s="208"/>
      <c r="FY421" s="243" t="s">
        <v>2517</v>
      </c>
      <c r="FZ421" s="1"/>
      <c r="GA421" s="1">
        <v>3</v>
      </c>
      <c r="GB421" s="9"/>
      <c r="GC421" s="9"/>
      <c r="GD421" s="1"/>
      <c r="GE421" s="20">
        <v>1</v>
      </c>
      <c r="GF421" s="237" t="s">
        <v>2489</v>
      </c>
      <c r="GG421" s="1"/>
      <c r="GH421" s="28">
        <v>44097</v>
      </c>
      <c r="GI421" s="351">
        <v>1</v>
      </c>
      <c r="GJ421" s="244" t="s">
        <v>2614</v>
      </c>
      <c r="GK421" s="1"/>
      <c r="GL421" s="244" t="s">
        <v>513</v>
      </c>
      <c r="GM421" s="9"/>
      <c r="GN421" s="1"/>
      <c r="GO421" s="10">
        <v>44062</v>
      </c>
      <c r="GP421" s="10"/>
      <c r="GQ421" s="20"/>
      <c r="GR421" s="138"/>
      <c r="GS421" s="1"/>
      <c r="GT421" s="1"/>
      <c r="GU421" s="1"/>
      <c r="GV421" s="1"/>
      <c r="GW421" s="1"/>
      <c r="GX421" s="1"/>
      <c r="GY421" s="9"/>
      <c r="GZ421" s="9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9"/>
      <c r="KC421" s="9"/>
      <c r="KD421" s="9"/>
      <c r="KE421" s="20">
        <f t="shared" si="657"/>
        <v>103.39431959999999</v>
      </c>
      <c r="KF421" s="20">
        <f t="shared" si="658"/>
        <v>299.55745559999997</v>
      </c>
      <c r="KG421" s="20">
        <f t="shared" si="659"/>
        <v>2.4520391999999998</v>
      </c>
      <c r="KH421" s="20">
        <f t="shared" si="660"/>
        <v>24.561259319999994</v>
      </c>
      <c r="KI421" s="20">
        <f t="shared" si="661"/>
        <v>0.65387712000000009</v>
      </c>
      <c r="KJ421" s="20">
        <f t="shared" si="662"/>
        <v>125.81413135199998</v>
      </c>
      <c r="KK421" s="20">
        <f t="shared" si="663"/>
        <v>64.105295498399997</v>
      </c>
      <c r="KL421" s="20">
        <f t="shared" si="664"/>
        <v>109.33847129399999</v>
      </c>
      <c r="KM421" s="9"/>
      <c r="KN421" s="9"/>
      <c r="KO421" s="9"/>
      <c r="KP421" s="1"/>
      <c r="KQ421" s="9"/>
      <c r="KR421" s="9"/>
      <c r="KS421" s="23">
        <v>44097</v>
      </c>
      <c r="KT421" s="20">
        <v>1</v>
      </c>
      <c r="KU421" s="1">
        <v>2</v>
      </c>
      <c r="KV421" s="1">
        <v>1</v>
      </c>
      <c r="KW421" s="23">
        <v>44097</v>
      </c>
      <c r="KX421" s="1">
        <v>1</v>
      </c>
      <c r="KY421" s="1">
        <v>0</v>
      </c>
      <c r="KZ421" s="1">
        <v>3</v>
      </c>
      <c r="LA421" s="11" t="s">
        <v>2428</v>
      </c>
      <c r="LB421" s="11"/>
      <c r="LC421" s="11"/>
    </row>
    <row r="422" spans="1:315">
      <c r="A422" s="1">
        <v>326</v>
      </c>
      <c r="B422" s="1">
        <f>COUNTIFS($D$3:D422,D422,$F$3:F422,F422)</f>
        <v>1</v>
      </c>
      <c r="C422" s="34">
        <v>11846</v>
      </c>
      <c r="D422" s="72" t="s">
        <v>866</v>
      </c>
      <c r="E422" s="73" t="s">
        <v>867</v>
      </c>
      <c r="F422" s="75">
        <v>490813281</v>
      </c>
      <c r="G422" s="74">
        <v>70</v>
      </c>
      <c r="H422" s="442">
        <v>43780</v>
      </c>
      <c r="I422" s="29" t="s">
        <v>441</v>
      </c>
      <c r="J422" s="24" t="s">
        <v>486</v>
      </c>
      <c r="K422" s="2" t="s">
        <v>429</v>
      </c>
      <c r="L422" s="1">
        <v>31</v>
      </c>
      <c r="M422" s="2">
        <v>2</v>
      </c>
      <c r="N422" s="2" t="s">
        <v>643</v>
      </c>
      <c r="O422" s="1"/>
      <c r="P422" s="1" t="s">
        <v>848</v>
      </c>
      <c r="Q422" s="25"/>
      <c r="R422" s="25"/>
      <c r="S422" s="2"/>
      <c r="T422" s="45" t="s">
        <v>782</v>
      </c>
      <c r="U422" s="45"/>
      <c r="V422" s="47" t="s">
        <v>858</v>
      </c>
      <c r="W422" s="27"/>
      <c r="X422" s="56"/>
      <c r="Y422" s="56"/>
      <c r="Z422" s="29" t="s">
        <v>868</v>
      </c>
      <c r="AA422" s="1" t="s">
        <v>797</v>
      </c>
      <c r="AB422" s="1"/>
      <c r="AC422" s="112">
        <v>137</v>
      </c>
      <c r="AD422" s="112">
        <v>4200</v>
      </c>
      <c r="AE422" s="11"/>
      <c r="AF422" s="11"/>
      <c r="AG422" s="11" t="s">
        <v>490</v>
      </c>
      <c r="AH422" s="112">
        <v>350</v>
      </c>
      <c r="AI422" s="11"/>
      <c r="AJ422" s="1"/>
      <c r="AK422" s="112"/>
      <c r="AL422" s="1"/>
      <c r="AM422" s="1"/>
      <c r="AN422" s="1"/>
      <c r="AO422" s="113">
        <v>25.3</v>
      </c>
      <c r="AP422" s="114">
        <v>67.400000000000006</v>
      </c>
      <c r="AQ422" s="115">
        <v>6</v>
      </c>
      <c r="AR422" s="116">
        <f t="shared" si="639"/>
        <v>98.7</v>
      </c>
      <c r="AS422" s="117">
        <f t="shared" si="640"/>
        <v>0.37537091988130561</v>
      </c>
      <c r="AT422" s="118">
        <f t="shared" si="641"/>
        <v>2.2522255192878338</v>
      </c>
      <c r="AU422" s="119">
        <f t="shared" si="642"/>
        <v>0.34468664850136238</v>
      </c>
      <c r="AV422" s="19">
        <v>22.5929</v>
      </c>
      <c r="AW422" s="19">
        <f>95-AY422</f>
        <v>89.3</v>
      </c>
      <c r="AX422" s="120">
        <v>1.4421000000000002</v>
      </c>
      <c r="AY422" s="19">
        <v>5.7</v>
      </c>
      <c r="AZ422" s="1" t="s">
        <v>431</v>
      </c>
      <c r="BA422" s="142">
        <v>23.14</v>
      </c>
      <c r="BB422" s="1" t="s">
        <v>431</v>
      </c>
      <c r="BC422" s="6">
        <v>0.1</v>
      </c>
      <c r="BD422" s="6">
        <v>80.5</v>
      </c>
      <c r="BE422" s="19">
        <v>24.3</v>
      </c>
      <c r="BF422" s="19">
        <v>12.9</v>
      </c>
      <c r="BG422" s="2">
        <v>5715</v>
      </c>
      <c r="BH422" s="20">
        <v>376</v>
      </c>
      <c r="BI422" s="19">
        <v>0.6</v>
      </c>
      <c r="BJ422" s="19">
        <v>49.3</v>
      </c>
      <c r="BK422" s="1">
        <v>50.2</v>
      </c>
      <c r="BL422" s="121">
        <f t="shared" si="643"/>
        <v>0.98207171314741026</v>
      </c>
      <c r="BM422" s="122">
        <v>0.4</v>
      </c>
      <c r="BN422" s="6">
        <f t="shared" si="644"/>
        <v>1.5810276679841897</v>
      </c>
      <c r="BO422" s="1" t="s">
        <v>431</v>
      </c>
      <c r="BP422" s="1">
        <v>7.5</v>
      </c>
      <c r="BQ422" s="19">
        <v>15.389999999999999</v>
      </c>
      <c r="BR422" s="42">
        <v>19995.535714285714</v>
      </c>
      <c r="BS422" s="6">
        <f t="shared" si="645"/>
        <v>61.300000000000004</v>
      </c>
      <c r="BT422" s="4">
        <v>92</v>
      </c>
      <c r="BU422" s="42">
        <v>5788.1600000000008</v>
      </c>
      <c r="BV422" s="6">
        <f t="shared" si="646"/>
        <v>8</v>
      </c>
      <c r="BW422" s="6">
        <f t="shared" si="647"/>
        <v>66.523800000000008</v>
      </c>
      <c r="BX422" s="4">
        <v>37.700000000000003</v>
      </c>
      <c r="BY422" s="22">
        <f t="shared" si="648"/>
        <v>25.409800000000004</v>
      </c>
      <c r="BZ422" s="4">
        <v>23.6</v>
      </c>
      <c r="CA422" s="22">
        <f t="shared" si="649"/>
        <v>15.906400000000003</v>
      </c>
      <c r="CB422" s="4">
        <v>37.4</v>
      </c>
      <c r="CC422" s="22">
        <f t="shared" si="650"/>
        <v>25.207600000000003</v>
      </c>
      <c r="CD422" s="6">
        <v>0.2</v>
      </c>
      <c r="CE422" s="123">
        <v>85.1</v>
      </c>
      <c r="CF422" s="124">
        <v>4980.6499999999996</v>
      </c>
      <c r="CG422" s="123">
        <v>65.099999999999994</v>
      </c>
      <c r="CH422" s="123">
        <v>3146</v>
      </c>
      <c r="CI422" s="123">
        <v>31.3</v>
      </c>
      <c r="CJ422" s="123">
        <v>59.8</v>
      </c>
      <c r="CK422" s="124">
        <v>4212</v>
      </c>
      <c r="CL422" s="19">
        <f t="shared" si="651"/>
        <v>1.597457627118644</v>
      </c>
      <c r="CM422" s="22"/>
      <c r="CN422" s="22"/>
      <c r="CO422" s="22"/>
      <c r="CP422" s="6"/>
      <c r="CQ422" s="19"/>
      <c r="CR422" s="19"/>
      <c r="CS422" s="19"/>
      <c r="CT422" s="6">
        <v>47.1</v>
      </c>
      <c r="CU422" s="6">
        <v>1.22</v>
      </c>
      <c r="CV422" s="6">
        <v>88.9</v>
      </c>
      <c r="CW422" s="22">
        <v>75.5</v>
      </c>
      <c r="CX422" s="22">
        <v>88.5</v>
      </c>
      <c r="CY422" s="2">
        <v>70.599999999999994</v>
      </c>
      <c r="CZ422" s="22">
        <v>0.44</v>
      </c>
      <c r="DA422" s="16">
        <v>3</v>
      </c>
      <c r="DB422" s="126" t="s">
        <v>440</v>
      </c>
      <c r="DC422" s="127"/>
      <c r="DD422" s="128" t="s">
        <v>737</v>
      </c>
      <c r="DE422" s="1"/>
      <c r="DF422" s="1"/>
      <c r="DG422" s="1"/>
      <c r="DH422" s="1"/>
      <c r="DI422" s="1" t="s">
        <v>433</v>
      </c>
      <c r="DJ422" s="206" t="s">
        <v>490</v>
      </c>
      <c r="DK422" s="4">
        <v>2</v>
      </c>
      <c r="DL422" s="4"/>
      <c r="DM422" s="4"/>
      <c r="DN422" s="16">
        <v>0</v>
      </c>
      <c r="DO422" s="4"/>
      <c r="DP422" s="4"/>
      <c r="DQ422" s="4"/>
      <c r="DR422" s="1" t="s">
        <v>430</v>
      </c>
      <c r="DS422" s="1" t="s">
        <v>430</v>
      </c>
      <c r="DT422" s="1">
        <v>131</v>
      </c>
      <c r="DU422" s="1">
        <v>19.100000000000001</v>
      </c>
      <c r="DV422" s="1">
        <v>80.900000000000006</v>
      </c>
      <c r="DW422" s="1" t="s">
        <v>430</v>
      </c>
      <c r="DX422" s="1" t="s">
        <v>430</v>
      </c>
      <c r="DY422" s="1" t="s">
        <v>430</v>
      </c>
      <c r="DZ422" s="1" t="s">
        <v>430</v>
      </c>
      <c r="EA422" s="1">
        <v>0</v>
      </c>
      <c r="EB422" s="1"/>
      <c r="EC422" s="36"/>
      <c r="ED422" s="36"/>
      <c r="EE422" s="4">
        <v>31</v>
      </c>
      <c r="EF422" s="4">
        <v>45</v>
      </c>
      <c r="EG422" s="5">
        <v>3</v>
      </c>
      <c r="EH422" s="4">
        <v>1</v>
      </c>
      <c r="EI422" s="4" t="s">
        <v>2731</v>
      </c>
      <c r="EJ422" s="4">
        <v>179</v>
      </c>
      <c r="EK422" s="4">
        <v>109</v>
      </c>
      <c r="EL422" s="6">
        <f>EK422/(EJ422*EJ422*0.01*0.01)</f>
        <v>34.01891326737617</v>
      </c>
      <c r="EM422" s="4"/>
      <c r="EN422" s="4">
        <v>1</v>
      </c>
      <c r="EO422" s="4">
        <v>3</v>
      </c>
      <c r="EP422" s="4">
        <v>2</v>
      </c>
      <c r="EQ422" s="31">
        <v>8</v>
      </c>
      <c r="ER422" s="14">
        <v>44356</v>
      </c>
      <c r="ES422" s="129">
        <v>11846</v>
      </c>
      <c r="ET422" s="130">
        <v>75</v>
      </c>
      <c r="EU422" s="130">
        <v>49483</v>
      </c>
      <c r="EV422" s="130">
        <v>12000</v>
      </c>
      <c r="EW422" s="130">
        <v>42120</v>
      </c>
      <c r="EX422" s="130">
        <v>1738</v>
      </c>
      <c r="EY422" s="131">
        <f t="shared" si="652"/>
        <v>81.338400000000007</v>
      </c>
      <c r="EZ422" s="38">
        <f t="shared" si="653"/>
        <v>2521.4904000000001</v>
      </c>
      <c r="FA422" s="9"/>
      <c r="FB422" s="9"/>
      <c r="FC422" s="9"/>
      <c r="FD422" s="9"/>
      <c r="FE422" s="132"/>
      <c r="FF422" s="132"/>
      <c r="FG422" s="132"/>
      <c r="FH422" s="133"/>
      <c r="FI422" s="134"/>
      <c r="FJ422" s="133"/>
      <c r="FK422" s="135"/>
      <c r="FL422" s="136"/>
      <c r="FM422" s="9"/>
      <c r="FN422" s="1"/>
      <c r="FO422" s="40">
        <f t="shared" si="654"/>
        <v>0.13700000000000001</v>
      </c>
      <c r="FP422" s="9"/>
      <c r="FQ422" s="118">
        <f t="shared" si="655"/>
        <v>3.5123173615180971</v>
      </c>
      <c r="FR422" s="137">
        <f t="shared" si="656"/>
        <v>8.1338400000000005E-2</v>
      </c>
      <c r="FS422" s="9"/>
      <c r="FT422" s="1"/>
      <c r="FU422" s="335"/>
      <c r="FV422" s="344">
        <v>39904</v>
      </c>
      <c r="FW422" s="210"/>
      <c r="FX422" s="244" t="s">
        <v>2471</v>
      </c>
      <c r="FY422" s="243" t="s">
        <v>2732</v>
      </c>
      <c r="FZ422" s="1"/>
      <c r="GA422" s="1">
        <v>4</v>
      </c>
      <c r="GB422" s="9"/>
      <c r="GC422" s="9"/>
      <c r="GD422" s="1"/>
      <c r="GE422" s="20">
        <v>0</v>
      </c>
      <c r="GF422" s="237" t="s">
        <v>513</v>
      </c>
      <c r="GG422" s="1"/>
      <c r="GH422" s="28">
        <v>43962</v>
      </c>
      <c r="GI422" s="351">
        <v>1</v>
      </c>
      <c r="GJ422" s="244" t="s">
        <v>2563</v>
      </c>
      <c r="GK422" s="1"/>
      <c r="GL422" s="244" t="s">
        <v>513</v>
      </c>
      <c r="GM422" s="9"/>
      <c r="GN422" s="1"/>
      <c r="GO422" s="10">
        <v>43780</v>
      </c>
      <c r="GP422" s="10"/>
      <c r="GQ422" s="20"/>
      <c r="GR422" s="138"/>
      <c r="GS422" s="1"/>
      <c r="GT422" s="1"/>
      <c r="GU422" s="1"/>
      <c r="GV422" s="1"/>
      <c r="GW422" s="1"/>
      <c r="GX422" s="1"/>
      <c r="GY422" s="9"/>
      <c r="GZ422" s="9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9"/>
      <c r="KC422" s="9"/>
      <c r="KD422" s="9"/>
      <c r="KE422" s="20">
        <f t="shared" si="657"/>
        <v>20.578615200000005</v>
      </c>
      <c r="KF422" s="20">
        <f t="shared" si="658"/>
        <v>54.822081600000011</v>
      </c>
      <c r="KG422" s="20">
        <f t="shared" si="659"/>
        <v>4.8803040000000006</v>
      </c>
      <c r="KH422" s="20">
        <f t="shared" si="660"/>
        <v>1.1729810664000002</v>
      </c>
      <c r="KI422" s="20">
        <f t="shared" si="661"/>
        <v>0.32535360000000008</v>
      </c>
      <c r="KJ422" s="20">
        <f t="shared" si="662"/>
        <v>20.667924763200006</v>
      </c>
      <c r="KK422" s="20">
        <f t="shared" si="663"/>
        <v>12.938011257600003</v>
      </c>
      <c r="KL422" s="20">
        <f t="shared" si="664"/>
        <v>20.503458518400006</v>
      </c>
      <c r="KM422" s="9"/>
      <c r="KN422" s="9"/>
      <c r="KO422" s="9"/>
      <c r="KP422" s="1"/>
      <c r="KQ422" s="9"/>
      <c r="KR422" s="9"/>
      <c r="KS422" s="23">
        <v>43962</v>
      </c>
      <c r="KT422" s="20">
        <v>2</v>
      </c>
      <c r="KU422" s="1">
        <v>4</v>
      </c>
      <c r="KV422" s="1">
        <v>2</v>
      </c>
      <c r="KW422" s="23">
        <v>44567</v>
      </c>
      <c r="KX422" s="1">
        <v>1</v>
      </c>
      <c r="KY422" s="1">
        <v>4</v>
      </c>
      <c r="KZ422" s="1">
        <v>4</v>
      </c>
      <c r="LA422" s="11" t="s">
        <v>2438</v>
      </c>
      <c r="LB422" s="11"/>
      <c r="LC422" s="11"/>
    </row>
    <row r="423" spans="1:315">
      <c r="A423" s="1">
        <v>118</v>
      </c>
      <c r="B423" s="1">
        <f>COUNTIFS($D$3:D423,D423,$F$3:F423,F423)</f>
        <v>2</v>
      </c>
      <c r="C423" s="34">
        <v>12721</v>
      </c>
      <c r="D423" s="72" t="s">
        <v>866</v>
      </c>
      <c r="E423" s="73" t="s">
        <v>867</v>
      </c>
      <c r="F423" s="75">
        <v>490813281</v>
      </c>
      <c r="G423" s="74">
        <v>71</v>
      </c>
      <c r="H423" s="442">
        <v>43962</v>
      </c>
      <c r="I423" s="29" t="s">
        <v>441</v>
      </c>
      <c r="J423" s="24" t="s">
        <v>486</v>
      </c>
      <c r="K423" s="2" t="s">
        <v>429</v>
      </c>
      <c r="L423" s="1">
        <v>22</v>
      </c>
      <c r="M423" s="2" t="s">
        <v>661</v>
      </c>
      <c r="N423" s="2" t="s">
        <v>430</v>
      </c>
      <c r="O423" s="1"/>
      <c r="P423" s="1" t="s">
        <v>1117</v>
      </c>
      <c r="Q423" s="25"/>
      <c r="R423" s="25"/>
      <c r="S423" s="2"/>
      <c r="T423" s="49" t="s">
        <v>1013</v>
      </c>
      <c r="U423" s="49"/>
      <c r="V423" s="54" t="s">
        <v>1107</v>
      </c>
      <c r="W423" s="27"/>
      <c r="X423" s="56"/>
      <c r="Y423" s="56"/>
      <c r="Z423" s="29"/>
      <c r="AA423" s="1" t="s">
        <v>793</v>
      </c>
      <c r="AB423" s="1"/>
      <c r="AC423" s="112">
        <v>121</v>
      </c>
      <c r="AD423" s="112">
        <v>2600</v>
      </c>
      <c r="AE423" s="11"/>
      <c r="AF423" s="11"/>
      <c r="AG423" s="11" t="s">
        <v>490</v>
      </c>
      <c r="AH423" s="112">
        <v>150</v>
      </c>
      <c r="AI423" s="11"/>
      <c r="AJ423" s="11"/>
      <c r="AK423" s="112"/>
      <c r="AL423" s="1"/>
      <c r="AM423" s="11"/>
      <c r="AN423" s="1"/>
      <c r="AO423" s="113">
        <v>30</v>
      </c>
      <c r="AP423" s="114">
        <v>66.2</v>
      </c>
      <c r="AQ423" s="115">
        <v>2.89</v>
      </c>
      <c r="AR423" s="116">
        <f t="shared" si="639"/>
        <v>99.09</v>
      </c>
      <c r="AS423" s="117">
        <f t="shared" si="640"/>
        <v>0.45317220543806647</v>
      </c>
      <c r="AT423" s="118">
        <f t="shared" si="641"/>
        <v>1.3096676737160122</v>
      </c>
      <c r="AU423" s="119">
        <f t="shared" si="642"/>
        <v>0.43421623968736428</v>
      </c>
      <c r="AV423" s="19">
        <f>AW423*AO423/100</f>
        <v>22.2</v>
      </c>
      <c r="AW423" s="19">
        <f>98-AY423-(CD423*100/AO423)</f>
        <v>74</v>
      </c>
      <c r="AX423" s="120">
        <v>6.31</v>
      </c>
      <c r="AY423" s="19">
        <f>AX423*100/AO423</f>
        <v>21.033333333333335</v>
      </c>
      <c r="AZ423" s="1" t="s">
        <v>431</v>
      </c>
      <c r="BA423" s="55">
        <v>16.100000000000001</v>
      </c>
      <c r="BB423" s="1" t="s">
        <v>431</v>
      </c>
      <c r="BC423" s="6">
        <v>5.5E-2</v>
      </c>
      <c r="BD423" s="6"/>
      <c r="BE423" s="19"/>
      <c r="BF423" s="19"/>
      <c r="BG423" s="2">
        <v>5443</v>
      </c>
      <c r="BH423" s="64">
        <v>268.25</v>
      </c>
      <c r="BI423" s="19">
        <v>0.28000000000000003</v>
      </c>
      <c r="BJ423" s="19">
        <v>45</v>
      </c>
      <c r="BK423" s="1">
        <v>55</v>
      </c>
      <c r="BL423" s="121">
        <f t="shared" si="643"/>
        <v>0.81818181818181823</v>
      </c>
      <c r="BM423" s="122">
        <v>0.4</v>
      </c>
      <c r="BN423" s="6">
        <f t="shared" si="644"/>
        <v>1.3333333333333333</v>
      </c>
      <c r="BO423" s="1" t="s">
        <v>431</v>
      </c>
      <c r="BP423" s="1">
        <v>30.1</v>
      </c>
      <c r="BQ423" s="19">
        <v>37.29</v>
      </c>
      <c r="BR423" s="4">
        <v>35678</v>
      </c>
      <c r="BS423" s="6">
        <f t="shared" si="645"/>
        <v>44.900000000000006</v>
      </c>
      <c r="BT423" s="4">
        <v>88.2</v>
      </c>
      <c r="BU423" s="42">
        <v>5922.88</v>
      </c>
      <c r="BV423" s="6">
        <f t="shared" si="646"/>
        <v>11.799999999999997</v>
      </c>
      <c r="BW423" s="6">
        <f t="shared" si="647"/>
        <v>65.869</v>
      </c>
      <c r="BX423" s="2">
        <v>26.1</v>
      </c>
      <c r="BY423" s="22">
        <f t="shared" si="648"/>
        <v>17.278200000000002</v>
      </c>
      <c r="BZ423" s="4">
        <v>18.8</v>
      </c>
      <c r="CA423" s="22">
        <f t="shared" si="649"/>
        <v>12.445600000000002</v>
      </c>
      <c r="CB423" s="4">
        <v>54.6</v>
      </c>
      <c r="CC423" s="22">
        <f t="shared" si="650"/>
        <v>36.145200000000003</v>
      </c>
      <c r="CD423" s="22">
        <v>0.89</v>
      </c>
      <c r="CE423" s="123">
        <v>97.8</v>
      </c>
      <c r="CF423" s="124">
        <v>7362.7</v>
      </c>
      <c r="CG423" s="123">
        <v>93.1</v>
      </c>
      <c r="CH423" s="124">
        <v>4270.4000000000005</v>
      </c>
      <c r="CI423" s="123">
        <v>71.900000000000006</v>
      </c>
      <c r="CJ423" s="123">
        <v>82.8</v>
      </c>
      <c r="CK423" s="124">
        <v>3836.9</v>
      </c>
      <c r="CL423" s="19">
        <f t="shared" si="651"/>
        <v>1.3882978723404256</v>
      </c>
      <c r="CM423" s="22"/>
      <c r="CN423" s="22"/>
      <c r="CO423" s="22"/>
      <c r="CP423" s="6">
        <v>0.44</v>
      </c>
      <c r="CQ423" s="19"/>
      <c r="CR423" s="19"/>
      <c r="CS423" s="19"/>
      <c r="CT423" s="22"/>
      <c r="CU423" s="139"/>
      <c r="CV423" s="139"/>
      <c r="CW423" s="22"/>
      <c r="CX423" s="22"/>
      <c r="CY423" s="1"/>
      <c r="CZ423" s="22"/>
      <c r="DA423" s="16">
        <v>3</v>
      </c>
      <c r="DB423" s="126" t="s">
        <v>440</v>
      </c>
      <c r="DC423" s="127"/>
      <c r="DD423" s="128" t="s">
        <v>1130</v>
      </c>
      <c r="DE423" s="1"/>
      <c r="DF423" s="1"/>
      <c r="DG423" s="1"/>
      <c r="DH423" s="1"/>
      <c r="DI423" s="1" t="s">
        <v>433</v>
      </c>
      <c r="DJ423" s="206" t="s">
        <v>490</v>
      </c>
      <c r="DK423" s="4">
        <v>2</v>
      </c>
      <c r="DL423" s="4" t="s">
        <v>441</v>
      </c>
      <c r="DM423" s="4" t="s">
        <v>441</v>
      </c>
      <c r="DN423" s="16">
        <v>0</v>
      </c>
      <c r="DO423" s="4"/>
      <c r="DP423" s="4"/>
      <c r="DQ423" s="4"/>
      <c r="DR423" s="1" t="s">
        <v>430</v>
      </c>
      <c r="DS423" s="1" t="s">
        <v>430</v>
      </c>
      <c r="DT423" s="22">
        <v>225</v>
      </c>
      <c r="DU423" s="22">
        <v>42.7</v>
      </c>
      <c r="DV423" s="22">
        <v>57.3</v>
      </c>
      <c r="DW423" s="1" t="s">
        <v>430</v>
      </c>
      <c r="DX423" s="1" t="s">
        <v>430</v>
      </c>
      <c r="DY423" s="1" t="s">
        <v>430</v>
      </c>
      <c r="DZ423" s="1" t="s">
        <v>430</v>
      </c>
      <c r="EA423" s="1">
        <v>0</v>
      </c>
      <c r="EB423" s="2"/>
      <c r="EC423" s="36"/>
      <c r="ED423" s="36"/>
      <c r="EE423" s="4">
        <v>22</v>
      </c>
      <c r="EF423" s="4">
        <v>40</v>
      </c>
      <c r="EG423" s="4">
        <v>3</v>
      </c>
      <c r="EH423" s="4">
        <v>1</v>
      </c>
      <c r="EI423" s="4" t="s">
        <v>2731</v>
      </c>
      <c r="EJ423" s="4">
        <v>179</v>
      </c>
      <c r="EK423" s="4">
        <v>109</v>
      </c>
      <c r="EL423" s="6">
        <f>EK423/(EJ423*EJ423*0.01*0.01)</f>
        <v>34.01891326737617</v>
      </c>
      <c r="EM423" s="4">
        <v>2</v>
      </c>
      <c r="EN423" s="1">
        <v>1</v>
      </c>
      <c r="EO423" s="4">
        <v>3</v>
      </c>
      <c r="EP423" s="4">
        <v>2</v>
      </c>
      <c r="EQ423" s="31">
        <v>8</v>
      </c>
      <c r="ER423" s="14">
        <v>44356</v>
      </c>
      <c r="ES423" s="129">
        <v>12721</v>
      </c>
      <c r="ET423" s="130">
        <v>75</v>
      </c>
      <c r="EU423" s="130">
        <v>9322</v>
      </c>
      <c r="EV423" s="130">
        <v>12000</v>
      </c>
      <c r="EW423" s="130">
        <v>40560</v>
      </c>
      <c r="EX423" s="130">
        <v>2556</v>
      </c>
      <c r="EY423" s="131">
        <f t="shared" si="652"/>
        <v>115.19040000000001</v>
      </c>
      <c r="EZ423" s="38">
        <f t="shared" si="653"/>
        <v>2534.1888000000004</v>
      </c>
      <c r="FA423" s="9"/>
      <c r="FB423" s="9"/>
      <c r="FC423" s="9"/>
      <c r="FD423" s="9"/>
      <c r="FE423" s="132"/>
      <c r="FF423" s="132"/>
      <c r="FG423" s="132"/>
      <c r="FH423" s="133"/>
      <c r="FI423" s="11"/>
      <c r="FJ423" s="133"/>
      <c r="FK423" s="135"/>
      <c r="FL423" s="136"/>
      <c r="FM423" s="9"/>
      <c r="FN423" s="1"/>
      <c r="FO423" s="40">
        <f t="shared" si="654"/>
        <v>0.121</v>
      </c>
      <c r="FP423" s="9"/>
      <c r="FQ423" s="118">
        <f t="shared" si="655"/>
        <v>27.419008796395623</v>
      </c>
      <c r="FR423" s="137">
        <f t="shared" si="656"/>
        <v>0.11519040000000001</v>
      </c>
      <c r="FS423" s="140">
        <f>DT423/EY423</f>
        <v>1.9532877739811649</v>
      </c>
      <c r="FT423" s="42">
        <v>130</v>
      </c>
      <c r="FU423" s="335" t="s">
        <v>430</v>
      </c>
      <c r="FV423" s="345">
        <v>39904</v>
      </c>
      <c r="FW423" s="216" t="s">
        <v>430</v>
      </c>
      <c r="FX423" s="29" t="s">
        <v>1311</v>
      </c>
      <c r="FY423" s="241" t="s">
        <v>2732</v>
      </c>
      <c r="FZ423" s="1">
        <v>0</v>
      </c>
      <c r="GA423" s="2">
        <v>4</v>
      </c>
      <c r="GB423" s="11" t="s">
        <v>500</v>
      </c>
      <c r="GC423" s="11"/>
      <c r="GD423" s="1"/>
      <c r="GE423" s="20">
        <v>0</v>
      </c>
      <c r="GF423" s="237" t="s">
        <v>513</v>
      </c>
      <c r="GG423" s="1">
        <v>1</v>
      </c>
      <c r="GH423" s="28">
        <v>43962</v>
      </c>
      <c r="GI423" s="351">
        <v>1</v>
      </c>
      <c r="GJ423" s="244" t="s">
        <v>2563</v>
      </c>
      <c r="GK423" s="1">
        <v>0</v>
      </c>
      <c r="GL423" s="244" t="s">
        <v>513</v>
      </c>
      <c r="GM423" s="11" t="s">
        <v>1131</v>
      </c>
      <c r="GN423" s="1"/>
      <c r="GO423" s="10">
        <v>43962</v>
      </c>
      <c r="GP423" s="23" t="s">
        <v>522</v>
      </c>
      <c r="GQ423" s="20" t="e">
        <f>DATEDIF(ER423,GO423,"m")</f>
        <v>#NUM!</v>
      </c>
      <c r="GR423" s="138" t="s">
        <v>1018</v>
      </c>
      <c r="GS423" s="1"/>
      <c r="GT423" s="19"/>
      <c r="GU423" s="1"/>
      <c r="GV423" s="11"/>
      <c r="GW423" s="1"/>
      <c r="GX423" s="1"/>
      <c r="GY423" s="9"/>
      <c r="GZ423" s="11">
        <v>1</v>
      </c>
      <c r="HA423" s="51">
        <v>0</v>
      </c>
      <c r="HB423" s="51">
        <v>0</v>
      </c>
      <c r="HC423" s="52">
        <v>352.74</v>
      </c>
      <c r="HD423" s="51">
        <v>0</v>
      </c>
      <c r="HE423" s="51">
        <v>0</v>
      </c>
      <c r="HF423" s="51">
        <v>0</v>
      </c>
      <c r="HG423" s="52">
        <v>0</v>
      </c>
      <c r="HH423" s="51">
        <v>0</v>
      </c>
      <c r="HI423" s="52">
        <v>256.10000000000002</v>
      </c>
      <c r="HJ423" s="51">
        <v>193.76</v>
      </c>
      <c r="HK423" s="51">
        <v>0</v>
      </c>
      <c r="HL423" s="51">
        <v>0</v>
      </c>
      <c r="HM423" s="51">
        <v>154.87</v>
      </c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20"/>
      <c r="IC423" s="20"/>
      <c r="ID423" s="11"/>
      <c r="IE423" s="11"/>
      <c r="IF423" s="20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9"/>
      <c r="KC423" s="9"/>
      <c r="KD423" s="9"/>
      <c r="KE423" s="20">
        <f t="shared" si="657"/>
        <v>34.557120000000005</v>
      </c>
      <c r="KF423" s="20">
        <f t="shared" si="658"/>
        <v>76.256044800000026</v>
      </c>
      <c r="KG423" s="20">
        <f t="shared" si="659"/>
        <v>3.3290025600000006</v>
      </c>
      <c r="KH423" s="20">
        <f t="shared" si="660"/>
        <v>7.26851424</v>
      </c>
      <c r="KI423" s="20">
        <f t="shared" si="661"/>
        <v>0.46076160000000005</v>
      </c>
      <c r="KJ423" s="20">
        <f t="shared" si="662"/>
        <v>19.902827692800006</v>
      </c>
      <c r="KK423" s="20">
        <f t="shared" si="663"/>
        <v>14.336136422400005</v>
      </c>
      <c r="KL423" s="20">
        <f t="shared" si="664"/>
        <v>41.635800460800013</v>
      </c>
      <c r="KM423" s="9"/>
      <c r="KN423" s="9"/>
      <c r="KO423" s="9"/>
      <c r="KP423" s="1"/>
      <c r="KQ423" s="9"/>
      <c r="KR423" s="9"/>
      <c r="KS423" s="23">
        <v>44427</v>
      </c>
      <c r="KT423" s="20">
        <v>1</v>
      </c>
      <c r="KU423" s="1">
        <v>1</v>
      </c>
      <c r="KV423" s="2">
        <v>1</v>
      </c>
      <c r="KW423" s="23">
        <v>44567</v>
      </c>
      <c r="KX423" s="1">
        <v>1</v>
      </c>
      <c r="KY423" s="1">
        <v>4</v>
      </c>
      <c r="KZ423" s="1">
        <v>4</v>
      </c>
      <c r="LA423" s="11" t="s">
        <v>2438</v>
      </c>
      <c r="LB423" s="11"/>
      <c r="LC423" s="11"/>
    </row>
    <row r="424" spans="1:315">
      <c r="A424" s="1">
        <v>41</v>
      </c>
      <c r="B424" s="1">
        <f>COUNTIFS($D$3:D424,D424,$F$3:F424,F424)</f>
        <v>1</v>
      </c>
      <c r="C424" s="34">
        <v>16990</v>
      </c>
      <c r="D424" s="21" t="s">
        <v>866</v>
      </c>
      <c r="E424" s="2" t="s">
        <v>564</v>
      </c>
      <c r="F424" s="12">
        <v>6606161133</v>
      </c>
      <c r="G424" s="1">
        <v>56</v>
      </c>
      <c r="H424" s="441">
        <v>44620</v>
      </c>
      <c r="I424" s="29" t="s">
        <v>1954</v>
      </c>
      <c r="J424" s="24" t="s">
        <v>486</v>
      </c>
      <c r="K424" s="2" t="s">
        <v>429</v>
      </c>
      <c r="L424" s="2">
        <v>9</v>
      </c>
      <c r="M424" s="2" t="s">
        <v>1955</v>
      </c>
      <c r="N424" s="2" t="s">
        <v>430</v>
      </c>
      <c r="O424" s="11"/>
      <c r="P424" s="2" t="s">
        <v>1937</v>
      </c>
      <c r="Q424" s="11"/>
      <c r="R424" s="11"/>
      <c r="S424" s="11"/>
      <c r="T424" s="41"/>
      <c r="U424" s="41"/>
      <c r="V424" s="61" t="s">
        <v>1358</v>
      </c>
      <c r="W424" s="41"/>
      <c r="X424" s="41"/>
      <c r="Y424" s="63"/>
      <c r="Z424" s="11"/>
      <c r="AA424" s="1" t="s">
        <v>1780</v>
      </c>
      <c r="AB424" s="1"/>
      <c r="AC424" s="112">
        <v>201</v>
      </c>
      <c r="AD424" s="112">
        <v>1800</v>
      </c>
      <c r="AE424" s="11"/>
      <c r="AF424" s="11"/>
      <c r="AG424" s="11" t="s">
        <v>482</v>
      </c>
      <c r="AH424" s="112">
        <v>150</v>
      </c>
      <c r="AI424" s="11"/>
      <c r="AJ424" s="11"/>
      <c r="AK424" s="112"/>
      <c r="AL424" s="1"/>
      <c r="AM424" s="11"/>
      <c r="AN424" s="1"/>
      <c r="AO424" s="113">
        <v>83.5</v>
      </c>
      <c r="AP424" s="114">
        <v>15.1</v>
      </c>
      <c r="AQ424" s="115">
        <v>0.33</v>
      </c>
      <c r="AR424" s="116">
        <f t="shared" si="639"/>
        <v>98.929999999999993</v>
      </c>
      <c r="AS424" s="117">
        <f t="shared" si="640"/>
        <v>5.5298013245033113</v>
      </c>
      <c r="AT424" s="118">
        <f t="shared" si="641"/>
        <v>1.8248344370860927</v>
      </c>
      <c r="AU424" s="119">
        <f t="shared" si="642"/>
        <v>5.4115359688917692</v>
      </c>
      <c r="AV424" s="19">
        <f>AW424*AO424/100</f>
        <v>73.111999999999995</v>
      </c>
      <c r="AW424" s="19">
        <f>98-AY424-(CD424*100/AO424)</f>
        <v>87.559281437125748</v>
      </c>
      <c r="AX424" s="120">
        <v>8.6999999999999993</v>
      </c>
      <c r="AY424" s="19">
        <f>AX424*100/AO424</f>
        <v>10.419161676646706</v>
      </c>
      <c r="AZ424" s="1" t="s">
        <v>431</v>
      </c>
      <c r="BA424" s="55">
        <v>16.920000000000002</v>
      </c>
      <c r="BB424" s="1" t="s">
        <v>431</v>
      </c>
      <c r="BC424" s="6">
        <v>0.15</v>
      </c>
      <c r="BD424" s="6"/>
      <c r="BE424" s="19"/>
      <c r="BF424" s="19"/>
      <c r="BG424" s="64">
        <v>6657.3913043478269</v>
      </c>
      <c r="BH424" s="64">
        <v>344</v>
      </c>
      <c r="BI424" s="19">
        <v>1.4</v>
      </c>
      <c r="BJ424" s="19">
        <v>77</v>
      </c>
      <c r="BK424" s="19">
        <f>100-BJ424</f>
        <v>23</v>
      </c>
      <c r="BL424" s="121">
        <f t="shared" si="643"/>
        <v>3.347826086956522</v>
      </c>
      <c r="BM424" s="122">
        <v>3.73</v>
      </c>
      <c r="BN424" s="6">
        <f t="shared" si="644"/>
        <v>4.4670658682634734</v>
      </c>
      <c r="BO424" s="1" t="s">
        <v>431</v>
      </c>
      <c r="BP424" s="19">
        <v>35.370000000000005</v>
      </c>
      <c r="BQ424" s="19">
        <v>10.72</v>
      </c>
      <c r="BR424" s="42">
        <v>14057.4</v>
      </c>
      <c r="BS424" s="6">
        <f t="shared" si="645"/>
        <v>72.7</v>
      </c>
      <c r="BT424" s="4">
        <v>78</v>
      </c>
      <c r="BU424" s="42">
        <v>14514</v>
      </c>
      <c r="BV424" s="6">
        <f t="shared" si="646"/>
        <v>22</v>
      </c>
      <c r="BW424" s="6">
        <f t="shared" si="647"/>
        <v>15.084900000000001</v>
      </c>
      <c r="BX424" s="22">
        <v>30.2</v>
      </c>
      <c r="BY424" s="22">
        <f t="shared" si="648"/>
        <v>4.5602</v>
      </c>
      <c r="BZ424" s="6">
        <v>42.5</v>
      </c>
      <c r="CA424" s="22">
        <f t="shared" si="649"/>
        <v>6.4175000000000004</v>
      </c>
      <c r="CB424" s="6">
        <v>27.2</v>
      </c>
      <c r="CC424" s="22">
        <f t="shared" si="650"/>
        <v>4.1071999999999997</v>
      </c>
      <c r="CD424" s="22">
        <v>1.7999999999999999E-2</v>
      </c>
      <c r="CE424" s="123">
        <v>97</v>
      </c>
      <c r="CF424" s="123">
        <v>7269</v>
      </c>
      <c r="CG424" s="123">
        <v>87</v>
      </c>
      <c r="CH424" s="123">
        <v>5377</v>
      </c>
      <c r="CI424" s="123">
        <v>44.9</v>
      </c>
      <c r="CJ424" s="123">
        <v>81.5</v>
      </c>
      <c r="CK424" s="124">
        <v>5964</v>
      </c>
      <c r="CL424" s="19">
        <f t="shared" si="651"/>
        <v>0.71058823529411763</v>
      </c>
      <c r="CM424" s="19"/>
      <c r="CN424" s="19"/>
      <c r="CO424" s="19"/>
      <c r="CP424" s="6"/>
      <c r="CQ424" s="19"/>
      <c r="CR424" s="19"/>
      <c r="CS424" s="20"/>
      <c r="CT424" s="25"/>
      <c r="CU424" s="125"/>
      <c r="CV424" s="125"/>
      <c r="CW424" s="1"/>
      <c r="CX424" s="1"/>
      <c r="CY424" s="1"/>
      <c r="CZ424" s="22"/>
      <c r="DA424" s="16"/>
      <c r="DB424" s="126" t="s">
        <v>446</v>
      </c>
      <c r="DC424" s="127"/>
      <c r="DD424" s="128" t="s">
        <v>1956</v>
      </c>
      <c r="DE424" s="1"/>
      <c r="DF424" s="1"/>
      <c r="DG424" s="1"/>
      <c r="DH424" s="1"/>
      <c r="DI424" s="1" t="s">
        <v>433</v>
      </c>
      <c r="DJ424" s="205" t="s">
        <v>482</v>
      </c>
      <c r="DK424" s="4">
        <v>2</v>
      </c>
      <c r="DL424" s="4"/>
      <c r="DM424" s="4"/>
      <c r="DN424" s="16">
        <v>0</v>
      </c>
      <c r="DO424" s="4"/>
      <c r="DP424" s="4"/>
      <c r="DQ424" s="4"/>
      <c r="DR424" s="55" t="s">
        <v>430</v>
      </c>
      <c r="DS424" s="22" t="s">
        <v>430</v>
      </c>
      <c r="DT424" s="22">
        <v>456</v>
      </c>
      <c r="DU424" s="22">
        <v>1.3</v>
      </c>
      <c r="DV424" s="22">
        <v>98.7</v>
      </c>
      <c r="DW424" s="22" t="s">
        <v>430</v>
      </c>
      <c r="DX424" s="22" t="s">
        <v>430</v>
      </c>
      <c r="DY424" s="22" t="s">
        <v>430</v>
      </c>
      <c r="DZ424" s="22" t="s">
        <v>430</v>
      </c>
      <c r="EA424" s="2">
        <v>0</v>
      </c>
      <c r="EB424" s="2"/>
      <c r="EC424" s="36"/>
      <c r="ED424" s="36"/>
      <c r="EE424" s="4">
        <f>L424</f>
        <v>9</v>
      </c>
      <c r="EF424" s="4">
        <v>15</v>
      </c>
      <c r="EG424" s="4"/>
      <c r="EH424" s="4">
        <v>1</v>
      </c>
      <c r="EI424" s="4" t="s">
        <v>2733</v>
      </c>
      <c r="EJ424" s="4" t="s">
        <v>430</v>
      </c>
      <c r="EK424" s="4" t="s">
        <v>430</v>
      </c>
      <c r="EL424" s="6" t="s">
        <v>430</v>
      </c>
      <c r="EM424" s="4"/>
      <c r="EN424" s="4">
        <v>1</v>
      </c>
      <c r="EO424" s="4">
        <v>2</v>
      </c>
      <c r="EP424" s="4">
        <v>1</v>
      </c>
      <c r="EQ424" s="31" t="s">
        <v>513</v>
      </c>
      <c r="ER424" s="14" t="s">
        <v>513</v>
      </c>
      <c r="ES424" s="129">
        <f>C424</f>
        <v>16990</v>
      </c>
      <c r="ET424" s="130">
        <v>75</v>
      </c>
      <c r="EU424" s="130">
        <v>18925</v>
      </c>
      <c r="EV424" s="130">
        <v>8000</v>
      </c>
      <c r="EW424" s="130">
        <v>37440</v>
      </c>
      <c r="EX424" s="130">
        <v>3295</v>
      </c>
      <c r="EY424" s="131">
        <f t="shared" si="652"/>
        <v>205.608</v>
      </c>
      <c r="EZ424" s="38">
        <f t="shared" si="653"/>
        <v>1850.472</v>
      </c>
      <c r="FA424" s="9"/>
      <c r="FB424" s="9"/>
      <c r="FC424" s="9"/>
      <c r="FD424" s="9"/>
      <c r="FE424" s="132"/>
      <c r="FF424" s="132"/>
      <c r="FG424" s="132"/>
      <c r="FH424" s="133"/>
      <c r="FI424" s="134"/>
      <c r="FJ424" s="133"/>
      <c r="FK424" s="135"/>
      <c r="FL424" s="136"/>
      <c r="FM424" s="9"/>
      <c r="FN424" s="1"/>
      <c r="FO424" s="40">
        <f t="shared" si="654"/>
        <v>0.20100000000000001</v>
      </c>
      <c r="FP424" s="9"/>
      <c r="FQ424" s="118">
        <f t="shared" si="655"/>
        <v>17.410832232496698</v>
      </c>
      <c r="FR424" s="137">
        <f t="shared" si="656"/>
        <v>0.20560800000000001</v>
      </c>
      <c r="FS424" s="9"/>
      <c r="FT424" s="1"/>
      <c r="FU424" s="336">
        <v>44317</v>
      </c>
      <c r="FV424" s="343"/>
      <c r="FW424" s="237" t="s">
        <v>1314</v>
      </c>
      <c r="FX424" s="208"/>
      <c r="FY424" s="243" t="s">
        <v>2734</v>
      </c>
      <c r="FZ424" s="1"/>
      <c r="GA424" s="237" t="s">
        <v>430</v>
      </c>
      <c r="GB424" s="9"/>
      <c r="GC424" s="9"/>
      <c r="GD424" s="1"/>
      <c r="GE424" s="20">
        <v>0</v>
      </c>
      <c r="GF424" s="237" t="s">
        <v>513</v>
      </c>
      <c r="GG424" s="1"/>
      <c r="GH424" s="28">
        <v>44644</v>
      </c>
      <c r="GI424" s="351">
        <v>1</v>
      </c>
      <c r="GJ424" s="244" t="s">
        <v>2735</v>
      </c>
      <c r="GK424" s="1"/>
      <c r="GL424" s="244" t="s">
        <v>513</v>
      </c>
      <c r="GM424" s="9"/>
      <c r="GN424" s="1"/>
      <c r="GO424" s="10"/>
      <c r="GP424" s="10"/>
      <c r="GQ424" s="20"/>
      <c r="GR424" s="138"/>
      <c r="GS424" s="1"/>
      <c r="GT424" s="1"/>
      <c r="GU424" s="1"/>
      <c r="GV424" s="1"/>
      <c r="GW424" s="1"/>
      <c r="GX424" s="1"/>
      <c r="GY424" s="9"/>
      <c r="GZ424" s="9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22" t="s">
        <v>431</v>
      </c>
      <c r="KC424" s="22" t="s">
        <v>431</v>
      </c>
      <c r="KD424" s="22" t="s">
        <v>431</v>
      </c>
      <c r="KE424" s="20">
        <f t="shared" si="657"/>
        <v>171.68268</v>
      </c>
      <c r="KF424" s="20">
        <f t="shared" si="658"/>
        <v>31.046808000000002</v>
      </c>
      <c r="KG424" s="20">
        <f t="shared" si="659"/>
        <v>0.67850640000000007</v>
      </c>
      <c r="KH424" s="20">
        <f t="shared" si="660"/>
        <v>17.887896000000001</v>
      </c>
      <c r="KI424" s="20">
        <f t="shared" si="661"/>
        <v>7.6691784000000007</v>
      </c>
      <c r="KJ424" s="20">
        <f t="shared" si="662"/>
        <v>9.3761360160000002</v>
      </c>
      <c r="KK424" s="20">
        <f t="shared" si="663"/>
        <v>13.194893400000002</v>
      </c>
      <c r="KL424" s="20">
        <f t="shared" si="664"/>
        <v>8.4447317759999994</v>
      </c>
      <c r="KM424" s="9"/>
      <c r="KN424" s="9"/>
      <c r="KO424" s="9"/>
      <c r="KP424" s="1"/>
      <c r="KQ424" s="9"/>
      <c r="KR424" s="9"/>
      <c r="KS424" s="23">
        <v>44644</v>
      </c>
      <c r="KT424" s="20">
        <v>2</v>
      </c>
      <c r="KU424" s="237" t="s">
        <v>430</v>
      </c>
      <c r="KV424" s="1">
        <v>2</v>
      </c>
      <c r="KW424" s="23">
        <v>44810</v>
      </c>
      <c r="KX424" s="1">
        <v>2</v>
      </c>
      <c r="KY424" s="1">
        <v>0</v>
      </c>
      <c r="KZ424" s="1">
        <v>0</v>
      </c>
      <c r="LA424" s="11" t="s">
        <v>2428</v>
      </c>
      <c r="LB424" s="11"/>
      <c r="LC424" s="11"/>
    </row>
    <row r="425" spans="1:315">
      <c r="A425" s="1">
        <v>243</v>
      </c>
      <c r="B425" s="415">
        <f>COUNTIFS($D$3:D425,D425,$F$3:F425,F425)</f>
        <v>1</v>
      </c>
      <c r="C425" s="34">
        <v>16034</v>
      </c>
      <c r="D425" s="21" t="s">
        <v>1757</v>
      </c>
      <c r="E425" s="2" t="s">
        <v>1758</v>
      </c>
      <c r="F425" s="12">
        <v>6107090495</v>
      </c>
      <c r="G425" s="1">
        <v>60</v>
      </c>
      <c r="H425" s="441">
        <v>44440</v>
      </c>
      <c r="I425" s="29" t="s">
        <v>441</v>
      </c>
      <c r="J425" s="24" t="s">
        <v>486</v>
      </c>
      <c r="K425" s="2" t="s">
        <v>429</v>
      </c>
      <c r="L425" s="2">
        <v>21</v>
      </c>
      <c r="M425" s="2" t="s">
        <v>614</v>
      </c>
      <c r="N425" s="2" t="s">
        <v>644</v>
      </c>
      <c r="O425" s="11"/>
      <c r="P425" s="2" t="s">
        <v>1727</v>
      </c>
      <c r="Q425" s="11"/>
      <c r="R425" s="11"/>
      <c r="S425" s="11"/>
      <c r="T425" s="41"/>
      <c r="U425" s="41"/>
      <c r="V425" s="61" t="s">
        <v>1358</v>
      </c>
      <c r="W425" s="41"/>
      <c r="X425" s="41"/>
      <c r="Y425" s="63"/>
      <c r="Z425" s="11"/>
      <c r="AA425" s="1" t="s">
        <v>793</v>
      </c>
      <c r="AB425" s="1"/>
      <c r="AC425" s="112">
        <v>211</v>
      </c>
      <c r="AD425" s="112">
        <v>4400</v>
      </c>
      <c r="AE425" s="11"/>
      <c r="AF425" s="11"/>
      <c r="AG425" s="11" t="s">
        <v>482</v>
      </c>
      <c r="AH425" s="112">
        <v>250</v>
      </c>
      <c r="AI425" s="11"/>
      <c r="AJ425" s="11"/>
      <c r="AK425" s="112"/>
      <c r="AL425" s="1"/>
      <c r="AM425" s="11"/>
      <c r="AN425" s="1"/>
      <c r="AO425" s="113">
        <v>28.2</v>
      </c>
      <c r="AP425" s="114">
        <v>56.5</v>
      </c>
      <c r="AQ425" s="115">
        <v>13.3</v>
      </c>
      <c r="AR425" s="116">
        <f t="shared" si="639"/>
        <v>98</v>
      </c>
      <c r="AS425" s="117">
        <f t="shared" si="640"/>
        <v>0.49911504424778758</v>
      </c>
      <c r="AT425" s="118">
        <f t="shared" si="641"/>
        <v>6.6382300884955754</v>
      </c>
      <c r="AU425" s="119">
        <f t="shared" si="642"/>
        <v>0.4040114613180516</v>
      </c>
      <c r="AV425" s="19">
        <f>AW425*AO425/100</f>
        <v>25.786000000000005</v>
      </c>
      <c r="AW425" s="19">
        <f>98-AY425-(CD425*100/AO425)</f>
        <v>91.439716312056746</v>
      </c>
      <c r="AX425" s="120">
        <v>1.44</v>
      </c>
      <c r="AY425" s="19">
        <f>AX425*100/AO425</f>
        <v>5.1063829787234045</v>
      </c>
      <c r="AZ425" s="1" t="s">
        <v>431</v>
      </c>
      <c r="BA425" s="55">
        <v>24.44</v>
      </c>
      <c r="BB425" s="1" t="s">
        <v>431</v>
      </c>
      <c r="BC425" s="6">
        <v>8.8999999999999996E-2</v>
      </c>
      <c r="BD425" s="6"/>
      <c r="BE425" s="19"/>
      <c r="BF425" s="19"/>
      <c r="BG425" s="64">
        <v>8592.0353982300894</v>
      </c>
      <c r="BH425" s="64">
        <v>329.12</v>
      </c>
      <c r="BI425" s="19">
        <v>0.7</v>
      </c>
      <c r="BJ425" s="19">
        <v>43</v>
      </c>
      <c r="BK425" s="19">
        <f>100-BJ425</f>
        <v>57</v>
      </c>
      <c r="BL425" s="121">
        <f t="shared" si="643"/>
        <v>0.75438596491228072</v>
      </c>
      <c r="BM425" s="122">
        <v>0.28999999999999998</v>
      </c>
      <c r="BN425" s="6">
        <f t="shared" si="644"/>
        <v>1.028368794326241</v>
      </c>
      <c r="BO425" s="1" t="s">
        <v>431</v>
      </c>
      <c r="BP425" s="19">
        <v>27.125</v>
      </c>
      <c r="BQ425" s="19">
        <v>45.78</v>
      </c>
      <c r="BR425" s="42">
        <v>32419.440000000002</v>
      </c>
      <c r="BS425" s="6">
        <f t="shared" si="645"/>
        <v>82.8</v>
      </c>
      <c r="BT425" s="4">
        <v>89.4</v>
      </c>
      <c r="BU425" s="42">
        <v>10955.65</v>
      </c>
      <c r="BV425" s="6">
        <f t="shared" si="646"/>
        <v>10.599999999999994</v>
      </c>
      <c r="BW425" s="6">
        <f t="shared" si="647"/>
        <v>56.4435</v>
      </c>
      <c r="BX425" s="22">
        <v>32.5</v>
      </c>
      <c r="BY425" s="22">
        <f t="shared" si="648"/>
        <v>18.362500000000001</v>
      </c>
      <c r="BZ425" s="6">
        <v>50.3</v>
      </c>
      <c r="CA425" s="22">
        <f t="shared" si="649"/>
        <v>28.419499999999999</v>
      </c>
      <c r="CB425" s="6">
        <v>17.100000000000001</v>
      </c>
      <c r="CC425" s="22">
        <f t="shared" si="650"/>
        <v>9.6615000000000002</v>
      </c>
      <c r="CD425" s="22">
        <v>0.41</v>
      </c>
      <c r="CE425" s="123">
        <v>96.5</v>
      </c>
      <c r="CF425" s="124">
        <v>8014</v>
      </c>
      <c r="CG425" s="123">
        <v>85.9</v>
      </c>
      <c r="CH425" s="124">
        <v>5476</v>
      </c>
      <c r="CI425" s="123">
        <v>34.299999999999997</v>
      </c>
      <c r="CJ425" s="123">
        <v>80.5</v>
      </c>
      <c r="CK425" s="124">
        <v>6148</v>
      </c>
      <c r="CL425" s="19">
        <f t="shared" si="651"/>
        <v>0.64612326043737578</v>
      </c>
      <c r="CM425" s="19"/>
      <c r="CN425" s="19"/>
      <c r="CO425" s="19"/>
      <c r="CP425" s="6"/>
      <c r="CQ425" s="19"/>
      <c r="CR425" s="19"/>
      <c r="CS425" s="20"/>
      <c r="CT425" s="25"/>
      <c r="CU425" s="125"/>
      <c r="CV425" s="125"/>
      <c r="CW425" s="1"/>
      <c r="CX425" s="1"/>
      <c r="CY425" s="1"/>
      <c r="CZ425" s="22"/>
      <c r="DA425" s="16"/>
      <c r="DB425" s="126" t="s">
        <v>440</v>
      </c>
      <c r="DC425" s="127"/>
      <c r="DD425" s="128" t="s">
        <v>1759</v>
      </c>
      <c r="DE425" s="1"/>
      <c r="DF425" s="1"/>
      <c r="DG425" s="1"/>
      <c r="DH425" s="1"/>
      <c r="DI425" s="1" t="s">
        <v>433</v>
      </c>
      <c r="DJ425" s="205" t="s">
        <v>482</v>
      </c>
      <c r="DK425" s="4">
        <v>2</v>
      </c>
      <c r="DL425" s="4"/>
      <c r="DM425" s="4"/>
      <c r="DN425" s="16">
        <v>0</v>
      </c>
      <c r="DO425" s="4"/>
      <c r="DP425" s="4"/>
      <c r="DQ425" s="4"/>
      <c r="DR425" s="22" t="s">
        <v>430</v>
      </c>
      <c r="DS425" s="22" t="s">
        <v>430</v>
      </c>
      <c r="DT425" s="22">
        <v>248</v>
      </c>
      <c r="DU425" s="22">
        <v>13.3</v>
      </c>
      <c r="DV425" s="22">
        <v>86.7</v>
      </c>
      <c r="DW425" s="39" t="s">
        <v>430</v>
      </c>
      <c r="DX425" s="39" t="s">
        <v>430</v>
      </c>
      <c r="DY425" s="39" t="s">
        <v>430</v>
      </c>
      <c r="DZ425" s="39" t="s">
        <v>430</v>
      </c>
      <c r="EA425" s="2">
        <v>0</v>
      </c>
      <c r="EB425" s="2"/>
      <c r="EC425" s="36"/>
      <c r="ED425" s="36"/>
      <c r="EE425" s="4">
        <f>L425</f>
        <v>21</v>
      </c>
      <c r="EF425" s="4">
        <v>40</v>
      </c>
      <c r="EG425" s="4"/>
      <c r="EH425" s="4">
        <v>1</v>
      </c>
      <c r="EI425" s="4" t="s">
        <v>2736</v>
      </c>
      <c r="EJ425" s="4">
        <v>173</v>
      </c>
      <c r="EK425" s="4">
        <v>85</v>
      </c>
      <c r="EL425" s="6">
        <f>EK425/(EJ425*EJ425*0.01*0.01)</f>
        <v>28.400547963513649</v>
      </c>
      <c r="EM425" s="4"/>
      <c r="EN425" s="4">
        <v>1</v>
      </c>
      <c r="EO425" s="4">
        <v>3</v>
      </c>
      <c r="EP425" s="4">
        <v>2</v>
      </c>
      <c r="EQ425" s="31">
        <v>8</v>
      </c>
      <c r="ER425" s="14">
        <v>44658</v>
      </c>
      <c r="ES425" s="129">
        <f>C425</f>
        <v>16034</v>
      </c>
      <c r="ET425" s="130">
        <v>75</v>
      </c>
      <c r="EU425" s="130">
        <v>44750</v>
      </c>
      <c r="EV425" s="130">
        <v>8000</v>
      </c>
      <c r="EW425" s="130">
        <v>37440</v>
      </c>
      <c r="EX425" s="130">
        <v>3397</v>
      </c>
      <c r="EY425" s="131">
        <f t="shared" si="652"/>
        <v>211.97279999999998</v>
      </c>
      <c r="EZ425" s="38">
        <f t="shared" si="653"/>
        <v>4451.4287999999997</v>
      </c>
      <c r="FA425" s="9"/>
      <c r="FB425" s="9"/>
      <c r="FC425" s="9"/>
      <c r="FD425" s="9"/>
      <c r="FE425" s="132"/>
      <c r="FF425" s="132"/>
      <c r="FG425" s="132"/>
      <c r="FH425" s="133"/>
      <c r="FI425" s="134"/>
      <c r="FJ425" s="133"/>
      <c r="FK425" s="135"/>
      <c r="FL425" s="136"/>
      <c r="FM425" s="9"/>
      <c r="FN425" s="1"/>
      <c r="FO425" s="40">
        <f t="shared" si="654"/>
        <v>0.21099999999999999</v>
      </c>
      <c r="FP425" s="9"/>
      <c r="FQ425" s="118">
        <f t="shared" si="655"/>
        <v>7.5910614525139666</v>
      </c>
      <c r="FR425" s="137">
        <f t="shared" si="656"/>
        <v>0.21197279999999999</v>
      </c>
      <c r="FS425" s="9"/>
      <c r="FT425" s="1"/>
      <c r="FU425" s="336">
        <v>44013</v>
      </c>
      <c r="FV425" s="343"/>
      <c r="FW425" s="237" t="s">
        <v>2471</v>
      </c>
      <c r="FX425" s="208"/>
      <c r="FY425" s="243" t="s">
        <v>2522</v>
      </c>
      <c r="FZ425" s="1"/>
      <c r="GA425" s="1">
        <v>2</v>
      </c>
      <c r="GB425" s="9"/>
      <c r="GC425" s="9"/>
      <c r="GD425" s="1"/>
      <c r="GE425" s="20">
        <v>1</v>
      </c>
      <c r="GF425" s="237" t="s">
        <v>2440</v>
      </c>
      <c r="GG425" s="1"/>
      <c r="GH425" s="28">
        <v>44481</v>
      </c>
      <c r="GI425" s="351">
        <v>1</v>
      </c>
      <c r="GJ425" s="244" t="s">
        <v>2737</v>
      </c>
      <c r="GK425" s="1"/>
      <c r="GL425" s="244" t="s">
        <v>513</v>
      </c>
      <c r="GM425" s="9"/>
      <c r="GN425" s="1"/>
      <c r="GO425" s="10"/>
      <c r="GP425" s="10"/>
      <c r="GQ425" s="20"/>
      <c r="GR425" s="138"/>
      <c r="GS425" s="1"/>
      <c r="GT425" s="1"/>
      <c r="GU425" s="1"/>
      <c r="GV425" s="1"/>
      <c r="GW425" s="1"/>
      <c r="GX425" s="1"/>
      <c r="GY425" s="9"/>
      <c r="GZ425" s="9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9"/>
      <c r="KC425" s="9"/>
      <c r="KD425" s="9"/>
      <c r="KE425" s="20">
        <f t="shared" si="657"/>
        <v>59.77632959999999</v>
      </c>
      <c r="KF425" s="20">
        <f t="shared" si="658"/>
        <v>119.76463199999999</v>
      </c>
      <c r="KG425" s="20">
        <f t="shared" si="659"/>
        <v>28.192382399999996</v>
      </c>
      <c r="KH425" s="20">
        <f t="shared" si="660"/>
        <v>3.0524083199999996</v>
      </c>
      <c r="KI425" s="20">
        <f t="shared" si="661"/>
        <v>0.61472112000000001</v>
      </c>
      <c r="KJ425" s="20">
        <f t="shared" si="662"/>
        <v>38.923505399999996</v>
      </c>
      <c r="KK425" s="20">
        <f t="shared" si="663"/>
        <v>60.241609896</v>
      </c>
      <c r="KL425" s="20">
        <f t="shared" si="664"/>
        <v>20.479752072</v>
      </c>
      <c r="KM425" s="9"/>
      <c r="KN425" s="9"/>
      <c r="KO425" s="9"/>
      <c r="KP425" s="1"/>
      <c r="KQ425" s="9"/>
      <c r="KR425" s="9"/>
      <c r="KS425" s="23">
        <v>44481</v>
      </c>
      <c r="KT425" s="20">
        <v>2</v>
      </c>
      <c r="KU425" s="1">
        <v>2</v>
      </c>
      <c r="KV425" s="1">
        <v>2</v>
      </c>
      <c r="KW425" s="23">
        <v>44888</v>
      </c>
      <c r="KX425" s="1">
        <v>1</v>
      </c>
      <c r="KY425" s="1">
        <v>4</v>
      </c>
      <c r="KZ425" s="1">
        <v>4</v>
      </c>
      <c r="LA425" s="11" t="s">
        <v>2438</v>
      </c>
      <c r="LB425" s="11"/>
      <c r="LC425" s="11"/>
    </row>
    <row r="426" spans="1:315">
      <c r="A426" s="1">
        <v>92</v>
      </c>
      <c r="B426" s="1">
        <f>COUNTIFS($D$3:D426,D426,$F$3:F426,F426)</f>
        <v>1</v>
      </c>
      <c r="C426" s="34">
        <v>12501</v>
      </c>
      <c r="D426" s="21" t="s">
        <v>559</v>
      </c>
      <c r="E426" s="2" t="s">
        <v>496</v>
      </c>
      <c r="F426" s="12">
        <v>6105170126</v>
      </c>
      <c r="G426" s="1">
        <v>59</v>
      </c>
      <c r="H426" s="441">
        <v>43894</v>
      </c>
      <c r="I426" s="29" t="s">
        <v>683</v>
      </c>
      <c r="J426" s="24" t="s">
        <v>486</v>
      </c>
      <c r="K426" s="2" t="s">
        <v>429</v>
      </c>
      <c r="L426" s="1">
        <v>18</v>
      </c>
      <c r="M426" s="2">
        <v>2</v>
      </c>
      <c r="N426" s="2" t="s">
        <v>430</v>
      </c>
      <c r="O426" s="1"/>
      <c r="P426" s="1" t="s">
        <v>1075</v>
      </c>
      <c r="Q426" s="25"/>
      <c r="R426" s="25"/>
      <c r="S426" s="2"/>
      <c r="T426" s="41"/>
      <c r="U426" s="41"/>
      <c r="V426" s="50" t="s">
        <v>1014</v>
      </c>
      <c r="W426" s="27"/>
      <c r="X426" s="56"/>
      <c r="Y426" s="56"/>
      <c r="Z426" s="29"/>
      <c r="AA426" s="1" t="s">
        <v>797</v>
      </c>
      <c r="AB426" s="1"/>
      <c r="AC426" s="112">
        <v>53</v>
      </c>
      <c r="AD426" s="112">
        <v>900</v>
      </c>
      <c r="AE426" s="11"/>
      <c r="AF426" s="11"/>
      <c r="AG426" s="11" t="s">
        <v>482</v>
      </c>
      <c r="AH426" s="112">
        <v>50</v>
      </c>
      <c r="AI426" s="11"/>
      <c r="AJ426" s="11"/>
      <c r="AK426" s="112"/>
      <c r="AL426" s="1"/>
      <c r="AM426" s="11"/>
      <c r="AN426" s="1"/>
      <c r="AO426" s="113">
        <v>28</v>
      </c>
      <c r="AP426" s="114">
        <v>66</v>
      </c>
      <c r="AQ426" s="115">
        <v>4.28</v>
      </c>
      <c r="AR426" s="116">
        <f t="shared" si="639"/>
        <v>98.28</v>
      </c>
      <c r="AS426" s="117">
        <f t="shared" si="640"/>
        <v>0.42424242424242425</v>
      </c>
      <c r="AT426" s="118">
        <f t="shared" si="641"/>
        <v>1.8157575757575759</v>
      </c>
      <c r="AU426" s="119">
        <f t="shared" si="642"/>
        <v>0.39840637450199201</v>
      </c>
      <c r="AV426" s="19">
        <f>AW426*AO426/100</f>
        <v>25.342000000000002</v>
      </c>
      <c r="AW426" s="19">
        <f>97-AY426-(CD426*100/AO426)</f>
        <v>90.507142857142867</v>
      </c>
      <c r="AX426" s="120">
        <v>1.008</v>
      </c>
      <c r="AY426" s="19">
        <v>3.6</v>
      </c>
      <c r="AZ426" s="1" t="s">
        <v>431</v>
      </c>
      <c r="BA426" s="55">
        <v>57.2</v>
      </c>
      <c r="BB426" s="1" t="s">
        <v>431</v>
      </c>
      <c r="BC426" s="6">
        <v>0.12</v>
      </c>
      <c r="BD426" s="6"/>
      <c r="BE426" s="22"/>
      <c r="BF426" s="19"/>
      <c r="BG426" s="2">
        <v>6534</v>
      </c>
      <c r="BH426" s="64">
        <v>163.56</v>
      </c>
      <c r="BI426" s="19">
        <v>0.2</v>
      </c>
      <c r="BJ426" s="19">
        <v>48.2</v>
      </c>
      <c r="BK426" s="1">
        <v>51.8</v>
      </c>
      <c r="BL426" s="121">
        <f t="shared" si="643"/>
        <v>0.93050193050193064</v>
      </c>
      <c r="BM426" s="122">
        <v>0.21</v>
      </c>
      <c r="BN426" s="6">
        <f t="shared" si="644"/>
        <v>0.75</v>
      </c>
      <c r="BO426" s="1" t="s">
        <v>431</v>
      </c>
      <c r="BP426" s="19">
        <v>34.000999999999998</v>
      </c>
      <c r="BQ426" s="19">
        <v>70.398999999999987</v>
      </c>
      <c r="BR426" s="42">
        <v>49674</v>
      </c>
      <c r="BS426" s="6">
        <f t="shared" si="645"/>
        <v>71.5</v>
      </c>
      <c r="BT426" s="4">
        <v>88.5</v>
      </c>
      <c r="BU426" s="42">
        <v>9183.14</v>
      </c>
      <c r="BV426" s="6">
        <f t="shared" si="646"/>
        <v>11.5</v>
      </c>
      <c r="BW426" s="6">
        <f t="shared" si="647"/>
        <v>63.36</v>
      </c>
      <c r="BX426" s="4">
        <v>45.8</v>
      </c>
      <c r="BY426" s="22">
        <f t="shared" si="648"/>
        <v>30.227999999999998</v>
      </c>
      <c r="BZ426" s="4">
        <v>25.7</v>
      </c>
      <c r="CA426" s="22">
        <f t="shared" si="649"/>
        <v>16.962</v>
      </c>
      <c r="CB426" s="4">
        <v>24.5</v>
      </c>
      <c r="CC426" s="22">
        <f t="shared" si="650"/>
        <v>16.170000000000002</v>
      </c>
      <c r="CD426" s="22">
        <v>0.81</v>
      </c>
      <c r="CE426" s="123">
        <v>84.1</v>
      </c>
      <c r="CF426" s="124">
        <v>4865.3999999999996</v>
      </c>
      <c r="CG426" s="123">
        <v>66.8</v>
      </c>
      <c r="CH426" s="124">
        <v>3387.2000000000003</v>
      </c>
      <c r="CI426" s="123">
        <v>17.2</v>
      </c>
      <c r="CJ426" s="123">
        <v>63.8</v>
      </c>
      <c r="CK426" s="124">
        <v>4229.5999999999995</v>
      </c>
      <c r="CL426" s="19">
        <f t="shared" si="651"/>
        <v>1.782101167315175</v>
      </c>
      <c r="CM426" s="22"/>
      <c r="CN426" s="22"/>
      <c r="CO426" s="22"/>
      <c r="CP426" s="6"/>
      <c r="CQ426" s="22">
        <v>13.8</v>
      </c>
      <c r="CR426" s="19"/>
      <c r="CS426" s="19"/>
      <c r="CT426" s="22"/>
      <c r="CU426" s="139"/>
      <c r="CV426" s="139"/>
      <c r="CW426" s="22"/>
      <c r="CX426" s="22"/>
      <c r="CY426" s="1"/>
      <c r="CZ426" s="22"/>
      <c r="DA426" s="1"/>
      <c r="DB426" s="126" t="s">
        <v>440</v>
      </c>
      <c r="DC426" s="127"/>
      <c r="DD426" s="128" t="s">
        <v>1057</v>
      </c>
      <c r="DE426" s="1"/>
      <c r="DF426" s="1"/>
      <c r="DG426" s="1"/>
      <c r="DH426" s="1"/>
      <c r="DI426" s="1" t="s">
        <v>433</v>
      </c>
      <c r="DJ426" s="205" t="s">
        <v>482</v>
      </c>
      <c r="DK426" s="4">
        <v>2</v>
      </c>
      <c r="DL426" s="4"/>
      <c r="DM426" s="4"/>
      <c r="DN426" s="16">
        <v>0</v>
      </c>
      <c r="DO426" s="4"/>
      <c r="DP426" s="4"/>
      <c r="DQ426" s="4"/>
      <c r="DR426" s="1">
        <v>3</v>
      </c>
      <c r="DS426" s="1" t="s">
        <v>430</v>
      </c>
      <c r="DT426" s="1">
        <v>95</v>
      </c>
      <c r="DU426" s="1">
        <v>27.4</v>
      </c>
      <c r="DV426" s="1">
        <v>72.599999999999994</v>
      </c>
      <c r="DW426" s="1" t="s">
        <v>430</v>
      </c>
      <c r="DX426" s="1" t="s">
        <v>430</v>
      </c>
      <c r="DY426" s="1" t="s">
        <v>430</v>
      </c>
      <c r="DZ426" s="1" t="s">
        <v>430</v>
      </c>
      <c r="EA426" s="1">
        <v>0</v>
      </c>
      <c r="EB426" s="1"/>
      <c r="EC426" s="36"/>
      <c r="ED426" s="36"/>
      <c r="EE426" s="4">
        <v>18</v>
      </c>
      <c r="EF426" s="4">
        <v>30</v>
      </c>
      <c r="EG426" s="4"/>
      <c r="EH426" s="4">
        <v>1</v>
      </c>
      <c r="EI426" s="4" t="s">
        <v>2738</v>
      </c>
      <c r="EJ426" s="4">
        <v>180</v>
      </c>
      <c r="EK426" s="4">
        <v>86</v>
      </c>
      <c r="EL426" s="6">
        <f>EK426/(EJ426*EJ426*0.01*0.01)</f>
        <v>26.543209876543209</v>
      </c>
      <c r="EM426" s="4"/>
      <c r="EN426" s="4">
        <v>1</v>
      </c>
      <c r="EO426" s="4">
        <v>2</v>
      </c>
      <c r="EP426" s="4">
        <v>2</v>
      </c>
      <c r="EQ426" s="31" t="s">
        <v>513</v>
      </c>
      <c r="ER426" s="14" t="s">
        <v>513</v>
      </c>
      <c r="ES426" s="129">
        <v>12501</v>
      </c>
      <c r="ET426" s="130">
        <v>75</v>
      </c>
      <c r="EU426" s="130">
        <v>10583</v>
      </c>
      <c r="EV426" s="130">
        <v>20000</v>
      </c>
      <c r="EW426" s="130">
        <v>40560</v>
      </c>
      <c r="EX426" s="130">
        <v>2138</v>
      </c>
      <c r="EY426" s="131">
        <f t="shared" si="652"/>
        <v>57.811519999999994</v>
      </c>
      <c r="EZ426" s="38">
        <f t="shared" si="653"/>
        <v>1040.60736</v>
      </c>
      <c r="FA426" s="9"/>
      <c r="FB426" s="9"/>
      <c r="FC426" s="9"/>
      <c r="FD426" s="9"/>
      <c r="FE426" s="132"/>
      <c r="FF426" s="132"/>
      <c r="FG426" s="132"/>
      <c r="FH426" s="133"/>
      <c r="FI426" s="11"/>
      <c r="FJ426" s="133"/>
      <c r="FK426" s="135"/>
      <c r="FL426" s="136"/>
      <c r="FM426" s="9"/>
      <c r="FN426" s="1"/>
      <c r="FO426" s="40">
        <f t="shared" si="654"/>
        <v>5.2999999999999999E-2</v>
      </c>
      <c r="FP426" s="9"/>
      <c r="FQ426" s="118">
        <f t="shared" si="655"/>
        <v>20.202211093262779</v>
      </c>
      <c r="FR426" s="137">
        <f t="shared" si="656"/>
        <v>5.7811519999999991E-2</v>
      </c>
      <c r="FS426" s="140">
        <f>DT426/EY426</f>
        <v>1.6432710989090065</v>
      </c>
      <c r="FT426" s="140"/>
      <c r="FU426" s="336">
        <v>43132</v>
      </c>
      <c r="FV426" s="343"/>
      <c r="FW426" s="237" t="s">
        <v>1314</v>
      </c>
      <c r="FX426" s="208"/>
      <c r="FY426" s="243" t="s">
        <v>2461</v>
      </c>
      <c r="FZ426" s="1"/>
      <c r="GA426" s="237" t="s">
        <v>430</v>
      </c>
      <c r="GB426" s="9"/>
      <c r="GC426" s="9"/>
      <c r="GD426" s="1"/>
      <c r="GE426" s="20">
        <v>0</v>
      </c>
      <c r="GF426" s="237" t="s">
        <v>513</v>
      </c>
      <c r="GG426" s="1"/>
      <c r="GH426" s="249">
        <v>44496</v>
      </c>
      <c r="GI426" s="351">
        <v>0</v>
      </c>
      <c r="GJ426" s="244" t="s">
        <v>2440</v>
      </c>
      <c r="GK426" s="1"/>
      <c r="GL426" s="244" t="s">
        <v>513</v>
      </c>
      <c r="GM426" s="9"/>
      <c r="GN426" s="1"/>
      <c r="GO426" s="10">
        <v>43894</v>
      </c>
      <c r="GP426" s="10"/>
      <c r="GQ426" s="20"/>
      <c r="GR426" s="138"/>
      <c r="GS426" s="1"/>
      <c r="GT426" s="1"/>
      <c r="GU426" s="1"/>
      <c r="GV426" s="1"/>
      <c r="GW426" s="1"/>
      <c r="GX426" s="1"/>
      <c r="GY426" s="9"/>
      <c r="GZ426" s="9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9"/>
      <c r="KC426" s="9"/>
      <c r="KD426" s="9"/>
      <c r="KE426" s="20">
        <f t="shared" si="657"/>
        <v>16.187225599999998</v>
      </c>
      <c r="KF426" s="20">
        <f t="shared" si="658"/>
        <v>38.155603199999995</v>
      </c>
      <c r="KG426" s="20">
        <f t="shared" si="659"/>
        <v>2.4743330559999999</v>
      </c>
      <c r="KH426" s="20">
        <f t="shared" si="660"/>
        <v>0.58274012159999988</v>
      </c>
      <c r="KI426" s="20">
        <f t="shared" si="661"/>
        <v>0.12140419199999997</v>
      </c>
      <c r="KJ426" s="20">
        <f t="shared" si="662"/>
        <v>17.475266265599995</v>
      </c>
      <c r="KK426" s="20">
        <f t="shared" si="663"/>
        <v>9.8059900223999996</v>
      </c>
      <c r="KL426" s="20">
        <f t="shared" si="664"/>
        <v>9.3481227839999992</v>
      </c>
      <c r="KM426" s="9"/>
      <c r="KN426" s="9"/>
      <c r="KO426" s="9"/>
      <c r="KP426" s="1"/>
      <c r="KQ426" s="9"/>
      <c r="KR426" s="9"/>
      <c r="KS426" s="23">
        <v>44496</v>
      </c>
      <c r="KT426" s="20">
        <v>2</v>
      </c>
      <c r="KU426" s="237" t="s">
        <v>430</v>
      </c>
      <c r="KV426" s="1">
        <v>2</v>
      </c>
      <c r="KW426" s="23">
        <v>44943</v>
      </c>
      <c r="KX426" s="1">
        <v>2</v>
      </c>
      <c r="KY426" s="1">
        <v>0</v>
      </c>
      <c r="KZ426" s="1">
        <v>0</v>
      </c>
      <c r="LA426" s="11" t="s">
        <v>2428</v>
      </c>
      <c r="LB426" s="11"/>
      <c r="LC426" s="11"/>
    </row>
    <row r="427" spans="1:315">
      <c r="A427" s="1">
        <v>300</v>
      </c>
      <c r="B427" s="415">
        <f>COUNTIFS($D$3:D427,D427,$F$3:F427,F427)</f>
        <v>1</v>
      </c>
      <c r="C427" s="21">
        <v>9780</v>
      </c>
      <c r="D427" s="21" t="s">
        <v>2307</v>
      </c>
      <c r="E427" s="1" t="s">
        <v>2075</v>
      </c>
      <c r="F427" s="12">
        <v>6554061052</v>
      </c>
      <c r="G427" s="1">
        <v>53</v>
      </c>
      <c r="H427" s="441">
        <v>43419</v>
      </c>
      <c r="I427" s="162"/>
      <c r="J427" s="24"/>
      <c r="K427" s="9"/>
      <c r="L427" s="1"/>
      <c r="M427" s="1"/>
      <c r="N427" s="1"/>
      <c r="O427" s="1"/>
      <c r="P427" s="25"/>
      <c r="Q427" s="25"/>
      <c r="R427" s="25"/>
      <c r="S427" s="27"/>
      <c r="T427" s="27"/>
      <c r="U427" s="27"/>
      <c r="V427" s="27"/>
      <c r="W427" s="27"/>
      <c r="X427" s="27"/>
      <c r="Y427" s="26"/>
      <c r="Z427" s="8"/>
      <c r="AA427" s="1"/>
      <c r="AB427" s="1"/>
      <c r="AC427" s="1"/>
      <c r="AD427" s="1"/>
      <c r="AE427" s="1"/>
      <c r="AF427" s="1"/>
      <c r="AG427" s="136"/>
      <c r="AH427" s="9"/>
      <c r="AI427" s="1"/>
      <c r="AJ427" s="1"/>
      <c r="AK427" s="112"/>
      <c r="AL427" s="1"/>
      <c r="AM427" s="1"/>
      <c r="AN427" s="1"/>
      <c r="AO427" s="163"/>
      <c r="AP427" s="164"/>
      <c r="AQ427" s="165"/>
      <c r="AR427" s="166"/>
      <c r="AS427" s="135"/>
      <c r="AT427" s="21"/>
      <c r="AU427" s="167"/>
      <c r="AV427" s="1"/>
      <c r="AW427" s="1"/>
      <c r="AX427" s="168"/>
      <c r="AY427" s="1"/>
      <c r="AZ427" s="1"/>
      <c r="BA427" s="142"/>
      <c r="BB427" s="1"/>
      <c r="BC427" s="169"/>
      <c r="BD427" s="4"/>
      <c r="BE427" s="1"/>
      <c r="BF427" s="1"/>
      <c r="BG427" s="1"/>
      <c r="BH427" s="1"/>
      <c r="BI427" s="1"/>
      <c r="BJ427" s="1"/>
      <c r="BK427" s="1"/>
      <c r="BL427" s="170"/>
      <c r="BM427" s="123"/>
      <c r="BN427" s="4"/>
      <c r="BO427" s="1"/>
      <c r="BP427" s="1"/>
      <c r="BQ427" s="1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25"/>
      <c r="CP427" s="4"/>
      <c r="CQ427" s="1"/>
      <c r="CR427" s="1"/>
      <c r="CS427" s="1"/>
      <c r="CT427" s="25"/>
      <c r="CU427" s="125"/>
      <c r="CV427" s="125"/>
      <c r="CW427" s="1"/>
      <c r="CX427" s="1"/>
      <c r="CY427" s="1"/>
      <c r="CZ427" s="1"/>
      <c r="DA427" s="1"/>
      <c r="DB427" s="126"/>
      <c r="DC427" s="8"/>
      <c r="DD427" s="8"/>
      <c r="DE427" s="1"/>
      <c r="DF427" s="1"/>
      <c r="DG427" s="1"/>
      <c r="DH427" s="1"/>
      <c r="DI427" s="2"/>
      <c r="DJ427" s="206" t="s">
        <v>490</v>
      </c>
      <c r="DK427" s="4"/>
      <c r="DL427" s="4"/>
      <c r="DM427" s="4"/>
      <c r="DN427" s="4"/>
      <c r="DO427" s="4"/>
      <c r="DP427" s="4"/>
      <c r="DQ427" s="4"/>
      <c r="DR427" s="1"/>
      <c r="DS427" s="1"/>
      <c r="DT427" s="2"/>
      <c r="DU427" s="2"/>
      <c r="DV427" s="2"/>
      <c r="DW427" s="2"/>
      <c r="DX427" s="2"/>
      <c r="DY427" s="2"/>
      <c r="DZ427" s="2"/>
      <c r="EA427" s="2"/>
      <c r="EB427" s="1"/>
      <c r="EC427" s="9"/>
      <c r="ED427" s="9"/>
      <c r="EE427" s="9"/>
      <c r="EF427" s="1">
        <v>12</v>
      </c>
      <c r="EG427" s="1"/>
      <c r="EH427" s="1">
        <v>1</v>
      </c>
      <c r="EI427" s="237" t="s">
        <v>2739</v>
      </c>
      <c r="EJ427" s="237" t="s">
        <v>430</v>
      </c>
      <c r="EK427" s="237" t="s">
        <v>430</v>
      </c>
      <c r="EL427" s="6" t="s">
        <v>430</v>
      </c>
      <c r="EM427" s="1"/>
      <c r="EN427" s="1">
        <v>1</v>
      </c>
      <c r="EO427" s="1">
        <v>1</v>
      </c>
      <c r="EP427" s="1">
        <v>2</v>
      </c>
      <c r="EQ427" s="244" t="s">
        <v>513</v>
      </c>
      <c r="ER427" s="10" t="s">
        <v>513</v>
      </c>
      <c r="ES427" s="129"/>
      <c r="ET427" s="9"/>
      <c r="EU427" s="9"/>
      <c r="EV427" s="9"/>
      <c r="EW427" s="9"/>
      <c r="EX427" s="9"/>
      <c r="EY427" s="132"/>
      <c r="EZ427" s="132"/>
      <c r="FA427" s="11"/>
      <c r="FB427" s="9"/>
      <c r="FC427" s="9"/>
      <c r="FD427" s="9"/>
      <c r="FE427" s="9"/>
      <c r="FF427" s="9"/>
      <c r="FG427" s="132"/>
      <c r="FH427" s="132"/>
      <c r="FI427" s="134"/>
      <c r="FJ427" s="133"/>
      <c r="FK427" s="171"/>
      <c r="FL427" s="21"/>
      <c r="FM427" s="136"/>
      <c r="FN427" s="9"/>
      <c r="FO427" s="36"/>
      <c r="FP427" s="9"/>
      <c r="FQ427" s="132"/>
      <c r="FR427" s="132"/>
      <c r="FS427" s="1"/>
      <c r="FT427" s="1"/>
      <c r="FU427" s="335" t="s">
        <v>772</v>
      </c>
      <c r="FV427" s="348" t="s">
        <v>430</v>
      </c>
      <c r="FW427" s="210" t="s">
        <v>772</v>
      </c>
      <c r="FX427" s="244" t="s">
        <v>1314</v>
      </c>
      <c r="FY427" s="243" t="s">
        <v>2432</v>
      </c>
      <c r="FZ427" s="1"/>
      <c r="GA427" s="237" t="s">
        <v>430</v>
      </c>
      <c r="GB427" s="9"/>
      <c r="GC427" s="9"/>
      <c r="GD427" s="1"/>
      <c r="GE427" s="20">
        <v>1</v>
      </c>
      <c r="GF427" s="237" t="s">
        <v>522</v>
      </c>
      <c r="GG427" s="1"/>
      <c r="GH427" s="28">
        <v>43433</v>
      </c>
      <c r="GI427" s="351">
        <v>1</v>
      </c>
      <c r="GJ427" s="244" t="s">
        <v>2514</v>
      </c>
      <c r="GK427" s="1"/>
      <c r="GL427" s="244" t="s">
        <v>513</v>
      </c>
      <c r="GM427" s="9"/>
      <c r="GN427" s="1"/>
      <c r="GO427" s="1"/>
      <c r="GP427" s="4"/>
      <c r="GQ427" s="1"/>
      <c r="GR427" s="138"/>
      <c r="GS427" s="1"/>
      <c r="GT427" s="1"/>
      <c r="GU427" s="1"/>
      <c r="GV427" s="1"/>
      <c r="GW427" s="1"/>
      <c r="GX427" s="1"/>
      <c r="GY427" s="9"/>
      <c r="GZ427" s="9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1"/>
      <c r="KQ427" s="9"/>
      <c r="KR427" s="9"/>
      <c r="KS427" s="23">
        <v>43433</v>
      </c>
      <c r="KT427" s="20">
        <v>1</v>
      </c>
      <c r="KU427" s="237" t="s">
        <v>430</v>
      </c>
      <c r="KV427" s="1">
        <v>1</v>
      </c>
      <c r="KW427" s="23">
        <v>43664</v>
      </c>
      <c r="KX427" s="1">
        <v>1</v>
      </c>
      <c r="KY427" s="1">
        <v>0</v>
      </c>
      <c r="KZ427" s="1">
        <v>3</v>
      </c>
      <c r="LA427" s="11" t="s">
        <v>2428</v>
      </c>
      <c r="LB427" s="11"/>
      <c r="LC427" s="11"/>
    </row>
    <row r="428" spans="1:315">
      <c r="A428" s="1">
        <v>100</v>
      </c>
      <c r="B428" s="415">
        <f>COUNTIFS($D$3:D428,D428,$F$3:F428,F428)</f>
        <v>1</v>
      </c>
      <c r="C428" s="21">
        <v>10435</v>
      </c>
      <c r="D428" s="21" t="s">
        <v>2307</v>
      </c>
      <c r="E428" s="1" t="s">
        <v>579</v>
      </c>
      <c r="F428" s="12">
        <v>9158235702</v>
      </c>
      <c r="G428" s="1">
        <v>28</v>
      </c>
      <c r="H428" s="441">
        <v>43532</v>
      </c>
      <c r="I428" s="162"/>
      <c r="J428" s="24"/>
      <c r="K428" s="9"/>
      <c r="L428" s="1"/>
      <c r="M428" s="1"/>
      <c r="N428" s="1"/>
      <c r="O428" s="1"/>
      <c r="P428" s="25"/>
      <c r="Q428" s="25"/>
      <c r="R428" s="25"/>
      <c r="S428" s="27"/>
      <c r="T428" s="27"/>
      <c r="U428" s="27"/>
      <c r="V428" s="27"/>
      <c r="W428" s="27"/>
      <c r="X428" s="27"/>
      <c r="Y428" s="26"/>
      <c r="Z428" s="8"/>
      <c r="AA428" s="1"/>
      <c r="AB428" s="1"/>
      <c r="AC428" s="1"/>
      <c r="AD428" s="1"/>
      <c r="AE428" s="1"/>
      <c r="AF428" s="1"/>
      <c r="AG428" s="136"/>
      <c r="AH428" s="9"/>
      <c r="AI428" s="1"/>
      <c r="AJ428" s="1"/>
      <c r="AK428" s="112"/>
      <c r="AL428" s="1"/>
      <c r="AM428" s="1"/>
      <c r="AN428" s="1"/>
      <c r="AO428" s="163"/>
      <c r="AP428" s="164"/>
      <c r="AQ428" s="165"/>
      <c r="AR428" s="166"/>
      <c r="AS428" s="135"/>
      <c r="AT428" s="21"/>
      <c r="AU428" s="167"/>
      <c r="AV428" s="1"/>
      <c r="AW428" s="1"/>
      <c r="AX428" s="168"/>
      <c r="AY428" s="1"/>
      <c r="AZ428" s="1"/>
      <c r="BA428" s="142"/>
      <c r="BB428" s="1"/>
      <c r="BC428" s="169"/>
      <c r="BD428" s="4"/>
      <c r="BE428" s="1"/>
      <c r="BF428" s="1"/>
      <c r="BG428" s="1"/>
      <c r="BH428" s="1"/>
      <c r="BI428" s="1"/>
      <c r="BJ428" s="1"/>
      <c r="BK428" s="1"/>
      <c r="BL428" s="170"/>
      <c r="BM428" s="123"/>
      <c r="BN428" s="4"/>
      <c r="BO428" s="1"/>
      <c r="BP428" s="1"/>
      <c r="BQ428" s="1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25"/>
      <c r="CP428" s="4"/>
      <c r="CQ428" s="1"/>
      <c r="CR428" s="1"/>
      <c r="CS428" s="1"/>
      <c r="CT428" s="25"/>
      <c r="CU428" s="125"/>
      <c r="CV428" s="125"/>
      <c r="CW428" s="1"/>
      <c r="CX428" s="1"/>
      <c r="CY428" s="1"/>
      <c r="CZ428" s="1"/>
      <c r="DA428" s="1"/>
      <c r="DB428" s="126"/>
      <c r="DC428" s="8"/>
      <c r="DD428" s="8"/>
      <c r="DE428" s="1"/>
      <c r="DF428" s="1"/>
      <c r="DG428" s="1"/>
      <c r="DH428" s="1"/>
      <c r="DI428" s="2"/>
      <c r="DJ428" s="206" t="s">
        <v>490</v>
      </c>
      <c r="DK428" s="4"/>
      <c r="DL428" s="4"/>
      <c r="DM428" s="4"/>
      <c r="DN428" s="4"/>
      <c r="DO428" s="4"/>
      <c r="DP428" s="4"/>
      <c r="DQ428" s="4"/>
      <c r="DR428" s="1"/>
      <c r="DS428" s="1"/>
      <c r="DT428" s="2"/>
      <c r="DU428" s="2"/>
      <c r="DV428" s="2"/>
      <c r="DW428" s="2"/>
      <c r="DX428" s="2"/>
      <c r="DY428" s="2"/>
      <c r="DZ428" s="2"/>
      <c r="EA428" s="2"/>
      <c r="EB428" s="1"/>
      <c r="EC428" s="9"/>
      <c r="ED428" s="9"/>
      <c r="EE428" s="9"/>
      <c r="EF428" s="1">
        <v>40</v>
      </c>
      <c r="EG428" s="1"/>
      <c r="EH428" s="1">
        <v>0</v>
      </c>
      <c r="EI428" s="237" t="s">
        <v>513</v>
      </c>
      <c r="EJ428" s="237" t="s">
        <v>430</v>
      </c>
      <c r="EK428" s="237" t="s">
        <v>430</v>
      </c>
      <c r="EL428" s="6" t="s">
        <v>430</v>
      </c>
      <c r="EM428" s="1"/>
      <c r="EN428" s="1">
        <v>1</v>
      </c>
      <c r="EO428" s="1">
        <v>2</v>
      </c>
      <c r="EP428" s="1">
        <v>2</v>
      </c>
      <c r="EQ428" s="244" t="s">
        <v>513</v>
      </c>
      <c r="ER428" s="10" t="s">
        <v>513</v>
      </c>
      <c r="ES428" s="129"/>
      <c r="ET428" s="9"/>
      <c r="EU428" s="9"/>
      <c r="EV428" s="9"/>
      <c r="EW428" s="9"/>
      <c r="EX428" s="9"/>
      <c r="EY428" s="132"/>
      <c r="EZ428" s="132"/>
      <c r="FA428" s="11"/>
      <c r="FB428" s="9"/>
      <c r="FC428" s="9"/>
      <c r="FD428" s="9"/>
      <c r="FE428" s="9"/>
      <c r="FF428" s="9"/>
      <c r="FG428" s="132"/>
      <c r="FH428" s="132"/>
      <c r="FI428" s="134"/>
      <c r="FJ428" s="133"/>
      <c r="FK428" s="171"/>
      <c r="FL428" s="21"/>
      <c r="FM428" s="136"/>
      <c r="FN428" s="9"/>
      <c r="FO428" s="36"/>
      <c r="FP428" s="9"/>
      <c r="FQ428" s="132"/>
      <c r="FR428" s="132"/>
      <c r="FS428" s="1"/>
      <c r="FT428" s="1"/>
      <c r="FU428" s="335" t="s">
        <v>772</v>
      </c>
      <c r="FV428" s="344">
        <v>43525</v>
      </c>
      <c r="FW428" s="210" t="s">
        <v>772</v>
      </c>
      <c r="FX428" s="244" t="s">
        <v>1314</v>
      </c>
      <c r="FY428" s="243" t="s">
        <v>2461</v>
      </c>
      <c r="FZ428" s="1"/>
      <c r="GA428" s="237" t="s">
        <v>430</v>
      </c>
      <c r="GB428" s="9"/>
      <c r="GC428" s="9"/>
      <c r="GD428" s="1"/>
      <c r="GE428" s="20">
        <v>0</v>
      </c>
      <c r="GF428" s="237" t="s">
        <v>513</v>
      </c>
      <c r="GG428" s="1"/>
      <c r="GH428" s="28">
        <v>43537</v>
      </c>
      <c r="GI428" s="351">
        <v>1</v>
      </c>
      <c r="GJ428" s="244" t="s">
        <v>513</v>
      </c>
      <c r="GK428" s="1"/>
      <c r="GL428" s="244" t="s">
        <v>513</v>
      </c>
      <c r="GM428" s="9"/>
      <c r="GN428" s="1"/>
      <c r="GO428" s="1"/>
      <c r="GP428" s="4"/>
      <c r="GQ428" s="1"/>
      <c r="GR428" s="138"/>
      <c r="GS428" s="1"/>
      <c r="GT428" s="1"/>
      <c r="GU428" s="1"/>
      <c r="GV428" s="1"/>
      <c r="GW428" s="1"/>
      <c r="GX428" s="1"/>
      <c r="GY428" s="9"/>
      <c r="GZ428" s="9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9"/>
      <c r="KC428" s="9"/>
      <c r="KD428" s="9"/>
      <c r="KE428" s="9"/>
      <c r="KF428" s="9"/>
      <c r="KG428" s="9"/>
      <c r="KH428" s="9"/>
      <c r="KI428" s="9"/>
      <c r="KJ428" s="9"/>
      <c r="KK428" s="9"/>
      <c r="KL428" s="9"/>
      <c r="KM428" s="9"/>
      <c r="KN428" s="9"/>
      <c r="KO428" s="9"/>
      <c r="KP428" s="1"/>
      <c r="KQ428" s="9"/>
      <c r="KR428" s="9"/>
      <c r="KS428" s="23">
        <v>43537</v>
      </c>
      <c r="KT428" s="20">
        <v>1</v>
      </c>
      <c r="KU428" s="237" t="s">
        <v>430</v>
      </c>
      <c r="KV428" s="1">
        <v>1</v>
      </c>
      <c r="KW428" s="23">
        <v>43537</v>
      </c>
      <c r="KX428" s="1">
        <v>1</v>
      </c>
      <c r="KY428" s="1">
        <v>0</v>
      </c>
      <c r="KZ428" s="1">
        <v>3</v>
      </c>
      <c r="LA428" s="11" t="s">
        <v>2428</v>
      </c>
      <c r="LB428" s="11"/>
      <c r="LC428" s="11"/>
    </row>
    <row r="429" spans="1:315">
      <c r="A429" s="1">
        <v>6</v>
      </c>
      <c r="B429" s="1">
        <f>COUNTIFS($D$3:D429,D429,$F$3:F429,F429)</f>
        <v>1</v>
      </c>
      <c r="C429" s="34">
        <v>14292</v>
      </c>
      <c r="D429" s="21" t="s">
        <v>1412</v>
      </c>
      <c r="E429" s="2" t="s">
        <v>503</v>
      </c>
      <c r="F429" s="12">
        <v>6104171997</v>
      </c>
      <c r="G429" s="1">
        <v>60</v>
      </c>
      <c r="H429" s="441">
        <v>44210</v>
      </c>
      <c r="I429" s="29" t="s">
        <v>889</v>
      </c>
      <c r="J429" s="24" t="s">
        <v>486</v>
      </c>
      <c r="K429" s="2" t="s">
        <v>429</v>
      </c>
      <c r="L429" s="2">
        <v>26</v>
      </c>
      <c r="M429" s="2">
        <v>1</v>
      </c>
      <c r="N429" s="2" t="s">
        <v>430</v>
      </c>
      <c r="O429" s="11"/>
      <c r="P429" s="2" t="s">
        <v>1384</v>
      </c>
      <c r="Q429" s="11"/>
      <c r="R429" s="11"/>
      <c r="S429" s="11"/>
      <c r="T429" s="41"/>
      <c r="U429" s="41"/>
      <c r="V429" s="61" t="s">
        <v>1358</v>
      </c>
      <c r="W429" s="59" t="s">
        <v>1305</v>
      </c>
      <c r="X429" s="60"/>
      <c r="Y429" s="60"/>
      <c r="Z429" s="11"/>
      <c r="AA429" s="1" t="s">
        <v>793</v>
      </c>
      <c r="AB429" s="1"/>
      <c r="AC429" s="112">
        <v>1647</v>
      </c>
      <c r="AD429" s="112">
        <v>43000</v>
      </c>
      <c r="AE429" s="11"/>
      <c r="AF429" s="11"/>
      <c r="AG429" s="11" t="s">
        <v>490</v>
      </c>
      <c r="AH429" s="112">
        <v>4000</v>
      </c>
      <c r="AI429" s="11"/>
      <c r="AJ429" s="11"/>
      <c r="AK429" s="112"/>
      <c r="AL429" s="1"/>
      <c r="AM429" s="11"/>
      <c r="AN429" s="1"/>
      <c r="AO429" s="113">
        <v>50.3</v>
      </c>
      <c r="AP429" s="114">
        <v>15.1</v>
      </c>
      <c r="AQ429" s="115">
        <v>34.1</v>
      </c>
      <c r="AR429" s="116">
        <f t="shared" ref="AR429:AR439" si="665">AO429+AP429+AQ429</f>
        <v>99.5</v>
      </c>
      <c r="AS429" s="117">
        <f t="shared" ref="AS429:AS439" si="666">AO429/AP429</f>
        <v>3.3311258278145695</v>
      </c>
      <c r="AT429" s="118">
        <f t="shared" ref="AT429:AT439" si="667">AO429/AP429*AQ429</f>
        <v>113.59139072847682</v>
      </c>
      <c r="AU429" s="119">
        <f t="shared" ref="AU429:AU439" si="668">AO429/(AP429+AQ429)</f>
        <v>1.0223577235772356</v>
      </c>
      <c r="AV429" s="19">
        <f t="shared" ref="AV429:AV436" si="669">AW429*AO429/100</f>
        <v>48.263999999999996</v>
      </c>
      <c r="AW429" s="19">
        <f t="shared" ref="AW429:AW434" si="670">98-AY429-(CD429*100/AO429)</f>
        <v>95.952286282306162</v>
      </c>
      <c r="AX429" s="120">
        <v>0.74</v>
      </c>
      <c r="AY429" s="19">
        <f t="shared" ref="AY429:AY436" si="671">AX429*100/AO429</f>
        <v>1.4711729622266403</v>
      </c>
      <c r="AZ429" s="1" t="s">
        <v>431</v>
      </c>
      <c r="BA429" s="55">
        <v>31.6</v>
      </c>
      <c r="BB429" s="1" t="s">
        <v>431</v>
      </c>
      <c r="BC429" s="6">
        <v>1.25</v>
      </c>
      <c r="BD429" s="6"/>
      <c r="BE429" s="19"/>
      <c r="BF429" s="19"/>
      <c r="BG429" s="64">
        <v>4960.7142857142862</v>
      </c>
      <c r="BH429" s="64">
        <v>296.61016949152543</v>
      </c>
      <c r="BI429" s="19">
        <v>0.35</v>
      </c>
      <c r="BJ429" s="19">
        <v>66.400000000000006</v>
      </c>
      <c r="BK429" s="1">
        <v>33.6</v>
      </c>
      <c r="BL429" s="121">
        <f t="shared" ref="BL429:BL439" si="672">BJ429/BK429</f>
        <v>1.9761904761904763</v>
      </c>
      <c r="BM429" s="122">
        <v>4.21</v>
      </c>
      <c r="BN429" s="6">
        <f t="shared" ref="BN429:BN439" si="673">BM429*100/AO429</f>
        <v>8.3697813121272375</v>
      </c>
      <c r="BO429" s="1" t="s">
        <v>431</v>
      </c>
      <c r="BP429" s="19">
        <v>28.3</v>
      </c>
      <c r="BQ429" s="19">
        <v>60.2</v>
      </c>
      <c r="BR429" s="6">
        <v>29405.25</v>
      </c>
      <c r="BS429" s="6">
        <f t="shared" ref="BS429:BS434" si="674">BX429+BZ429</f>
        <v>55.1</v>
      </c>
      <c r="BT429" s="4">
        <v>81.599999999999994</v>
      </c>
      <c r="BU429" s="42">
        <v>12693.333333333332</v>
      </c>
      <c r="BV429" s="6">
        <f t="shared" ref="BV429:BV439" si="675">100-BT429</f>
        <v>18.400000000000006</v>
      </c>
      <c r="BW429" s="6">
        <f t="shared" ref="BW429:BW434" si="676">BY429+CA429+CC429</f>
        <v>14.933900000000001</v>
      </c>
      <c r="BX429" s="22">
        <v>24.1</v>
      </c>
      <c r="BY429" s="22">
        <f t="shared" ref="BY429:BY434" si="677">BX429*AP429/100</f>
        <v>3.6391000000000004</v>
      </c>
      <c r="BZ429" s="4">
        <v>31</v>
      </c>
      <c r="CA429" s="22">
        <f t="shared" ref="CA429:CA434" si="678">BZ429*AP429/100</f>
        <v>4.681</v>
      </c>
      <c r="CB429" s="4">
        <v>43.8</v>
      </c>
      <c r="CC429" s="22">
        <f t="shared" ref="CC429:CC434" si="679">CB429*AP429/100</f>
        <v>6.6138000000000003</v>
      </c>
      <c r="CD429" s="22">
        <v>0.28999999999999998</v>
      </c>
      <c r="CE429" s="123">
        <v>99.6</v>
      </c>
      <c r="CF429" s="123">
        <v>9562</v>
      </c>
      <c r="CG429" s="123">
        <v>99.2</v>
      </c>
      <c r="CH429" s="123">
        <v>6281</v>
      </c>
      <c r="CI429" s="123">
        <v>87.4</v>
      </c>
      <c r="CJ429" s="123">
        <v>93.4</v>
      </c>
      <c r="CK429" s="123">
        <v>5426</v>
      </c>
      <c r="CL429" s="19">
        <f t="shared" ref="CL429:CL434" si="680">BX429/BZ429</f>
        <v>0.77741935483870972</v>
      </c>
      <c r="CM429" s="22">
        <v>0.6</v>
      </c>
      <c r="CN429" s="22">
        <v>2.9</v>
      </c>
      <c r="CO429" s="22">
        <v>2.68</v>
      </c>
      <c r="CP429" s="6"/>
      <c r="CQ429" s="19"/>
      <c r="CR429" s="19"/>
      <c r="CS429" s="20"/>
      <c r="CT429" s="22"/>
      <c r="CU429" s="139"/>
      <c r="CV429" s="139"/>
      <c r="CW429" s="22"/>
      <c r="CX429" s="22"/>
      <c r="CY429" s="1"/>
      <c r="CZ429" s="22"/>
      <c r="DA429" s="16"/>
      <c r="DB429" s="126" t="s">
        <v>432</v>
      </c>
      <c r="DC429" s="127"/>
      <c r="DD429" s="128" t="s">
        <v>1413</v>
      </c>
      <c r="DE429" s="1"/>
      <c r="DF429" s="1"/>
      <c r="DG429" s="1"/>
      <c r="DH429" s="1"/>
      <c r="DI429" s="105" t="s">
        <v>433</v>
      </c>
      <c r="DJ429" s="206" t="s">
        <v>490</v>
      </c>
      <c r="DK429" s="4">
        <v>2</v>
      </c>
      <c r="DL429" s="4" t="s">
        <v>455</v>
      </c>
      <c r="DM429" s="4" t="s">
        <v>455</v>
      </c>
      <c r="DN429" s="16" t="s">
        <v>442</v>
      </c>
      <c r="DO429" s="4">
        <v>0</v>
      </c>
      <c r="DP429" s="4">
        <v>0</v>
      </c>
      <c r="DQ429" s="4" t="s">
        <v>430</v>
      </c>
      <c r="DR429" s="1" t="s">
        <v>430</v>
      </c>
      <c r="DS429" s="1" t="s">
        <v>430</v>
      </c>
      <c r="DT429" s="1">
        <v>1620</v>
      </c>
      <c r="DU429" s="1">
        <v>25.8</v>
      </c>
      <c r="DV429" s="1">
        <v>74.2</v>
      </c>
      <c r="DW429" s="1" t="s">
        <v>430</v>
      </c>
      <c r="DX429" s="1" t="s">
        <v>430</v>
      </c>
      <c r="DY429" s="1" t="s">
        <v>430</v>
      </c>
      <c r="DZ429" s="1" t="s">
        <v>430</v>
      </c>
      <c r="EA429" s="1">
        <v>0</v>
      </c>
      <c r="EB429" s="1"/>
      <c r="EC429" s="36"/>
      <c r="ED429" s="36"/>
      <c r="EE429" s="4">
        <v>26</v>
      </c>
      <c r="EF429" s="4">
        <v>40</v>
      </c>
      <c r="EG429" s="5">
        <v>3</v>
      </c>
      <c r="EH429" s="4">
        <v>1</v>
      </c>
      <c r="EI429" s="4" t="s">
        <v>2439</v>
      </c>
      <c r="EJ429" s="4" t="s">
        <v>430</v>
      </c>
      <c r="EK429" s="4" t="s">
        <v>430</v>
      </c>
      <c r="EL429" s="4" t="s">
        <v>430</v>
      </c>
      <c r="EM429" s="4" t="s">
        <v>430</v>
      </c>
      <c r="EN429" s="1">
        <v>0</v>
      </c>
      <c r="EO429" s="4">
        <v>1</v>
      </c>
      <c r="EP429" s="4">
        <v>1</v>
      </c>
      <c r="EQ429" s="31" t="s">
        <v>513</v>
      </c>
      <c r="ER429" s="14" t="s">
        <v>513</v>
      </c>
      <c r="ES429" s="129">
        <v>14292</v>
      </c>
      <c r="ET429" s="130">
        <v>75</v>
      </c>
      <c r="EU429" s="130">
        <v>15000</v>
      </c>
      <c r="EV429" s="130">
        <v>4000</v>
      </c>
      <c r="EW429" s="130">
        <v>39780</v>
      </c>
      <c r="EX429" s="130">
        <v>12297</v>
      </c>
      <c r="EY429" s="131">
        <f t="shared" ref="EY429:EY439" si="681">EX429/EV429*EW429/ET429</f>
        <v>1630.5822000000001</v>
      </c>
      <c r="EZ429" s="38">
        <f t="shared" ref="EZ429:EZ439" si="682">L429*EY429</f>
        <v>42395.137200000005</v>
      </c>
      <c r="FA429" s="9"/>
      <c r="FB429" s="9"/>
      <c r="FC429" s="9"/>
      <c r="FD429" s="9"/>
      <c r="FE429" s="132"/>
      <c r="FF429" s="132"/>
      <c r="FG429" s="132"/>
      <c r="FH429" s="133"/>
      <c r="FI429" s="134"/>
      <c r="FJ429" s="133"/>
      <c r="FK429" s="135"/>
      <c r="FL429" s="136"/>
      <c r="FM429" s="9"/>
      <c r="FN429" s="1"/>
      <c r="FO429" s="40">
        <f t="shared" ref="FO429:FO439" si="683">AC429/1000</f>
        <v>1.647</v>
      </c>
      <c r="FP429" s="9"/>
      <c r="FQ429" s="118">
        <f t="shared" ref="FQ429:FQ439" si="684">EX429*100/EU429</f>
        <v>81.98</v>
      </c>
      <c r="FR429" s="137">
        <f t="shared" ref="FR429:FR439" si="685">EY429/1000</f>
        <v>1.6305822000000001</v>
      </c>
      <c r="FS429" s="140"/>
      <c r="FT429" s="1">
        <v>1</v>
      </c>
      <c r="FU429" s="335" t="s">
        <v>430</v>
      </c>
      <c r="FV429" s="337">
        <v>44197</v>
      </c>
      <c r="FW429" s="210" t="s">
        <v>430</v>
      </c>
      <c r="FX429" s="237" t="s">
        <v>2629</v>
      </c>
      <c r="FY429" s="243" t="s">
        <v>2461</v>
      </c>
      <c r="FZ429" s="1">
        <v>0</v>
      </c>
      <c r="GA429" s="1" t="s">
        <v>430</v>
      </c>
      <c r="GB429" s="9" t="s">
        <v>1312</v>
      </c>
      <c r="GC429" s="9"/>
      <c r="GD429" s="1">
        <v>0</v>
      </c>
      <c r="GE429" s="20">
        <v>0</v>
      </c>
      <c r="GF429" s="237" t="s">
        <v>513</v>
      </c>
      <c r="GG429" s="1">
        <v>1</v>
      </c>
      <c r="GH429" s="28">
        <v>44239</v>
      </c>
      <c r="GI429" s="351">
        <v>1</v>
      </c>
      <c r="GJ429" s="244" t="s">
        <v>2489</v>
      </c>
      <c r="GK429" s="1">
        <v>0</v>
      </c>
      <c r="GL429" s="244" t="s">
        <v>513</v>
      </c>
      <c r="GM429" s="9" t="s">
        <v>430</v>
      </c>
      <c r="GN429" s="1"/>
      <c r="GO429" s="10">
        <v>44210</v>
      </c>
      <c r="GP429" s="10"/>
      <c r="GQ429" s="20"/>
      <c r="GR429" s="138"/>
      <c r="GS429" s="1"/>
      <c r="GT429" s="1"/>
      <c r="GU429" s="1"/>
      <c r="GV429" s="1"/>
      <c r="GW429" s="1"/>
      <c r="GX429" s="1"/>
      <c r="GY429" s="9"/>
      <c r="GZ429" s="9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9"/>
      <c r="KC429" s="9"/>
      <c r="KD429" s="9"/>
      <c r="KE429" s="20">
        <f t="shared" ref="KE429:KE439" si="686">FR429*AO429/100*1000</f>
        <v>820.18284660000006</v>
      </c>
      <c r="KF429" s="20">
        <f t="shared" ref="KF429:KF439" si="687">FR429*AP429/100*1000</f>
        <v>246.21791220000003</v>
      </c>
      <c r="KG429" s="20">
        <f t="shared" ref="KG429:KG439" si="688">FR429*AQ429/100*1000</f>
        <v>556.02853020000009</v>
      </c>
      <c r="KH429" s="20">
        <f t="shared" ref="KH429:KH439" si="689">FR429*AX429/100*1000</f>
        <v>12.066308279999999</v>
      </c>
      <c r="KI429" s="20">
        <f t="shared" ref="KI429:KI439" si="690">FR429*BM429/100*1000</f>
        <v>68.647510620000006</v>
      </c>
      <c r="KJ429" s="20">
        <f t="shared" ref="KJ429:KJ434" si="691">FR429*BY429/100*1000</f>
        <v>59.338516840200015</v>
      </c>
      <c r="KK429" s="20">
        <f t="shared" ref="KK429:KK434" si="692">FR429*CA429/100*1000</f>
        <v>76.327552781999998</v>
      </c>
      <c r="KL429" s="20">
        <f t="shared" ref="KL429:KL434" si="693">FR429*CC429/100*1000</f>
        <v>107.84344554360001</v>
      </c>
      <c r="KM429" s="9"/>
      <c r="KN429" s="9"/>
      <c r="KO429" s="9"/>
      <c r="KP429" s="1"/>
      <c r="KQ429" s="9"/>
      <c r="KR429" s="9"/>
      <c r="KS429" s="23">
        <v>44239</v>
      </c>
      <c r="KT429" s="20">
        <v>2</v>
      </c>
      <c r="KU429" s="237" t="s">
        <v>430</v>
      </c>
      <c r="KV429" s="1">
        <v>2</v>
      </c>
      <c r="KW429" s="23">
        <v>44239</v>
      </c>
      <c r="KX429" s="1">
        <v>2</v>
      </c>
      <c r="KY429" s="1">
        <v>0</v>
      </c>
      <c r="KZ429" s="1">
        <v>0</v>
      </c>
      <c r="LA429" s="11" t="s">
        <v>2498</v>
      </c>
      <c r="LB429" s="11"/>
      <c r="LC429" s="11"/>
    </row>
    <row r="430" spans="1:315">
      <c r="A430" s="1">
        <v>201</v>
      </c>
      <c r="B430" s="415">
        <f>COUNTIFS($D$3:D430,D430,$F$3:F430,F430)</f>
        <v>1</v>
      </c>
      <c r="C430" s="34">
        <v>15826</v>
      </c>
      <c r="D430" s="21" t="s">
        <v>1412</v>
      </c>
      <c r="E430" s="2" t="s">
        <v>815</v>
      </c>
      <c r="F430" s="12">
        <v>8205245334</v>
      </c>
      <c r="G430" s="1">
        <v>39</v>
      </c>
      <c r="H430" s="441">
        <v>44399</v>
      </c>
      <c r="I430" s="29" t="s">
        <v>1704</v>
      </c>
      <c r="J430" s="24" t="s">
        <v>486</v>
      </c>
      <c r="K430" s="2" t="s">
        <v>429</v>
      </c>
      <c r="L430" s="2">
        <v>36</v>
      </c>
      <c r="M430" s="2" t="s">
        <v>597</v>
      </c>
      <c r="N430" s="2" t="s">
        <v>644</v>
      </c>
      <c r="O430" s="11"/>
      <c r="P430" s="2" t="s">
        <v>1683</v>
      </c>
      <c r="Q430" s="11"/>
      <c r="R430" s="11"/>
      <c r="S430" s="11"/>
      <c r="T430" s="41"/>
      <c r="U430" s="41"/>
      <c r="V430" s="61" t="s">
        <v>1358</v>
      </c>
      <c r="W430" s="60" t="s">
        <v>1305</v>
      </c>
      <c r="X430" s="69" t="s">
        <v>1650</v>
      </c>
      <c r="Y430" s="63"/>
      <c r="Z430" s="11"/>
      <c r="AA430" s="1" t="s">
        <v>793</v>
      </c>
      <c r="AB430" s="1"/>
      <c r="AC430" s="112">
        <v>784</v>
      </c>
      <c r="AD430" s="112">
        <v>28000</v>
      </c>
      <c r="AE430" s="11"/>
      <c r="AF430" s="11"/>
      <c r="AG430" s="11" t="s">
        <v>482</v>
      </c>
      <c r="AH430" s="112">
        <v>4000</v>
      </c>
      <c r="AI430" s="11"/>
      <c r="AJ430" s="11"/>
      <c r="AK430" s="112"/>
      <c r="AL430" s="1"/>
      <c r="AM430" s="11"/>
      <c r="AN430" s="1"/>
      <c r="AO430" s="113">
        <v>84.8</v>
      </c>
      <c r="AP430" s="114">
        <v>12.7</v>
      </c>
      <c r="AQ430" s="115">
        <v>1.89</v>
      </c>
      <c r="AR430" s="116">
        <f t="shared" si="665"/>
        <v>99.39</v>
      </c>
      <c r="AS430" s="117">
        <f t="shared" si="666"/>
        <v>6.6771653543307092</v>
      </c>
      <c r="AT430" s="118">
        <f t="shared" si="667"/>
        <v>12.61984251968504</v>
      </c>
      <c r="AU430" s="119">
        <f t="shared" si="668"/>
        <v>5.8122001370801915</v>
      </c>
      <c r="AV430" s="19">
        <f t="shared" si="669"/>
        <v>78.553999999999988</v>
      </c>
      <c r="AW430" s="19">
        <f t="shared" si="670"/>
        <v>92.63443396226414</v>
      </c>
      <c r="AX430" s="120">
        <v>2.56</v>
      </c>
      <c r="AY430" s="19">
        <f t="shared" si="671"/>
        <v>3.0188679245283021</v>
      </c>
      <c r="AZ430" s="1" t="s">
        <v>431</v>
      </c>
      <c r="BA430" s="55">
        <v>16.509999999999998</v>
      </c>
      <c r="BB430" s="1" t="s">
        <v>431</v>
      </c>
      <c r="BC430" s="6">
        <v>7.8E-2</v>
      </c>
      <c r="BD430" s="6"/>
      <c r="BE430" s="19"/>
      <c r="BF430" s="19"/>
      <c r="BG430" s="64">
        <v>6512.3893805309744</v>
      </c>
      <c r="BH430" s="64">
        <v>642.6</v>
      </c>
      <c r="BI430" s="19">
        <v>0.66</v>
      </c>
      <c r="BJ430" s="19">
        <v>32.4</v>
      </c>
      <c r="BK430" s="19">
        <f>100-BJ430</f>
        <v>67.599999999999994</v>
      </c>
      <c r="BL430" s="121">
        <f t="shared" si="672"/>
        <v>0.47928994082840237</v>
      </c>
      <c r="BM430" s="122">
        <v>0.82</v>
      </c>
      <c r="BN430" s="6">
        <f t="shared" si="673"/>
        <v>0.96698113207547176</v>
      </c>
      <c r="BO430" s="1" t="s">
        <v>431</v>
      </c>
      <c r="BP430" s="19">
        <v>42.875</v>
      </c>
      <c r="BQ430" s="19">
        <v>26.78</v>
      </c>
      <c r="BR430" s="42">
        <v>52859.200000000004</v>
      </c>
      <c r="BS430" s="6">
        <f t="shared" si="674"/>
        <v>37</v>
      </c>
      <c r="BT430" s="4">
        <v>67.8</v>
      </c>
      <c r="BU430" s="42">
        <v>11930.6</v>
      </c>
      <c r="BV430" s="6">
        <f t="shared" si="675"/>
        <v>32.200000000000003</v>
      </c>
      <c r="BW430" s="6">
        <f t="shared" si="676"/>
        <v>12.674599999999998</v>
      </c>
      <c r="BX430" s="22">
        <v>17.3</v>
      </c>
      <c r="BY430" s="22">
        <f t="shared" si="677"/>
        <v>2.1971000000000003</v>
      </c>
      <c r="BZ430" s="6">
        <v>19.7</v>
      </c>
      <c r="CA430" s="22">
        <f t="shared" si="678"/>
        <v>2.5018999999999996</v>
      </c>
      <c r="CB430" s="6">
        <v>62.8</v>
      </c>
      <c r="CC430" s="22">
        <f t="shared" si="679"/>
        <v>7.9755999999999991</v>
      </c>
      <c r="CD430" s="22">
        <v>1.99</v>
      </c>
      <c r="CE430" s="123">
        <v>99.6</v>
      </c>
      <c r="CF430" s="124">
        <v>9163</v>
      </c>
      <c r="CG430" s="123">
        <v>97.6</v>
      </c>
      <c r="CH430" s="124">
        <v>7404</v>
      </c>
      <c r="CI430" s="123">
        <v>78.2</v>
      </c>
      <c r="CJ430" s="123">
        <v>85.7</v>
      </c>
      <c r="CK430" s="124">
        <v>6037</v>
      </c>
      <c r="CL430" s="19">
        <f t="shared" si="680"/>
        <v>0.87817258883248739</v>
      </c>
      <c r="CM430" s="19"/>
      <c r="CN430" s="19"/>
      <c r="CO430" s="19"/>
      <c r="CP430" s="6">
        <v>0.31</v>
      </c>
      <c r="CQ430" s="19"/>
      <c r="CR430" s="19"/>
      <c r="CS430" s="20"/>
      <c r="CT430" s="25"/>
      <c r="CU430" s="125"/>
      <c r="CV430" s="125"/>
      <c r="CW430" s="1"/>
      <c r="CX430" s="1"/>
      <c r="CY430" s="1"/>
      <c r="CZ430" s="22"/>
      <c r="DA430" s="16"/>
      <c r="DB430" s="126" t="s">
        <v>446</v>
      </c>
      <c r="DC430" s="127"/>
      <c r="DD430" s="128" t="s">
        <v>1705</v>
      </c>
      <c r="DE430" s="1"/>
      <c r="DF430" s="1"/>
      <c r="DG430" s="1"/>
      <c r="DH430" s="1"/>
      <c r="DI430" s="1" t="s">
        <v>433</v>
      </c>
      <c r="DJ430" s="205" t="s">
        <v>482</v>
      </c>
      <c r="DK430" s="4">
        <v>2</v>
      </c>
      <c r="DL430" s="4"/>
      <c r="DM430" s="4"/>
      <c r="DN430" s="16">
        <v>0</v>
      </c>
      <c r="DO430" s="4"/>
      <c r="DP430" s="4"/>
      <c r="DQ430" s="4"/>
      <c r="DR430" s="22" t="s">
        <v>430</v>
      </c>
      <c r="DS430" s="22" t="s">
        <v>430</v>
      </c>
      <c r="DT430" s="64">
        <v>1122</v>
      </c>
      <c r="DU430" s="22">
        <v>2.1</v>
      </c>
      <c r="DV430" s="22">
        <v>97.9</v>
      </c>
      <c r="DW430" s="22" t="s">
        <v>430</v>
      </c>
      <c r="DX430" s="22" t="s">
        <v>430</v>
      </c>
      <c r="DY430" s="22" t="s">
        <v>430</v>
      </c>
      <c r="DZ430" s="22" t="s">
        <v>430</v>
      </c>
      <c r="EA430" s="2">
        <v>0</v>
      </c>
      <c r="EB430" s="65"/>
      <c r="EC430" s="36"/>
      <c r="ED430" s="36"/>
      <c r="EE430" s="4">
        <f>L430</f>
        <v>36</v>
      </c>
      <c r="EF430" s="4">
        <v>50</v>
      </c>
      <c r="EG430" s="4">
        <v>3</v>
      </c>
      <c r="EH430" s="4">
        <v>0</v>
      </c>
      <c r="EI430" s="4" t="s">
        <v>513</v>
      </c>
      <c r="EJ430" s="4">
        <v>173</v>
      </c>
      <c r="EK430" s="4">
        <v>68</v>
      </c>
      <c r="EL430" s="6">
        <f t="shared" ref="EL430:EL435" si="694">EK430/(EJ430*EJ430*0.01*0.01)</f>
        <v>22.720438370810918</v>
      </c>
      <c r="EM430" s="4"/>
      <c r="EN430" s="4">
        <v>1</v>
      </c>
      <c r="EO430" s="4">
        <v>2</v>
      </c>
      <c r="EP430" s="4">
        <v>1</v>
      </c>
      <c r="EQ430" s="31" t="s">
        <v>513</v>
      </c>
      <c r="ER430" s="14" t="s">
        <v>513</v>
      </c>
      <c r="ES430" s="129">
        <f>C430</f>
        <v>15826</v>
      </c>
      <c r="ET430" s="130">
        <v>75</v>
      </c>
      <c r="EU430" s="130">
        <v>6954</v>
      </c>
      <c r="EV430" s="130">
        <v>2000</v>
      </c>
      <c r="EW430" s="130">
        <v>39780</v>
      </c>
      <c r="EX430" s="130">
        <v>2923</v>
      </c>
      <c r="EY430" s="131">
        <f t="shared" si="681"/>
        <v>775.17960000000005</v>
      </c>
      <c r="EZ430" s="38">
        <f t="shared" si="682"/>
        <v>27906.465600000003</v>
      </c>
      <c r="FA430" s="9"/>
      <c r="FB430" s="9"/>
      <c r="FC430" s="9"/>
      <c r="FD430" s="9"/>
      <c r="FE430" s="132"/>
      <c r="FF430" s="132"/>
      <c r="FG430" s="132"/>
      <c r="FH430" s="133"/>
      <c r="FI430" s="134"/>
      <c r="FJ430" s="133"/>
      <c r="FK430" s="135"/>
      <c r="FL430" s="136"/>
      <c r="FM430" s="9"/>
      <c r="FN430" s="1"/>
      <c r="FO430" s="40">
        <f t="shared" si="683"/>
        <v>0.78400000000000003</v>
      </c>
      <c r="FP430" s="9"/>
      <c r="FQ430" s="118">
        <f t="shared" si="684"/>
        <v>42.033362093758988</v>
      </c>
      <c r="FR430" s="137">
        <f t="shared" si="685"/>
        <v>0.77517960000000008</v>
      </c>
      <c r="FS430" s="9"/>
      <c r="FT430" s="1"/>
      <c r="FU430" s="336">
        <v>43009</v>
      </c>
      <c r="FV430" s="343"/>
      <c r="FW430" s="237" t="s">
        <v>2629</v>
      </c>
      <c r="FX430" s="208"/>
      <c r="FY430" s="243" t="s">
        <v>2432</v>
      </c>
      <c r="FZ430" s="1"/>
      <c r="GA430" s="237" t="s">
        <v>430</v>
      </c>
      <c r="GB430" s="9"/>
      <c r="GC430" s="9"/>
      <c r="GD430" s="1"/>
      <c r="GE430" s="20">
        <v>1</v>
      </c>
      <c r="GF430" s="237" t="s">
        <v>522</v>
      </c>
      <c r="GG430" s="1"/>
      <c r="GH430" s="244" t="s">
        <v>430</v>
      </c>
      <c r="GI430" s="351">
        <v>0</v>
      </c>
      <c r="GJ430" s="244" t="s">
        <v>430</v>
      </c>
      <c r="GK430" s="1"/>
      <c r="GL430" s="244" t="s">
        <v>513</v>
      </c>
      <c r="GM430" s="9"/>
      <c r="GN430" s="1"/>
      <c r="GO430" s="10"/>
      <c r="GP430" s="10"/>
      <c r="GQ430" s="20"/>
      <c r="GR430" s="138"/>
      <c r="GS430" s="1"/>
      <c r="GT430" s="1"/>
      <c r="GU430" s="1"/>
      <c r="GV430" s="1"/>
      <c r="GW430" s="1"/>
      <c r="GX430" s="1"/>
      <c r="GY430" s="9"/>
      <c r="GZ430" s="9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9"/>
      <c r="KC430" s="9"/>
      <c r="KD430" s="9"/>
      <c r="KE430" s="20">
        <f t="shared" si="686"/>
        <v>657.35230080000008</v>
      </c>
      <c r="KF430" s="20">
        <f t="shared" si="687"/>
        <v>98.447809199999995</v>
      </c>
      <c r="KG430" s="20">
        <f t="shared" si="688"/>
        <v>14.650894440000002</v>
      </c>
      <c r="KH430" s="20">
        <f t="shared" si="689"/>
        <v>19.844597760000003</v>
      </c>
      <c r="KI430" s="20">
        <f t="shared" si="690"/>
        <v>6.3564727200000011</v>
      </c>
      <c r="KJ430" s="20">
        <f t="shared" si="691"/>
        <v>17.031470991600003</v>
      </c>
      <c r="KK430" s="20">
        <f t="shared" si="692"/>
        <v>19.394218412400001</v>
      </c>
      <c r="KL430" s="20">
        <f t="shared" si="693"/>
        <v>61.825224177599992</v>
      </c>
      <c r="KM430" s="9"/>
      <c r="KN430" s="9"/>
      <c r="KO430" s="9"/>
      <c r="KP430" s="1"/>
      <c r="KQ430" s="9"/>
      <c r="KR430" s="9"/>
      <c r="KS430" s="245" t="s">
        <v>430</v>
      </c>
      <c r="KT430" s="459" t="s">
        <v>430</v>
      </c>
      <c r="KU430" s="237" t="s">
        <v>430</v>
      </c>
      <c r="KV430" s="237" t="s">
        <v>430</v>
      </c>
      <c r="KW430" s="237" t="s">
        <v>430</v>
      </c>
      <c r="KX430" s="237" t="s">
        <v>430</v>
      </c>
      <c r="KY430" s="237" t="s">
        <v>430</v>
      </c>
      <c r="KZ430" s="237" t="s">
        <v>430</v>
      </c>
      <c r="LA430" s="11" t="s">
        <v>430</v>
      </c>
      <c r="LB430" s="11"/>
      <c r="LC430" s="11"/>
    </row>
    <row r="431" spans="1:315">
      <c r="A431" s="1">
        <v>199</v>
      </c>
      <c r="B431" s="1">
        <f>COUNTIFS($D$3:D431,D431,$F$3:F431,F431)</f>
        <v>1</v>
      </c>
      <c r="C431" s="34">
        <v>15819</v>
      </c>
      <c r="D431" s="21" t="s">
        <v>1700</v>
      </c>
      <c r="E431" s="2" t="s">
        <v>538</v>
      </c>
      <c r="F431" s="12">
        <v>6751301766</v>
      </c>
      <c r="G431" s="1">
        <v>54</v>
      </c>
      <c r="H431" s="441">
        <v>44398</v>
      </c>
      <c r="I431" s="29" t="s">
        <v>1701</v>
      </c>
      <c r="J431" s="24" t="s">
        <v>486</v>
      </c>
      <c r="K431" s="2" t="s">
        <v>429</v>
      </c>
      <c r="L431" s="2">
        <v>23</v>
      </c>
      <c r="M431" s="2" t="s">
        <v>597</v>
      </c>
      <c r="N431" s="2" t="s">
        <v>430</v>
      </c>
      <c r="O431" s="11"/>
      <c r="P431" s="2" t="s">
        <v>1683</v>
      </c>
      <c r="Q431" s="11"/>
      <c r="R431" s="11"/>
      <c r="S431" s="11"/>
      <c r="T431" s="41"/>
      <c r="U431" s="41"/>
      <c r="V431" s="61" t="s">
        <v>1358</v>
      </c>
      <c r="W431" s="11"/>
      <c r="X431" s="69" t="s">
        <v>1650</v>
      </c>
      <c r="Y431" s="63"/>
      <c r="Z431" s="11"/>
      <c r="AA431" s="1" t="s">
        <v>793</v>
      </c>
      <c r="AB431" s="1"/>
      <c r="AC431" s="112">
        <v>234</v>
      </c>
      <c r="AD431" s="112">
        <v>5300</v>
      </c>
      <c r="AE431" s="11"/>
      <c r="AF431" s="11"/>
      <c r="AG431" s="11" t="s">
        <v>482</v>
      </c>
      <c r="AH431" s="112">
        <v>350</v>
      </c>
      <c r="AI431" s="11"/>
      <c r="AJ431" s="11"/>
      <c r="AK431" s="112"/>
      <c r="AL431" s="1"/>
      <c r="AM431" s="11"/>
      <c r="AN431" s="1"/>
      <c r="AO431" s="113">
        <v>47.3</v>
      </c>
      <c r="AP431" s="114">
        <v>37.9</v>
      </c>
      <c r="AQ431" s="115">
        <v>11.7</v>
      </c>
      <c r="AR431" s="116">
        <f t="shared" si="665"/>
        <v>96.899999999999991</v>
      </c>
      <c r="AS431" s="117">
        <f t="shared" si="666"/>
        <v>1.2480211081794195</v>
      </c>
      <c r="AT431" s="118">
        <f t="shared" si="667"/>
        <v>14.601846965699206</v>
      </c>
      <c r="AU431" s="119">
        <f t="shared" si="668"/>
        <v>0.95362903225806461</v>
      </c>
      <c r="AV431" s="19">
        <f t="shared" si="669"/>
        <v>40.86399999999999</v>
      </c>
      <c r="AW431" s="19">
        <f t="shared" si="670"/>
        <v>86.39323467230443</v>
      </c>
      <c r="AX431" s="120">
        <v>4.1100000000000003</v>
      </c>
      <c r="AY431" s="19">
        <f t="shared" si="671"/>
        <v>8.6892177589852029</v>
      </c>
      <c r="AZ431" s="1" t="s">
        <v>431</v>
      </c>
      <c r="BA431" s="55">
        <v>28.86</v>
      </c>
      <c r="BB431" s="1" t="s">
        <v>431</v>
      </c>
      <c r="BC431" s="6">
        <v>1.19</v>
      </c>
      <c r="BD431" s="6"/>
      <c r="BE431" s="19"/>
      <c r="BF431" s="19"/>
      <c r="BG431" s="64">
        <v>6754.8672566371688</v>
      </c>
      <c r="BH431" s="64">
        <v>368.3</v>
      </c>
      <c r="BI431" s="19">
        <v>0.76</v>
      </c>
      <c r="BJ431" s="19">
        <v>34.9</v>
      </c>
      <c r="BK431" s="19">
        <f>100-BJ431</f>
        <v>65.099999999999994</v>
      </c>
      <c r="BL431" s="121">
        <f t="shared" si="672"/>
        <v>0.53609831029185873</v>
      </c>
      <c r="BM431" s="122">
        <v>0.25</v>
      </c>
      <c r="BN431" s="6">
        <f t="shared" si="673"/>
        <v>0.52854122621564481</v>
      </c>
      <c r="BO431" s="1" t="s">
        <v>431</v>
      </c>
      <c r="BP431" s="19">
        <v>40.774999999999999</v>
      </c>
      <c r="BQ431" s="19">
        <v>32.4</v>
      </c>
      <c r="BR431" s="42">
        <v>40060.800000000003</v>
      </c>
      <c r="BS431" s="6">
        <f t="shared" si="674"/>
        <v>67.7</v>
      </c>
      <c r="BT431" s="4">
        <v>93.7</v>
      </c>
      <c r="BU431" s="42">
        <v>14280</v>
      </c>
      <c r="BV431" s="6">
        <f t="shared" si="675"/>
        <v>6.2999999999999972</v>
      </c>
      <c r="BW431" s="6">
        <f t="shared" si="676"/>
        <v>36.952500000000001</v>
      </c>
      <c r="BX431" s="22">
        <v>48.2</v>
      </c>
      <c r="BY431" s="22">
        <f t="shared" si="677"/>
        <v>18.267800000000001</v>
      </c>
      <c r="BZ431" s="6">
        <v>19.5</v>
      </c>
      <c r="CA431" s="22">
        <f t="shared" si="678"/>
        <v>7.3904999999999994</v>
      </c>
      <c r="CB431" s="6">
        <v>29.8</v>
      </c>
      <c r="CC431" s="22">
        <f t="shared" si="679"/>
        <v>11.2942</v>
      </c>
      <c r="CD431" s="22">
        <v>1.38</v>
      </c>
      <c r="CE431" s="123">
        <v>98.8</v>
      </c>
      <c r="CF431" s="124">
        <v>8014</v>
      </c>
      <c r="CG431" s="123">
        <v>96.3</v>
      </c>
      <c r="CH431" s="124">
        <v>6798</v>
      </c>
      <c r="CI431" s="123">
        <v>70.7</v>
      </c>
      <c r="CJ431" s="123">
        <v>89</v>
      </c>
      <c r="CK431" s="124">
        <v>6798</v>
      </c>
      <c r="CL431" s="19">
        <f t="shared" si="680"/>
        <v>2.4717948717948719</v>
      </c>
      <c r="CM431" s="19"/>
      <c r="CN431" s="19"/>
      <c r="CO431" s="19"/>
      <c r="CP431" s="6">
        <v>1.05</v>
      </c>
      <c r="CQ431" s="19"/>
      <c r="CR431" s="19"/>
      <c r="CS431" s="20"/>
      <c r="CT431" s="25"/>
      <c r="CU431" s="125"/>
      <c r="CV431" s="125"/>
      <c r="CW431" s="1"/>
      <c r="CX431" s="1"/>
      <c r="CY431" s="1"/>
      <c r="CZ431" s="22"/>
      <c r="DA431" s="16"/>
      <c r="DB431" s="126" t="s">
        <v>257</v>
      </c>
      <c r="DC431" s="127"/>
      <c r="DD431" s="128" t="s">
        <v>1702</v>
      </c>
      <c r="DE431" s="1"/>
      <c r="DF431" s="1"/>
      <c r="DG431" s="1"/>
      <c r="DH431" s="1"/>
      <c r="DI431" s="1" t="s">
        <v>435</v>
      </c>
      <c r="DJ431" s="205" t="s">
        <v>482</v>
      </c>
      <c r="DK431" s="4">
        <v>2</v>
      </c>
      <c r="DL431" s="4"/>
      <c r="DM431" s="4"/>
      <c r="DN431" s="16">
        <v>0</v>
      </c>
      <c r="DO431" s="4"/>
      <c r="DP431" s="4"/>
      <c r="DQ431" s="4"/>
      <c r="DR431" s="22" t="s">
        <v>430</v>
      </c>
      <c r="DS431" s="22" t="s">
        <v>430</v>
      </c>
      <c r="DT431" s="64">
        <v>525</v>
      </c>
      <c r="DU431" s="22">
        <v>7</v>
      </c>
      <c r="DV431" s="22">
        <v>93</v>
      </c>
      <c r="DW431" s="22" t="s">
        <v>430</v>
      </c>
      <c r="DX431" s="22" t="s">
        <v>430</v>
      </c>
      <c r="DY431" s="22" t="s">
        <v>430</v>
      </c>
      <c r="DZ431" s="22" t="s">
        <v>430</v>
      </c>
      <c r="EA431" s="2">
        <v>0</v>
      </c>
      <c r="EB431" s="65"/>
      <c r="EC431" s="36"/>
      <c r="ED431" s="36"/>
      <c r="EE431" s="4">
        <f>L431</f>
        <v>23</v>
      </c>
      <c r="EF431" s="4">
        <v>35</v>
      </c>
      <c r="EG431" s="4"/>
      <c r="EH431" s="4">
        <v>1</v>
      </c>
      <c r="EI431" s="4" t="s">
        <v>2651</v>
      </c>
      <c r="EJ431" s="4">
        <v>158</v>
      </c>
      <c r="EK431" s="4">
        <v>55</v>
      </c>
      <c r="EL431" s="6">
        <f t="shared" si="694"/>
        <v>22.031725684986377</v>
      </c>
      <c r="EM431" s="4"/>
      <c r="EN431" s="4">
        <v>1</v>
      </c>
      <c r="EO431" s="4">
        <v>2</v>
      </c>
      <c r="EP431" s="4">
        <v>2</v>
      </c>
      <c r="EQ431" s="31" t="s">
        <v>2612</v>
      </c>
      <c r="ER431" s="14">
        <v>44361</v>
      </c>
      <c r="ES431" s="129">
        <f>C431</f>
        <v>15819</v>
      </c>
      <c r="ET431" s="130">
        <v>75</v>
      </c>
      <c r="EU431" s="130">
        <v>26046</v>
      </c>
      <c r="EV431" s="130">
        <v>6000</v>
      </c>
      <c r="EW431" s="130">
        <v>39780</v>
      </c>
      <c r="EX431" s="130">
        <v>2519</v>
      </c>
      <c r="EY431" s="131">
        <f t="shared" si="681"/>
        <v>222.67960000000002</v>
      </c>
      <c r="EZ431" s="38">
        <f t="shared" si="682"/>
        <v>5121.6308000000008</v>
      </c>
      <c r="FA431" s="9"/>
      <c r="FB431" s="9"/>
      <c r="FC431" s="9"/>
      <c r="FD431" s="9"/>
      <c r="FE431" s="132"/>
      <c r="FF431" s="132"/>
      <c r="FG431" s="132"/>
      <c r="FH431" s="133"/>
      <c r="FI431" s="134"/>
      <c r="FJ431" s="133"/>
      <c r="FK431" s="135"/>
      <c r="FL431" s="136"/>
      <c r="FM431" s="9"/>
      <c r="FN431" s="1"/>
      <c r="FO431" s="40">
        <f t="shared" si="683"/>
        <v>0.23400000000000001</v>
      </c>
      <c r="FP431" s="9"/>
      <c r="FQ431" s="118">
        <f t="shared" si="684"/>
        <v>9.6713506872456421</v>
      </c>
      <c r="FR431" s="137">
        <f t="shared" si="685"/>
        <v>0.22267960000000003</v>
      </c>
      <c r="FS431" s="9"/>
      <c r="FT431" s="1"/>
      <c r="FU431" s="336">
        <v>44197</v>
      </c>
      <c r="FV431" s="343"/>
      <c r="FW431" s="237" t="s">
        <v>2629</v>
      </c>
      <c r="FX431" s="208"/>
      <c r="FY431" s="243" t="s">
        <v>2449</v>
      </c>
      <c r="FZ431" s="1"/>
      <c r="GA431" s="1">
        <v>2</v>
      </c>
      <c r="GB431" s="9"/>
      <c r="GC431" s="9"/>
      <c r="GD431" s="1"/>
      <c r="GE431" s="20">
        <v>1</v>
      </c>
      <c r="GF431" s="237" t="s">
        <v>522</v>
      </c>
      <c r="GG431" s="1"/>
      <c r="GH431" s="28">
        <v>44440</v>
      </c>
      <c r="GI431" s="351">
        <v>1</v>
      </c>
      <c r="GJ431" s="244" t="s">
        <v>2706</v>
      </c>
      <c r="GK431" s="1"/>
      <c r="GL431" s="244" t="s">
        <v>513</v>
      </c>
      <c r="GM431" s="9"/>
      <c r="GN431" s="1"/>
      <c r="GO431" s="10"/>
      <c r="GP431" s="10"/>
      <c r="GQ431" s="20"/>
      <c r="GR431" s="138"/>
      <c r="GS431" s="1"/>
      <c r="GT431" s="1"/>
      <c r="GU431" s="1"/>
      <c r="GV431" s="1"/>
      <c r="GW431" s="1"/>
      <c r="GX431" s="1"/>
      <c r="GY431" s="9"/>
      <c r="GZ431" s="9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9"/>
      <c r="KC431" s="9"/>
      <c r="KD431" s="9"/>
      <c r="KE431" s="20">
        <f t="shared" si="686"/>
        <v>105.32745080000001</v>
      </c>
      <c r="KF431" s="20">
        <f t="shared" si="687"/>
        <v>84.395568400000016</v>
      </c>
      <c r="KG431" s="20">
        <f t="shared" si="688"/>
        <v>26.053513200000001</v>
      </c>
      <c r="KH431" s="20">
        <f t="shared" si="689"/>
        <v>9.1521315600000026</v>
      </c>
      <c r="KI431" s="20">
        <f t="shared" si="690"/>
        <v>0.55669900000000017</v>
      </c>
      <c r="KJ431" s="20">
        <f t="shared" si="691"/>
        <v>40.678663968800016</v>
      </c>
      <c r="KK431" s="20">
        <f t="shared" si="692"/>
        <v>16.457135837999999</v>
      </c>
      <c r="KL431" s="20">
        <f t="shared" si="693"/>
        <v>25.149879383200002</v>
      </c>
      <c r="KM431" s="9"/>
      <c r="KN431" s="9"/>
      <c r="KO431" s="9"/>
      <c r="KP431" s="1"/>
      <c r="KQ431" s="9"/>
      <c r="KR431" s="9"/>
      <c r="KS431" s="23">
        <v>44440</v>
      </c>
      <c r="KT431" s="20">
        <v>1</v>
      </c>
      <c r="KU431" s="1">
        <v>0</v>
      </c>
      <c r="KV431" s="1">
        <v>1</v>
      </c>
      <c r="KW431" s="23">
        <v>44468</v>
      </c>
      <c r="KX431" s="1">
        <v>1</v>
      </c>
      <c r="KY431" s="1">
        <v>0</v>
      </c>
      <c r="KZ431" s="1">
        <v>3</v>
      </c>
      <c r="LA431" s="11" t="s">
        <v>2428</v>
      </c>
      <c r="LB431" s="11"/>
      <c r="LC431" s="11"/>
    </row>
    <row r="432" spans="1:315">
      <c r="A432" s="1">
        <v>188</v>
      </c>
      <c r="B432" s="1">
        <f>COUNTIFS($D$3:D432,D432,$F$3:F432,F432)</f>
        <v>1</v>
      </c>
      <c r="C432" s="34">
        <v>13166</v>
      </c>
      <c r="D432" s="21" t="s">
        <v>1233</v>
      </c>
      <c r="E432" s="2" t="s">
        <v>484</v>
      </c>
      <c r="F432" s="12">
        <v>6704110611</v>
      </c>
      <c r="G432" s="1">
        <v>53</v>
      </c>
      <c r="H432" s="441">
        <v>44035</v>
      </c>
      <c r="I432" s="29" t="s">
        <v>1234</v>
      </c>
      <c r="J432" s="24" t="s">
        <v>486</v>
      </c>
      <c r="K432" s="2" t="s">
        <v>429</v>
      </c>
      <c r="L432" s="1">
        <v>13</v>
      </c>
      <c r="M432" s="2" t="s">
        <v>649</v>
      </c>
      <c r="N432" s="2" t="s">
        <v>644</v>
      </c>
      <c r="O432" s="1"/>
      <c r="P432" s="1" t="s">
        <v>1204</v>
      </c>
      <c r="Q432" s="25"/>
      <c r="R432" s="25"/>
      <c r="S432" s="2"/>
      <c r="T432" s="41"/>
      <c r="U432" s="41"/>
      <c r="V432" s="54" t="s">
        <v>1107</v>
      </c>
      <c r="W432" s="27"/>
      <c r="X432" s="56"/>
      <c r="Y432" s="56"/>
      <c r="Z432" s="29"/>
      <c r="AA432" s="1" t="s">
        <v>793</v>
      </c>
      <c r="AB432" s="1"/>
      <c r="AC432" s="112">
        <v>148</v>
      </c>
      <c r="AD432" s="112">
        <v>1900</v>
      </c>
      <c r="AE432" s="11"/>
      <c r="AF432" s="11"/>
      <c r="AG432" s="11" t="s">
        <v>482</v>
      </c>
      <c r="AH432" s="112">
        <v>150</v>
      </c>
      <c r="AI432" s="11"/>
      <c r="AJ432" s="11"/>
      <c r="AK432" s="112"/>
      <c r="AL432" s="1"/>
      <c r="AM432" s="11"/>
      <c r="AN432" s="1"/>
      <c r="AO432" s="113">
        <v>30.8</v>
      </c>
      <c r="AP432" s="114">
        <v>50.7</v>
      </c>
      <c r="AQ432" s="115">
        <v>17.7</v>
      </c>
      <c r="AR432" s="116">
        <f t="shared" si="665"/>
        <v>99.2</v>
      </c>
      <c r="AS432" s="117">
        <f t="shared" si="666"/>
        <v>0.60749506903353057</v>
      </c>
      <c r="AT432" s="118">
        <f t="shared" si="667"/>
        <v>10.75266272189349</v>
      </c>
      <c r="AU432" s="119">
        <f t="shared" si="668"/>
        <v>0.45029239766081869</v>
      </c>
      <c r="AV432" s="19">
        <f t="shared" si="669"/>
        <v>27.584</v>
      </c>
      <c r="AW432" s="19">
        <f t="shared" si="670"/>
        <v>89.558441558441558</v>
      </c>
      <c r="AX432" s="120">
        <v>2.21</v>
      </c>
      <c r="AY432" s="19">
        <f t="shared" si="671"/>
        <v>7.1753246753246751</v>
      </c>
      <c r="AZ432" s="1" t="s">
        <v>431</v>
      </c>
      <c r="BA432" s="55">
        <v>22.4</v>
      </c>
      <c r="BB432" s="1" t="s">
        <v>431</v>
      </c>
      <c r="BC432" s="6">
        <v>0.42</v>
      </c>
      <c r="BD432" s="6"/>
      <c r="BE432" s="19"/>
      <c r="BF432" s="19"/>
      <c r="BG432" s="64">
        <v>5574.6153846153848</v>
      </c>
      <c r="BH432" s="2">
        <v>770</v>
      </c>
      <c r="BI432" s="19">
        <v>17.5</v>
      </c>
      <c r="BJ432" s="19">
        <v>25.2</v>
      </c>
      <c r="BK432" s="19">
        <v>74.8</v>
      </c>
      <c r="BL432" s="144">
        <f t="shared" si="672"/>
        <v>0.33689839572192515</v>
      </c>
      <c r="BM432" s="122">
        <v>0.21</v>
      </c>
      <c r="BN432" s="6">
        <f t="shared" si="673"/>
        <v>0.68181818181818177</v>
      </c>
      <c r="BO432" s="1" t="s">
        <v>431</v>
      </c>
      <c r="BP432" s="19">
        <v>16.399999999999999</v>
      </c>
      <c r="BQ432" s="19">
        <v>35.419999999999995</v>
      </c>
      <c r="BR432" s="42">
        <v>31251.000000000004</v>
      </c>
      <c r="BS432" s="6">
        <f t="shared" si="674"/>
        <v>54.3</v>
      </c>
      <c r="BT432" s="4">
        <v>94.6</v>
      </c>
      <c r="BU432" s="42">
        <v>9523.7288135593226</v>
      </c>
      <c r="BV432" s="6">
        <f t="shared" si="675"/>
        <v>5.4000000000000057</v>
      </c>
      <c r="BW432" s="6">
        <f t="shared" si="676"/>
        <v>50.142300000000006</v>
      </c>
      <c r="BX432" s="2">
        <v>24.1</v>
      </c>
      <c r="BY432" s="22">
        <f t="shared" si="677"/>
        <v>12.218700000000002</v>
      </c>
      <c r="BZ432" s="4">
        <v>30.2</v>
      </c>
      <c r="CA432" s="22">
        <f t="shared" si="678"/>
        <v>15.311400000000001</v>
      </c>
      <c r="CB432" s="4">
        <v>44.6</v>
      </c>
      <c r="CC432" s="22">
        <f t="shared" si="679"/>
        <v>22.612200000000001</v>
      </c>
      <c r="CD432" s="22">
        <v>0.39</v>
      </c>
      <c r="CE432" s="123">
        <v>92.3</v>
      </c>
      <c r="CF432" s="123">
        <v>4266</v>
      </c>
      <c r="CG432" s="123">
        <v>86</v>
      </c>
      <c r="CH432" s="123">
        <v>3395</v>
      </c>
      <c r="CI432" s="123">
        <v>36.200000000000003</v>
      </c>
      <c r="CJ432" s="123">
        <v>65</v>
      </c>
      <c r="CK432" s="123">
        <v>3273</v>
      </c>
      <c r="CL432" s="19">
        <f t="shared" si="680"/>
        <v>0.79801324503311266</v>
      </c>
      <c r="CM432" s="22"/>
      <c r="CN432" s="22"/>
      <c r="CO432" s="22"/>
      <c r="CP432" s="6">
        <v>0.24</v>
      </c>
      <c r="CQ432" s="19"/>
      <c r="CR432" s="19"/>
      <c r="CS432" s="19"/>
      <c r="CT432" s="22"/>
      <c r="CU432" s="139"/>
      <c r="CV432" s="139"/>
      <c r="CW432" s="22"/>
      <c r="CX432" s="22"/>
      <c r="CY432" s="1"/>
      <c r="CZ432" s="22"/>
      <c r="DA432" s="16"/>
      <c r="DB432" s="126" t="s">
        <v>440</v>
      </c>
      <c r="DC432" s="127"/>
      <c r="DD432" s="128" t="s">
        <v>1235</v>
      </c>
      <c r="DE432" s="1"/>
      <c r="DF432" s="1"/>
      <c r="DG432" s="1"/>
      <c r="DH432" s="1"/>
      <c r="DI432" s="1" t="s">
        <v>433</v>
      </c>
      <c r="DJ432" s="205" t="s">
        <v>482</v>
      </c>
      <c r="DK432" s="4">
        <v>2</v>
      </c>
      <c r="DL432" s="4"/>
      <c r="DM432" s="4"/>
      <c r="DN432" s="16">
        <v>0</v>
      </c>
      <c r="DO432" s="4"/>
      <c r="DP432" s="4"/>
      <c r="DQ432" s="4"/>
      <c r="DR432" s="22" t="s">
        <v>430</v>
      </c>
      <c r="DS432" s="22" t="s">
        <v>430</v>
      </c>
      <c r="DT432" s="22">
        <v>340</v>
      </c>
      <c r="DU432" s="22">
        <v>22.4</v>
      </c>
      <c r="DV432" s="22">
        <v>77.599999999999994</v>
      </c>
      <c r="DW432" s="22" t="s">
        <v>430</v>
      </c>
      <c r="DX432" s="22" t="s">
        <v>430</v>
      </c>
      <c r="DY432" s="22" t="s">
        <v>430</v>
      </c>
      <c r="DZ432" s="22" t="s">
        <v>430</v>
      </c>
      <c r="EA432" s="2">
        <v>0</v>
      </c>
      <c r="EB432" s="2"/>
      <c r="EC432" s="36"/>
      <c r="ED432" s="36"/>
      <c r="EE432" s="4">
        <v>13</v>
      </c>
      <c r="EF432" s="4">
        <v>30</v>
      </c>
      <c r="EG432" s="4"/>
      <c r="EH432" s="4">
        <v>0</v>
      </c>
      <c r="EI432" s="4" t="s">
        <v>513</v>
      </c>
      <c r="EJ432" s="4">
        <v>185</v>
      </c>
      <c r="EK432" s="4">
        <v>94</v>
      </c>
      <c r="EL432" s="6">
        <f t="shared" si="694"/>
        <v>27.465303140978818</v>
      </c>
      <c r="EM432" s="4">
        <v>1</v>
      </c>
      <c r="EN432" s="1">
        <v>1</v>
      </c>
      <c r="EO432" s="4">
        <v>1</v>
      </c>
      <c r="EP432" s="4">
        <v>1</v>
      </c>
      <c r="EQ432" s="31" t="s">
        <v>2601</v>
      </c>
      <c r="ER432" s="14">
        <v>44364</v>
      </c>
      <c r="ES432" s="129">
        <v>13166</v>
      </c>
      <c r="ET432" s="130">
        <v>75</v>
      </c>
      <c r="EU432" s="130">
        <v>259031</v>
      </c>
      <c r="EV432" s="130">
        <v>8000</v>
      </c>
      <c r="EW432" s="130">
        <v>40560</v>
      </c>
      <c r="EX432" s="130">
        <v>1992</v>
      </c>
      <c r="EY432" s="131">
        <f t="shared" si="681"/>
        <v>134.6592</v>
      </c>
      <c r="EZ432" s="38">
        <f t="shared" si="682"/>
        <v>1750.5696</v>
      </c>
      <c r="FA432" s="9"/>
      <c r="FB432" s="9"/>
      <c r="FC432" s="9"/>
      <c r="FD432" s="9"/>
      <c r="FE432" s="132"/>
      <c r="FF432" s="132"/>
      <c r="FG432" s="132"/>
      <c r="FH432" s="133"/>
      <c r="FI432" s="11"/>
      <c r="FJ432" s="133"/>
      <c r="FK432" s="135"/>
      <c r="FL432" s="136"/>
      <c r="FM432" s="9"/>
      <c r="FN432" s="1"/>
      <c r="FO432" s="40">
        <f t="shared" si="683"/>
        <v>0.14799999999999999</v>
      </c>
      <c r="FP432" s="9"/>
      <c r="FQ432" s="118">
        <f t="shared" si="684"/>
        <v>0.76901992425617016</v>
      </c>
      <c r="FR432" s="137">
        <f t="shared" si="685"/>
        <v>0.13465920000000001</v>
      </c>
      <c r="FS432" s="140">
        <f>DT432/EY432</f>
        <v>2.5248924692854255</v>
      </c>
      <c r="FT432" s="140"/>
      <c r="FU432" s="336">
        <v>44013</v>
      </c>
      <c r="FV432" s="343"/>
      <c r="FW432" s="237" t="s">
        <v>1314</v>
      </c>
      <c r="FX432" s="208"/>
      <c r="FY432" s="243" t="s">
        <v>2740</v>
      </c>
      <c r="FZ432" s="1"/>
      <c r="GA432" s="1">
        <v>4</v>
      </c>
      <c r="GB432" s="9"/>
      <c r="GC432" s="9"/>
      <c r="GD432" s="1"/>
      <c r="GE432" s="20">
        <v>0</v>
      </c>
      <c r="GF432" s="237" t="s">
        <v>513</v>
      </c>
      <c r="GG432" s="1"/>
      <c r="GH432" s="28">
        <v>44097</v>
      </c>
      <c r="GI432" s="351">
        <v>1</v>
      </c>
      <c r="GJ432" s="244" t="s">
        <v>2741</v>
      </c>
      <c r="GK432" s="1"/>
      <c r="GL432" s="244" t="s">
        <v>513</v>
      </c>
      <c r="GM432" s="9"/>
      <c r="GN432" s="1"/>
      <c r="GO432" s="10">
        <v>44035</v>
      </c>
      <c r="GP432" s="10"/>
      <c r="GQ432" s="20"/>
      <c r="GR432" s="138"/>
      <c r="GS432" s="1"/>
      <c r="GT432" s="19">
        <v>0.2716810476799999</v>
      </c>
      <c r="GU432" s="1"/>
      <c r="GV432" s="145">
        <v>0.61240519120000003</v>
      </c>
      <c r="GW432" s="1"/>
      <c r="GX432" s="1"/>
      <c r="GY432" s="146"/>
      <c r="GZ432" s="9"/>
      <c r="HA432" s="32">
        <v>2.78</v>
      </c>
      <c r="HB432" s="32">
        <v>3.73</v>
      </c>
      <c r="HC432" s="33">
        <v>1593.87</v>
      </c>
      <c r="HD432" s="32">
        <v>4.41</v>
      </c>
      <c r="HE432" s="32">
        <v>3.76</v>
      </c>
      <c r="HF432" s="32">
        <v>7.59</v>
      </c>
      <c r="HG432" s="33">
        <v>506840.45</v>
      </c>
      <c r="HH432" s="32">
        <v>102.86</v>
      </c>
      <c r="HI432" s="33">
        <v>680.29</v>
      </c>
      <c r="HJ432" s="32">
        <v>415.61</v>
      </c>
      <c r="HK432" s="32">
        <v>2.1800000000000002</v>
      </c>
      <c r="HL432" s="32">
        <v>50.46</v>
      </c>
      <c r="HM432" s="32">
        <v>593.22</v>
      </c>
      <c r="HN432" s="32">
        <v>217.02</v>
      </c>
      <c r="HO432" s="32">
        <v>124.28</v>
      </c>
      <c r="HP432" s="33">
        <v>2876.49</v>
      </c>
      <c r="HQ432" s="32">
        <v>16.329999999999998</v>
      </c>
      <c r="HR432" s="32">
        <v>0</v>
      </c>
      <c r="HS432" s="32">
        <v>197.2</v>
      </c>
      <c r="HT432" s="32">
        <v>118.21</v>
      </c>
      <c r="HU432" s="32">
        <v>627</v>
      </c>
      <c r="HV432" s="32">
        <v>17.39</v>
      </c>
      <c r="HW432" s="32">
        <v>94.88</v>
      </c>
      <c r="HX432" s="32">
        <v>0</v>
      </c>
      <c r="HY432" s="32">
        <v>0</v>
      </c>
      <c r="HZ432" s="32">
        <v>0</v>
      </c>
      <c r="IA432" s="22">
        <f>HU432/HP432</f>
        <v>0.2179739891325887</v>
      </c>
      <c r="IB432" s="1"/>
      <c r="IC432" s="1"/>
      <c r="ID432" s="1"/>
      <c r="IE432" s="1"/>
      <c r="IF432" s="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9"/>
      <c r="KC432" s="9"/>
      <c r="KD432" s="9"/>
      <c r="KE432" s="20">
        <f t="shared" si="686"/>
        <v>41.475033600000003</v>
      </c>
      <c r="KF432" s="20">
        <f t="shared" si="687"/>
        <v>68.27221440000001</v>
      </c>
      <c r="KG432" s="20">
        <f t="shared" si="688"/>
        <v>23.834678400000005</v>
      </c>
      <c r="KH432" s="20">
        <f t="shared" si="689"/>
        <v>2.9759683200000002</v>
      </c>
      <c r="KI432" s="20">
        <f t="shared" si="690"/>
        <v>0.28278431999999998</v>
      </c>
      <c r="KJ432" s="20">
        <f t="shared" si="691"/>
        <v>16.453603670400003</v>
      </c>
      <c r="KK432" s="20">
        <f t="shared" si="692"/>
        <v>20.618208748800001</v>
      </c>
      <c r="KL432" s="20">
        <f t="shared" si="693"/>
        <v>30.449407622400003</v>
      </c>
      <c r="KM432" s="9"/>
      <c r="KN432" s="9"/>
      <c r="KO432" s="9"/>
      <c r="KP432" s="1"/>
      <c r="KQ432" s="9"/>
      <c r="KR432" s="9"/>
      <c r="KS432" s="23">
        <v>44097</v>
      </c>
      <c r="KT432" s="20">
        <v>2</v>
      </c>
      <c r="KU432" s="1">
        <v>3</v>
      </c>
      <c r="KV432" s="1">
        <v>2</v>
      </c>
      <c r="KW432" s="23">
        <v>44370</v>
      </c>
      <c r="KX432" s="1">
        <v>1</v>
      </c>
      <c r="KY432" s="1">
        <v>0</v>
      </c>
      <c r="KZ432" s="1">
        <v>3</v>
      </c>
      <c r="LA432" s="11" t="s">
        <v>2498</v>
      </c>
      <c r="LB432" s="11"/>
      <c r="LC432" s="11"/>
    </row>
    <row r="433" spans="1:315">
      <c r="A433" s="1">
        <v>274</v>
      </c>
      <c r="B433" s="1">
        <f>COUNTIFS($D$3:D433,D433,$F$3:F433,F433)</f>
        <v>1</v>
      </c>
      <c r="C433" s="34">
        <v>16153</v>
      </c>
      <c r="D433" s="21" t="s">
        <v>1811</v>
      </c>
      <c r="E433" s="2" t="s">
        <v>484</v>
      </c>
      <c r="F433" s="12">
        <v>481121401</v>
      </c>
      <c r="G433" s="1">
        <v>73</v>
      </c>
      <c r="H433" s="441">
        <v>44468</v>
      </c>
      <c r="I433" s="29" t="s">
        <v>1812</v>
      </c>
      <c r="J433" s="24" t="s">
        <v>486</v>
      </c>
      <c r="K433" s="2" t="s">
        <v>429</v>
      </c>
      <c r="L433" s="2">
        <v>9</v>
      </c>
      <c r="M433" s="2">
        <v>1</v>
      </c>
      <c r="N433" s="2" t="s">
        <v>644</v>
      </c>
      <c r="O433" s="11"/>
      <c r="P433" s="2" t="s">
        <v>1808</v>
      </c>
      <c r="Q433" s="11"/>
      <c r="R433" s="11"/>
      <c r="S433" s="11"/>
      <c r="T433" s="41"/>
      <c r="U433" s="41"/>
      <c r="V433" s="61" t="s">
        <v>1358</v>
      </c>
      <c r="W433" s="41"/>
      <c r="X433" s="41"/>
      <c r="Y433" s="63"/>
      <c r="Z433" s="11"/>
      <c r="AA433" s="1" t="s">
        <v>793</v>
      </c>
      <c r="AB433" s="1"/>
      <c r="AC433" s="112">
        <v>232</v>
      </c>
      <c r="AD433" s="112">
        <v>2000</v>
      </c>
      <c r="AE433" s="11"/>
      <c r="AF433" s="11"/>
      <c r="AG433" s="11" t="s">
        <v>490</v>
      </c>
      <c r="AH433" s="112">
        <v>150</v>
      </c>
      <c r="AI433" s="11"/>
      <c r="AJ433" s="11"/>
      <c r="AK433" s="112"/>
      <c r="AL433" s="1"/>
      <c r="AM433" s="11"/>
      <c r="AN433" s="1"/>
      <c r="AO433" s="113">
        <v>46.2</v>
      </c>
      <c r="AP433" s="114">
        <v>39.9</v>
      </c>
      <c r="AQ433" s="115">
        <v>11.5</v>
      </c>
      <c r="AR433" s="116">
        <f t="shared" si="665"/>
        <v>97.6</v>
      </c>
      <c r="AS433" s="117">
        <f t="shared" si="666"/>
        <v>1.1578947368421053</v>
      </c>
      <c r="AT433" s="118">
        <f t="shared" si="667"/>
        <v>13.315789473684211</v>
      </c>
      <c r="AU433" s="119">
        <f t="shared" si="668"/>
        <v>0.89883268482490275</v>
      </c>
      <c r="AV433" s="19">
        <f t="shared" si="669"/>
        <v>41.686000000000007</v>
      </c>
      <c r="AW433" s="19">
        <f t="shared" si="670"/>
        <v>90.229437229437224</v>
      </c>
      <c r="AX433" s="120">
        <v>3.06</v>
      </c>
      <c r="AY433" s="19">
        <f t="shared" si="671"/>
        <v>6.6233766233766227</v>
      </c>
      <c r="AZ433" s="1" t="s">
        <v>431</v>
      </c>
      <c r="BA433" s="55">
        <v>22.880000000000003</v>
      </c>
      <c r="BB433" s="1" t="s">
        <v>431</v>
      </c>
      <c r="BC433" s="6">
        <v>1.2999999999999999E-2</v>
      </c>
      <c r="BD433" s="6"/>
      <c r="BE433" s="19"/>
      <c r="BF433" s="19"/>
      <c r="BG433" s="64">
        <v>7228.3333333333339</v>
      </c>
      <c r="BH433" s="64">
        <v>209.32999999999998</v>
      </c>
      <c r="BI433" s="19">
        <v>0.37</v>
      </c>
      <c r="BJ433" s="19">
        <v>53.8</v>
      </c>
      <c r="BK433" s="19">
        <f>100-BJ433</f>
        <v>46.2</v>
      </c>
      <c r="BL433" s="121">
        <f t="shared" si="672"/>
        <v>1.1645021645021643</v>
      </c>
      <c r="BM433" s="122">
        <v>1.87</v>
      </c>
      <c r="BN433" s="6">
        <f t="shared" si="673"/>
        <v>4.0476190476190474</v>
      </c>
      <c r="BO433" s="1" t="s">
        <v>431</v>
      </c>
      <c r="BP433" s="19">
        <v>54.6</v>
      </c>
      <c r="BQ433" s="19">
        <v>57.42</v>
      </c>
      <c r="BR433" s="42">
        <v>37616.400000000001</v>
      </c>
      <c r="BS433" s="6">
        <f t="shared" si="674"/>
        <v>72.5</v>
      </c>
      <c r="BT433" s="4">
        <v>89.4</v>
      </c>
      <c r="BU433" s="42">
        <v>13893.25</v>
      </c>
      <c r="BV433" s="6">
        <f t="shared" si="675"/>
        <v>10.599999999999994</v>
      </c>
      <c r="BW433" s="6">
        <f t="shared" si="676"/>
        <v>39.341399999999993</v>
      </c>
      <c r="BX433" s="22">
        <v>49.9</v>
      </c>
      <c r="BY433" s="22">
        <f t="shared" si="677"/>
        <v>19.910099999999996</v>
      </c>
      <c r="BZ433" s="6">
        <v>22.6</v>
      </c>
      <c r="CA433" s="22">
        <f t="shared" si="678"/>
        <v>9.0174000000000003</v>
      </c>
      <c r="CB433" s="6">
        <v>26.1</v>
      </c>
      <c r="CC433" s="22">
        <f t="shared" si="679"/>
        <v>10.413900000000002</v>
      </c>
      <c r="CD433" s="22">
        <v>0.53</v>
      </c>
      <c r="CE433" s="123">
        <v>99</v>
      </c>
      <c r="CF433" s="124">
        <v>9888</v>
      </c>
      <c r="CG433" s="123">
        <v>95.7</v>
      </c>
      <c r="CH433" s="124">
        <v>6757</v>
      </c>
      <c r="CI433" s="123">
        <v>75</v>
      </c>
      <c r="CJ433" s="123">
        <v>91.8</v>
      </c>
      <c r="CK433" s="124">
        <v>7750</v>
      </c>
      <c r="CL433" s="19">
        <f t="shared" si="680"/>
        <v>2.2079646017699113</v>
      </c>
      <c r="CM433" s="19"/>
      <c r="CN433" s="19"/>
      <c r="CO433" s="19"/>
      <c r="CP433" s="6"/>
      <c r="CQ433" s="19"/>
      <c r="CR433" s="19"/>
      <c r="CS433" s="20"/>
      <c r="CT433" s="25"/>
      <c r="CU433" s="125"/>
      <c r="CV433" s="125"/>
      <c r="CW433" s="1"/>
      <c r="CX433" s="1"/>
      <c r="CY433" s="1"/>
      <c r="CZ433" s="22"/>
      <c r="DA433" s="16"/>
      <c r="DB433" s="126" t="s">
        <v>440</v>
      </c>
      <c r="DC433" s="127"/>
      <c r="DD433" s="128" t="s">
        <v>1813</v>
      </c>
      <c r="DE433" s="1"/>
      <c r="DF433" s="1"/>
      <c r="DG433" s="1"/>
      <c r="DH433" s="1"/>
      <c r="DI433" s="1" t="s">
        <v>433</v>
      </c>
      <c r="DJ433" s="206" t="s">
        <v>490</v>
      </c>
      <c r="DK433" s="4">
        <v>2</v>
      </c>
      <c r="DL433" s="4"/>
      <c r="DM433" s="4"/>
      <c r="DN433" s="16">
        <v>0</v>
      </c>
      <c r="DO433" s="4"/>
      <c r="DP433" s="4"/>
      <c r="DQ433" s="4"/>
      <c r="DR433" s="55" t="s">
        <v>1746</v>
      </c>
      <c r="DS433" s="39" t="s">
        <v>430</v>
      </c>
      <c r="DT433" s="22">
        <v>213</v>
      </c>
      <c r="DU433" s="22">
        <v>9.8000000000000007</v>
      </c>
      <c r="DV433" s="22">
        <v>90.2</v>
      </c>
      <c r="DW433" s="39" t="s">
        <v>430</v>
      </c>
      <c r="DX433" s="39" t="s">
        <v>430</v>
      </c>
      <c r="DY433" s="39" t="s">
        <v>430</v>
      </c>
      <c r="DZ433" s="39" t="s">
        <v>430</v>
      </c>
      <c r="EA433" s="2">
        <v>0</v>
      </c>
      <c r="EB433" s="2"/>
      <c r="EC433" s="36"/>
      <c r="ED433" s="36"/>
      <c r="EE433" s="4">
        <f>L433</f>
        <v>9</v>
      </c>
      <c r="EF433" s="4">
        <v>30</v>
      </c>
      <c r="EG433" s="4"/>
      <c r="EH433" s="4">
        <v>1</v>
      </c>
      <c r="EI433" s="4" t="s">
        <v>2534</v>
      </c>
      <c r="EJ433" s="4">
        <v>172</v>
      </c>
      <c r="EK433" s="4">
        <v>95</v>
      </c>
      <c r="EL433" s="6">
        <f t="shared" si="694"/>
        <v>32.111952406706322</v>
      </c>
      <c r="EM433" s="4"/>
      <c r="EN433" s="4">
        <v>1</v>
      </c>
      <c r="EO433" s="4">
        <v>4</v>
      </c>
      <c r="EP433" s="4">
        <v>2</v>
      </c>
      <c r="EQ433" s="31" t="s">
        <v>513</v>
      </c>
      <c r="ER433" s="14" t="s">
        <v>513</v>
      </c>
      <c r="ES433" s="129">
        <f>C433</f>
        <v>16153</v>
      </c>
      <c r="ET433" s="130">
        <v>75</v>
      </c>
      <c r="EU433" s="130">
        <v>37029</v>
      </c>
      <c r="EV433" s="130">
        <v>8000</v>
      </c>
      <c r="EW433" s="130">
        <v>37440</v>
      </c>
      <c r="EX433" s="130">
        <v>3678</v>
      </c>
      <c r="EY433" s="131">
        <f t="shared" si="681"/>
        <v>229.50720000000001</v>
      </c>
      <c r="EZ433" s="38">
        <f t="shared" si="682"/>
        <v>2065.5648000000001</v>
      </c>
      <c r="FA433" s="9"/>
      <c r="FB433" s="9"/>
      <c r="FC433" s="9"/>
      <c r="FD433" s="9"/>
      <c r="FE433" s="132"/>
      <c r="FF433" s="132"/>
      <c r="FG433" s="132"/>
      <c r="FH433" s="133"/>
      <c r="FI433" s="134"/>
      <c r="FJ433" s="133"/>
      <c r="FK433" s="135"/>
      <c r="FL433" s="136"/>
      <c r="FM433" s="9"/>
      <c r="FN433" s="1"/>
      <c r="FO433" s="40">
        <f t="shared" si="683"/>
        <v>0.23200000000000001</v>
      </c>
      <c r="FP433" s="9"/>
      <c r="FQ433" s="118">
        <f t="shared" si="684"/>
        <v>9.9327554079235192</v>
      </c>
      <c r="FR433" s="137">
        <f t="shared" si="685"/>
        <v>0.22950720000000002</v>
      </c>
      <c r="FS433" s="9"/>
      <c r="FT433" s="1"/>
      <c r="FU433" s="335"/>
      <c r="FV433" s="344">
        <v>40848</v>
      </c>
      <c r="FW433" s="210"/>
      <c r="FX433" s="244" t="s">
        <v>2606</v>
      </c>
      <c r="FY433" s="243" t="s">
        <v>2429</v>
      </c>
      <c r="FZ433" s="1"/>
      <c r="GA433" s="1">
        <v>3</v>
      </c>
      <c r="GB433" s="9"/>
      <c r="GC433" s="9"/>
      <c r="GD433" s="1"/>
      <c r="GE433" s="20">
        <v>0</v>
      </c>
      <c r="GF433" s="237" t="s">
        <v>513</v>
      </c>
      <c r="GG433" s="1"/>
      <c r="GH433" s="28">
        <v>44523</v>
      </c>
      <c r="GI433" s="351">
        <v>1</v>
      </c>
      <c r="GJ433" s="244" t="s">
        <v>2489</v>
      </c>
      <c r="GK433" s="1"/>
      <c r="GL433" s="244" t="s">
        <v>513</v>
      </c>
      <c r="GM433" s="9"/>
      <c r="GN433" s="1"/>
      <c r="GO433" s="10"/>
      <c r="GP433" s="10"/>
      <c r="GQ433" s="20"/>
      <c r="GR433" s="138"/>
      <c r="GS433" s="1"/>
      <c r="GT433" s="1"/>
      <c r="GU433" s="1"/>
      <c r="GV433" s="1"/>
      <c r="GW433" s="1"/>
      <c r="GX433" s="1"/>
      <c r="GY433" s="9"/>
      <c r="GZ433" s="9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22">
        <v>72.5</v>
      </c>
      <c r="KC433" s="22">
        <v>12.6</v>
      </c>
      <c r="KD433" s="22">
        <v>12.8</v>
      </c>
      <c r="KE433" s="20">
        <f t="shared" si="686"/>
        <v>106.03232640000002</v>
      </c>
      <c r="KF433" s="20">
        <f t="shared" si="687"/>
        <v>91.573372800000001</v>
      </c>
      <c r="KG433" s="20">
        <f t="shared" si="688"/>
        <v>26.393328</v>
      </c>
      <c r="KH433" s="20">
        <f t="shared" si="689"/>
        <v>7.0229203200000017</v>
      </c>
      <c r="KI433" s="20">
        <f t="shared" si="690"/>
        <v>4.2917846400000004</v>
      </c>
      <c r="KJ433" s="20">
        <f t="shared" si="691"/>
        <v>45.695113027199994</v>
      </c>
      <c r="KK433" s="20">
        <f t="shared" si="692"/>
        <v>20.695582252800005</v>
      </c>
      <c r="KL433" s="20">
        <f t="shared" si="693"/>
        <v>23.900650300800006</v>
      </c>
      <c r="KM433" s="9"/>
      <c r="KN433" s="9"/>
      <c r="KO433" s="9"/>
      <c r="KP433" s="1"/>
      <c r="KQ433" s="9"/>
      <c r="KR433" s="9"/>
      <c r="KS433" s="23">
        <v>44523</v>
      </c>
      <c r="KT433" s="20">
        <v>2</v>
      </c>
      <c r="KU433" s="1">
        <v>4</v>
      </c>
      <c r="KV433" s="1">
        <v>2</v>
      </c>
      <c r="KW433" s="23">
        <v>44580</v>
      </c>
      <c r="KX433" s="1">
        <v>2</v>
      </c>
      <c r="KY433" s="1">
        <v>0</v>
      </c>
      <c r="KZ433" s="1">
        <v>2</v>
      </c>
      <c r="LA433" s="11" t="s">
        <v>2477</v>
      </c>
      <c r="LB433" s="11"/>
      <c r="LC433" s="11"/>
    </row>
    <row r="434" spans="1:315">
      <c r="A434" s="1">
        <v>54</v>
      </c>
      <c r="B434" s="415">
        <f>COUNTIFS($D$3:D434,D434,$F$3:F434,F434)</f>
        <v>1</v>
      </c>
      <c r="C434" s="34">
        <v>14717</v>
      </c>
      <c r="D434" s="72" t="s">
        <v>1487</v>
      </c>
      <c r="E434" s="73" t="s">
        <v>491</v>
      </c>
      <c r="F434" s="75">
        <v>8202065311</v>
      </c>
      <c r="G434" s="74">
        <v>39</v>
      </c>
      <c r="H434" s="442">
        <v>44263</v>
      </c>
      <c r="I434" s="29" t="s">
        <v>1488</v>
      </c>
      <c r="J434" s="24" t="s">
        <v>486</v>
      </c>
      <c r="K434" s="2" t="s">
        <v>429</v>
      </c>
      <c r="L434" s="2">
        <v>13</v>
      </c>
      <c r="M434" s="2">
        <v>1</v>
      </c>
      <c r="N434" s="2" t="s">
        <v>643</v>
      </c>
      <c r="O434" s="11"/>
      <c r="P434" s="2" t="s">
        <v>1480</v>
      </c>
      <c r="Q434" s="11"/>
      <c r="R434" s="11"/>
      <c r="S434" s="11"/>
      <c r="T434" s="41"/>
      <c r="U434" s="41"/>
      <c r="V434" s="61" t="s">
        <v>1358</v>
      </c>
      <c r="W434" s="41"/>
      <c r="X434" s="63"/>
      <c r="Y434" s="63"/>
      <c r="Z434" s="11"/>
      <c r="AA434" s="1" t="s">
        <v>793</v>
      </c>
      <c r="AB434" s="1"/>
      <c r="AC434" s="112">
        <v>1146</v>
      </c>
      <c r="AD434" s="112">
        <v>15000</v>
      </c>
      <c r="AE434" s="11"/>
      <c r="AF434" s="11"/>
      <c r="AG434" s="11" t="s">
        <v>482</v>
      </c>
      <c r="AH434" s="112">
        <v>1000</v>
      </c>
      <c r="AI434" s="11"/>
      <c r="AJ434" s="11"/>
      <c r="AK434" s="112"/>
      <c r="AL434" s="1"/>
      <c r="AM434" s="11"/>
      <c r="AN434" s="1"/>
      <c r="AO434" s="113">
        <v>12.3</v>
      </c>
      <c r="AP434" s="114">
        <v>83.3</v>
      </c>
      <c r="AQ434" s="115">
        <v>3.23</v>
      </c>
      <c r="AR434" s="116">
        <f t="shared" si="665"/>
        <v>98.83</v>
      </c>
      <c r="AS434" s="117">
        <f t="shared" si="666"/>
        <v>0.1476590636254502</v>
      </c>
      <c r="AT434" s="118">
        <f t="shared" si="667"/>
        <v>0.47693877551020414</v>
      </c>
      <c r="AU434" s="119">
        <f t="shared" si="668"/>
        <v>0.14214723217381256</v>
      </c>
      <c r="AV434" s="19">
        <f t="shared" si="669"/>
        <v>11.622</v>
      </c>
      <c r="AW434" s="19">
        <f t="shared" si="670"/>
        <v>94.487804878048777</v>
      </c>
      <c r="AX434" s="120">
        <v>0.34</v>
      </c>
      <c r="AY434" s="19">
        <f t="shared" si="671"/>
        <v>2.7642276422764227</v>
      </c>
      <c r="AZ434" s="1" t="s">
        <v>431</v>
      </c>
      <c r="BA434" s="55">
        <v>0</v>
      </c>
      <c r="BB434" s="1" t="s">
        <v>431</v>
      </c>
      <c r="BC434" s="6">
        <v>5.2999999999999999E-2</v>
      </c>
      <c r="BD434" s="6"/>
      <c r="BE434" s="19"/>
      <c r="BF434" s="19"/>
      <c r="BG434" s="2">
        <v>6475</v>
      </c>
      <c r="BH434" s="2">
        <v>211</v>
      </c>
      <c r="BI434" s="19">
        <v>2.06</v>
      </c>
      <c r="BJ434" s="19">
        <v>41.2</v>
      </c>
      <c r="BK434" s="1">
        <v>58.8</v>
      </c>
      <c r="BL434" s="121">
        <f t="shared" si="672"/>
        <v>0.70068027210884365</v>
      </c>
      <c r="BM434" s="122">
        <v>0.16</v>
      </c>
      <c r="BN434" s="6">
        <f t="shared" si="673"/>
        <v>1.3008130081300813</v>
      </c>
      <c r="BO434" s="1" t="s">
        <v>431</v>
      </c>
      <c r="BP434" s="19">
        <v>35.799999999999997</v>
      </c>
      <c r="BQ434" s="19">
        <v>32.799999999999997</v>
      </c>
      <c r="BR434" s="6">
        <v>19748.400000000001</v>
      </c>
      <c r="BS434" s="6">
        <f t="shared" si="674"/>
        <v>86</v>
      </c>
      <c r="BT434" s="4">
        <v>91.5</v>
      </c>
      <c r="BU434" s="4">
        <v>10541</v>
      </c>
      <c r="BV434" s="6">
        <f t="shared" si="675"/>
        <v>8.5</v>
      </c>
      <c r="BW434" s="6">
        <f t="shared" si="676"/>
        <v>82.550300000000007</v>
      </c>
      <c r="BX434" s="22">
        <v>31.9</v>
      </c>
      <c r="BY434" s="22">
        <f t="shared" si="677"/>
        <v>26.572700000000001</v>
      </c>
      <c r="BZ434" s="4">
        <v>54.1</v>
      </c>
      <c r="CA434" s="22">
        <f t="shared" si="678"/>
        <v>45.065300000000001</v>
      </c>
      <c r="CB434" s="4">
        <v>13.1</v>
      </c>
      <c r="CC434" s="22">
        <f t="shared" si="679"/>
        <v>10.9123</v>
      </c>
      <c r="CD434" s="22">
        <v>9.1999999999999998E-2</v>
      </c>
      <c r="CE434" s="123">
        <v>93.8</v>
      </c>
      <c r="CF434" s="123">
        <v>8287</v>
      </c>
      <c r="CG434" s="123">
        <v>63.8</v>
      </c>
      <c r="CH434" s="123">
        <v>4922</v>
      </c>
      <c r="CI434" s="123">
        <v>27.3</v>
      </c>
      <c r="CJ434" s="123">
        <v>68.7</v>
      </c>
      <c r="CK434" s="123">
        <v>5982</v>
      </c>
      <c r="CL434" s="19">
        <f t="shared" si="680"/>
        <v>0.58964879852125685</v>
      </c>
      <c r="CM434" s="19">
        <v>0</v>
      </c>
      <c r="CN434" s="19">
        <v>2.1800000000000002</v>
      </c>
      <c r="CO434" s="19">
        <v>15.1</v>
      </c>
      <c r="CP434" s="6"/>
      <c r="CQ434" s="19"/>
      <c r="CR434" s="19"/>
      <c r="CS434" s="20"/>
      <c r="CT434" s="25"/>
      <c r="CU434" s="125"/>
      <c r="CV434" s="125"/>
      <c r="CW434" s="1"/>
      <c r="CX434" s="1"/>
      <c r="CY434" s="1"/>
      <c r="CZ434" s="22"/>
      <c r="DA434" s="16"/>
      <c r="DB434" s="126" t="s">
        <v>440</v>
      </c>
      <c r="DC434" s="127"/>
      <c r="DD434" s="128" t="s">
        <v>1489</v>
      </c>
      <c r="DE434" s="1"/>
      <c r="DF434" s="1"/>
      <c r="DG434" s="1"/>
      <c r="DH434" s="1"/>
      <c r="DI434" s="105" t="s">
        <v>433</v>
      </c>
      <c r="DJ434" s="205" t="s">
        <v>482</v>
      </c>
      <c r="DK434" s="4">
        <v>2</v>
      </c>
      <c r="DL434" s="4"/>
      <c r="DM434" s="4"/>
      <c r="DN434" s="16" t="s">
        <v>442</v>
      </c>
      <c r="DO434" s="4"/>
      <c r="DP434" s="4"/>
      <c r="DQ434" s="4"/>
      <c r="DR434" s="1" t="s">
        <v>430</v>
      </c>
      <c r="DS434" s="1" t="s">
        <v>430</v>
      </c>
      <c r="DT434" s="1">
        <v>140</v>
      </c>
      <c r="DU434" s="1">
        <v>62.9</v>
      </c>
      <c r="DV434" s="1">
        <v>37.1</v>
      </c>
      <c r="DW434" s="1" t="s">
        <v>430</v>
      </c>
      <c r="DX434" s="1" t="s">
        <v>430</v>
      </c>
      <c r="DY434" s="1" t="s">
        <v>430</v>
      </c>
      <c r="DZ434" s="1" t="s">
        <v>430</v>
      </c>
      <c r="EA434" s="1">
        <v>0</v>
      </c>
      <c r="EB434" s="1"/>
      <c r="EC434" s="36"/>
      <c r="ED434" s="36"/>
      <c r="EE434" s="4">
        <f>L434</f>
        <v>13</v>
      </c>
      <c r="EF434" s="4">
        <v>30</v>
      </c>
      <c r="EG434" s="4"/>
      <c r="EH434" s="4">
        <v>1</v>
      </c>
      <c r="EI434" s="4" t="s">
        <v>2742</v>
      </c>
      <c r="EJ434" s="4">
        <v>166</v>
      </c>
      <c r="EK434" s="4">
        <v>51</v>
      </c>
      <c r="EL434" s="6">
        <f t="shared" si="694"/>
        <v>18.50776600377413</v>
      </c>
      <c r="EM434" s="4"/>
      <c r="EN434" s="4">
        <v>1</v>
      </c>
      <c r="EO434" s="4">
        <v>3</v>
      </c>
      <c r="EP434" s="4">
        <v>2</v>
      </c>
      <c r="EQ434" s="31" t="s">
        <v>513</v>
      </c>
      <c r="ER434" s="14" t="s">
        <v>513</v>
      </c>
      <c r="ES434" s="129">
        <v>14717</v>
      </c>
      <c r="ET434" s="130">
        <v>75</v>
      </c>
      <c r="EU434" s="130">
        <v>15580</v>
      </c>
      <c r="EV434" s="130">
        <v>4000</v>
      </c>
      <c r="EW434" s="130">
        <v>39780</v>
      </c>
      <c r="EX434" s="130">
        <v>8743</v>
      </c>
      <c r="EY434" s="131">
        <f t="shared" si="681"/>
        <v>1159.3218000000002</v>
      </c>
      <c r="EZ434" s="38">
        <f t="shared" si="682"/>
        <v>15071.183400000002</v>
      </c>
      <c r="FA434" s="9"/>
      <c r="FB434" s="9"/>
      <c r="FC434" s="9"/>
      <c r="FD434" s="9"/>
      <c r="FE434" s="132"/>
      <c r="FF434" s="132"/>
      <c r="FG434" s="132"/>
      <c r="FH434" s="133"/>
      <c r="FI434" s="134"/>
      <c r="FJ434" s="133"/>
      <c r="FK434" s="135"/>
      <c r="FL434" s="136"/>
      <c r="FM434" s="9"/>
      <c r="FN434" s="1"/>
      <c r="FO434" s="40">
        <f t="shared" si="683"/>
        <v>1.1459999999999999</v>
      </c>
      <c r="FP434" s="9"/>
      <c r="FQ434" s="118">
        <f t="shared" si="684"/>
        <v>56.116816431322206</v>
      </c>
      <c r="FR434" s="137">
        <f t="shared" si="685"/>
        <v>1.1593218000000001</v>
      </c>
      <c r="FS434" s="9"/>
      <c r="FT434" s="1"/>
      <c r="FU434" s="336">
        <v>43009</v>
      </c>
      <c r="FV434" s="343"/>
      <c r="FW434" s="237" t="s">
        <v>430</v>
      </c>
      <c r="FX434" s="208"/>
      <c r="FY434" s="243" t="s">
        <v>2430</v>
      </c>
      <c r="FZ434" s="1"/>
      <c r="GA434" s="1">
        <v>3</v>
      </c>
      <c r="GB434" s="9"/>
      <c r="GC434" s="9"/>
      <c r="GD434" s="1"/>
      <c r="GE434" s="20">
        <v>0</v>
      </c>
      <c r="GF434" s="237" t="s">
        <v>513</v>
      </c>
      <c r="GG434" s="1"/>
      <c r="GH434" s="28">
        <v>44459</v>
      </c>
      <c r="GI434" s="352" t="s">
        <v>2488</v>
      </c>
      <c r="GJ434" s="244" t="s">
        <v>2514</v>
      </c>
      <c r="GK434" s="1"/>
      <c r="GL434" s="244" t="s">
        <v>513</v>
      </c>
      <c r="GM434" s="9"/>
      <c r="GN434" s="1"/>
      <c r="GO434" s="10">
        <v>44263</v>
      </c>
      <c r="GP434" s="10"/>
      <c r="GQ434" s="20"/>
      <c r="GR434" s="138"/>
      <c r="GS434" s="1"/>
      <c r="GT434" s="1"/>
      <c r="GU434" s="1"/>
      <c r="GV434" s="1"/>
      <c r="GW434" s="1"/>
      <c r="GX434" s="1"/>
      <c r="GY434" s="9"/>
      <c r="GZ434" s="9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9"/>
      <c r="KC434" s="9"/>
      <c r="KD434" s="9"/>
      <c r="KE434" s="20">
        <f t="shared" si="686"/>
        <v>142.59658140000002</v>
      </c>
      <c r="KF434" s="20">
        <f t="shared" si="687"/>
        <v>965.71505940000009</v>
      </c>
      <c r="KG434" s="20">
        <f t="shared" si="688"/>
        <v>37.446094140000007</v>
      </c>
      <c r="KH434" s="20">
        <f t="shared" si="689"/>
        <v>3.9416941200000002</v>
      </c>
      <c r="KI434" s="20">
        <f t="shared" si="690"/>
        <v>1.8549148799999999</v>
      </c>
      <c r="KJ434" s="20">
        <f t="shared" si="691"/>
        <v>308.06310394860003</v>
      </c>
      <c r="KK434" s="20">
        <f t="shared" si="692"/>
        <v>522.45184713540004</v>
      </c>
      <c r="KL434" s="20">
        <f t="shared" si="693"/>
        <v>126.50867278140002</v>
      </c>
      <c r="KM434" s="9"/>
      <c r="KN434" s="9"/>
      <c r="KO434" s="9"/>
      <c r="KP434" s="1"/>
      <c r="KQ434" s="9"/>
      <c r="KR434" s="9"/>
      <c r="KS434" s="23">
        <v>44459</v>
      </c>
      <c r="KT434" s="20">
        <v>2</v>
      </c>
      <c r="KU434" s="1">
        <v>3</v>
      </c>
      <c r="KV434" s="1">
        <v>2</v>
      </c>
      <c r="KW434" s="23">
        <v>44865</v>
      </c>
      <c r="KX434" s="1">
        <v>2</v>
      </c>
      <c r="KY434" s="1">
        <v>0</v>
      </c>
      <c r="KZ434" s="1">
        <v>2</v>
      </c>
      <c r="LA434" s="11" t="s">
        <v>2480</v>
      </c>
      <c r="LB434" s="11"/>
      <c r="LC434" s="11"/>
    </row>
    <row r="435" spans="1:315">
      <c r="A435" s="1">
        <v>82</v>
      </c>
      <c r="B435" s="1">
        <f>COUNTIFS($D$3:D435,D435,$F$3:F435,F435)</f>
        <v>2</v>
      </c>
      <c r="C435" s="34">
        <v>17247</v>
      </c>
      <c r="D435" s="72" t="s">
        <v>1487</v>
      </c>
      <c r="E435" s="73" t="s">
        <v>491</v>
      </c>
      <c r="F435" s="75">
        <v>8202065311</v>
      </c>
      <c r="G435" s="74">
        <v>40</v>
      </c>
      <c r="H435" s="442">
        <v>44662</v>
      </c>
      <c r="I435" s="29" t="s">
        <v>1488</v>
      </c>
      <c r="J435" s="24" t="s">
        <v>486</v>
      </c>
      <c r="K435" s="2" t="s">
        <v>429</v>
      </c>
      <c r="L435" s="2">
        <v>36</v>
      </c>
      <c r="M435" s="2" t="s">
        <v>540</v>
      </c>
      <c r="N435" s="2" t="s">
        <v>643</v>
      </c>
      <c r="O435" s="11"/>
      <c r="P435" s="2" t="s">
        <v>1972</v>
      </c>
      <c r="Q435" s="11"/>
      <c r="R435" s="11"/>
      <c r="S435" s="11"/>
      <c r="T435" s="41"/>
      <c r="U435" s="41"/>
      <c r="V435" s="61" t="s">
        <v>1980</v>
      </c>
      <c r="W435" s="41"/>
      <c r="X435" s="41"/>
      <c r="Y435" s="41"/>
      <c r="Z435" s="29"/>
      <c r="AA435" s="1" t="s">
        <v>1780</v>
      </c>
      <c r="AB435" s="1"/>
      <c r="AC435" s="112">
        <v>124</v>
      </c>
      <c r="AD435" s="112">
        <v>4400</v>
      </c>
      <c r="AE435" s="11"/>
      <c r="AF435" s="11"/>
      <c r="AG435" s="11" t="s">
        <v>482</v>
      </c>
      <c r="AH435" s="112" t="s">
        <v>734</v>
      </c>
      <c r="AI435" s="11"/>
      <c r="AJ435" s="11" t="s">
        <v>1987</v>
      </c>
      <c r="AK435" s="112"/>
      <c r="AL435" s="1"/>
      <c r="AM435" s="11"/>
      <c r="AN435" s="1"/>
      <c r="AO435" s="113">
        <v>1.62</v>
      </c>
      <c r="AP435" s="114">
        <v>83.4</v>
      </c>
      <c r="AQ435" s="115">
        <v>11.6</v>
      </c>
      <c r="AR435" s="116">
        <f t="shared" si="665"/>
        <v>96.62</v>
      </c>
      <c r="AS435" s="117">
        <f t="shared" si="666"/>
        <v>1.9424460431654675E-2</v>
      </c>
      <c r="AT435" s="118">
        <f t="shared" si="667"/>
        <v>0.22532374100719421</v>
      </c>
      <c r="AU435" s="119">
        <f t="shared" si="668"/>
        <v>1.7052631578947368E-2</v>
      </c>
      <c r="AV435" s="19">
        <f t="shared" si="669"/>
        <v>1.3476000000000001</v>
      </c>
      <c r="AW435" s="19">
        <f>98-AY435</f>
        <v>83.18518518518519</v>
      </c>
      <c r="AX435" s="120">
        <v>0.24</v>
      </c>
      <c r="AY435" s="19">
        <f t="shared" si="671"/>
        <v>14.814814814814813</v>
      </c>
      <c r="AZ435" s="1" t="s">
        <v>431</v>
      </c>
      <c r="BA435" s="55">
        <v>20.833333333333336</v>
      </c>
      <c r="BB435" s="1" t="s">
        <v>431</v>
      </c>
      <c r="BC435" s="6">
        <v>0</v>
      </c>
      <c r="BD435" s="6"/>
      <c r="BE435" s="19"/>
      <c r="BF435" s="19"/>
      <c r="BG435" s="64">
        <v>4804</v>
      </c>
      <c r="BH435" s="64">
        <v>135.20000000000002</v>
      </c>
      <c r="BI435" s="19">
        <v>0</v>
      </c>
      <c r="BJ435" s="19">
        <v>0</v>
      </c>
      <c r="BK435" s="19">
        <f>100-BJ435</f>
        <v>100</v>
      </c>
      <c r="BL435" s="121">
        <f t="shared" si="672"/>
        <v>0</v>
      </c>
      <c r="BM435" s="122">
        <v>0</v>
      </c>
      <c r="BN435" s="6">
        <f t="shared" si="673"/>
        <v>0</v>
      </c>
      <c r="BO435" s="1" t="s">
        <v>431</v>
      </c>
      <c r="BP435" s="19" t="s">
        <v>431</v>
      </c>
      <c r="BQ435" s="19" t="s">
        <v>431</v>
      </c>
      <c r="BR435" s="42">
        <v>28395</v>
      </c>
      <c r="BS435" s="6" t="s">
        <v>431</v>
      </c>
      <c r="BT435" s="4">
        <v>91.8</v>
      </c>
      <c r="BU435" s="42">
        <v>17531</v>
      </c>
      <c r="BV435" s="6">
        <f t="shared" si="675"/>
        <v>8.2000000000000028</v>
      </c>
      <c r="BW435" s="6" t="s">
        <v>431</v>
      </c>
      <c r="BX435" s="22" t="s">
        <v>431</v>
      </c>
      <c r="BY435" s="22" t="s">
        <v>431</v>
      </c>
      <c r="BZ435" s="6" t="s">
        <v>431</v>
      </c>
      <c r="CA435" s="22" t="s">
        <v>431</v>
      </c>
      <c r="CB435" s="6" t="s">
        <v>431</v>
      </c>
      <c r="CC435" s="22" t="s">
        <v>431</v>
      </c>
      <c r="CD435" s="22" t="s">
        <v>431</v>
      </c>
      <c r="CE435" s="123" t="s">
        <v>431</v>
      </c>
      <c r="CF435" s="124" t="s">
        <v>431</v>
      </c>
      <c r="CG435" s="123" t="s">
        <v>431</v>
      </c>
      <c r="CH435" s="124" t="s">
        <v>431</v>
      </c>
      <c r="CI435" s="123">
        <v>71.5</v>
      </c>
      <c r="CJ435" s="123">
        <v>71.5</v>
      </c>
      <c r="CK435" s="124">
        <v>6186</v>
      </c>
      <c r="CL435" s="19" t="s">
        <v>431</v>
      </c>
      <c r="CM435" s="19"/>
      <c r="CN435" s="19"/>
      <c r="CO435" s="19"/>
      <c r="CP435" s="6"/>
      <c r="CQ435" s="19"/>
      <c r="CR435" s="19"/>
      <c r="CS435" s="20"/>
      <c r="CT435" s="25"/>
      <c r="CU435" s="125"/>
      <c r="CV435" s="125"/>
      <c r="CW435" s="1"/>
      <c r="CX435" s="1"/>
      <c r="CY435" s="1"/>
      <c r="CZ435" s="22"/>
      <c r="DA435" s="16"/>
      <c r="DB435" s="126"/>
      <c r="DC435" s="127"/>
      <c r="DD435" s="128"/>
      <c r="DE435" s="1"/>
      <c r="DF435" s="1"/>
      <c r="DG435" s="1"/>
      <c r="DH435" s="1"/>
      <c r="DI435" s="1" t="s">
        <v>433</v>
      </c>
      <c r="DJ435" s="205" t="s">
        <v>482</v>
      </c>
      <c r="DK435" s="4">
        <v>2</v>
      </c>
      <c r="DL435" s="4"/>
      <c r="DM435" s="4"/>
      <c r="DN435" s="16">
        <v>0</v>
      </c>
      <c r="DO435" s="4"/>
      <c r="DP435" s="4"/>
      <c r="DQ435" s="4"/>
      <c r="DR435" s="55" t="s">
        <v>1414</v>
      </c>
      <c r="DS435" s="22" t="s">
        <v>430</v>
      </c>
      <c r="DT435" s="22">
        <v>15</v>
      </c>
      <c r="DU435" s="22">
        <v>66.7</v>
      </c>
      <c r="DV435" s="22">
        <v>33.299999999999997</v>
      </c>
      <c r="DW435" s="22" t="s">
        <v>430</v>
      </c>
      <c r="DX435" s="22" t="s">
        <v>430</v>
      </c>
      <c r="DY435" s="22" t="s">
        <v>430</v>
      </c>
      <c r="DZ435" s="22" t="s">
        <v>430</v>
      </c>
      <c r="EA435" s="2">
        <v>0</v>
      </c>
      <c r="EB435" s="2"/>
      <c r="EC435" s="36"/>
      <c r="ED435" s="36"/>
      <c r="EE435" s="4">
        <f>L435</f>
        <v>36</v>
      </c>
      <c r="EF435" s="4">
        <v>30</v>
      </c>
      <c r="EG435" s="4"/>
      <c r="EH435" s="4">
        <v>1</v>
      </c>
      <c r="EI435" s="4" t="s">
        <v>2742</v>
      </c>
      <c r="EJ435" s="4">
        <v>166</v>
      </c>
      <c r="EK435" s="4">
        <v>51</v>
      </c>
      <c r="EL435" s="6">
        <f t="shared" si="694"/>
        <v>18.50776600377413</v>
      </c>
      <c r="EM435" s="4"/>
      <c r="EN435" s="4">
        <v>1</v>
      </c>
      <c r="EO435" s="4">
        <v>3</v>
      </c>
      <c r="EP435" s="4">
        <v>2</v>
      </c>
      <c r="EQ435" s="31" t="s">
        <v>513</v>
      </c>
      <c r="ER435" s="14" t="s">
        <v>513</v>
      </c>
      <c r="ES435" s="129">
        <v>14717</v>
      </c>
      <c r="ET435" s="130">
        <v>75</v>
      </c>
      <c r="EU435" s="130">
        <v>15580</v>
      </c>
      <c r="EV435" s="130">
        <v>4000</v>
      </c>
      <c r="EW435" s="130">
        <v>39780</v>
      </c>
      <c r="EX435" s="130">
        <v>8743</v>
      </c>
      <c r="EY435" s="131">
        <f t="shared" si="681"/>
        <v>1159.3218000000002</v>
      </c>
      <c r="EZ435" s="38">
        <f t="shared" si="682"/>
        <v>41735.584800000004</v>
      </c>
      <c r="FA435" s="9"/>
      <c r="FB435" s="9"/>
      <c r="FC435" s="9"/>
      <c r="FD435" s="9"/>
      <c r="FE435" s="132"/>
      <c r="FF435" s="132"/>
      <c r="FG435" s="132"/>
      <c r="FH435" s="133"/>
      <c r="FI435" s="134"/>
      <c r="FJ435" s="133"/>
      <c r="FK435" s="135"/>
      <c r="FL435" s="136"/>
      <c r="FM435" s="9"/>
      <c r="FN435" s="1"/>
      <c r="FO435" s="40">
        <f t="shared" si="683"/>
        <v>0.124</v>
      </c>
      <c r="FP435" s="9"/>
      <c r="FQ435" s="118">
        <f t="shared" si="684"/>
        <v>56.116816431322206</v>
      </c>
      <c r="FR435" s="137">
        <f t="shared" si="685"/>
        <v>1.1593218000000001</v>
      </c>
      <c r="FS435" s="9"/>
      <c r="FT435" s="1"/>
      <c r="FU435" s="336">
        <v>43009</v>
      </c>
      <c r="FV435" s="343"/>
      <c r="FW435" s="237" t="s">
        <v>430</v>
      </c>
      <c r="FX435" s="208"/>
      <c r="FY435" s="243" t="s">
        <v>2430</v>
      </c>
      <c r="FZ435" s="1"/>
      <c r="GA435" s="1">
        <v>3</v>
      </c>
      <c r="GB435" s="9"/>
      <c r="GC435" s="9"/>
      <c r="GD435" s="1"/>
      <c r="GE435" s="20">
        <v>0</v>
      </c>
      <c r="GF435" s="237" t="s">
        <v>513</v>
      </c>
      <c r="GG435" s="1"/>
      <c r="GH435" s="28">
        <v>44865</v>
      </c>
      <c r="GI435" s="352" t="s">
        <v>2488</v>
      </c>
      <c r="GJ435" s="244" t="s">
        <v>2514</v>
      </c>
      <c r="GK435" s="1"/>
      <c r="GL435" s="244" t="s">
        <v>513</v>
      </c>
      <c r="GM435" s="9"/>
      <c r="GN435" s="1"/>
      <c r="GO435" s="10">
        <v>44662</v>
      </c>
      <c r="GP435" s="10"/>
      <c r="GQ435" s="20"/>
      <c r="GR435" s="138"/>
      <c r="GS435" s="1"/>
      <c r="GT435" s="1"/>
      <c r="GU435" s="1"/>
      <c r="GV435" s="1"/>
      <c r="GW435" s="1"/>
      <c r="GX435" s="1"/>
      <c r="GY435" s="9"/>
      <c r="GZ435" s="9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22"/>
      <c r="KC435" s="22"/>
      <c r="KD435" s="22"/>
      <c r="KE435" s="20">
        <f t="shared" si="686"/>
        <v>18.781013160000001</v>
      </c>
      <c r="KF435" s="20">
        <f t="shared" si="687"/>
        <v>966.87438120000013</v>
      </c>
      <c r="KG435" s="20">
        <f t="shared" si="688"/>
        <v>134.48132880000003</v>
      </c>
      <c r="KH435" s="20">
        <f t="shared" si="689"/>
        <v>2.7823723199999999</v>
      </c>
      <c r="KI435" s="20">
        <f t="shared" si="690"/>
        <v>0</v>
      </c>
      <c r="KJ435" s="20" t="s">
        <v>431</v>
      </c>
      <c r="KK435" s="20" t="s">
        <v>431</v>
      </c>
      <c r="KL435" s="20" t="s">
        <v>431</v>
      </c>
      <c r="KM435" s="1" t="s">
        <v>431</v>
      </c>
      <c r="KN435" s="1" t="s">
        <v>431</v>
      </c>
      <c r="KO435" s="9"/>
      <c r="KP435" s="2"/>
      <c r="KQ435" s="2"/>
      <c r="KR435" s="2"/>
      <c r="KS435" s="23">
        <v>44865</v>
      </c>
      <c r="KT435" s="20">
        <v>2</v>
      </c>
      <c r="KU435" s="1">
        <v>3</v>
      </c>
      <c r="KV435" s="1">
        <v>2</v>
      </c>
      <c r="KW435" s="23">
        <v>44865</v>
      </c>
      <c r="KX435" s="1">
        <v>2</v>
      </c>
      <c r="KY435" s="1">
        <v>0</v>
      </c>
      <c r="KZ435" s="1">
        <v>2</v>
      </c>
      <c r="LA435" s="11" t="s">
        <v>2480</v>
      </c>
      <c r="LB435" s="11"/>
      <c r="LC435" s="11"/>
    </row>
    <row r="436" spans="1:315">
      <c r="A436" s="1">
        <v>275</v>
      </c>
      <c r="B436" s="1">
        <f>COUNTIFS($D$3:D436,D436,$F$3:F436,F436)</f>
        <v>1</v>
      </c>
      <c r="C436" s="34">
        <v>16163</v>
      </c>
      <c r="D436" s="21" t="s">
        <v>704</v>
      </c>
      <c r="E436" s="2" t="s">
        <v>673</v>
      </c>
      <c r="F436" s="12">
        <v>5503122119</v>
      </c>
      <c r="G436" s="1">
        <v>66</v>
      </c>
      <c r="H436" s="441">
        <v>44469</v>
      </c>
      <c r="I436" s="29" t="s">
        <v>456</v>
      </c>
      <c r="J436" s="24" t="s">
        <v>486</v>
      </c>
      <c r="K436" s="2" t="s">
        <v>429</v>
      </c>
      <c r="L436" s="2" t="s">
        <v>1748</v>
      </c>
      <c r="M436" s="2" t="s">
        <v>661</v>
      </c>
      <c r="N436" s="2" t="s">
        <v>644</v>
      </c>
      <c r="O436" s="11"/>
      <c r="P436" s="2" t="s">
        <v>1808</v>
      </c>
      <c r="Q436" s="11"/>
      <c r="R436" s="11"/>
      <c r="S436" s="11"/>
      <c r="T436" s="41"/>
      <c r="U436" s="41"/>
      <c r="V436" s="61" t="s">
        <v>1358</v>
      </c>
      <c r="W436" s="60" t="s">
        <v>1305</v>
      </c>
      <c r="X436" s="41"/>
      <c r="Y436" s="63"/>
      <c r="Z436" s="11"/>
      <c r="AA436" s="1" t="s">
        <v>793</v>
      </c>
      <c r="AB436" s="1"/>
      <c r="AC436" s="112">
        <v>199</v>
      </c>
      <c r="AD436" s="112">
        <v>1500</v>
      </c>
      <c r="AE436" s="11"/>
      <c r="AF436" s="11"/>
      <c r="AG436" s="11" t="s">
        <v>490</v>
      </c>
      <c r="AH436" s="112">
        <v>150</v>
      </c>
      <c r="AI436" s="11"/>
      <c r="AJ436" s="11"/>
      <c r="AK436" s="112"/>
      <c r="AL436" s="1"/>
      <c r="AM436" s="11"/>
      <c r="AN436" s="1"/>
      <c r="AO436" s="113">
        <v>30.4</v>
      </c>
      <c r="AP436" s="114">
        <v>58.4</v>
      </c>
      <c r="AQ436" s="115">
        <v>10.8</v>
      </c>
      <c r="AR436" s="116">
        <f t="shared" si="665"/>
        <v>99.6</v>
      </c>
      <c r="AS436" s="117">
        <f t="shared" si="666"/>
        <v>0.52054794520547942</v>
      </c>
      <c r="AT436" s="118">
        <f t="shared" si="667"/>
        <v>5.6219178082191785</v>
      </c>
      <c r="AU436" s="119">
        <f t="shared" si="668"/>
        <v>0.43930635838150284</v>
      </c>
      <c r="AV436" s="19">
        <f t="shared" si="669"/>
        <v>27.571999999999999</v>
      </c>
      <c r="AW436" s="19">
        <f>98-AY436-(CD436*100/AO436)</f>
        <v>90.69736842105263</v>
      </c>
      <c r="AX436" s="120">
        <v>1.34</v>
      </c>
      <c r="AY436" s="19">
        <f t="shared" si="671"/>
        <v>4.4078947368421053</v>
      </c>
      <c r="AZ436" s="1" t="s">
        <v>431</v>
      </c>
      <c r="BA436" s="55">
        <v>56.42</v>
      </c>
      <c r="BB436" s="1" t="s">
        <v>431</v>
      </c>
      <c r="BC436" s="6">
        <v>2.5000000000000001E-2</v>
      </c>
      <c r="BD436" s="6"/>
      <c r="BE436" s="19"/>
      <c r="BF436" s="19"/>
      <c r="BG436" s="64">
        <v>5984.166666666667</v>
      </c>
      <c r="BH436" s="64">
        <v>342.43</v>
      </c>
      <c r="BI436" s="19">
        <v>0.82</v>
      </c>
      <c r="BJ436" s="19">
        <v>50.4</v>
      </c>
      <c r="BK436" s="19">
        <f>100-BJ436</f>
        <v>49.6</v>
      </c>
      <c r="BL436" s="121">
        <f t="shared" si="672"/>
        <v>1.0161290322580645</v>
      </c>
      <c r="BM436" s="122">
        <v>0.15</v>
      </c>
      <c r="BN436" s="6">
        <f t="shared" si="673"/>
        <v>0.49342105263157898</v>
      </c>
      <c r="BO436" s="1" t="s">
        <v>431</v>
      </c>
      <c r="BP436" s="19">
        <v>22.224999999999998</v>
      </c>
      <c r="BQ436" s="19">
        <v>29.900000000000002</v>
      </c>
      <c r="BR436" s="42">
        <v>30829.68</v>
      </c>
      <c r="BS436" s="6">
        <f>BX436+BZ436</f>
        <v>59</v>
      </c>
      <c r="BT436" s="4">
        <v>93.6</v>
      </c>
      <c r="BU436" s="42">
        <v>8851.9</v>
      </c>
      <c r="BV436" s="6">
        <f t="shared" si="675"/>
        <v>6.4000000000000057</v>
      </c>
      <c r="BW436" s="6">
        <f>BY436+CA436+CC436</f>
        <v>57.523999999999994</v>
      </c>
      <c r="BX436" s="22">
        <v>33.799999999999997</v>
      </c>
      <c r="BY436" s="22">
        <f>BX436*AP436/100</f>
        <v>19.739199999999997</v>
      </c>
      <c r="BZ436" s="6">
        <v>25.2</v>
      </c>
      <c r="CA436" s="22">
        <f>BZ436*AP436/100</f>
        <v>14.716799999999999</v>
      </c>
      <c r="CB436" s="6">
        <v>39.5</v>
      </c>
      <c r="CC436" s="22">
        <f>CB436*AP436/100</f>
        <v>23.067999999999998</v>
      </c>
      <c r="CD436" s="22">
        <v>0.88</v>
      </c>
      <c r="CE436" s="123">
        <v>96.2</v>
      </c>
      <c r="CF436" s="124">
        <v>8014</v>
      </c>
      <c r="CG436" s="123">
        <v>87.2</v>
      </c>
      <c r="CH436" s="124">
        <v>6055</v>
      </c>
      <c r="CI436" s="123">
        <v>58.2</v>
      </c>
      <c r="CJ436" s="123">
        <v>78.599999999999994</v>
      </c>
      <c r="CK436" s="124">
        <v>5909</v>
      </c>
      <c r="CL436" s="19">
        <f>BX436/BZ436</f>
        <v>1.3412698412698412</v>
      </c>
      <c r="CM436" s="19"/>
      <c r="CN436" s="19"/>
      <c r="CO436" s="19"/>
      <c r="CP436" s="6"/>
      <c r="CQ436" s="19"/>
      <c r="CR436" s="19"/>
      <c r="CS436" s="20"/>
      <c r="CT436" s="25"/>
      <c r="CU436" s="125"/>
      <c r="CV436" s="125"/>
      <c r="CW436" s="1"/>
      <c r="CX436" s="1"/>
      <c r="CY436" s="1"/>
      <c r="CZ436" s="22"/>
      <c r="DA436" s="16"/>
      <c r="DB436" s="126" t="s">
        <v>440</v>
      </c>
      <c r="DC436" s="127"/>
      <c r="DD436" s="128" t="s">
        <v>1814</v>
      </c>
      <c r="DE436" s="1"/>
      <c r="DF436" s="1"/>
      <c r="DG436" s="1"/>
      <c r="DH436" s="1"/>
      <c r="DI436" s="1" t="s">
        <v>433</v>
      </c>
      <c r="DJ436" s="206" t="s">
        <v>490</v>
      </c>
      <c r="DK436" s="4">
        <v>2</v>
      </c>
      <c r="DL436" s="4"/>
      <c r="DM436" s="4"/>
      <c r="DN436" s="16">
        <v>0</v>
      </c>
      <c r="DO436" s="4"/>
      <c r="DP436" s="4"/>
      <c r="DQ436" s="4"/>
      <c r="DR436" s="22" t="s">
        <v>430</v>
      </c>
      <c r="DS436" s="22" t="s">
        <v>430</v>
      </c>
      <c r="DT436" s="22">
        <v>191</v>
      </c>
      <c r="DU436" s="22">
        <v>9.9</v>
      </c>
      <c r="DV436" s="22">
        <v>90.1</v>
      </c>
      <c r="DW436" s="39" t="s">
        <v>430</v>
      </c>
      <c r="DX436" s="39" t="s">
        <v>430</v>
      </c>
      <c r="DY436" s="39" t="s">
        <v>430</v>
      </c>
      <c r="DZ436" s="39" t="s">
        <v>430</v>
      </c>
      <c r="EA436" s="2">
        <v>0</v>
      </c>
      <c r="EB436" s="2"/>
      <c r="EC436" s="36"/>
      <c r="ED436" s="36"/>
      <c r="EE436" s="4" t="str">
        <f>L436</f>
        <v>7,5</v>
      </c>
      <c r="EF436" s="4" t="s">
        <v>430</v>
      </c>
      <c r="EG436" s="4"/>
      <c r="EH436" s="4">
        <v>0</v>
      </c>
      <c r="EI436" s="4" t="s">
        <v>513</v>
      </c>
      <c r="EJ436" s="4" t="s">
        <v>430</v>
      </c>
      <c r="EK436" s="4" t="s">
        <v>430</v>
      </c>
      <c r="EL436" s="6" t="s">
        <v>430</v>
      </c>
      <c r="EM436" s="4"/>
      <c r="EN436" s="4" t="s">
        <v>430</v>
      </c>
      <c r="EO436" s="4">
        <v>3</v>
      </c>
      <c r="EP436" s="4">
        <v>2</v>
      </c>
      <c r="EQ436" s="31">
        <v>7</v>
      </c>
      <c r="ER436" s="14">
        <v>39814</v>
      </c>
      <c r="ES436" s="129">
        <f>C436</f>
        <v>16163</v>
      </c>
      <c r="ET436" s="130">
        <v>75</v>
      </c>
      <c r="EU436" s="130">
        <v>8127</v>
      </c>
      <c r="EV436" s="130">
        <v>6000</v>
      </c>
      <c r="EW436" s="130">
        <v>37440</v>
      </c>
      <c r="EX436" s="130">
        <v>2343</v>
      </c>
      <c r="EY436" s="131">
        <f t="shared" si="681"/>
        <v>194.9376</v>
      </c>
      <c r="EZ436" s="38">
        <f t="shared" si="682"/>
        <v>1462.0319999999999</v>
      </c>
      <c r="FA436" s="9"/>
      <c r="FB436" s="9"/>
      <c r="FC436" s="9"/>
      <c r="FD436" s="9"/>
      <c r="FE436" s="132"/>
      <c r="FF436" s="132"/>
      <c r="FG436" s="132"/>
      <c r="FH436" s="133"/>
      <c r="FI436" s="134"/>
      <c r="FJ436" s="133"/>
      <c r="FK436" s="135"/>
      <c r="FL436" s="136"/>
      <c r="FM436" s="9"/>
      <c r="FN436" s="1"/>
      <c r="FO436" s="40">
        <f t="shared" si="683"/>
        <v>0.19900000000000001</v>
      </c>
      <c r="FP436" s="9"/>
      <c r="FQ436" s="118">
        <f t="shared" si="684"/>
        <v>28.829826504245109</v>
      </c>
      <c r="FR436" s="137">
        <f t="shared" si="685"/>
        <v>0.19493760000000002</v>
      </c>
      <c r="FS436" s="9"/>
      <c r="FT436" s="1"/>
      <c r="FU436" s="335"/>
      <c r="FV436" s="344">
        <v>39083</v>
      </c>
      <c r="FW436" s="210"/>
      <c r="FX436" s="244" t="s">
        <v>1322</v>
      </c>
      <c r="FY436" s="243" t="s">
        <v>2743</v>
      </c>
      <c r="FZ436" s="1"/>
      <c r="GA436" s="237" t="s">
        <v>430</v>
      </c>
      <c r="GB436" s="9"/>
      <c r="GC436" s="9"/>
      <c r="GD436" s="1"/>
      <c r="GE436" s="459" t="s">
        <v>430</v>
      </c>
      <c r="GF436" s="237" t="s">
        <v>513</v>
      </c>
      <c r="GG436" s="1"/>
      <c r="GH436" s="244" t="s">
        <v>430</v>
      </c>
      <c r="GI436" s="352" t="s">
        <v>2488</v>
      </c>
      <c r="GJ436" s="244" t="s">
        <v>430</v>
      </c>
      <c r="GK436" s="1"/>
      <c r="GL436" s="244" t="s">
        <v>513</v>
      </c>
      <c r="GM436" s="9"/>
      <c r="GN436" s="1"/>
      <c r="GO436" s="10"/>
      <c r="GP436" s="10"/>
      <c r="GQ436" s="20"/>
      <c r="GR436" s="138"/>
      <c r="GS436" s="1"/>
      <c r="GT436" s="1"/>
      <c r="GU436" s="1"/>
      <c r="GV436" s="1"/>
      <c r="GW436" s="1"/>
      <c r="GX436" s="1"/>
      <c r="GY436" s="9"/>
      <c r="GZ436" s="9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22">
        <v>61.6</v>
      </c>
      <c r="KC436" s="22">
        <v>22.2</v>
      </c>
      <c r="KD436" s="22">
        <v>17.7</v>
      </c>
      <c r="KE436" s="20">
        <f t="shared" si="686"/>
        <v>59.261030399999996</v>
      </c>
      <c r="KF436" s="20">
        <f t="shared" si="687"/>
        <v>113.84355840000002</v>
      </c>
      <c r="KG436" s="20">
        <f t="shared" si="688"/>
        <v>21.0532608</v>
      </c>
      <c r="KH436" s="20">
        <f t="shared" si="689"/>
        <v>2.6121638400000005</v>
      </c>
      <c r="KI436" s="20">
        <f t="shared" si="690"/>
        <v>0.29240640000000001</v>
      </c>
      <c r="KJ436" s="20">
        <f>FR436*BY436/100*1000</f>
        <v>38.479122739199994</v>
      </c>
      <c r="KK436" s="20">
        <f>FR436*CA436/100*1000</f>
        <v>28.6885767168</v>
      </c>
      <c r="KL436" s="20">
        <f>FR436*CC436/100*1000</f>
        <v>44.968205568000002</v>
      </c>
      <c r="KM436" s="9"/>
      <c r="KN436" s="9"/>
      <c r="KO436" s="9"/>
      <c r="KP436" s="1"/>
      <c r="KQ436" s="9"/>
      <c r="KR436" s="9"/>
      <c r="KS436" s="245" t="s">
        <v>430</v>
      </c>
      <c r="KT436" s="459" t="s">
        <v>430</v>
      </c>
      <c r="KU436" s="237" t="s">
        <v>430</v>
      </c>
      <c r="KV436" s="237" t="s">
        <v>430</v>
      </c>
      <c r="KW436" s="237" t="s">
        <v>430</v>
      </c>
      <c r="KX436" s="237" t="s">
        <v>430</v>
      </c>
      <c r="KY436" s="237" t="s">
        <v>430</v>
      </c>
      <c r="KZ436" s="237" t="s">
        <v>430</v>
      </c>
      <c r="LA436" s="11" t="s">
        <v>430</v>
      </c>
      <c r="LB436" s="11"/>
      <c r="LC436" s="11"/>
    </row>
    <row r="437" spans="1:315">
      <c r="A437" s="1">
        <v>364</v>
      </c>
      <c r="B437" s="1">
        <f>COUNTIFS($D$3:D437,D437,$F$3:F437,F437)</f>
        <v>1</v>
      </c>
      <c r="C437" s="34">
        <v>11960</v>
      </c>
      <c r="D437" s="72" t="s">
        <v>475</v>
      </c>
      <c r="E437" s="73" t="s">
        <v>451</v>
      </c>
      <c r="F437" s="75">
        <v>490521033</v>
      </c>
      <c r="G437" s="74">
        <v>70</v>
      </c>
      <c r="H437" s="442">
        <v>43797</v>
      </c>
      <c r="I437" s="29" t="s">
        <v>441</v>
      </c>
      <c r="J437" s="24" t="s">
        <v>486</v>
      </c>
      <c r="K437" s="2" t="s">
        <v>429</v>
      </c>
      <c r="L437" s="1">
        <v>12</v>
      </c>
      <c r="M437" s="2" t="s">
        <v>661</v>
      </c>
      <c r="N437" s="2" t="s">
        <v>430</v>
      </c>
      <c r="O437" s="1"/>
      <c r="P437" s="1" t="s">
        <v>894</v>
      </c>
      <c r="Q437" s="25"/>
      <c r="R437" s="25"/>
      <c r="S437" s="2"/>
      <c r="T437" s="45" t="s">
        <v>782</v>
      </c>
      <c r="U437" s="45"/>
      <c r="V437" s="47" t="s">
        <v>858</v>
      </c>
      <c r="W437" s="27"/>
      <c r="X437" s="56"/>
      <c r="Y437" s="56"/>
      <c r="Z437" s="29"/>
      <c r="AA437" s="1" t="s">
        <v>797</v>
      </c>
      <c r="AB437" s="1"/>
      <c r="AC437" s="112">
        <v>70</v>
      </c>
      <c r="AD437" s="112">
        <v>800</v>
      </c>
      <c r="AE437" s="11"/>
      <c r="AF437" s="11"/>
      <c r="AG437" s="11" t="s">
        <v>482</v>
      </c>
      <c r="AH437" s="112">
        <v>50</v>
      </c>
      <c r="AI437" s="11"/>
      <c r="AJ437" s="1"/>
      <c r="AK437" s="112"/>
      <c r="AL437" s="1"/>
      <c r="AM437" s="1"/>
      <c r="AN437" s="1"/>
      <c r="AO437" s="113">
        <v>27.2</v>
      </c>
      <c r="AP437" s="114">
        <v>29.8</v>
      </c>
      <c r="AQ437" s="115">
        <v>42.9</v>
      </c>
      <c r="AR437" s="116">
        <f t="shared" si="665"/>
        <v>99.9</v>
      </c>
      <c r="AS437" s="117">
        <f t="shared" si="666"/>
        <v>0.9127516778523489</v>
      </c>
      <c r="AT437" s="118">
        <f t="shared" si="667"/>
        <v>39.157046979865768</v>
      </c>
      <c r="AU437" s="119">
        <f t="shared" si="668"/>
        <v>0.37414030261348002</v>
      </c>
      <c r="AV437" s="19">
        <v>24.099199999999996</v>
      </c>
      <c r="AW437" s="19">
        <f>95-AY437</f>
        <v>88.6</v>
      </c>
      <c r="AX437" s="120">
        <v>1.7408000000000001</v>
      </c>
      <c r="AY437" s="19">
        <v>6.4</v>
      </c>
      <c r="AZ437" s="1" t="s">
        <v>431</v>
      </c>
      <c r="BA437" s="55">
        <v>45.5</v>
      </c>
      <c r="BB437" s="1" t="s">
        <v>431</v>
      </c>
      <c r="BC437" s="6">
        <v>0.06</v>
      </c>
      <c r="BD437" s="6">
        <v>67.099999999999994</v>
      </c>
      <c r="BE437" s="19">
        <v>40.4</v>
      </c>
      <c r="BF437" s="19">
        <v>34.299999999999997</v>
      </c>
      <c r="BG437" s="2">
        <v>5560</v>
      </c>
      <c r="BH437" s="20">
        <v>424.32</v>
      </c>
      <c r="BI437" s="19">
        <v>0.7</v>
      </c>
      <c r="BJ437" s="19">
        <v>39.9</v>
      </c>
      <c r="BK437" s="1">
        <v>60.1</v>
      </c>
      <c r="BL437" s="121">
        <f t="shared" si="672"/>
        <v>0.66389351081530779</v>
      </c>
      <c r="BM437" s="122">
        <v>0.3</v>
      </c>
      <c r="BN437" s="6">
        <f t="shared" si="673"/>
        <v>1.1029411764705883</v>
      </c>
      <c r="BO437" s="1" t="s">
        <v>431</v>
      </c>
      <c r="BP437" s="1">
        <v>51.2</v>
      </c>
      <c r="BQ437" s="19">
        <v>59.279999999999994</v>
      </c>
      <c r="BR437" s="42">
        <v>41626.549999999996</v>
      </c>
      <c r="BS437" s="6">
        <f>BX437+BZ437</f>
        <v>54.5</v>
      </c>
      <c r="BT437" s="4">
        <v>88.6</v>
      </c>
      <c r="BU437" s="42">
        <v>8191.6800000000012</v>
      </c>
      <c r="BV437" s="6">
        <f t="shared" si="675"/>
        <v>11.400000000000006</v>
      </c>
      <c r="BW437" s="6">
        <f>BY437+CA437+CC437</f>
        <v>29.412600000000001</v>
      </c>
      <c r="BX437" s="4">
        <v>18.2</v>
      </c>
      <c r="BY437" s="22">
        <f>BX437*AP437/100</f>
        <v>5.4236000000000004</v>
      </c>
      <c r="BZ437" s="4">
        <v>36.299999999999997</v>
      </c>
      <c r="CA437" s="22">
        <f>BZ437*AP437/100</f>
        <v>10.817399999999999</v>
      </c>
      <c r="CB437" s="4">
        <v>44.2</v>
      </c>
      <c r="CC437" s="22">
        <f>CB437*AP437/100</f>
        <v>13.171600000000002</v>
      </c>
      <c r="CD437" s="22">
        <v>0.18</v>
      </c>
      <c r="CE437" s="123">
        <v>97.6</v>
      </c>
      <c r="CF437" s="124">
        <v>7355.4</v>
      </c>
      <c r="CG437" s="123">
        <v>95.8</v>
      </c>
      <c r="CH437" s="123">
        <v>5393</v>
      </c>
      <c r="CI437" s="123">
        <v>79.7</v>
      </c>
      <c r="CJ437" s="123">
        <v>88.7</v>
      </c>
      <c r="CK437" s="124">
        <v>5643.5999999999995</v>
      </c>
      <c r="CL437" s="19">
        <f>BX437/BZ437</f>
        <v>0.50137741046831963</v>
      </c>
      <c r="CM437" s="22"/>
      <c r="CN437" s="22"/>
      <c r="CO437" s="22"/>
      <c r="CP437" s="6"/>
      <c r="CQ437" s="19"/>
      <c r="CR437" s="19"/>
      <c r="CS437" s="19"/>
      <c r="CT437" s="22"/>
      <c r="CU437" s="139"/>
      <c r="CV437" s="139"/>
      <c r="CW437" s="22"/>
      <c r="CX437" s="22"/>
      <c r="CY437" s="1"/>
      <c r="CZ437" s="22"/>
      <c r="DA437" s="16">
        <v>3</v>
      </c>
      <c r="DB437" s="126" t="s">
        <v>546</v>
      </c>
      <c r="DC437" s="127"/>
      <c r="DD437" s="128" t="s">
        <v>924</v>
      </c>
      <c r="DE437" s="1"/>
      <c r="DF437" s="1"/>
      <c r="DG437" s="1"/>
      <c r="DH437" s="1"/>
      <c r="DI437" s="1" t="s">
        <v>433</v>
      </c>
      <c r="DJ437" s="205" t="s">
        <v>482</v>
      </c>
      <c r="DK437" s="4">
        <v>2</v>
      </c>
      <c r="DL437" s="4"/>
      <c r="DM437" s="4"/>
      <c r="DN437" s="16">
        <v>0</v>
      </c>
      <c r="DO437" s="4"/>
      <c r="DP437" s="4"/>
      <c r="DQ437" s="4"/>
      <c r="DR437" s="1">
        <v>0.8</v>
      </c>
      <c r="DS437" s="1" t="s">
        <v>430</v>
      </c>
      <c r="DT437" s="1">
        <v>146</v>
      </c>
      <c r="DU437" s="1">
        <v>34.200000000000003</v>
      </c>
      <c r="DV437" s="1">
        <v>65.8</v>
      </c>
      <c r="DW437" s="1">
        <v>0.3</v>
      </c>
      <c r="DX437" s="1" t="s">
        <v>925</v>
      </c>
      <c r="DY437" s="1" t="s">
        <v>430</v>
      </c>
      <c r="DZ437" s="1">
        <v>2.2799999999999998</v>
      </c>
      <c r="EA437" s="1">
        <v>0</v>
      </c>
      <c r="EB437" s="1"/>
      <c r="EC437" s="36"/>
      <c r="ED437" s="36"/>
      <c r="EE437" s="4">
        <v>12</v>
      </c>
      <c r="EF437" s="4">
        <v>30</v>
      </c>
      <c r="EG437" s="4"/>
      <c r="EH437" s="4">
        <v>1</v>
      </c>
      <c r="EI437" s="4" t="s">
        <v>2524</v>
      </c>
      <c r="EJ437" s="4">
        <v>178</v>
      </c>
      <c r="EK437" s="4">
        <v>100</v>
      </c>
      <c r="EL437" s="6">
        <f>EK437/(EJ437*EJ437*0.01*0.01)</f>
        <v>31.561671506122959</v>
      </c>
      <c r="EM437" s="4"/>
      <c r="EN437" s="4">
        <v>0</v>
      </c>
      <c r="EO437" s="4">
        <v>3</v>
      </c>
      <c r="EP437" s="4">
        <v>1</v>
      </c>
      <c r="EQ437" s="31">
        <v>8</v>
      </c>
      <c r="ER437" s="14">
        <v>44008</v>
      </c>
      <c r="ES437" s="129">
        <v>11960</v>
      </c>
      <c r="ET437" s="130">
        <v>75</v>
      </c>
      <c r="EU437" s="130">
        <v>7590</v>
      </c>
      <c r="EV437" s="130">
        <v>16000</v>
      </c>
      <c r="EW437" s="130">
        <v>40560</v>
      </c>
      <c r="EX437" s="130">
        <v>2108</v>
      </c>
      <c r="EY437" s="131">
        <f t="shared" si="681"/>
        <v>71.250400000000013</v>
      </c>
      <c r="EZ437" s="38">
        <f t="shared" si="682"/>
        <v>855.00480000000016</v>
      </c>
      <c r="FA437" s="9"/>
      <c r="FB437" s="9"/>
      <c r="FC437" s="9"/>
      <c r="FD437" s="9"/>
      <c r="FE437" s="132"/>
      <c r="FF437" s="132"/>
      <c r="FG437" s="132"/>
      <c r="FH437" s="133"/>
      <c r="FI437" s="134"/>
      <c r="FJ437" s="133"/>
      <c r="FK437" s="135"/>
      <c r="FL437" s="136"/>
      <c r="FM437" s="9"/>
      <c r="FN437" s="1"/>
      <c r="FO437" s="40">
        <f t="shared" si="683"/>
        <v>7.0000000000000007E-2</v>
      </c>
      <c r="FP437" s="9"/>
      <c r="FQ437" s="118">
        <f t="shared" si="684"/>
        <v>27.773386034255598</v>
      </c>
      <c r="FR437" s="137">
        <f t="shared" si="685"/>
        <v>7.1250400000000019E-2</v>
      </c>
      <c r="FS437" s="9"/>
      <c r="FT437" s="1"/>
      <c r="FU437" s="336">
        <v>43770</v>
      </c>
      <c r="FV437" s="343"/>
      <c r="FW437" s="237" t="s">
        <v>2606</v>
      </c>
      <c r="FX437" s="208"/>
      <c r="FY437" s="243" t="s">
        <v>2491</v>
      </c>
      <c r="FZ437" s="1"/>
      <c r="GA437" s="1">
        <v>3</v>
      </c>
      <c r="GB437" s="9"/>
      <c r="GC437" s="9"/>
      <c r="GD437" s="1"/>
      <c r="GE437" s="20">
        <v>1</v>
      </c>
      <c r="GF437" s="237" t="s">
        <v>2489</v>
      </c>
      <c r="GG437" s="1"/>
      <c r="GH437" s="28">
        <v>43832</v>
      </c>
      <c r="GI437" s="352" t="s">
        <v>2488</v>
      </c>
      <c r="GJ437" s="244" t="s">
        <v>2564</v>
      </c>
      <c r="GK437" s="1"/>
      <c r="GL437" s="244" t="s">
        <v>513</v>
      </c>
      <c r="GM437" s="9"/>
      <c r="GN437" s="1"/>
      <c r="GO437" s="10">
        <v>43797</v>
      </c>
      <c r="GP437" s="10"/>
      <c r="GQ437" s="20"/>
      <c r="GR437" s="138"/>
      <c r="GS437" s="1"/>
      <c r="GT437" s="18">
        <v>0.3</v>
      </c>
      <c r="GU437" s="1"/>
      <c r="GV437" s="1"/>
      <c r="GW437" s="1"/>
      <c r="GX437" s="1"/>
      <c r="GY437" s="9"/>
      <c r="GZ437" s="9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9"/>
      <c r="KC437" s="9"/>
      <c r="KD437" s="9"/>
      <c r="KE437" s="20">
        <f t="shared" si="686"/>
        <v>19.380108800000002</v>
      </c>
      <c r="KF437" s="20">
        <f t="shared" si="687"/>
        <v>21.232619200000006</v>
      </c>
      <c r="KG437" s="20">
        <f t="shared" si="688"/>
        <v>30.566421600000009</v>
      </c>
      <c r="KH437" s="20">
        <f t="shared" si="689"/>
        <v>1.2403269632000005</v>
      </c>
      <c r="KI437" s="20">
        <f t="shared" si="690"/>
        <v>0.21375120000000006</v>
      </c>
      <c r="KJ437" s="20">
        <f>FR437*BY437/100*1000</f>
        <v>3.8643366944000013</v>
      </c>
      <c r="KK437" s="20">
        <f>FR437*CA437/100*1000</f>
        <v>7.7074407696000016</v>
      </c>
      <c r="KL437" s="20">
        <f>FR437*CC437/100*1000</f>
        <v>9.3848176864000035</v>
      </c>
      <c r="KM437" s="9"/>
      <c r="KN437" s="9"/>
      <c r="KO437" s="9"/>
      <c r="KP437" s="1"/>
      <c r="KQ437" s="9"/>
      <c r="KR437" s="9"/>
      <c r="KS437" s="23">
        <v>43832</v>
      </c>
      <c r="KT437" s="20">
        <v>2</v>
      </c>
      <c r="KU437" s="1">
        <v>3</v>
      </c>
      <c r="KV437" s="1">
        <v>2</v>
      </c>
      <c r="KW437" s="23">
        <v>44217</v>
      </c>
      <c r="KX437" s="1">
        <v>1</v>
      </c>
      <c r="KY437" s="1">
        <v>4</v>
      </c>
      <c r="KZ437" s="1">
        <v>4</v>
      </c>
      <c r="LA437" s="11" t="s">
        <v>2438</v>
      </c>
      <c r="LB437" s="11"/>
      <c r="LC437" s="11"/>
    </row>
    <row r="438" spans="1:315">
      <c r="A438" s="1">
        <v>3</v>
      </c>
      <c r="B438" s="1">
        <f>COUNTIFS($D$3:D438,D438,$F$3:F438,F438)</f>
        <v>2</v>
      </c>
      <c r="C438" s="34">
        <v>12100</v>
      </c>
      <c r="D438" s="72" t="s">
        <v>475</v>
      </c>
      <c r="E438" s="73" t="s">
        <v>451</v>
      </c>
      <c r="F438" s="75">
        <v>490521033</v>
      </c>
      <c r="G438" s="74">
        <v>71</v>
      </c>
      <c r="H438" s="442">
        <v>43832</v>
      </c>
      <c r="I438" s="29" t="s">
        <v>441</v>
      </c>
      <c r="J438" s="24" t="s">
        <v>486</v>
      </c>
      <c r="K438" s="2" t="s">
        <v>429</v>
      </c>
      <c r="L438" s="1">
        <v>11</v>
      </c>
      <c r="M438" s="2">
        <v>1</v>
      </c>
      <c r="N438" s="2" t="s">
        <v>430</v>
      </c>
      <c r="O438" s="1"/>
      <c r="P438" s="1" t="s">
        <v>976</v>
      </c>
      <c r="Q438" s="25"/>
      <c r="R438" s="25"/>
      <c r="S438" s="2"/>
      <c r="T438" s="45" t="s">
        <v>782</v>
      </c>
      <c r="U438" s="45"/>
      <c r="V438" s="47" t="s">
        <v>858</v>
      </c>
      <c r="W438" s="27"/>
      <c r="X438" s="56"/>
      <c r="Y438" s="56"/>
      <c r="Z438" s="29"/>
      <c r="AA438" s="1" t="s">
        <v>768</v>
      </c>
      <c r="AB438" s="1"/>
      <c r="AC438" s="112">
        <v>384</v>
      </c>
      <c r="AD438" s="112">
        <v>4200</v>
      </c>
      <c r="AE438" s="11"/>
      <c r="AF438" s="11"/>
      <c r="AG438" s="11" t="s">
        <v>482</v>
      </c>
      <c r="AH438" s="112">
        <v>350</v>
      </c>
      <c r="AI438" s="11"/>
      <c r="AJ438" s="11"/>
      <c r="AK438" s="112"/>
      <c r="AL438" s="1"/>
      <c r="AM438" s="1"/>
      <c r="AN438" s="1"/>
      <c r="AO438" s="113">
        <v>26</v>
      </c>
      <c r="AP438" s="114">
        <v>63.1</v>
      </c>
      <c r="AQ438" s="115">
        <v>10</v>
      </c>
      <c r="AR438" s="116">
        <f t="shared" si="665"/>
        <v>99.1</v>
      </c>
      <c r="AS438" s="117">
        <f t="shared" si="666"/>
        <v>0.41204437400950872</v>
      </c>
      <c r="AT438" s="118">
        <f t="shared" si="667"/>
        <v>4.1204437400950873</v>
      </c>
      <c r="AU438" s="119">
        <f t="shared" si="668"/>
        <v>0.35567715458276339</v>
      </c>
      <c r="AV438" s="19">
        <v>23.815999999999999</v>
      </c>
      <c r="AW438" s="19">
        <f>95-AY438</f>
        <v>91.6</v>
      </c>
      <c r="AX438" s="120">
        <v>0.8839999999999999</v>
      </c>
      <c r="AY438" s="19">
        <v>3.4</v>
      </c>
      <c r="AZ438" s="1" t="s">
        <v>431</v>
      </c>
      <c r="BA438" s="55">
        <v>19.8</v>
      </c>
      <c r="BB438" s="1" t="s">
        <v>431</v>
      </c>
      <c r="BC438" s="6">
        <v>0.01</v>
      </c>
      <c r="BD438" s="6">
        <v>79.7</v>
      </c>
      <c r="BE438" s="19">
        <v>55</v>
      </c>
      <c r="BF438" s="19">
        <v>47.2</v>
      </c>
      <c r="BG438" s="2">
        <v>6396</v>
      </c>
      <c r="BH438" s="20">
        <v>546</v>
      </c>
      <c r="BI438" s="19">
        <v>1</v>
      </c>
      <c r="BJ438" s="19">
        <v>39</v>
      </c>
      <c r="BK438" s="1">
        <v>61</v>
      </c>
      <c r="BL438" s="121">
        <f t="shared" si="672"/>
        <v>0.63934426229508201</v>
      </c>
      <c r="BM438" s="122">
        <v>0.4</v>
      </c>
      <c r="BN438" s="6">
        <f t="shared" si="673"/>
        <v>1.5384615384615385</v>
      </c>
      <c r="BO438" s="1" t="s">
        <v>431</v>
      </c>
      <c r="BP438" s="19">
        <v>66.44</v>
      </c>
      <c r="BQ438" s="19">
        <v>83</v>
      </c>
      <c r="BR438" s="4">
        <v>64133</v>
      </c>
      <c r="BS438" s="6">
        <f>BX438+BZ438</f>
        <v>68.5</v>
      </c>
      <c r="BT438" s="4">
        <v>93.4</v>
      </c>
      <c r="BU438" s="42">
        <v>9716.76</v>
      </c>
      <c r="BV438" s="6">
        <f t="shared" si="675"/>
        <v>6.5999999999999943</v>
      </c>
      <c r="BW438" s="6">
        <f>BY438+CA438+CC438</f>
        <v>62.8476</v>
      </c>
      <c r="BX438" s="4">
        <v>22.6</v>
      </c>
      <c r="BY438" s="22">
        <f>BX438*AP438/100</f>
        <v>14.260600000000002</v>
      </c>
      <c r="BZ438" s="4">
        <v>45.9</v>
      </c>
      <c r="CA438" s="22">
        <f>BZ438*AP438/100</f>
        <v>28.962900000000001</v>
      </c>
      <c r="CB438" s="4">
        <v>31.1</v>
      </c>
      <c r="CC438" s="22">
        <f>CB438*AP438/100</f>
        <v>19.624100000000002</v>
      </c>
      <c r="CD438" s="22">
        <v>0.24</v>
      </c>
      <c r="CE438" s="123">
        <v>99.9</v>
      </c>
      <c r="CF438" s="124">
        <v>11426.8</v>
      </c>
      <c r="CG438" s="123">
        <v>99.8</v>
      </c>
      <c r="CH438" s="124">
        <v>8366.8000000000011</v>
      </c>
      <c r="CI438" s="123">
        <v>97.4</v>
      </c>
      <c r="CJ438" s="123">
        <v>98.9</v>
      </c>
      <c r="CK438" s="124">
        <v>7879.2</v>
      </c>
      <c r="CL438" s="19">
        <f>BX438/BZ438</f>
        <v>0.49237472766884538</v>
      </c>
      <c r="CM438" s="22"/>
      <c r="CN438" s="22"/>
      <c r="CO438" s="22"/>
      <c r="CP438" s="6"/>
      <c r="CQ438" s="19"/>
      <c r="CR438" s="19"/>
      <c r="CS438" s="19"/>
      <c r="CT438" s="22"/>
      <c r="CU438" s="139"/>
      <c r="CV438" s="139"/>
      <c r="CW438" s="22"/>
      <c r="CX438" s="22"/>
      <c r="CY438" s="1"/>
      <c r="CZ438" s="22"/>
      <c r="DA438" s="16">
        <v>3</v>
      </c>
      <c r="DB438" s="126" t="s">
        <v>440</v>
      </c>
      <c r="DC438" s="127"/>
      <c r="DD438" s="128" t="s">
        <v>956</v>
      </c>
      <c r="DE438" s="1"/>
      <c r="DF438" s="1"/>
      <c r="DG438" s="1"/>
      <c r="DH438" s="1"/>
      <c r="DI438" s="1" t="s">
        <v>433</v>
      </c>
      <c r="DJ438" s="205" t="s">
        <v>482</v>
      </c>
      <c r="DK438" s="4">
        <v>2</v>
      </c>
      <c r="DL438" s="4"/>
      <c r="DM438" s="4"/>
      <c r="DN438" s="16">
        <v>0</v>
      </c>
      <c r="DO438" s="4"/>
      <c r="DP438" s="4"/>
      <c r="DQ438" s="4"/>
      <c r="DR438" s="1">
        <v>0.6</v>
      </c>
      <c r="DS438" s="1">
        <v>3.8</v>
      </c>
      <c r="DT438" s="1">
        <v>148</v>
      </c>
      <c r="DU438" s="1">
        <v>14.9</v>
      </c>
      <c r="DV438" s="1">
        <v>85.1</v>
      </c>
      <c r="DW438" s="1" t="s">
        <v>430</v>
      </c>
      <c r="DX438" s="1" t="s">
        <v>430</v>
      </c>
      <c r="DY438" s="1" t="s">
        <v>430</v>
      </c>
      <c r="DZ438" s="1" t="s">
        <v>430</v>
      </c>
      <c r="EA438" s="1" t="s">
        <v>979</v>
      </c>
      <c r="EB438" s="1"/>
      <c r="EC438" s="36"/>
      <c r="ED438" s="36"/>
      <c r="EE438" s="4">
        <v>11</v>
      </c>
      <c r="EF438" s="4">
        <v>20</v>
      </c>
      <c r="EG438" s="4"/>
      <c r="EH438" s="4">
        <v>1</v>
      </c>
      <c r="EI438" s="4" t="s">
        <v>2524</v>
      </c>
      <c r="EJ438" s="4">
        <v>178</v>
      </c>
      <c r="EK438" s="4">
        <v>100</v>
      </c>
      <c r="EL438" s="6">
        <f>EK438/(EJ438*EJ438*0.01*0.01)</f>
        <v>31.561671506122959</v>
      </c>
      <c r="EM438" s="4"/>
      <c r="EN438" s="4">
        <v>0</v>
      </c>
      <c r="EO438" s="4">
        <v>3</v>
      </c>
      <c r="EP438" s="4">
        <v>1</v>
      </c>
      <c r="EQ438" s="31">
        <v>8</v>
      </c>
      <c r="ER438" s="14">
        <v>44008</v>
      </c>
      <c r="ES438" s="129">
        <v>12100</v>
      </c>
      <c r="ET438" s="130">
        <v>75</v>
      </c>
      <c r="EU438" s="130">
        <v>11627</v>
      </c>
      <c r="EV438" s="130">
        <v>4000</v>
      </c>
      <c r="EW438" s="130">
        <v>40560</v>
      </c>
      <c r="EX438" s="130">
        <v>2307</v>
      </c>
      <c r="EY438" s="131">
        <f t="shared" si="681"/>
        <v>311.90640000000002</v>
      </c>
      <c r="EZ438" s="38">
        <f t="shared" si="682"/>
        <v>3430.9704000000002</v>
      </c>
      <c r="FA438" s="9"/>
      <c r="FB438" s="9"/>
      <c r="FC438" s="9"/>
      <c r="FD438" s="9"/>
      <c r="FE438" s="132"/>
      <c r="FF438" s="132"/>
      <c r="FG438" s="132"/>
      <c r="FH438" s="133"/>
      <c r="FI438" s="11"/>
      <c r="FJ438" s="133"/>
      <c r="FK438" s="135"/>
      <c r="FL438" s="136"/>
      <c r="FM438" s="9"/>
      <c r="FN438" s="1"/>
      <c r="FO438" s="40">
        <f t="shared" si="683"/>
        <v>0.38400000000000001</v>
      </c>
      <c r="FP438" s="9"/>
      <c r="FQ438" s="118">
        <f t="shared" si="684"/>
        <v>19.841747656317192</v>
      </c>
      <c r="FR438" s="137">
        <f t="shared" si="685"/>
        <v>0.31190640000000003</v>
      </c>
      <c r="FS438" s="140">
        <f>DT438/EY438</f>
        <v>0.47450132475640128</v>
      </c>
      <c r="FT438" s="140"/>
      <c r="FU438" s="336">
        <v>43770</v>
      </c>
      <c r="FV438" s="343"/>
      <c r="FW438" s="237" t="s">
        <v>2471</v>
      </c>
      <c r="FX438" s="208"/>
      <c r="FY438" s="243" t="s">
        <v>2491</v>
      </c>
      <c r="FZ438" s="1"/>
      <c r="GA438" s="1">
        <v>3</v>
      </c>
      <c r="GB438" s="9"/>
      <c r="GC438" s="9"/>
      <c r="GD438" s="1"/>
      <c r="GE438" s="20">
        <v>0</v>
      </c>
      <c r="GF438" s="237" t="s">
        <v>513</v>
      </c>
      <c r="GG438" s="1"/>
      <c r="GH438" s="28">
        <v>43846</v>
      </c>
      <c r="GI438" s="351">
        <v>1</v>
      </c>
      <c r="GJ438" s="244" t="s">
        <v>2564</v>
      </c>
      <c r="GK438" s="1"/>
      <c r="GL438" s="244" t="s">
        <v>513</v>
      </c>
      <c r="GM438" s="9"/>
      <c r="GN438" s="1"/>
      <c r="GO438" s="10">
        <v>43832</v>
      </c>
      <c r="GP438" s="10"/>
      <c r="GQ438" s="20"/>
      <c r="GR438" s="138"/>
      <c r="GS438" s="1"/>
      <c r="GT438" s="1"/>
      <c r="GU438" s="1"/>
      <c r="GV438" s="1"/>
      <c r="GW438" s="1"/>
      <c r="GX438" s="1"/>
      <c r="GY438" s="9"/>
      <c r="GZ438" s="9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9"/>
      <c r="KC438" s="9"/>
      <c r="KD438" s="9"/>
      <c r="KE438" s="20">
        <f t="shared" si="686"/>
        <v>81.095663999999999</v>
      </c>
      <c r="KF438" s="20">
        <f t="shared" si="687"/>
        <v>196.81293840000004</v>
      </c>
      <c r="KG438" s="20">
        <f t="shared" si="688"/>
        <v>31.190640000000002</v>
      </c>
      <c r="KH438" s="20">
        <f t="shared" si="689"/>
        <v>2.757252576</v>
      </c>
      <c r="KI438" s="20">
        <f t="shared" si="690"/>
        <v>1.2476256000000003</v>
      </c>
      <c r="KJ438" s="20">
        <f>FR438*BY438/100*1000</f>
        <v>44.479724078400004</v>
      </c>
      <c r="KK438" s="20">
        <f>FR438*CA438/100*1000</f>
        <v>90.337138725600028</v>
      </c>
      <c r="KL438" s="20">
        <f>FR438*CC438/100*1000</f>
        <v>61.208823842400015</v>
      </c>
      <c r="KM438" s="9"/>
      <c r="KN438" s="9"/>
      <c r="KO438" s="9"/>
      <c r="KP438" s="1"/>
      <c r="KQ438" s="9"/>
      <c r="KR438" s="9"/>
      <c r="KS438" s="23">
        <v>43846</v>
      </c>
      <c r="KT438" s="20">
        <v>2</v>
      </c>
      <c r="KU438" s="1">
        <v>3</v>
      </c>
      <c r="KV438" s="1">
        <v>2</v>
      </c>
      <c r="KW438" s="23">
        <v>44217</v>
      </c>
      <c r="KX438" s="1">
        <v>1</v>
      </c>
      <c r="KY438" s="1">
        <v>4</v>
      </c>
      <c r="KZ438" s="1">
        <v>4</v>
      </c>
      <c r="LA438" s="11" t="s">
        <v>2438</v>
      </c>
      <c r="LB438" s="11"/>
      <c r="LC438" s="11"/>
    </row>
    <row r="439" spans="1:315">
      <c r="A439" s="1">
        <v>88</v>
      </c>
      <c r="B439" s="1">
        <f>COUNTIFS($D$3:D439,D439,$F$3:F439,F439)</f>
        <v>1</v>
      </c>
      <c r="C439" s="34">
        <v>12496</v>
      </c>
      <c r="D439" s="21" t="s">
        <v>1080</v>
      </c>
      <c r="E439" s="2" t="s">
        <v>1081</v>
      </c>
      <c r="F439" s="12">
        <v>7455105306</v>
      </c>
      <c r="G439" s="1">
        <v>46</v>
      </c>
      <c r="H439" s="441">
        <v>43894</v>
      </c>
      <c r="I439" s="29" t="s">
        <v>502</v>
      </c>
      <c r="J439" s="24" t="s">
        <v>486</v>
      </c>
      <c r="K439" s="2" t="s">
        <v>429</v>
      </c>
      <c r="L439" s="1">
        <v>45</v>
      </c>
      <c r="M439" s="2">
        <v>2</v>
      </c>
      <c r="N439" s="2" t="s">
        <v>430</v>
      </c>
      <c r="O439" s="1"/>
      <c r="P439" s="1" t="s">
        <v>1075</v>
      </c>
      <c r="Q439" s="25"/>
      <c r="R439" s="25"/>
      <c r="S439" s="2"/>
      <c r="T439" s="41"/>
      <c r="U439" s="41"/>
      <c r="V439" s="50" t="s">
        <v>1014</v>
      </c>
      <c r="W439" s="27"/>
      <c r="X439" s="56"/>
      <c r="Y439" s="56"/>
      <c r="Z439" s="29" t="s">
        <v>1001</v>
      </c>
      <c r="AA439" s="1" t="s">
        <v>797</v>
      </c>
      <c r="AB439" s="1"/>
      <c r="AC439" s="112">
        <v>89</v>
      </c>
      <c r="AD439" s="112">
        <v>4000</v>
      </c>
      <c r="AE439" s="11"/>
      <c r="AF439" s="11"/>
      <c r="AG439" s="11" t="s">
        <v>482</v>
      </c>
      <c r="AH439" s="112">
        <v>250</v>
      </c>
      <c r="AI439" s="11"/>
      <c r="AJ439" s="11"/>
      <c r="AK439" s="112"/>
      <c r="AL439" s="1"/>
      <c r="AM439" s="11"/>
      <c r="AN439" s="1"/>
      <c r="AO439" s="113">
        <v>10.7</v>
      </c>
      <c r="AP439" s="114">
        <v>19.3</v>
      </c>
      <c r="AQ439" s="115">
        <v>69.3</v>
      </c>
      <c r="AR439" s="116">
        <f t="shared" si="665"/>
        <v>99.3</v>
      </c>
      <c r="AS439" s="117">
        <f t="shared" si="666"/>
        <v>0.55440414507772018</v>
      </c>
      <c r="AT439" s="118">
        <f t="shared" si="667"/>
        <v>38.420207253886005</v>
      </c>
      <c r="AU439" s="119">
        <f t="shared" si="668"/>
        <v>0.12076749435665914</v>
      </c>
      <c r="AV439" s="19">
        <f>AW439*AO439/100</f>
        <v>9.5914499999999983</v>
      </c>
      <c r="AW439" s="19">
        <f>97-AY439-(CD439*100/AO439)</f>
        <v>89.639719626168215</v>
      </c>
      <c r="AX439" s="120">
        <v>0.49755000000000005</v>
      </c>
      <c r="AY439" s="19">
        <v>4.6500000000000004</v>
      </c>
      <c r="AZ439" s="1" t="s">
        <v>431</v>
      </c>
      <c r="BA439" s="55">
        <v>34.4</v>
      </c>
      <c r="BB439" s="1" t="s">
        <v>431</v>
      </c>
      <c r="BC439" s="156">
        <v>13</v>
      </c>
      <c r="BD439" s="6"/>
      <c r="BE439" s="22"/>
      <c r="BF439" s="19"/>
      <c r="BG439" s="2">
        <v>7203</v>
      </c>
      <c r="BH439" s="64">
        <v>571.29999999999995</v>
      </c>
      <c r="BI439" s="19">
        <v>0.17</v>
      </c>
      <c r="BJ439" s="19">
        <v>65.400000000000006</v>
      </c>
      <c r="BK439" s="1">
        <v>34.6</v>
      </c>
      <c r="BL439" s="121">
        <f t="shared" si="672"/>
        <v>1.8901734104046244</v>
      </c>
      <c r="BM439" s="122">
        <v>0.16</v>
      </c>
      <c r="BN439" s="6">
        <f t="shared" si="673"/>
        <v>1.4953271028037385</v>
      </c>
      <c r="BO439" s="1" t="s">
        <v>431</v>
      </c>
      <c r="BP439" s="19">
        <v>40.172000000000004</v>
      </c>
      <c r="BQ439" s="19">
        <v>28.363</v>
      </c>
      <c r="BR439" s="42">
        <v>31740</v>
      </c>
      <c r="BS439" s="6">
        <f>BX439+BZ439</f>
        <v>62.3</v>
      </c>
      <c r="BT439" s="4">
        <v>93.6</v>
      </c>
      <c r="BU439" s="42">
        <v>11540.25</v>
      </c>
      <c r="BV439" s="6">
        <f t="shared" si="675"/>
        <v>6.4000000000000057</v>
      </c>
      <c r="BW439" s="6">
        <f>BY439+CA439+CC439</f>
        <v>18.8947</v>
      </c>
      <c r="BX439" s="4">
        <v>28</v>
      </c>
      <c r="BY439" s="22">
        <f>BX439*AP439/100</f>
        <v>5.4039999999999999</v>
      </c>
      <c r="BZ439" s="4">
        <v>34.299999999999997</v>
      </c>
      <c r="CA439" s="22">
        <f>BZ439*AP439/100</f>
        <v>6.6199000000000003</v>
      </c>
      <c r="CB439" s="4">
        <v>35.6</v>
      </c>
      <c r="CC439" s="22">
        <f>CB439*AP439/100</f>
        <v>6.8708</v>
      </c>
      <c r="CD439" s="22">
        <v>0.28999999999999998</v>
      </c>
      <c r="CE439" s="123">
        <v>99.5</v>
      </c>
      <c r="CF439" s="124">
        <v>12282.5</v>
      </c>
      <c r="CG439" s="123">
        <v>99.3</v>
      </c>
      <c r="CH439" s="124">
        <v>7297.6</v>
      </c>
      <c r="CI439" s="123">
        <v>90.7</v>
      </c>
      <c r="CJ439" s="123">
        <v>95.9</v>
      </c>
      <c r="CK439" s="124">
        <v>7408.5999999999995</v>
      </c>
      <c r="CL439" s="19">
        <f>BX439/BZ439</f>
        <v>0.81632653061224492</v>
      </c>
      <c r="CM439" s="22"/>
      <c r="CN439" s="22"/>
      <c r="CO439" s="22"/>
      <c r="CP439" s="6"/>
      <c r="CQ439" s="22">
        <v>0.61</v>
      </c>
      <c r="CR439" s="19"/>
      <c r="CS439" s="19"/>
      <c r="CT439" s="22"/>
      <c r="CU439" s="139"/>
      <c r="CV439" s="139"/>
      <c r="CW439" s="22"/>
      <c r="CX439" s="22"/>
      <c r="CY439" s="1"/>
      <c r="CZ439" s="22"/>
      <c r="DA439" s="1"/>
      <c r="DB439" s="126" t="s">
        <v>463</v>
      </c>
      <c r="DC439" s="127"/>
      <c r="DD439" s="128" t="s">
        <v>1082</v>
      </c>
      <c r="DE439" s="1"/>
      <c r="DF439" s="1"/>
      <c r="DG439" s="1"/>
      <c r="DH439" s="1"/>
      <c r="DI439" s="1" t="s">
        <v>435</v>
      </c>
      <c r="DJ439" s="205" t="s">
        <v>482</v>
      </c>
      <c r="DK439" s="4">
        <v>2</v>
      </c>
      <c r="DL439" s="4" t="s">
        <v>441</v>
      </c>
      <c r="DM439" s="4" t="s">
        <v>441</v>
      </c>
      <c r="DN439" s="16" t="s">
        <v>466</v>
      </c>
      <c r="DO439" s="13">
        <v>0</v>
      </c>
      <c r="DP439" s="13">
        <v>0</v>
      </c>
      <c r="DQ439" s="4" t="s">
        <v>430</v>
      </c>
      <c r="DR439" s="1" t="s">
        <v>430</v>
      </c>
      <c r="DS439" s="1" t="s">
        <v>430</v>
      </c>
      <c r="DT439" s="1">
        <v>157</v>
      </c>
      <c r="DU439" s="1">
        <v>42.7</v>
      </c>
      <c r="DV439" s="1">
        <v>57.3</v>
      </c>
      <c r="DW439" s="1" t="s">
        <v>430</v>
      </c>
      <c r="DX439" s="1" t="s">
        <v>430</v>
      </c>
      <c r="DY439" s="1" t="s">
        <v>430</v>
      </c>
      <c r="DZ439" s="1" t="s">
        <v>430</v>
      </c>
      <c r="EA439" s="1">
        <v>0</v>
      </c>
      <c r="EB439" s="1"/>
      <c r="EC439" s="36"/>
      <c r="ED439" s="36"/>
      <c r="EE439" s="4">
        <v>45</v>
      </c>
      <c r="EF439" s="4">
        <v>60</v>
      </c>
      <c r="EG439" s="5">
        <v>3</v>
      </c>
      <c r="EH439" s="4">
        <v>1</v>
      </c>
      <c r="EI439" s="4" t="s">
        <v>2493</v>
      </c>
      <c r="EJ439" s="4">
        <v>170</v>
      </c>
      <c r="EK439" s="4">
        <v>85</v>
      </c>
      <c r="EL439" s="6">
        <f>EK439/(EJ439*EJ439*0.01*0.01)</f>
        <v>29.411764705882351</v>
      </c>
      <c r="EM439" s="4">
        <v>2</v>
      </c>
      <c r="EN439" s="3">
        <v>1</v>
      </c>
      <c r="EO439" s="4">
        <v>2</v>
      </c>
      <c r="EP439" s="4">
        <v>1</v>
      </c>
      <c r="EQ439" s="31">
        <v>2</v>
      </c>
      <c r="ER439" s="14">
        <v>43710</v>
      </c>
      <c r="ES439" s="129">
        <v>12496</v>
      </c>
      <c r="ET439" s="130">
        <v>75</v>
      </c>
      <c r="EU439" s="130">
        <v>8256</v>
      </c>
      <c r="EV439" s="130">
        <v>16000</v>
      </c>
      <c r="EW439" s="130">
        <v>40560</v>
      </c>
      <c r="EX439" s="130">
        <v>2672</v>
      </c>
      <c r="EY439" s="131">
        <f t="shared" si="681"/>
        <v>90.313600000000008</v>
      </c>
      <c r="EZ439" s="38">
        <f t="shared" si="682"/>
        <v>4064.1120000000005</v>
      </c>
      <c r="FA439" s="9"/>
      <c r="FB439" s="9"/>
      <c r="FC439" s="9"/>
      <c r="FD439" s="9"/>
      <c r="FE439" s="132"/>
      <c r="FF439" s="132"/>
      <c r="FG439" s="132"/>
      <c r="FH439" s="133"/>
      <c r="FI439" s="11"/>
      <c r="FJ439" s="133"/>
      <c r="FK439" s="135"/>
      <c r="FL439" s="136"/>
      <c r="FM439" s="9"/>
      <c r="FN439" s="1"/>
      <c r="FO439" s="40">
        <f t="shared" si="683"/>
        <v>8.8999999999999996E-2</v>
      </c>
      <c r="FP439" s="9"/>
      <c r="FQ439" s="118">
        <f t="shared" si="684"/>
        <v>32.36434108527132</v>
      </c>
      <c r="FR439" s="137">
        <f t="shared" si="685"/>
        <v>9.0313600000000008E-2</v>
      </c>
      <c r="FS439" s="140">
        <f>DT439/EY439</f>
        <v>1.738387131063317</v>
      </c>
      <c r="FT439" s="42">
        <v>6</v>
      </c>
      <c r="FU439" s="337">
        <v>43617</v>
      </c>
      <c r="FV439" s="343"/>
      <c r="FW439" s="237" t="s">
        <v>1349</v>
      </c>
      <c r="FX439" s="208"/>
      <c r="FY439" s="252" t="s">
        <v>2504</v>
      </c>
      <c r="FZ439" s="3">
        <v>0</v>
      </c>
      <c r="GA439" s="253" t="s">
        <v>430</v>
      </c>
      <c r="GB439" s="218" t="s">
        <v>1083</v>
      </c>
      <c r="GC439" s="218"/>
      <c r="GD439" s="3">
        <v>0</v>
      </c>
      <c r="GE439" s="20">
        <v>0</v>
      </c>
      <c r="GF439" s="253" t="s">
        <v>513</v>
      </c>
      <c r="GG439" s="3">
        <v>1</v>
      </c>
      <c r="GH439" s="220">
        <v>43951</v>
      </c>
      <c r="GI439" s="351">
        <v>1</v>
      </c>
      <c r="GJ439" s="254" t="s">
        <v>2489</v>
      </c>
      <c r="GK439" s="3">
        <v>0</v>
      </c>
      <c r="GL439" s="254" t="s">
        <v>513</v>
      </c>
      <c r="GM439" s="218" t="s">
        <v>1084</v>
      </c>
      <c r="GN439" s="1"/>
      <c r="GO439" s="10">
        <v>43894</v>
      </c>
      <c r="GP439" s="14" t="s">
        <v>522</v>
      </c>
      <c r="GQ439" s="20">
        <f>DATEDIF(ER439,GO439,"m")</f>
        <v>6</v>
      </c>
      <c r="GR439" s="138"/>
      <c r="GS439" s="1"/>
      <c r="GT439" s="1"/>
      <c r="GU439" s="1"/>
      <c r="GV439" s="1"/>
      <c r="GW439" s="1"/>
      <c r="GX439" s="1"/>
      <c r="GY439" s="9"/>
      <c r="GZ439" s="9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9"/>
      <c r="KC439" s="9"/>
      <c r="KD439" s="9"/>
      <c r="KE439" s="20">
        <f t="shared" si="686"/>
        <v>9.6635551999999993</v>
      </c>
      <c r="KF439" s="20">
        <f t="shared" si="687"/>
        <v>17.430524800000004</v>
      </c>
      <c r="KG439" s="20">
        <f t="shared" si="688"/>
        <v>62.587324799999998</v>
      </c>
      <c r="KH439" s="20">
        <f t="shared" si="689"/>
        <v>0.44935531680000013</v>
      </c>
      <c r="KI439" s="20">
        <f t="shared" si="690"/>
        <v>0.14450176000000003</v>
      </c>
      <c r="KJ439" s="20">
        <f>FR439*BY439/100*1000</f>
        <v>4.8805469439999998</v>
      </c>
      <c r="KK439" s="20">
        <f>FR439*CA439/100*1000</f>
        <v>5.9786700064000007</v>
      </c>
      <c r="KL439" s="20">
        <f>FR439*CC439/100*1000</f>
        <v>6.2052668288000001</v>
      </c>
      <c r="KM439" s="9"/>
      <c r="KN439" s="9"/>
      <c r="KO439" s="9"/>
      <c r="KP439" s="1"/>
      <c r="KQ439" s="9"/>
      <c r="KR439" s="9"/>
      <c r="KS439" s="23">
        <v>43951</v>
      </c>
      <c r="KT439" s="20">
        <v>2</v>
      </c>
      <c r="KU439" s="237" t="s">
        <v>430</v>
      </c>
      <c r="KV439" s="3">
        <v>2</v>
      </c>
      <c r="KW439" s="23">
        <v>44939</v>
      </c>
      <c r="KX439" s="1">
        <v>2</v>
      </c>
      <c r="KY439" s="1">
        <v>0</v>
      </c>
      <c r="KZ439" s="1">
        <v>2</v>
      </c>
      <c r="LA439" s="11" t="s">
        <v>2480</v>
      </c>
      <c r="LB439" s="11"/>
      <c r="LC439" s="11"/>
    </row>
    <row r="440" spans="1:315">
      <c r="A440" s="1">
        <v>62</v>
      </c>
      <c r="B440" s="415">
        <f>COUNTIFS($D$3:D440,D440,$F$3:F440,F440)</f>
        <v>1</v>
      </c>
      <c r="C440" s="21">
        <v>10313</v>
      </c>
      <c r="D440" s="21" t="s">
        <v>2319</v>
      </c>
      <c r="E440" s="1" t="s">
        <v>520</v>
      </c>
      <c r="F440" s="12">
        <v>9009145739</v>
      </c>
      <c r="G440" s="1">
        <v>29</v>
      </c>
      <c r="H440" s="441">
        <v>43514</v>
      </c>
      <c r="I440" s="162"/>
      <c r="J440" s="24"/>
      <c r="K440" s="9"/>
      <c r="L440" s="1"/>
      <c r="M440" s="1"/>
      <c r="N440" s="1"/>
      <c r="O440" s="1"/>
      <c r="P440" s="25"/>
      <c r="Q440" s="25"/>
      <c r="R440" s="25"/>
      <c r="S440" s="27"/>
      <c r="T440" s="27"/>
      <c r="U440" s="27"/>
      <c r="V440" s="27"/>
      <c r="W440" s="27"/>
      <c r="X440" s="27"/>
      <c r="Y440" s="26"/>
      <c r="Z440" s="8"/>
      <c r="AA440" s="1"/>
      <c r="AB440" s="1"/>
      <c r="AC440" s="1"/>
      <c r="AD440" s="1"/>
      <c r="AE440" s="1"/>
      <c r="AF440" s="1"/>
      <c r="AG440" s="136"/>
      <c r="AH440" s="9"/>
      <c r="AI440" s="1"/>
      <c r="AJ440" s="1"/>
      <c r="AK440" s="112"/>
      <c r="AL440" s="1"/>
      <c r="AM440" s="1"/>
      <c r="AN440" s="1"/>
      <c r="AO440" s="163"/>
      <c r="AP440" s="164"/>
      <c r="AQ440" s="165"/>
      <c r="AR440" s="166"/>
      <c r="AS440" s="135"/>
      <c r="AT440" s="21"/>
      <c r="AU440" s="167"/>
      <c r="AV440" s="1"/>
      <c r="AW440" s="1"/>
      <c r="AX440" s="168"/>
      <c r="AY440" s="1"/>
      <c r="AZ440" s="1"/>
      <c r="BA440" s="142"/>
      <c r="BB440" s="1"/>
      <c r="BC440" s="169"/>
      <c r="BD440" s="4"/>
      <c r="BE440" s="1"/>
      <c r="BF440" s="1"/>
      <c r="BG440" s="1"/>
      <c r="BH440" s="1"/>
      <c r="BI440" s="1"/>
      <c r="BJ440" s="1"/>
      <c r="BK440" s="1"/>
      <c r="BL440" s="170"/>
      <c r="BM440" s="123"/>
      <c r="BN440" s="4"/>
      <c r="BO440" s="1"/>
      <c r="BP440" s="1"/>
      <c r="BQ440" s="1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25"/>
      <c r="CP440" s="4"/>
      <c r="CQ440" s="1"/>
      <c r="CR440" s="1"/>
      <c r="CS440" s="1"/>
      <c r="CT440" s="25"/>
      <c r="CU440" s="125"/>
      <c r="CV440" s="125"/>
      <c r="CW440" s="1"/>
      <c r="CX440" s="1"/>
      <c r="CY440" s="1"/>
      <c r="CZ440" s="1"/>
      <c r="DA440" s="1"/>
      <c r="DB440" s="126"/>
      <c r="DC440" s="8"/>
      <c r="DD440" s="8"/>
      <c r="DE440" s="1"/>
      <c r="DF440" s="1"/>
      <c r="DG440" s="1"/>
      <c r="DH440" s="1"/>
      <c r="DI440" s="2"/>
      <c r="DJ440" s="331" t="s">
        <v>2572</v>
      </c>
      <c r="DK440" s="4"/>
      <c r="DL440" s="4"/>
      <c r="DM440" s="4"/>
      <c r="DN440" s="4"/>
      <c r="DO440" s="4"/>
      <c r="DP440" s="4"/>
      <c r="DQ440" s="4"/>
      <c r="DR440" s="1"/>
      <c r="DS440" s="1"/>
      <c r="DT440" s="2"/>
      <c r="DU440" s="2"/>
      <c r="DV440" s="2"/>
      <c r="DW440" s="2"/>
      <c r="DX440" s="2"/>
      <c r="DY440" s="2"/>
      <c r="DZ440" s="2"/>
      <c r="EA440" s="2"/>
      <c r="EB440" s="1"/>
      <c r="EC440" s="9"/>
      <c r="ED440" s="9"/>
      <c r="EE440" s="9"/>
      <c r="EF440" s="237" t="s">
        <v>430</v>
      </c>
      <c r="EG440" s="1"/>
      <c r="EH440" s="1">
        <v>0</v>
      </c>
      <c r="EI440" s="237" t="s">
        <v>513</v>
      </c>
      <c r="EJ440" s="1">
        <v>178</v>
      </c>
      <c r="EK440" s="1">
        <v>88</v>
      </c>
      <c r="EL440" s="6">
        <f>EK440/((EJ440/100)*(EJ440/100))</f>
        <v>27.774270925388208</v>
      </c>
      <c r="EM440" s="1"/>
      <c r="EN440" s="1">
        <v>0</v>
      </c>
      <c r="EO440" s="1">
        <v>1</v>
      </c>
      <c r="EP440" s="1">
        <v>0</v>
      </c>
      <c r="EQ440" s="8">
        <v>3</v>
      </c>
      <c r="ER440" s="10">
        <v>43035</v>
      </c>
      <c r="ES440" s="129"/>
      <c r="ET440" s="9"/>
      <c r="EU440" s="9"/>
      <c r="EV440" s="9"/>
      <c r="EW440" s="9"/>
      <c r="EX440" s="9"/>
      <c r="EY440" s="132"/>
      <c r="EZ440" s="132"/>
      <c r="FA440" s="11"/>
      <c r="FB440" s="9"/>
      <c r="FC440" s="9"/>
      <c r="FD440" s="9"/>
      <c r="FE440" s="9"/>
      <c r="FF440" s="9"/>
      <c r="FG440" s="132"/>
      <c r="FH440" s="132"/>
      <c r="FI440" s="134"/>
      <c r="FJ440" s="133"/>
      <c r="FK440" s="171"/>
      <c r="FL440" s="21"/>
      <c r="FM440" s="136"/>
      <c r="FN440" s="9"/>
      <c r="FO440" s="36"/>
      <c r="FP440" s="9"/>
      <c r="FQ440" s="132"/>
      <c r="FR440" s="132"/>
      <c r="FS440" s="1"/>
      <c r="FT440" s="1"/>
      <c r="FU440" s="336">
        <v>42979</v>
      </c>
      <c r="FV440" s="343" t="s">
        <v>772</v>
      </c>
      <c r="FW440" s="237" t="s">
        <v>430</v>
      </c>
      <c r="FX440" s="208" t="s">
        <v>772</v>
      </c>
      <c r="FY440" s="243" t="s">
        <v>2432</v>
      </c>
      <c r="FZ440" s="1"/>
      <c r="GA440" s="237" t="s">
        <v>430</v>
      </c>
      <c r="GB440" s="9"/>
      <c r="GC440" s="9"/>
      <c r="GD440" s="1"/>
      <c r="GE440" s="459" t="s">
        <v>430</v>
      </c>
      <c r="GF440" s="237" t="s">
        <v>430</v>
      </c>
      <c r="GG440" s="1"/>
      <c r="GH440" s="244" t="s">
        <v>430</v>
      </c>
      <c r="GI440" s="352" t="s">
        <v>430</v>
      </c>
      <c r="GJ440" s="244" t="s">
        <v>430</v>
      </c>
      <c r="GK440" s="1"/>
      <c r="GL440" s="244" t="s">
        <v>513</v>
      </c>
      <c r="GM440" s="9"/>
      <c r="GN440" s="1"/>
      <c r="GO440" s="1"/>
      <c r="GP440" s="4"/>
      <c r="GQ440" s="1"/>
      <c r="GR440" s="138"/>
      <c r="GS440" s="1"/>
      <c r="GT440" s="1"/>
      <c r="GU440" s="1"/>
      <c r="GV440" s="1"/>
      <c r="GW440" s="1"/>
      <c r="GX440" s="1"/>
      <c r="GY440" s="9"/>
      <c r="GZ440" s="9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9"/>
      <c r="KC440" s="9"/>
      <c r="KD440" s="9"/>
      <c r="KE440" s="9"/>
      <c r="KF440" s="9"/>
      <c r="KG440" s="9"/>
      <c r="KH440" s="9"/>
      <c r="KI440" s="9"/>
      <c r="KJ440" s="9"/>
      <c r="KK440" s="9"/>
      <c r="KL440" s="9"/>
      <c r="KM440" s="9"/>
      <c r="KN440" s="9"/>
      <c r="KO440" s="9"/>
      <c r="KP440" s="1"/>
      <c r="KQ440" s="9"/>
      <c r="KR440" s="9"/>
      <c r="KS440" s="245" t="s">
        <v>430</v>
      </c>
      <c r="KT440" s="459" t="s">
        <v>430</v>
      </c>
      <c r="KU440" s="237" t="s">
        <v>430</v>
      </c>
      <c r="KV440" s="237" t="s">
        <v>430</v>
      </c>
      <c r="KW440" s="237" t="s">
        <v>430</v>
      </c>
      <c r="KX440" s="237" t="s">
        <v>430</v>
      </c>
      <c r="KY440" s="237" t="s">
        <v>430</v>
      </c>
      <c r="KZ440" s="237" t="s">
        <v>430</v>
      </c>
      <c r="LA440" s="11" t="s">
        <v>430</v>
      </c>
      <c r="LB440" s="11"/>
      <c r="LC440" s="11"/>
    </row>
    <row r="441" spans="1:315">
      <c r="A441" s="1">
        <v>194</v>
      </c>
      <c r="B441" s="415">
        <f>COUNTIFS($D$3:D441,D441,$F$3:F441,F441)</f>
        <v>1</v>
      </c>
      <c r="C441" s="21">
        <v>9174</v>
      </c>
      <c r="D441" s="21" t="s">
        <v>2295</v>
      </c>
      <c r="E441" s="1" t="s">
        <v>586</v>
      </c>
      <c r="F441" s="12">
        <v>8608165775</v>
      </c>
      <c r="G441" s="1">
        <v>32</v>
      </c>
      <c r="H441" s="441">
        <v>43333</v>
      </c>
      <c r="I441" s="162"/>
      <c r="J441" s="24"/>
      <c r="K441" s="9"/>
      <c r="L441" s="1"/>
      <c r="M441" s="1"/>
      <c r="N441" s="1"/>
      <c r="O441" s="1"/>
      <c r="P441" s="25"/>
      <c r="Q441" s="25"/>
      <c r="R441" s="25"/>
      <c r="S441" s="27"/>
      <c r="T441" s="27"/>
      <c r="U441" s="27"/>
      <c r="V441" s="27"/>
      <c r="W441" s="27"/>
      <c r="X441" s="27"/>
      <c r="Y441" s="26"/>
      <c r="Z441" s="8"/>
      <c r="AA441" s="1"/>
      <c r="AB441" s="1"/>
      <c r="AC441" s="1"/>
      <c r="AD441" s="1"/>
      <c r="AE441" s="1"/>
      <c r="AF441" s="1"/>
      <c r="AG441" s="136"/>
      <c r="AH441" s="9"/>
      <c r="AI441" s="1"/>
      <c r="AJ441" s="1"/>
      <c r="AK441" s="112"/>
      <c r="AL441" s="1"/>
      <c r="AM441" s="1"/>
      <c r="AN441" s="1"/>
      <c r="AO441" s="163"/>
      <c r="AP441" s="164"/>
      <c r="AQ441" s="165"/>
      <c r="AR441" s="166"/>
      <c r="AS441" s="135"/>
      <c r="AT441" s="21"/>
      <c r="AU441" s="167"/>
      <c r="AV441" s="1"/>
      <c r="AW441" s="1"/>
      <c r="AX441" s="168"/>
      <c r="AY441" s="1"/>
      <c r="AZ441" s="1"/>
      <c r="BA441" s="142"/>
      <c r="BB441" s="1"/>
      <c r="BC441" s="169"/>
      <c r="BD441" s="4"/>
      <c r="BE441" s="1"/>
      <c r="BF441" s="1"/>
      <c r="BG441" s="1"/>
      <c r="BH441" s="1"/>
      <c r="BI441" s="1"/>
      <c r="BJ441" s="1"/>
      <c r="BK441" s="1"/>
      <c r="BL441" s="170"/>
      <c r="BM441" s="123"/>
      <c r="BN441" s="4"/>
      <c r="BO441" s="1"/>
      <c r="BP441" s="1"/>
      <c r="BQ441" s="1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5"/>
      <c r="CP441" s="4"/>
      <c r="CQ441" s="1"/>
      <c r="CR441" s="1"/>
      <c r="CS441" s="1"/>
      <c r="CT441" s="25"/>
      <c r="CU441" s="125"/>
      <c r="CV441" s="125"/>
      <c r="CW441" s="1"/>
      <c r="CX441" s="1"/>
      <c r="CY441" s="1"/>
      <c r="CZ441" s="1"/>
      <c r="DA441" s="1"/>
      <c r="DB441" s="126"/>
      <c r="DC441" s="8"/>
      <c r="DD441" s="8"/>
      <c r="DE441" s="1"/>
      <c r="DF441" s="1"/>
      <c r="DG441" s="1"/>
      <c r="DH441" s="1"/>
      <c r="DI441" s="2"/>
      <c r="DJ441" s="205" t="s">
        <v>482</v>
      </c>
      <c r="DK441" s="4"/>
      <c r="DL441" s="4"/>
      <c r="DM441" s="4"/>
      <c r="DN441" s="4"/>
      <c r="DO441" s="4"/>
      <c r="DP441" s="4"/>
      <c r="DQ441" s="4"/>
      <c r="DR441" s="1"/>
      <c r="DS441" s="1"/>
      <c r="DT441" s="2"/>
      <c r="DU441" s="2"/>
      <c r="DV441" s="2"/>
      <c r="DW441" s="2"/>
      <c r="DX441" s="2"/>
      <c r="DY441" s="2"/>
      <c r="DZ441" s="2"/>
      <c r="EA441" s="2"/>
      <c r="EB441" s="1"/>
      <c r="EC441" s="9"/>
      <c r="ED441" s="9"/>
      <c r="EE441" s="9"/>
      <c r="EF441" s="1">
        <v>20</v>
      </c>
      <c r="EG441" s="1"/>
      <c r="EH441" s="1">
        <v>0</v>
      </c>
      <c r="EI441" s="237" t="s">
        <v>513</v>
      </c>
      <c r="EJ441" s="1">
        <v>190</v>
      </c>
      <c r="EK441" s="1">
        <v>97</v>
      </c>
      <c r="EL441" s="6">
        <f>EK441/((EJ441/100)*(EJ441/100))</f>
        <v>26.869806094182827</v>
      </c>
      <c r="EM441" s="1"/>
      <c r="EN441" s="1">
        <v>0</v>
      </c>
      <c r="EO441" s="1">
        <v>1</v>
      </c>
      <c r="EP441" s="1">
        <v>0</v>
      </c>
      <c r="EQ441" s="8">
        <v>3</v>
      </c>
      <c r="ER441" s="10">
        <v>43299</v>
      </c>
      <c r="ES441" s="129"/>
      <c r="ET441" s="9"/>
      <c r="EU441" s="9"/>
      <c r="EV441" s="9"/>
      <c r="EW441" s="9"/>
      <c r="EX441" s="9"/>
      <c r="EY441" s="132"/>
      <c r="EZ441" s="132"/>
      <c r="FA441" s="11"/>
      <c r="FB441" s="9"/>
      <c r="FC441" s="9"/>
      <c r="FD441" s="9"/>
      <c r="FE441" s="9"/>
      <c r="FF441" s="9"/>
      <c r="FG441" s="132"/>
      <c r="FH441" s="132"/>
      <c r="FI441" s="134"/>
      <c r="FJ441" s="133"/>
      <c r="FK441" s="171"/>
      <c r="FL441" s="21"/>
      <c r="FM441" s="136"/>
      <c r="FN441" s="9"/>
      <c r="FO441" s="36"/>
      <c r="FP441" s="9"/>
      <c r="FQ441" s="132"/>
      <c r="FR441" s="132"/>
      <c r="FS441" s="1"/>
      <c r="FT441" s="1"/>
      <c r="FU441" s="336">
        <v>43313</v>
      </c>
      <c r="FV441" s="343" t="s">
        <v>772</v>
      </c>
      <c r="FW441" s="237" t="s">
        <v>2471</v>
      </c>
      <c r="FX441" s="208" t="s">
        <v>772</v>
      </c>
      <c r="FY441" s="243" t="s">
        <v>2461</v>
      </c>
      <c r="FZ441" s="1"/>
      <c r="GA441" s="1">
        <v>2</v>
      </c>
      <c r="GB441" s="9"/>
      <c r="GC441" s="9"/>
      <c r="GD441" s="1"/>
      <c r="GE441" s="20">
        <v>1</v>
      </c>
      <c r="GF441" s="237" t="s">
        <v>522</v>
      </c>
      <c r="GG441" s="1"/>
      <c r="GH441" s="28">
        <v>43364</v>
      </c>
      <c r="GI441" s="351">
        <v>0</v>
      </c>
      <c r="GJ441" s="244" t="s">
        <v>784</v>
      </c>
      <c r="GK441" s="1"/>
      <c r="GL441" s="244" t="s">
        <v>513</v>
      </c>
      <c r="GM441" s="9"/>
      <c r="GN441" s="1"/>
      <c r="GO441" s="1"/>
      <c r="GP441" s="4"/>
      <c r="GQ441" s="1"/>
      <c r="GR441" s="138"/>
      <c r="GS441" s="1"/>
      <c r="GT441" s="1"/>
      <c r="GU441" s="1"/>
      <c r="GV441" s="1"/>
      <c r="GW441" s="1"/>
      <c r="GX441" s="1"/>
      <c r="GY441" s="9"/>
      <c r="GZ441" s="9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1"/>
      <c r="KQ441" s="9"/>
      <c r="KR441" s="9"/>
      <c r="KS441" s="23">
        <v>43364</v>
      </c>
      <c r="KT441" s="20">
        <v>1</v>
      </c>
      <c r="KU441" s="1">
        <v>1</v>
      </c>
      <c r="KV441" s="1">
        <v>1</v>
      </c>
      <c r="KW441" s="23">
        <v>43364</v>
      </c>
      <c r="KX441" s="1">
        <v>1</v>
      </c>
      <c r="KY441" s="1">
        <v>0</v>
      </c>
      <c r="KZ441" s="1">
        <v>3</v>
      </c>
      <c r="LA441" s="11" t="s">
        <v>2744</v>
      </c>
      <c r="LB441" s="11"/>
      <c r="LC441" s="11"/>
    </row>
    <row r="442" spans="1:315">
      <c r="A442" s="1">
        <v>264</v>
      </c>
      <c r="B442" s="415">
        <f>COUNTIFS($D$3:D442,D442,$F$3:F442,F442)</f>
        <v>1</v>
      </c>
      <c r="C442" s="21">
        <v>11600</v>
      </c>
      <c r="D442" s="21" t="s">
        <v>2343</v>
      </c>
      <c r="E442" s="237" t="s">
        <v>2745</v>
      </c>
      <c r="F442" s="12">
        <v>9362015718</v>
      </c>
      <c r="G442" s="1">
        <v>26</v>
      </c>
      <c r="H442" s="441">
        <v>43717</v>
      </c>
      <c r="I442" s="162"/>
      <c r="J442" s="24"/>
      <c r="K442" s="9"/>
      <c r="L442" s="1"/>
      <c r="M442" s="1"/>
      <c r="N442" s="1"/>
      <c r="O442" s="1"/>
      <c r="P442" s="25"/>
      <c r="Q442" s="25"/>
      <c r="R442" s="25"/>
      <c r="S442" s="27"/>
      <c r="T442" s="27"/>
      <c r="U442" s="27"/>
      <c r="V442" s="27"/>
      <c r="W442" s="27"/>
      <c r="X442" s="27"/>
      <c r="Y442" s="26"/>
      <c r="Z442" s="8"/>
      <c r="AA442" s="1"/>
      <c r="AB442" s="1"/>
      <c r="AC442" s="1"/>
      <c r="AD442" s="1"/>
      <c r="AE442" s="1"/>
      <c r="AF442" s="1"/>
      <c r="AG442" s="136"/>
      <c r="AH442" s="9"/>
      <c r="AI442" s="1"/>
      <c r="AJ442" s="1"/>
      <c r="AK442" s="112"/>
      <c r="AL442" s="1"/>
      <c r="AM442" s="1"/>
      <c r="AN442" s="1"/>
      <c r="AO442" s="163"/>
      <c r="AP442" s="164"/>
      <c r="AQ442" s="165"/>
      <c r="AR442" s="166"/>
      <c r="AS442" s="135"/>
      <c r="AT442" s="21"/>
      <c r="AU442" s="167"/>
      <c r="AV442" s="1"/>
      <c r="AW442" s="1"/>
      <c r="AX442" s="168"/>
      <c r="AY442" s="1"/>
      <c r="AZ442" s="1"/>
      <c r="BA442" s="142"/>
      <c r="BB442" s="1"/>
      <c r="BC442" s="169"/>
      <c r="BD442" s="4"/>
      <c r="BE442" s="1"/>
      <c r="BF442" s="1"/>
      <c r="BG442" s="1"/>
      <c r="BH442" s="1"/>
      <c r="BI442" s="1"/>
      <c r="BJ442" s="1"/>
      <c r="BK442" s="1"/>
      <c r="BL442" s="170"/>
      <c r="BM442" s="123"/>
      <c r="BN442" s="4"/>
      <c r="BO442" s="1"/>
      <c r="BP442" s="1"/>
      <c r="BQ442" s="1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25"/>
      <c r="CP442" s="4"/>
      <c r="CQ442" s="1"/>
      <c r="CR442" s="1"/>
      <c r="CS442" s="1"/>
      <c r="CT442" s="25"/>
      <c r="CU442" s="125"/>
      <c r="CV442" s="125"/>
      <c r="CW442" s="1"/>
      <c r="CX442" s="1"/>
      <c r="CY442" s="1"/>
      <c r="CZ442" s="1"/>
      <c r="DA442" s="1"/>
      <c r="DB442" s="126"/>
      <c r="DC442" s="8"/>
      <c r="DD442" s="8"/>
      <c r="DE442" s="1"/>
      <c r="DF442" s="1"/>
      <c r="DG442" s="1"/>
      <c r="DH442" s="1"/>
      <c r="DI442" s="2"/>
      <c r="DJ442" s="205" t="s">
        <v>482</v>
      </c>
      <c r="DK442" s="4"/>
      <c r="DL442" s="4"/>
      <c r="DM442" s="4"/>
      <c r="DN442" s="4"/>
      <c r="DO442" s="4"/>
      <c r="DP442" s="4"/>
      <c r="DQ442" s="4"/>
      <c r="DR442" s="1"/>
      <c r="DS442" s="1"/>
      <c r="DT442" s="2"/>
      <c r="DU442" s="2"/>
      <c r="DV442" s="2"/>
      <c r="DW442" s="2"/>
      <c r="DX442" s="2"/>
      <c r="DY442" s="2"/>
      <c r="DZ442" s="2"/>
      <c r="EA442" s="2"/>
      <c r="EB442" s="1"/>
      <c r="EC442" s="9"/>
      <c r="ED442" s="9"/>
      <c r="EE442" s="9"/>
      <c r="EF442" s="1">
        <v>35</v>
      </c>
      <c r="EG442" s="1"/>
      <c r="EH442" s="1">
        <v>0</v>
      </c>
      <c r="EI442" s="237" t="s">
        <v>513</v>
      </c>
      <c r="EJ442" s="237" t="s">
        <v>430</v>
      </c>
      <c r="EK442" s="237" t="s">
        <v>430</v>
      </c>
      <c r="EL442" s="6" t="s">
        <v>430</v>
      </c>
      <c r="EM442" s="1"/>
      <c r="EN442" s="1">
        <v>1</v>
      </c>
      <c r="EO442" s="1">
        <v>1</v>
      </c>
      <c r="EP442" s="1">
        <v>0</v>
      </c>
      <c r="EQ442" s="244" t="s">
        <v>513</v>
      </c>
      <c r="ER442" s="10" t="s">
        <v>513</v>
      </c>
      <c r="ES442" s="129"/>
      <c r="ET442" s="9"/>
      <c r="EU442" s="9"/>
      <c r="EV442" s="9"/>
      <c r="EW442" s="9"/>
      <c r="EX442" s="9"/>
      <c r="EY442" s="132"/>
      <c r="EZ442" s="132"/>
      <c r="FA442" s="11"/>
      <c r="FB442" s="9"/>
      <c r="FC442" s="9"/>
      <c r="FD442" s="9"/>
      <c r="FE442" s="9"/>
      <c r="FF442" s="9"/>
      <c r="FG442" s="132"/>
      <c r="FH442" s="132"/>
      <c r="FI442" s="134"/>
      <c r="FJ442" s="133"/>
      <c r="FK442" s="171"/>
      <c r="FL442" s="21"/>
      <c r="FM442" s="136"/>
      <c r="FN442" s="9"/>
      <c r="FO442" s="36"/>
      <c r="FP442" s="9"/>
      <c r="FQ442" s="132"/>
      <c r="FR442" s="132"/>
      <c r="FS442" s="1"/>
      <c r="FT442" s="1"/>
      <c r="FU442" s="336">
        <v>43709</v>
      </c>
      <c r="FV442" s="343" t="s">
        <v>772</v>
      </c>
      <c r="FW442" s="237" t="s">
        <v>2609</v>
      </c>
      <c r="FX442" s="208" t="s">
        <v>772</v>
      </c>
      <c r="FY442" s="243" t="s">
        <v>2461</v>
      </c>
      <c r="FZ442" s="1"/>
      <c r="GA442" s="237" t="s">
        <v>430</v>
      </c>
      <c r="GB442" s="9"/>
      <c r="GC442" s="9"/>
      <c r="GD442" s="1"/>
      <c r="GE442" s="20">
        <v>0</v>
      </c>
      <c r="GF442" s="237" t="s">
        <v>513</v>
      </c>
      <c r="GG442" s="1"/>
      <c r="GH442" s="244" t="s">
        <v>430</v>
      </c>
      <c r="GI442" s="351">
        <v>1</v>
      </c>
      <c r="GJ442" s="244" t="s">
        <v>430</v>
      </c>
      <c r="GK442" s="1"/>
      <c r="GL442" s="244" t="s">
        <v>513</v>
      </c>
      <c r="GM442" s="9"/>
      <c r="GN442" s="1"/>
      <c r="GO442" s="1"/>
      <c r="GP442" s="4"/>
      <c r="GQ442" s="1"/>
      <c r="GR442" s="138"/>
      <c r="GS442" s="1"/>
      <c r="GT442" s="1"/>
      <c r="GU442" s="1"/>
      <c r="GV442" s="1"/>
      <c r="GW442" s="1"/>
      <c r="GX442" s="1"/>
      <c r="GY442" s="9"/>
      <c r="GZ442" s="9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9"/>
      <c r="KC442" s="9"/>
      <c r="KD442" s="9"/>
      <c r="KE442" s="9"/>
      <c r="KF442" s="9"/>
      <c r="KG442" s="9"/>
      <c r="KH442" s="9"/>
      <c r="KI442" s="9"/>
      <c r="KJ442" s="9"/>
      <c r="KK442" s="9"/>
      <c r="KL442" s="9"/>
      <c r="KM442" s="9"/>
      <c r="KN442" s="9"/>
      <c r="KO442" s="9"/>
      <c r="KP442" s="1"/>
      <c r="KQ442" s="9"/>
      <c r="KR442" s="9"/>
      <c r="KS442" s="245" t="s">
        <v>430</v>
      </c>
      <c r="KT442" s="459" t="s">
        <v>430</v>
      </c>
      <c r="KU442" s="237" t="s">
        <v>430</v>
      </c>
      <c r="KV442" s="237" t="s">
        <v>430</v>
      </c>
      <c r="KW442" s="237" t="s">
        <v>430</v>
      </c>
      <c r="KX442" s="237" t="s">
        <v>430</v>
      </c>
      <c r="KY442" s="237" t="s">
        <v>430</v>
      </c>
      <c r="KZ442" s="237" t="s">
        <v>430</v>
      </c>
      <c r="LA442" s="11" t="s">
        <v>430</v>
      </c>
      <c r="LB442" s="11"/>
      <c r="LC442" s="11"/>
    </row>
    <row r="443" spans="1:315">
      <c r="A443" s="1">
        <v>64</v>
      </c>
      <c r="B443" s="1">
        <f>COUNTIFS($D$3:D443,D443,$F$3:F443,F443)</f>
        <v>1</v>
      </c>
      <c r="C443" s="34">
        <v>17117</v>
      </c>
      <c r="D443" s="21" t="s">
        <v>1977</v>
      </c>
      <c r="E443" s="2" t="s">
        <v>1747</v>
      </c>
      <c r="F443" s="12" t="s">
        <v>2747</v>
      </c>
      <c r="G443" s="1">
        <v>66</v>
      </c>
      <c r="H443" s="441">
        <v>44644</v>
      </c>
      <c r="I443" s="29" t="s">
        <v>659</v>
      </c>
      <c r="J443" s="24" t="s">
        <v>486</v>
      </c>
      <c r="K443" s="2" t="s">
        <v>429</v>
      </c>
      <c r="L443" s="2">
        <v>2</v>
      </c>
      <c r="M443" s="2">
        <v>9</v>
      </c>
      <c r="N443" s="2" t="s">
        <v>430</v>
      </c>
      <c r="O443" s="11"/>
      <c r="P443" s="2" t="s">
        <v>1972</v>
      </c>
      <c r="Q443" s="11"/>
      <c r="R443" s="11"/>
      <c r="S443" s="11"/>
      <c r="T443" s="41"/>
      <c r="U443" s="41"/>
      <c r="V443" s="61" t="s">
        <v>1358</v>
      </c>
      <c r="W443" s="41"/>
      <c r="X443" s="41"/>
      <c r="Y443" s="63"/>
      <c r="Z443" s="11"/>
      <c r="AA443" s="1" t="s">
        <v>1780</v>
      </c>
      <c r="AB443" s="1"/>
      <c r="AC443" s="112">
        <v>1227</v>
      </c>
      <c r="AD443" s="112">
        <v>2400</v>
      </c>
      <c r="AE443" s="11"/>
      <c r="AF443" s="11"/>
      <c r="AG443" s="11" t="s">
        <v>482</v>
      </c>
      <c r="AH443" s="112">
        <v>250</v>
      </c>
      <c r="AI443" s="11"/>
      <c r="AJ443" s="11"/>
      <c r="AK443" s="112"/>
      <c r="AL443" s="1"/>
      <c r="AM443" s="11"/>
      <c r="AN443" s="1"/>
      <c r="AO443" s="113">
        <v>44.7</v>
      </c>
      <c r="AP443" s="114">
        <v>8.0399999999999991</v>
      </c>
      <c r="AQ443" s="115">
        <v>45.3</v>
      </c>
      <c r="AR443" s="116">
        <f>AO443+AP443+AQ443</f>
        <v>98.039999999999992</v>
      </c>
      <c r="AS443" s="117">
        <f>AO443/AP443</f>
        <v>5.5597014925373145</v>
      </c>
      <c r="AT443" s="118">
        <f>AO443/AP443*AQ443</f>
        <v>251.85447761194033</v>
      </c>
      <c r="AU443" s="119">
        <f>AO443/(AP443+AQ443)</f>
        <v>0.83802024746906645</v>
      </c>
      <c r="AV443" s="19">
        <f>AW443*AO443/100</f>
        <v>40.940750000000008</v>
      </c>
      <c r="AW443" s="19">
        <f>98-AY443-(CD443*100/AO443)</f>
        <v>91.590044742729319</v>
      </c>
      <c r="AX443" s="120">
        <v>2.86</v>
      </c>
      <c r="AY443" s="19">
        <f>AX443*100/AO443</f>
        <v>6.3982102908277403</v>
      </c>
      <c r="AZ443" s="1" t="s">
        <v>431</v>
      </c>
      <c r="BA443" s="55">
        <v>7.7</v>
      </c>
      <c r="BB443" s="1" t="s">
        <v>431</v>
      </c>
      <c r="BC443" s="6">
        <v>6.3E-2</v>
      </c>
      <c r="BD443" s="6"/>
      <c r="BE443" s="19"/>
      <c r="BF443" s="19"/>
      <c r="BG443" s="64">
        <v>5459</v>
      </c>
      <c r="BH443" s="64">
        <v>378</v>
      </c>
      <c r="BI443" s="19">
        <v>0.2</v>
      </c>
      <c r="BJ443" s="19">
        <v>57.7</v>
      </c>
      <c r="BK443" s="19">
        <f>100-BJ443</f>
        <v>42.3</v>
      </c>
      <c r="BL443" s="121">
        <f>BJ443/BK443</f>
        <v>1.364066193853428</v>
      </c>
      <c r="BM443" s="122">
        <v>0.54</v>
      </c>
      <c r="BN443" s="6">
        <f>BM443*100/AO443</f>
        <v>1.2080536912751678</v>
      </c>
      <c r="BO443" s="1" t="s">
        <v>431</v>
      </c>
      <c r="BP443" s="19">
        <v>0.34499999999999997</v>
      </c>
      <c r="BQ443" s="19">
        <v>2.9</v>
      </c>
      <c r="BR443" s="42">
        <v>10360</v>
      </c>
      <c r="BS443" s="6">
        <f>BX443+BZ443</f>
        <v>74.3</v>
      </c>
      <c r="BT443" s="4">
        <v>61.4</v>
      </c>
      <c r="BU443" s="42">
        <v>6167</v>
      </c>
      <c r="BV443" s="6">
        <f>100-BT443</f>
        <v>38.6</v>
      </c>
      <c r="BW443" s="6">
        <f>BY443+CA443+CC443</f>
        <v>7.718399999999999</v>
      </c>
      <c r="BX443" s="22">
        <v>51.1</v>
      </c>
      <c r="BY443" s="22">
        <f>BX443*AP443/100</f>
        <v>4.1084399999999999</v>
      </c>
      <c r="BZ443" s="6">
        <v>23.2</v>
      </c>
      <c r="CA443" s="22">
        <f>BZ443*AP443/100</f>
        <v>1.8652799999999996</v>
      </c>
      <c r="CB443" s="6">
        <v>21.7</v>
      </c>
      <c r="CC443" s="22">
        <f>CB443*AP443/100</f>
        <v>1.7446799999999998</v>
      </c>
      <c r="CD443" s="22">
        <v>5.2500000000000003E-3</v>
      </c>
      <c r="CE443" s="123">
        <v>50</v>
      </c>
      <c r="CF443" s="124">
        <v>5168</v>
      </c>
      <c r="CG443" s="123">
        <v>60.6</v>
      </c>
      <c r="CH443" s="124">
        <v>4746</v>
      </c>
      <c r="CI443" s="123">
        <v>39.200000000000003</v>
      </c>
      <c r="CJ443" s="123">
        <v>49.6</v>
      </c>
      <c r="CK443" s="124">
        <v>4952</v>
      </c>
      <c r="CL443" s="19">
        <f>BX443/BZ443</f>
        <v>2.202586206896552</v>
      </c>
      <c r="CM443" s="19"/>
      <c r="CN443" s="19"/>
      <c r="CO443" s="19"/>
      <c r="CP443" s="6"/>
      <c r="CQ443" s="19"/>
      <c r="CR443" s="19"/>
      <c r="CS443" s="20"/>
      <c r="CT443" s="25"/>
      <c r="CU443" s="125"/>
      <c r="CV443" s="125"/>
      <c r="CW443" s="1"/>
      <c r="CX443" s="1"/>
      <c r="CY443" s="1"/>
      <c r="CZ443" s="22"/>
      <c r="DA443" s="16"/>
      <c r="DB443" s="126" t="s">
        <v>457</v>
      </c>
      <c r="DC443" s="127"/>
      <c r="DD443" s="128" t="s">
        <v>1978</v>
      </c>
      <c r="DE443" s="1"/>
      <c r="DF443" s="1"/>
      <c r="DG443" s="1"/>
      <c r="DH443" s="1"/>
      <c r="DI443" s="105" t="s">
        <v>435</v>
      </c>
      <c r="DJ443" s="205" t="s">
        <v>482</v>
      </c>
      <c r="DK443" s="4">
        <v>2</v>
      </c>
      <c r="DL443" s="4"/>
      <c r="DM443" s="4"/>
      <c r="DN443" s="16" t="s">
        <v>466</v>
      </c>
      <c r="DO443" s="4"/>
      <c r="DP443" s="4"/>
      <c r="DQ443" s="4"/>
      <c r="DR443" s="55"/>
      <c r="DS443" s="22"/>
      <c r="DT443" s="22"/>
      <c r="DU443" s="22"/>
      <c r="DV443" s="22"/>
      <c r="DW443" s="22"/>
      <c r="DX443" s="22"/>
      <c r="DY443" s="22"/>
      <c r="DZ443" s="22"/>
      <c r="EA443" s="2"/>
      <c r="EB443" s="2"/>
      <c r="EC443" s="36"/>
      <c r="ED443" s="36"/>
      <c r="EE443" s="4">
        <f>L443</f>
        <v>2</v>
      </c>
      <c r="EF443" s="4" t="s">
        <v>430</v>
      </c>
      <c r="EG443" s="4"/>
      <c r="EH443" s="4" t="s">
        <v>430</v>
      </c>
      <c r="EI443" s="4" t="s">
        <v>430</v>
      </c>
      <c r="EJ443" s="4" t="s">
        <v>430</v>
      </c>
      <c r="EK443" s="4" t="s">
        <v>430</v>
      </c>
      <c r="EL443" s="6" t="s">
        <v>430</v>
      </c>
      <c r="EM443" s="4"/>
      <c r="EN443" s="4" t="s">
        <v>430</v>
      </c>
      <c r="EO443" s="4" t="s">
        <v>430</v>
      </c>
      <c r="EP443" s="4" t="s">
        <v>430</v>
      </c>
      <c r="EQ443" s="31" t="s">
        <v>513</v>
      </c>
      <c r="ER443" s="14" t="s">
        <v>513</v>
      </c>
      <c r="ES443" s="129">
        <f>C443</f>
        <v>17117</v>
      </c>
      <c r="ET443" s="130">
        <v>75</v>
      </c>
      <c r="EU443" s="130">
        <v>4599067</v>
      </c>
      <c r="EV443" s="130">
        <v>933</v>
      </c>
      <c r="EW443" s="130">
        <v>37440</v>
      </c>
      <c r="EX443" s="130">
        <v>2250</v>
      </c>
      <c r="EY443" s="131">
        <f>EX443/EV443*EW443/ET443</f>
        <v>1203.8585209003215</v>
      </c>
      <c r="EZ443" s="38">
        <f>L443*EY443</f>
        <v>2407.7170418006431</v>
      </c>
      <c r="FA443" s="9"/>
      <c r="FB443" s="9"/>
      <c r="FC443" s="9"/>
      <c r="FD443" s="9"/>
      <c r="FE443" s="132"/>
      <c r="FF443" s="132"/>
      <c r="FG443" s="132"/>
      <c r="FH443" s="133"/>
      <c r="FI443" s="134"/>
      <c r="FJ443" s="133"/>
      <c r="FK443" s="135"/>
      <c r="FL443" s="136"/>
      <c r="FM443" s="9"/>
      <c r="FN443" s="1"/>
      <c r="FO443" s="40">
        <f>AC443/1000</f>
        <v>1.2270000000000001</v>
      </c>
      <c r="FP443" s="9"/>
      <c r="FQ443" s="118">
        <f>EX443*100/EU443</f>
        <v>4.892296633208431E-2</v>
      </c>
      <c r="FR443" s="137">
        <f>EY443/1000</f>
        <v>1.2038585209003216</v>
      </c>
      <c r="FS443" s="9"/>
      <c r="FT443" s="1"/>
      <c r="FU443" s="334" t="s">
        <v>513</v>
      </c>
      <c r="FV443" s="343"/>
      <c r="FW443" s="237" t="s">
        <v>513</v>
      </c>
      <c r="FX443" s="208"/>
      <c r="FY443" s="243" t="s">
        <v>430</v>
      </c>
      <c r="FZ443" s="1"/>
      <c r="GA443" s="237" t="s">
        <v>430</v>
      </c>
      <c r="GB443" s="9"/>
      <c r="GC443" s="9"/>
      <c r="GD443" s="1"/>
      <c r="GE443" s="459" t="s">
        <v>430</v>
      </c>
      <c r="GF443" s="237" t="s">
        <v>430</v>
      </c>
      <c r="GG443" s="1"/>
      <c r="GH443" s="244" t="s">
        <v>430</v>
      </c>
      <c r="GI443" s="352" t="s">
        <v>430</v>
      </c>
      <c r="GJ443" s="244" t="s">
        <v>430</v>
      </c>
      <c r="GK443" s="1"/>
      <c r="GL443" s="244" t="s">
        <v>430</v>
      </c>
      <c r="GM443" s="9"/>
      <c r="GN443" s="1"/>
      <c r="GO443" s="10"/>
      <c r="GP443" s="10"/>
      <c r="GQ443" s="20"/>
      <c r="GR443" s="138"/>
      <c r="GS443" s="1"/>
      <c r="GT443" s="1"/>
      <c r="GU443" s="1"/>
      <c r="GV443" s="1"/>
      <c r="GW443" s="1"/>
      <c r="GX443" s="1"/>
      <c r="GY443" s="9"/>
      <c r="GZ443" s="9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22" t="s">
        <v>431</v>
      </c>
      <c r="KC443" s="22" t="s">
        <v>431</v>
      </c>
      <c r="KD443" s="22" t="s">
        <v>431</v>
      </c>
      <c r="KE443" s="20">
        <f>FR443*AO443/100*1000</f>
        <v>538.12475884244384</v>
      </c>
      <c r="KF443" s="20">
        <f>FR443*AP443/100*1000</f>
        <v>96.790225080385852</v>
      </c>
      <c r="KG443" s="20">
        <f>FR443*AQ443/100*1000</f>
        <v>545.34790996784568</v>
      </c>
      <c r="KH443" s="20">
        <f>FR443*AX443/100*1000</f>
        <v>34.430353697749197</v>
      </c>
      <c r="KI443" s="20">
        <f>FR443*BM443/100*1000</f>
        <v>6.5008360128617371</v>
      </c>
      <c r="KJ443" s="20">
        <f>FR443*BY443/100*1000</f>
        <v>49.459805016077176</v>
      </c>
      <c r="KK443" s="20">
        <f>FR443*CA443/100*1000</f>
        <v>22.455332218649513</v>
      </c>
      <c r="KL443" s="20">
        <f>FR443*CC443/100*1000</f>
        <v>21.00347884244373</v>
      </c>
      <c r="KM443" s="9"/>
      <c r="KN443" s="9"/>
      <c r="KO443" s="9"/>
      <c r="KP443" s="1"/>
      <c r="KQ443" s="9"/>
      <c r="KR443" s="9"/>
      <c r="KS443" s="245" t="s">
        <v>430</v>
      </c>
      <c r="KT443" s="459" t="s">
        <v>430</v>
      </c>
      <c r="KU443" s="237" t="s">
        <v>430</v>
      </c>
      <c r="KV443" s="237" t="s">
        <v>430</v>
      </c>
      <c r="KW443" s="237" t="s">
        <v>430</v>
      </c>
      <c r="KX443" s="237" t="s">
        <v>430</v>
      </c>
      <c r="KY443" s="237" t="s">
        <v>430</v>
      </c>
      <c r="KZ443" s="237" t="s">
        <v>430</v>
      </c>
      <c r="LA443" s="11" t="s">
        <v>430</v>
      </c>
      <c r="LB443" s="11"/>
      <c r="LC443" s="11"/>
    </row>
    <row r="444" spans="1:315">
      <c r="A444" s="1">
        <v>124</v>
      </c>
      <c r="B444" s="1">
        <f>COUNTIFS($D$3:D444,D444,$F$3:F444,F444)</f>
        <v>1</v>
      </c>
      <c r="C444" s="34">
        <v>17477</v>
      </c>
      <c r="D444" s="21" t="s">
        <v>2037</v>
      </c>
      <c r="E444" s="2" t="s">
        <v>617</v>
      </c>
      <c r="F444" s="12" t="s">
        <v>2746</v>
      </c>
      <c r="G444" s="1">
        <v>76</v>
      </c>
      <c r="H444" s="441">
        <v>44713</v>
      </c>
      <c r="I444" s="29" t="s">
        <v>441</v>
      </c>
      <c r="J444" s="24" t="s">
        <v>486</v>
      </c>
      <c r="K444" s="2" t="s">
        <v>429</v>
      </c>
      <c r="L444" s="2">
        <v>11</v>
      </c>
      <c r="M444" s="2">
        <v>2</v>
      </c>
      <c r="N444" s="2" t="s">
        <v>430</v>
      </c>
      <c r="O444" s="11"/>
      <c r="P444" s="2" t="s">
        <v>2024</v>
      </c>
      <c r="Q444" s="11"/>
      <c r="R444" s="11"/>
      <c r="S444" s="11"/>
      <c r="T444" s="41"/>
      <c r="U444" s="41" t="s">
        <v>2027</v>
      </c>
      <c r="V444" s="61" t="s">
        <v>1980</v>
      </c>
      <c r="W444" s="41"/>
      <c r="X444" s="41"/>
      <c r="Y444" s="41" t="s">
        <v>2028</v>
      </c>
      <c r="Z444" s="29"/>
      <c r="AA444" s="1" t="s">
        <v>2032</v>
      </c>
      <c r="AB444" s="1"/>
      <c r="AC444" s="112">
        <v>276</v>
      </c>
      <c r="AD444" s="112">
        <v>3000</v>
      </c>
      <c r="AE444" s="11"/>
      <c r="AF444" s="11"/>
      <c r="AG444" s="11" t="s">
        <v>482</v>
      </c>
      <c r="AH444" s="112">
        <v>250</v>
      </c>
      <c r="AI444" s="1"/>
      <c r="AJ444" s="11"/>
      <c r="AK444" s="112"/>
      <c r="AL444" s="1"/>
      <c r="AM444" s="11"/>
      <c r="AN444" s="1"/>
      <c r="AO444" s="113">
        <v>30.8</v>
      </c>
      <c r="AP444" s="114">
        <v>66.5</v>
      </c>
      <c r="AQ444" s="115">
        <v>0.73</v>
      </c>
      <c r="AR444" s="116">
        <f>AO444+AP444+AQ444</f>
        <v>98.03</v>
      </c>
      <c r="AS444" s="117">
        <f>AO444/AP444</f>
        <v>0.4631578947368421</v>
      </c>
      <c r="AT444" s="118">
        <f>AO444/AP444*AQ444</f>
        <v>0.33810526315789474</v>
      </c>
      <c r="AU444" s="119">
        <f>AO444/(AP444+AQ444)</f>
        <v>0.45812881154246615</v>
      </c>
      <c r="AV444" s="19">
        <f>AW444*AO444/100</f>
        <v>27.254000000000001</v>
      </c>
      <c r="AW444" s="19">
        <f>98-AY444</f>
        <v>88.487012987012989</v>
      </c>
      <c r="AX444" s="120">
        <v>2.93</v>
      </c>
      <c r="AY444" s="19">
        <f>AX444*100/AO444</f>
        <v>9.5129870129870131</v>
      </c>
      <c r="AZ444" s="1" t="s">
        <v>431</v>
      </c>
      <c r="BA444" s="55">
        <v>9.0399999999999991</v>
      </c>
      <c r="BB444" s="1" t="s">
        <v>431</v>
      </c>
      <c r="BC444" s="6">
        <v>0</v>
      </c>
      <c r="BD444" s="6"/>
      <c r="BE444" s="19"/>
      <c r="BF444" s="19"/>
      <c r="BG444" s="64">
        <v>7841.538461538461</v>
      </c>
      <c r="BH444" s="64">
        <v>296</v>
      </c>
      <c r="BI444" s="19">
        <v>1.65</v>
      </c>
      <c r="BJ444" s="19">
        <v>37.700000000000003</v>
      </c>
      <c r="BK444" s="19">
        <f>100-BJ444</f>
        <v>62.3</v>
      </c>
      <c r="BL444" s="121">
        <f>BJ444/BK444</f>
        <v>0.60513643659711081</v>
      </c>
      <c r="BM444" s="122">
        <v>0.2</v>
      </c>
      <c r="BN444" s="6">
        <f>BM444*100/AO444</f>
        <v>0.64935064935064934</v>
      </c>
      <c r="BO444" s="1" t="s">
        <v>431</v>
      </c>
      <c r="BP444" s="19">
        <v>63.220338983050844</v>
      </c>
      <c r="BQ444" s="19">
        <v>36.9</v>
      </c>
      <c r="BR444" s="42">
        <v>47690.239999999998</v>
      </c>
      <c r="BS444" s="6">
        <f>BX444+BZ444</f>
        <v>31.200000000000003</v>
      </c>
      <c r="BT444" s="4">
        <v>86.9</v>
      </c>
      <c r="BU444" s="42">
        <v>7682.5396825396829</v>
      </c>
      <c r="BV444" s="6">
        <f>100-BT444</f>
        <v>13.099999999999994</v>
      </c>
      <c r="BW444" s="6">
        <f>BY444+CA444+CC444</f>
        <v>65.968000000000004</v>
      </c>
      <c r="BX444" s="22">
        <v>11.1</v>
      </c>
      <c r="BY444" s="22">
        <f>BX444*AP444/100</f>
        <v>7.3815</v>
      </c>
      <c r="BZ444" s="6">
        <v>20.100000000000001</v>
      </c>
      <c r="CA444" s="22">
        <f>BZ444*AP444/100</f>
        <v>13.3665</v>
      </c>
      <c r="CB444" s="6">
        <v>68</v>
      </c>
      <c r="CC444" s="22">
        <f>CB444*AP444/100</f>
        <v>45.22</v>
      </c>
      <c r="CD444" s="22" t="s">
        <v>431</v>
      </c>
      <c r="CE444" s="123">
        <v>97.2</v>
      </c>
      <c r="CF444" s="124">
        <v>9135</v>
      </c>
      <c r="CG444" s="123">
        <v>93.1</v>
      </c>
      <c r="CH444" s="124">
        <v>7540</v>
      </c>
      <c r="CI444" s="123">
        <v>58</v>
      </c>
      <c r="CJ444" s="123">
        <v>69.5</v>
      </c>
      <c r="CK444" s="124">
        <v>5280</v>
      </c>
      <c r="CL444" s="19">
        <f>BX444/BZ444</f>
        <v>0.55223880597014918</v>
      </c>
      <c r="CM444" s="19"/>
      <c r="CN444" s="19"/>
      <c r="CO444" s="19"/>
      <c r="CP444" s="6"/>
      <c r="CQ444" s="19"/>
      <c r="CR444" s="19"/>
      <c r="CS444" s="20"/>
      <c r="CT444" s="25"/>
      <c r="CU444" s="125"/>
      <c r="CV444" s="125"/>
      <c r="CW444" s="1"/>
      <c r="CX444" s="1"/>
      <c r="CY444" s="1"/>
      <c r="CZ444" s="22"/>
      <c r="DA444" s="16"/>
      <c r="DB444" s="126"/>
      <c r="DC444" s="127"/>
      <c r="DD444" s="128"/>
      <c r="DE444" s="1"/>
      <c r="DF444" s="1"/>
      <c r="DG444" s="1"/>
      <c r="DH444" s="1"/>
      <c r="DI444" s="1" t="s">
        <v>435</v>
      </c>
      <c r="DJ444" s="205" t="s">
        <v>482</v>
      </c>
      <c r="DK444" s="4">
        <v>2</v>
      </c>
      <c r="DL444" s="4"/>
      <c r="DM444" s="4"/>
      <c r="DN444" s="16">
        <v>0</v>
      </c>
      <c r="DO444" s="4"/>
      <c r="DP444" s="4"/>
      <c r="DQ444" s="4"/>
      <c r="DR444" s="55" t="s">
        <v>430</v>
      </c>
      <c r="DS444" s="22" t="s">
        <v>430</v>
      </c>
      <c r="DT444" s="22">
        <v>264</v>
      </c>
      <c r="DU444" s="22">
        <v>5.6</v>
      </c>
      <c r="DV444" s="22">
        <v>94.4</v>
      </c>
      <c r="DW444" s="22" t="s">
        <v>430</v>
      </c>
      <c r="DX444" s="22" t="s">
        <v>430</v>
      </c>
      <c r="DY444" s="22" t="s">
        <v>430</v>
      </c>
      <c r="DZ444" s="22" t="s">
        <v>430</v>
      </c>
      <c r="EA444" s="2">
        <v>0</v>
      </c>
      <c r="EB444" s="2"/>
      <c r="EC444" s="36"/>
      <c r="ED444" s="36"/>
      <c r="EE444" s="4">
        <f>L444</f>
        <v>11</v>
      </c>
      <c r="EF444" s="4">
        <v>30</v>
      </c>
      <c r="EG444" s="4"/>
      <c r="EH444" s="4">
        <v>1</v>
      </c>
      <c r="EI444" s="4" t="s">
        <v>2502</v>
      </c>
      <c r="EJ444" s="4">
        <v>161</v>
      </c>
      <c r="EK444" s="4">
        <v>71</v>
      </c>
      <c r="EL444" s="6">
        <f>EK444/(EJ444*EJ444*0.01*0.01)</f>
        <v>27.390918560240735</v>
      </c>
      <c r="EM444" s="4"/>
      <c r="EN444" s="4">
        <v>1</v>
      </c>
      <c r="EO444" s="4">
        <v>2</v>
      </c>
      <c r="EP444" s="4">
        <v>2</v>
      </c>
      <c r="EQ444" s="31" t="s">
        <v>513</v>
      </c>
      <c r="ER444" s="14" t="s">
        <v>513</v>
      </c>
      <c r="ES444" s="129">
        <f>C444</f>
        <v>17477</v>
      </c>
      <c r="ET444" s="130">
        <v>75</v>
      </c>
      <c r="EU444" s="130">
        <v>6414</v>
      </c>
      <c r="EV444" s="130">
        <v>4000</v>
      </c>
      <c r="EW444" s="130">
        <v>40560</v>
      </c>
      <c r="EX444" s="130">
        <v>2201</v>
      </c>
      <c r="EY444" s="131">
        <f>EX444/EV444*EW444/ET444</f>
        <v>297.5752</v>
      </c>
      <c r="EZ444" s="38">
        <f>L444*EY444</f>
        <v>3273.3271999999997</v>
      </c>
      <c r="FA444" s="9"/>
      <c r="FB444" s="9"/>
      <c r="FC444" s="9"/>
      <c r="FD444" s="9"/>
      <c r="FE444" s="132"/>
      <c r="FF444" s="132"/>
      <c r="FG444" s="132"/>
      <c r="FH444" s="133"/>
      <c r="FI444" s="134"/>
      <c r="FJ444" s="133"/>
      <c r="FK444" s="135"/>
      <c r="FL444" s="136"/>
      <c r="FM444" s="9"/>
      <c r="FN444" s="1"/>
      <c r="FO444" s="40">
        <f>AC444/1000</f>
        <v>0.27600000000000002</v>
      </c>
      <c r="FP444" s="9"/>
      <c r="FQ444" s="118">
        <f>EX444*100/EU444</f>
        <v>34.315559713127534</v>
      </c>
      <c r="FR444" s="137">
        <f>EY444/1000</f>
        <v>0.29757519999999998</v>
      </c>
      <c r="FS444" s="9"/>
      <c r="FT444" s="1"/>
      <c r="FU444" s="334">
        <v>44652</v>
      </c>
      <c r="FV444" s="343"/>
      <c r="FW444" s="237" t="s">
        <v>1314</v>
      </c>
      <c r="FX444" s="208"/>
      <c r="FY444" s="243" t="s">
        <v>2457</v>
      </c>
      <c r="FZ444" s="1"/>
      <c r="GA444" s="237" t="s">
        <v>430</v>
      </c>
      <c r="GB444" s="9"/>
      <c r="GC444" s="9"/>
      <c r="GD444" s="1"/>
      <c r="GE444" s="20">
        <v>1</v>
      </c>
      <c r="GF444" s="237" t="s">
        <v>2748</v>
      </c>
      <c r="GG444" s="1"/>
      <c r="GH444" s="28">
        <v>44740</v>
      </c>
      <c r="GI444" s="351">
        <v>1</v>
      </c>
      <c r="GJ444" s="244" t="s">
        <v>2581</v>
      </c>
      <c r="GK444" s="1"/>
      <c r="GL444" s="244" t="s">
        <v>513</v>
      </c>
      <c r="GM444" s="9"/>
      <c r="GN444" s="1"/>
      <c r="GO444" s="10">
        <v>44713</v>
      </c>
      <c r="GP444" s="10"/>
      <c r="GQ444" s="20"/>
      <c r="GR444" s="138"/>
      <c r="GS444" s="1"/>
      <c r="GT444" s="1"/>
      <c r="GU444" s="1"/>
      <c r="GV444" s="1"/>
      <c r="GW444" s="1"/>
      <c r="GX444" s="1"/>
      <c r="GY444" s="9"/>
      <c r="GZ444" s="9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22"/>
      <c r="KC444" s="22"/>
      <c r="KD444" s="22"/>
      <c r="KE444" s="20">
        <f>FR444*AO444/100*1000</f>
        <v>91.65316159999999</v>
      </c>
      <c r="KF444" s="20">
        <f>FR444*AP444/100*1000</f>
        <v>197.887508</v>
      </c>
      <c r="KG444" s="20">
        <f>FR444*AQ444/100*1000</f>
        <v>2.1722989599999996</v>
      </c>
      <c r="KH444" s="20">
        <f>FR444*AX444/100*1000</f>
        <v>8.7189533600000004</v>
      </c>
      <c r="KI444" s="20">
        <f>FR444*BM444/100*1000</f>
        <v>0.59515039999999997</v>
      </c>
      <c r="KJ444" s="20">
        <f>FR444*BY444/100*1000</f>
        <v>21.965513387999998</v>
      </c>
      <c r="KK444" s="20">
        <f>FR444*CA444/100*1000</f>
        <v>39.775389107999999</v>
      </c>
      <c r="KL444" s="20">
        <f>FR444*CC444/100*1000</f>
        <v>134.56350543999997</v>
      </c>
      <c r="KM444" s="1">
        <v>90.2</v>
      </c>
      <c r="KN444" s="1">
        <v>85.5</v>
      </c>
      <c r="KO444" s="9"/>
      <c r="KP444" s="22"/>
      <c r="KQ444" s="22"/>
      <c r="KR444" s="22"/>
      <c r="KS444" s="23">
        <v>44740</v>
      </c>
      <c r="KT444" s="20">
        <v>2</v>
      </c>
      <c r="KU444" s="237" t="s">
        <v>430</v>
      </c>
      <c r="KV444" s="1">
        <v>1</v>
      </c>
      <c r="KW444" s="23">
        <v>44838</v>
      </c>
      <c r="KX444" s="1">
        <v>2</v>
      </c>
      <c r="KY444" s="2">
        <v>0</v>
      </c>
      <c r="KZ444" s="2">
        <v>2</v>
      </c>
      <c r="LA444" s="11" t="s">
        <v>2428</v>
      </c>
      <c r="LB444" s="11"/>
      <c r="LC444" s="11"/>
    </row>
    <row r="445" spans="1:315">
      <c r="A445" s="1">
        <v>177</v>
      </c>
      <c r="B445" s="1">
        <f>COUNTIFS($D$3:D445,D445,$F$3:F445,F445)</f>
        <v>1</v>
      </c>
      <c r="C445" s="34">
        <v>17807</v>
      </c>
      <c r="D445" s="21" t="s">
        <v>2094</v>
      </c>
      <c r="E445" s="2" t="s">
        <v>496</v>
      </c>
      <c r="F445" s="12">
        <v>5706221345</v>
      </c>
      <c r="G445" s="1">
        <v>65</v>
      </c>
      <c r="H445" s="441">
        <v>44771</v>
      </c>
      <c r="I445" s="29" t="s">
        <v>648</v>
      </c>
      <c r="J445" s="24" t="s">
        <v>486</v>
      </c>
      <c r="K445" s="2" t="s">
        <v>429</v>
      </c>
      <c r="L445" s="2">
        <v>12</v>
      </c>
      <c r="M445" s="2" t="s">
        <v>562</v>
      </c>
      <c r="N445" s="2" t="s">
        <v>430</v>
      </c>
      <c r="O445" s="11"/>
      <c r="P445" s="2" t="s">
        <v>2087</v>
      </c>
      <c r="Q445" s="11"/>
      <c r="R445" s="11"/>
      <c r="S445" s="11"/>
      <c r="T445" s="41"/>
      <c r="U445" s="41"/>
      <c r="V445" s="61" t="s">
        <v>1980</v>
      </c>
      <c r="W445" s="41"/>
      <c r="X445" s="41"/>
      <c r="Y445" s="41"/>
      <c r="Z445" s="29" t="s">
        <v>1948</v>
      </c>
      <c r="AA445" s="1" t="s">
        <v>1780</v>
      </c>
      <c r="AB445" s="1"/>
      <c r="AC445" s="112">
        <v>639</v>
      </c>
      <c r="AD445" s="112">
        <v>76000</v>
      </c>
      <c r="AE445" s="11"/>
      <c r="AF445" s="11"/>
      <c r="AG445" s="11" t="s">
        <v>490</v>
      </c>
      <c r="AH445" s="112">
        <v>450</v>
      </c>
      <c r="AI445" s="1"/>
      <c r="AJ445" s="11"/>
      <c r="AK445" s="112"/>
      <c r="AL445" s="1"/>
      <c r="AM445" s="11"/>
      <c r="AN445" s="1"/>
      <c r="AO445" s="113">
        <v>11</v>
      </c>
      <c r="AP445" s="114">
        <v>85.5</v>
      </c>
      <c r="AQ445" s="115">
        <v>2.88</v>
      </c>
      <c r="AR445" s="116">
        <f>AO445+AP445+AQ445</f>
        <v>99.38</v>
      </c>
      <c r="AS445" s="117">
        <f>AO445/AP445</f>
        <v>0.12865497076023391</v>
      </c>
      <c r="AT445" s="118">
        <f>AO445/AP445*AQ445</f>
        <v>0.37052631578947365</v>
      </c>
      <c r="AU445" s="119">
        <f>AO445/(AP445+AQ445)</f>
        <v>0.12446254808780267</v>
      </c>
      <c r="AV445" s="19">
        <f>AW445*AO445/100</f>
        <v>10.029999999999999</v>
      </c>
      <c r="AW445" s="19">
        <f>98-AY445</f>
        <v>91.181818181818187</v>
      </c>
      <c r="AX445" s="120">
        <v>0.75</v>
      </c>
      <c r="AY445" s="19">
        <f>AX445*100/AO445</f>
        <v>6.8181818181818183</v>
      </c>
      <c r="AZ445" s="1" t="s">
        <v>431</v>
      </c>
      <c r="BA445" s="55">
        <v>54.8</v>
      </c>
      <c r="BB445" s="1" t="s">
        <v>431</v>
      </c>
      <c r="BC445" s="6">
        <v>5.8000000000000003E-2</v>
      </c>
      <c r="BD445" s="6"/>
      <c r="BE445" s="19"/>
      <c r="BF445" s="19"/>
      <c r="BG445" s="64">
        <v>5925.3846153846152</v>
      </c>
      <c r="BH445" s="64">
        <v>283</v>
      </c>
      <c r="BI445" s="19">
        <v>2.7</v>
      </c>
      <c r="BJ445" s="19">
        <v>65.8</v>
      </c>
      <c r="BK445" s="19">
        <f>100-BJ445</f>
        <v>34.200000000000003</v>
      </c>
      <c r="BL445" s="121">
        <f>BJ445/BK445</f>
        <v>1.9239766081871343</v>
      </c>
      <c r="BM445" s="122">
        <v>0.63</v>
      </c>
      <c r="BN445" s="6">
        <f>BM445*100/AO445</f>
        <v>5.7272727272727275</v>
      </c>
      <c r="BO445" s="1" t="s">
        <v>431</v>
      </c>
      <c r="BP445" s="19">
        <v>34.152542372881356</v>
      </c>
      <c r="BQ445" s="19">
        <v>42.1</v>
      </c>
      <c r="BR445" s="42">
        <v>31444.48</v>
      </c>
      <c r="BS445" s="6">
        <f>BX445+BZ445</f>
        <v>61.2</v>
      </c>
      <c r="BT445" s="4">
        <v>97.8</v>
      </c>
      <c r="BU445" s="42">
        <v>9952.3809523809523</v>
      </c>
      <c r="BV445" s="6">
        <f>100-BT445</f>
        <v>2.2000000000000028</v>
      </c>
      <c r="BW445" s="6">
        <f>BY445+CA445+CC445</f>
        <v>85.414500000000004</v>
      </c>
      <c r="BX445" s="22">
        <v>29.5</v>
      </c>
      <c r="BY445" s="22">
        <f>BX445*AP445/100</f>
        <v>25.2225</v>
      </c>
      <c r="BZ445" s="6">
        <v>31.7</v>
      </c>
      <c r="CA445" s="22">
        <f>BZ445*AP445/100</f>
        <v>27.1035</v>
      </c>
      <c r="CB445" s="6">
        <v>38.700000000000003</v>
      </c>
      <c r="CC445" s="22">
        <f>CB445*AP445/100</f>
        <v>33.088500000000003</v>
      </c>
      <c r="CD445" s="22" t="s">
        <v>431</v>
      </c>
      <c r="CE445" s="123">
        <v>93.9</v>
      </c>
      <c r="CF445" s="124">
        <v>7094</v>
      </c>
      <c r="CG445" s="123">
        <v>84.8</v>
      </c>
      <c r="CH445" s="124">
        <v>5767</v>
      </c>
      <c r="CI445" s="123">
        <v>64.2</v>
      </c>
      <c r="CJ445" s="123">
        <v>79.400000000000006</v>
      </c>
      <c r="CK445" s="124">
        <v>5611</v>
      </c>
      <c r="CL445" s="19">
        <f>BX445/BZ445</f>
        <v>0.93059936908517349</v>
      </c>
      <c r="CM445" s="19"/>
      <c r="CN445" s="19"/>
      <c r="CO445" s="19"/>
      <c r="CP445" s="6"/>
      <c r="CQ445" s="19"/>
      <c r="CR445" s="19"/>
      <c r="CS445" s="20"/>
      <c r="CT445" s="25"/>
      <c r="CU445" s="125"/>
      <c r="CV445" s="125"/>
      <c r="CW445" s="1"/>
      <c r="CX445" s="1"/>
      <c r="CY445" s="1"/>
      <c r="CZ445" s="22"/>
      <c r="DA445" s="16"/>
      <c r="DB445" s="126"/>
      <c r="DC445" s="127"/>
      <c r="DD445" s="128"/>
      <c r="DE445" s="1"/>
      <c r="DF445" s="1"/>
      <c r="DG445" s="1"/>
      <c r="DH445" s="1"/>
      <c r="DI445" s="1" t="s">
        <v>433</v>
      </c>
      <c r="DJ445" s="206" t="s">
        <v>490</v>
      </c>
      <c r="DK445" s="4">
        <v>2</v>
      </c>
      <c r="DL445" s="4"/>
      <c r="DM445" s="4"/>
      <c r="DN445" s="16">
        <v>0</v>
      </c>
      <c r="DO445" s="4"/>
      <c r="DP445" s="4"/>
      <c r="DQ445" s="4"/>
      <c r="DR445" s="55" t="s">
        <v>430</v>
      </c>
      <c r="DS445" s="22" t="s">
        <v>430</v>
      </c>
      <c r="DT445" s="22">
        <v>763</v>
      </c>
      <c r="DU445" s="22">
        <v>17.8</v>
      </c>
      <c r="DV445" s="22">
        <v>82.2</v>
      </c>
      <c r="DW445" s="22" t="s">
        <v>430</v>
      </c>
      <c r="DX445" s="22" t="s">
        <v>430</v>
      </c>
      <c r="DY445" s="22" t="s">
        <v>430</v>
      </c>
      <c r="DZ445" s="22" t="s">
        <v>430</v>
      </c>
      <c r="EA445" s="2">
        <v>0</v>
      </c>
      <c r="EB445" s="2"/>
      <c r="EC445" s="36"/>
      <c r="ED445" s="36"/>
      <c r="EE445" s="4">
        <f>L445</f>
        <v>12</v>
      </c>
      <c r="EF445" s="4">
        <v>25</v>
      </c>
      <c r="EG445" s="4"/>
      <c r="EH445" s="4">
        <v>1</v>
      </c>
      <c r="EI445" s="4" t="s">
        <v>2502</v>
      </c>
      <c r="EJ445" s="4">
        <v>182</v>
      </c>
      <c r="EK445" s="4">
        <v>96</v>
      </c>
      <c r="EL445" s="6">
        <f>EK445/(EJ445*EJ445*0.01*0.01)</f>
        <v>28.982007003985025</v>
      </c>
      <c r="EM445" s="4"/>
      <c r="EN445" s="4">
        <v>1</v>
      </c>
      <c r="EO445" s="4">
        <v>2</v>
      </c>
      <c r="EP445" s="4">
        <v>1</v>
      </c>
      <c r="EQ445" s="31" t="s">
        <v>513</v>
      </c>
      <c r="ER445" s="14" t="s">
        <v>513</v>
      </c>
      <c r="ES445" s="129">
        <f>C445</f>
        <v>17807</v>
      </c>
      <c r="ET445" s="130">
        <v>75</v>
      </c>
      <c r="EU445" s="130">
        <v>7703</v>
      </c>
      <c r="EV445" s="130">
        <v>4000</v>
      </c>
      <c r="EW445" s="130">
        <v>40560</v>
      </c>
      <c r="EX445" s="130">
        <v>4806</v>
      </c>
      <c r="EY445" s="131">
        <f>EX445/EV445*EW445/ET445</f>
        <v>649.77120000000002</v>
      </c>
      <c r="EZ445" s="38">
        <f>L445*EY445</f>
        <v>7797.2543999999998</v>
      </c>
      <c r="FA445" s="9"/>
      <c r="FB445" s="9"/>
      <c r="FC445" s="9"/>
      <c r="FD445" s="9"/>
      <c r="FE445" s="132"/>
      <c r="FF445" s="132"/>
      <c r="FG445" s="132"/>
      <c r="FH445" s="133"/>
      <c r="FI445" s="134"/>
      <c r="FJ445" s="133"/>
      <c r="FK445" s="135"/>
      <c r="FL445" s="136"/>
      <c r="FM445" s="9"/>
      <c r="FN445" s="1"/>
      <c r="FO445" s="40">
        <f>AC445/1000</f>
        <v>0.63900000000000001</v>
      </c>
      <c r="FP445" s="9"/>
      <c r="FQ445" s="118">
        <f>EX445*100/EU445</f>
        <v>62.3912761261846</v>
      </c>
      <c r="FR445" s="137">
        <f>EY445/1000</f>
        <v>0.64977119999999999</v>
      </c>
      <c r="FS445" s="9"/>
      <c r="FT445" s="1"/>
      <c r="FU445" s="335"/>
      <c r="FV445" s="344">
        <v>44743</v>
      </c>
      <c r="FW445" s="210"/>
      <c r="FX445" s="244" t="s">
        <v>2609</v>
      </c>
      <c r="FY445" s="243" t="s">
        <v>2461</v>
      </c>
      <c r="FZ445" s="1"/>
      <c r="GA445" s="237" t="s">
        <v>430</v>
      </c>
      <c r="GB445" s="9"/>
      <c r="GC445" s="9"/>
      <c r="GD445" s="1"/>
      <c r="GE445" s="20">
        <v>0</v>
      </c>
      <c r="GF445" s="237" t="s">
        <v>513</v>
      </c>
      <c r="GG445" s="1"/>
      <c r="GH445" s="28">
        <v>44785</v>
      </c>
      <c r="GI445" s="351">
        <v>1</v>
      </c>
      <c r="GJ445" s="244" t="s">
        <v>2489</v>
      </c>
      <c r="GK445" s="1"/>
      <c r="GL445" s="244" t="s">
        <v>513</v>
      </c>
      <c r="GM445" s="9"/>
      <c r="GN445" s="1"/>
      <c r="GO445" s="10">
        <v>44771</v>
      </c>
      <c r="GP445" s="10"/>
      <c r="GQ445" s="20"/>
      <c r="GR445" s="138"/>
      <c r="GS445" s="1"/>
      <c r="GT445" s="1"/>
      <c r="GU445" s="1"/>
      <c r="GV445" s="1"/>
      <c r="GW445" s="1"/>
      <c r="GX445" s="1"/>
      <c r="GY445" s="9"/>
      <c r="GZ445" s="9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22"/>
      <c r="KC445" s="22"/>
      <c r="KD445" s="22"/>
      <c r="KE445" s="20">
        <f>FR445*AO445/100*1000</f>
        <v>71.474832000000006</v>
      </c>
      <c r="KF445" s="20">
        <f>FR445*AP445/100*1000</f>
        <v>555.55437600000005</v>
      </c>
      <c r="KG445" s="20">
        <f>FR445*AQ445/100*1000</f>
        <v>18.713410559999996</v>
      </c>
      <c r="KH445" s="20">
        <f>FR445*AX445/100*1000</f>
        <v>4.8732839999999999</v>
      </c>
      <c r="KI445" s="20">
        <f>FR445*BM445/100*1000</f>
        <v>4.09355856</v>
      </c>
      <c r="KJ445" s="20">
        <f>FR445*BY445/100*1000</f>
        <v>163.88854092</v>
      </c>
      <c r="KK445" s="20">
        <f>FR445*CA445/100*1000</f>
        <v>176.11073719199999</v>
      </c>
      <c r="KL445" s="20">
        <f>FR445*CC445/100*1000</f>
        <v>214.99954351200003</v>
      </c>
      <c r="KM445" s="1">
        <v>93</v>
      </c>
      <c r="KN445" s="1">
        <v>90.8</v>
      </c>
      <c r="KO445" s="9"/>
      <c r="KP445" s="22"/>
      <c r="KQ445" s="22"/>
      <c r="KR445" s="22"/>
      <c r="KS445" s="23">
        <v>44785</v>
      </c>
      <c r="KT445" s="20">
        <v>2</v>
      </c>
      <c r="KU445" s="237" t="s">
        <v>430</v>
      </c>
      <c r="KV445" s="1">
        <v>2</v>
      </c>
      <c r="KW445" s="23">
        <v>44785</v>
      </c>
      <c r="KX445" s="1">
        <v>2</v>
      </c>
      <c r="KY445" s="2">
        <v>0</v>
      </c>
      <c r="KZ445" s="2">
        <v>0</v>
      </c>
      <c r="LA445" s="11" t="s">
        <v>2428</v>
      </c>
      <c r="LB445" s="11"/>
      <c r="LC445" s="11"/>
    </row>
    <row r="446" spans="1:315">
      <c r="A446" s="1">
        <v>257</v>
      </c>
      <c r="B446" s="415">
        <f>COUNTIFS($D$3:D446,D446,$F$3:F446,F446)</f>
        <v>1</v>
      </c>
      <c r="C446" s="21">
        <v>9507</v>
      </c>
      <c r="D446" s="21" t="s">
        <v>703</v>
      </c>
      <c r="E446" s="1" t="s">
        <v>560</v>
      </c>
      <c r="F446" s="12">
        <v>5604300097</v>
      </c>
      <c r="G446" s="1">
        <v>62</v>
      </c>
      <c r="H446" s="441">
        <v>43376</v>
      </c>
      <c r="I446" s="162"/>
      <c r="J446" s="24"/>
      <c r="K446" s="9"/>
      <c r="L446" s="1"/>
      <c r="M446" s="1"/>
      <c r="N446" s="1"/>
      <c r="O446" s="1"/>
      <c r="P446" s="25"/>
      <c r="Q446" s="25"/>
      <c r="R446" s="25"/>
      <c r="S446" s="27"/>
      <c r="T446" s="27"/>
      <c r="U446" s="27"/>
      <c r="V446" s="27"/>
      <c r="W446" s="27"/>
      <c r="X446" s="27"/>
      <c r="Y446" s="26"/>
      <c r="Z446" s="8"/>
      <c r="AA446" s="1"/>
      <c r="AB446" s="1"/>
      <c r="AC446" s="1"/>
      <c r="AD446" s="1"/>
      <c r="AE446" s="1"/>
      <c r="AF446" s="1"/>
      <c r="AG446" s="136"/>
      <c r="AH446" s="9"/>
      <c r="AI446" s="1"/>
      <c r="AJ446" s="1"/>
      <c r="AK446" s="112"/>
      <c r="AL446" s="1"/>
      <c r="AM446" s="1"/>
      <c r="AN446" s="1"/>
      <c r="AO446" s="163"/>
      <c r="AP446" s="164"/>
      <c r="AQ446" s="165"/>
      <c r="AR446" s="166"/>
      <c r="AS446" s="135"/>
      <c r="AT446" s="21"/>
      <c r="AU446" s="167"/>
      <c r="AV446" s="1"/>
      <c r="AW446" s="1"/>
      <c r="AX446" s="168"/>
      <c r="AY446" s="1"/>
      <c r="AZ446" s="1"/>
      <c r="BA446" s="142"/>
      <c r="BB446" s="1"/>
      <c r="BC446" s="169"/>
      <c r="BD446" s="4"/>
      <c r="BE446" s="1"/>
      <c r="BF446" s="1"/>
      <c r="BG446" s="1"/>
      <c r="BH446" s="1"/>
      <c r="BI446" s="1"/>
      <c r="BJ446" s="1"/>
      <c r="BK446" s="1"/>
      <c r="BL446" s="170"/>
      <c r="BM446" s="123"/>
      <c r="BN446" s="4"/>
      <c r="BO446" s="1"/>
      <c r="BP446" s="1"/>
      <c r="BQ446" s="1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25"/>
      <c r="CP446" s="4"/>
      <c r="CQ446" s="1"/>
      <c r="CR446" s="1"/>
      <c r="CS446" s="1"/>
      <c r="CT446" s="25"/>
      <c r="CU446" s="125"/>
      <c r="CV446" s="125"/>
      <c r="CW446" s="1"/>
      <c r="CX446" s="1"/>
      <c r="CY446" s="1"/>
      <c r="CZ446" s="1"/>
      <c r="DA446" s="1"/>
      <c r="DB446" s="126"/>
      <c r="DC446" s="8"/>
      <c r="DD446" s="8"/>
      <c r="DE446" s="1"/>
      <c r="DF446" s="1"/>
      <c r="DG446" s="1"/>
      <c r="DH446" s="1"/>
      <c r="DI446" s="2"/>
      <c r="DJ446" s="206" t="s">
        <v>490</v>
      </c>
      <c r="DK446" s="4"/>
      <c r="DL446" s="4"/>
      <c r="DM446" s="4"/>
      <c r="DN446" s="4"/>
      <c r="DO446" s="4"/>
      <c r="DP446" s="4"/>
      <c r="DQ446" s="4"/>
      <c r="DR446" s="1"/>
      <c r="DS446" s="1"/>
      <c r="DT446" s="2"/>
      <c r="DU446" s="2"/>
      <c r="DV446" s="2"/>
      <c r="DW446" s="2"/>
      <c r="DX446" s="2"/>
      <c r="DY446" s="2"/>
      <c r="DZ446" s="2"/>
      <c r="EA446" s="2"/>
      <c r="EB446" s="1"/>
      <c r="EC446" s="9"/>
      <c r="ED446" s="9"/>
      <c r="EE446" s="9"/>
      <c r="EF446" s="1">
        <v>25</v>
      </c>
      <c r="EG446" s="1"/>
      <c r="EH446" s="1">
        <v>1</v>
      </c>
      <c r="EI446" s="237" t="s">
        <v>2749</v>
      </c>
      <c r="EJ446" s="237" t="s">
        <v>430</v>
      </c>
      <c r="EK446" s="237" t="s">
        <v>430</v>
      </c>
      <c r="EL446" s="6" t="s">
        <v>430</v>
      </c>
      <c r="EM446" s="1"/>
      <c r="EN446" s="1">
        <v>1</v>
      </c>
      <c r="EO446" s="1">
        <v>2</v>
      </c>
      <c r="EP446" s="1">
        <v>2</v>
      </c>
      <c r="EQ446" s="244" t="s">
        <v>2455</v>
      </c>
      <c r="ER446" s="10">
        <v>43307</v>
      </c>
      <c r="ES446" s="129"/>
      <c r="ET446" s="9"/>
      <c r="EU446" s="9"/>
      <c r="EV446" s="9"/>
      <c r="EW446" s="9"/>
      <c r="EX446" s="9"/>
      <c r="EY446" s="132"/>
      <c r="EZ446" s="132"/>
      <c r="FA446" s="11"/>
      <c r="FB446" s="9"/>
      <c r="FC446" s="9"/>
      <c r="FD446" s="9"/>
      <c r="FE446" s="9"/>
      <c r="FF446" s="9"/>
      <c r="FG446" s="132"/>
      <c r="FH446" s="132"/>
      <c r="FI446" s="134"/>
      <c r="FJ446" s="133"/>
      <c r="FK446" s="171"/>
      <c r="FL446" s="21"/>
      <c r="FM446" s="136"/>
      <c r="FN446" s="9"/>
      <c r="FO446" s="36"/>
      <c r="FP446" s="9"/>
      <c r="FQ446" s="132"/>
      <c r="FR446" s="132"/>
      <c r="FS446" s="1"/>
      <c r="FT446" s="1"/>
      <c r="FU446" s="335" t="s">
        <v>772</v>
      </c>
      <c r="FV446" s="344">
        <v>43160</v>
      </c>
      <c r="FW446" s="210" t="s">
        <v>772</v>
      </c>
      <c r="FX446" s="244" t="s">
        <v>1322</v>
      </c>
      <c r="FY446" s="243" t="s">
        <v>2476</v>
      </c>
      <c r="FZ446" s="1"/>
      <c r="GA446" s="1">
        <v>2</v>
      </c>
      <c r="GB446" s="9"/>
      <c r="GC446" s="9"/>
      <c r="GD446" s="1"/>
      <c r="GE446" s="20">
        <v>1</v>
      </c>
      <c r="GF446" s="237" t="s">
        <v>2440</v>
      </c>
      <c r="GG446" s="1"/>
      <c r="GH446" s="28">
        <v>43383</v>
      </c>
      <c r="GI446" s="352" t="s">
        <v>2488</v>
      </c>
      <c r="GJ446" s="244" t="s">
        <v>2750</v>
      </c>
      <c r="GK446" s="1"/>
      <c r="GL446" s="244" t="s">
        <v>513</v>
      </c>
      <c r="GM446" s="9"/>
      <c r="GN446" s="1"/>
      <c r="GO446" s="1"/>
      <c r="GP446" s="4"/>
      <c r="GQ446" s="1"/>
      <c r="GR446" s="138"/>
      <c r="GS446" s="1"/>
      <c r="GT446" s="1"/>
      <c r="GU446" s="1"/>
      <c r="GV446" s="1"/>
      <c r="GW446" s="1"/>
      <c r="GX446" s="1"/>
      <c r="GY446" s="9"/>
      <c r="GZ446" s="9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9"/>
      <c r="KC446" s="9"/>
      <c r="KD446" s="9"/>
      <c r="KE446" s="9"/>
      <c r="KF446" s="9"/>
      <c r="KG446" s="9"/>
      <c r="KH446" s="9"/>
      <c r="KI446" s="9"/>
      <c r="KJ446" s="9"/>
      <c r="KK446" s="9"/>
      <c r="KL446" s="9"/>
      <c r="KM446" s="9"/>
      <c r="KN446" s="9"/>
      <c r="KO446" s="9"/>
      <c r="KP446" s="1"/>
      <c r="KQ446" s="9"/>
      <c r="KR446" s="9"/>
      <c r="KS446" s="23">
        <v>43383</v>
      </c>
      <c r="KT446" s="20">
        <v>1</v>
      </c>
      <c r="KU446" s="1">
        <v>0</v>
      </c>
      <c r="KV446" s="1">
        <v>1</v>
      </c>
      <c r="KW446" s="23">
        <v>44932</v>
      </c>
      <c r="KX446" s="1">
        <v>1</v>
      </c>
      <c r="KY446" s="1">
        <v>0</v>
      </c>
      <c r="KZ446" s="1">
        <v>3</v>
      </c>
      <c r="LA446" s="11" t="s">
        <v>2480</v>
      </c>
      <c r="LB446" s="11"/>
      <c r="LC446" s="11"/>
    </row>
    <row r="447" spans="1:315">
      <c r="A447" s="1">
        <v>268</v>
      </c>
      <c r="B447" s="1">
        <f>COUNTIFS($D$3:D447,D447,$F$3:F447,F447)</f>
        <v>2</v>
      </c>
      <c r="C447" s="34">
        <v>14052</v>
      </c>
      <c r="D447" s="21" t="s">
        <v>703</v>
      </c>
      <c r="E447" s="2" t="s">
        <v>560</v>
      </c>
      <c r="F447" s="12">
        <v>5604300097</v>
      </c>
      <c r="G447" s="1">
        <v>64</v>
      </c>
      <c r="H447" s="441">
        <v>44174</v>
      </c>
      <c r="I447" s="29" t="s">
        <v>441</v>
      </c>
      <c r="J447" s="24" t="s">
        <v>486</v>
      </c>
      <c r="K447" s="2" t="s">
        <v>429</v>
      </c>
      <c r="L447" s="2">
        <v>6</v>
      </c>
      <c r="M447" s="2" t="s">
        <v>745</v>
      </c>
      <c r="N447" s="2" t="s">
        <v>644</v>
      </c>
      <c r="O447" s="11"/>
      <c r="P447" s="2" t="s">
        <v>1325</v>
      </c>
      <c r="Q447" s="11"/>
      <c r="R447" s="11"/>
      <c r="S447" s="11"/>
      <c r="T447" s="41"/>
      <c r="U447" s="41"/>
      <c r="V447" s="61" t="s">
        <v>1358</v>
      </c>
      <c r="W447" s="59" t="s">
        <v>1305</v>
      </c>
      <c r="X447" s="60"/>
      <c r="Y447" s="60"/>
      <c r="Z447" s="11"/>
      <c r="AA447" s="1" t="s">
        <v>793</v>
      </c>
      <c r="AB447" s="1"/>
      <c r="AC447" s="112">
        <v>90</v>
      </c>
      <c r="AD447" s="112">
        <v>500</v>
      </c>
      <c r="AE447" s="11"/>
      <c r="AF447" s="11"/>
      <c r="AG447" s="11" t="s">
        <v>490</v>
      </c>
      <c r="AH447" s="112">
        <v>50</v>
      </c>
      <c r="AI447" s="11"/>
      <c r="AJ447" s="11"/>
      <c r="AK447" s="112"/>
      <c r="AL447" s="1"/>
      <c r="AM447" s="11"/>
      <c r="AN447" s="1"/>
      <c r="AO447" s="113">
        <v>27.3</v>
      </c>
      <c r="AP447" s="114">
        <v>62.1</v>
      </c>
      <c r="AQ447" s="115">
        <v>8.68</v>
      </c>
      <c r="AR447" s="116">
        <f>AO447+AP447+AQ447</f>
        <v>98.080000000000013</v>
      </c>
      <c r="AS447" s="117">
        <f>AO447/AP447</f>
        <v>0.43961352657004832</v>
      </c>
      <c r="AT447" s="118">
        <f>AO447/AP447*AQ447</f>
        <v>3.8158454106280191</v>
      </c>
      <c r="AU447" s="119">
        <f>AO447/(AP447+AQ447)</f>
        <v>0.38570217575586324</v>
      </c>
      <c r="AV447" s="19">
        <f>AW447*AO447/100</f>
        <v>23.823999999999998</v>
      </c>
      <c r="AW447" s="19">
        <f>98-AY447-(CD447*100/AO447)</f>
        <v>87.267399267399256</v>
      </c>
      <c r="AX447" s="120">
        <v>2.78</v>
      </c>
      <c r="AY447" s="19">
        <f>AX447*100/AO447</f>
        <v>10.183150183150182</v>
      </c>
      <c r="AZ447" s="1" t="s">
        <v>431</v>
      </c>
      <c r="BA447" s="55">
        <v>43.9</v>
      </c>
      <c r="BB447" s="1" t="s">
        <v>431</v>
      </c>
      <c r="BC447" s="6">
        <v>7.8E-2</v>
      </c>
      <c r="BD447" s="6"/>
      <c r="BE447" s="19"/>
      <c r="BF447" s="19"/>
      <c r="BG447" s="64">
        <v>7977.8571428571431</v>
      </c>
      <c r="BH447" s="64">
        <v>396</v>
      </c>
      <c r="BI447" s="19">
        <v>1.57</v>
      </c>
      <c r="BJ447" s="19">
        <v>42.8</v>
      </c>
      <c r="BK447" s="1">
        <v>57.2</v>
      </c>
      <c r="BL447" s="121">
        <f>BJ447/BK447</f>
        <v>0.74825174825174812</v>
      </c>
      <c r="BM447" s="122">
        <v>0.42</v>
      </c>
      <c r="BN447" s="6">
        <f>BM447*100/AO447</f>
        <v>1.5384615384615383</v>
      </c>
      <c r="BO447" s="1" t="s">
        <v>431</v>
      </c>
      <c r="BP447" s="19">
        <v>50</v>
      </c>
      <c r="BQ447" s="19">
        <v>74.136999999999986</v>
      </c>
      <c r="BR447" s="42">
        <v>99572.000000000015</v>
      </c>
      <c r="BS447" s="6">
        <f>BX447+BZ447</f>
        <v>51.06</v>
      </c>
      <c r="BT447" s="4">
        <v>85.3</v>
      </c>
      <c r="BU447" s="42">
        <v>7494.2857142857138</v>
      </c>
      <c r="BV447" s="6">
        <f>100-BT447</f>
        <v>14.700000000000003</v>
      </c>
      <c r="BW447" s="6">
        <f>BY447+CA447+CC447</f>
        <v>62.137260000000005</v>
      </c>
      <c r="BX447" s="22">
        <v>0.56000000000000005</v>
      </c>
      <c r="BY447" s="22">
        <f>BX447*AP447/100</f>
        <v>0.34776000000000001</v>
      </c>
      <c r="BZ447" s="4">
        <v>50.5</v>
      </c>
      <c r="CA447" s="22">
        <f>BZ447*AP447/100</f>
        <v>31.360500000000002</v>
      </c>
      <c r="CB447" s="4">
        <v>49</v>
      </c>
      <c r="CC447" s="22">
        <f>CB447*AP447/100</f>
        <v>30.429000000000002</v>
      </c>
      <c r="CD447" s="22">
        <v>0.15</v>
      </c>
      <c r="CE447" s="123">
        <v>100</v>
      </c>
      <c r="CF447" s="123">
        <v>11306</v>
      </c>
      <c r="CG447" s="123">
        <v>98.7</v>
      </c>
      <c r="CH447" s="123">
        <v>5891</v>
      </c>
      <c r="CI447" s="123">
        <v>93.5</v>
      </c>
      <c r="CJ447" s="123">
        <v>96.2</v>
      </c>
      <c r="CK447" s="123">
        <v>4253</v>
      </c>
      <c r="CL447" s="19">
        <f>BX447/BZ447</f>
        <v>1.108910891089109E-2</v>
      </c>
      <c r="CM447" s="22">
        <v>0.5</v>
      </c>
      <c r="CN447" s="22">
        <v>0.81</v>
      </c>
      <c r="CO447" s="22">
        <v>0.08</v>
      </c>
      <c r="CP447" s="6"/>
      <c r="CQ447" s="19"/>
      <c r="CR447" s="19"/>
      <c r="CS447" s="20"/>
      <c r="CT447" s="22"/>
      <c r="CU447" s="139"/>
      <c r="CV447" s="139"/>
      <c r="CW447" s="22"/>
      <c r="CX447" s="22"/>
      <c r="CY447" s="1"/>
      <c r="CZ447" s="22"/>
      <c r="DA447" s="16"/>
      <c r="DB447" s="126" t="s">
        <v>440</v>
      </c>
      <c r="DC447" s="127"/>
      <c r="DD447" s="128" t="s">
        <v>1057</v>
      </c>
      <c r="DE447" s="1"/>
      <c r="DF447" s="1"/>
      <c r="DG447" s="1"/>
      <c r="DH447" s="1"/>
      <c r="DI447" s="1" t="s">
        <v>433</v>
      </c>
      <c r="DJ447" s="206" t="s">
        <v>490</v>
      </c>
      <c r="DK447" s="4">
        <v>2</v>
      </c>
      <c r="DL447" s="4" t="s">
        <v>441</v>
      </c>
      <c r="DM447" s="4" t="s">
        <v>441</v>
      </c>
      <c r="DN447" s="16">
        <v>0</v>
      </c>
      <c r="DO447" s="4">
        <v>0</v>
      </c>
      <c r="DP447" s="4">
        <v>0</v>
      </c>
      <c r="DQ447" s="4" t="s">
        <v>430</v>
      </c>
      <c r="DR447" s="1" t="s">
        <v>430</v>
      </c>
      <c r="DS447" s="1" t="s">
        <v>430</v>
      </c>
      <c r="DT447" s="1">
        <v>869</v>
      </c>
      <c r="DU447" s="1">
        <v>87.9</v>
      </c>
      <c r="DV447" s="1">
        <v>12.1</v>
      </c>
      <c r="DW447" s="1" t="s">
        <v>430</v>
      </c>
      <c r="DX447" s="1" t="s">
        <v>430</v>
      </c>
      <c r="DY447" s="1" t="s">
        <v>430</v>
      </c>
      <c r="DZ447" s="1" t="s">
        <v>430</v>
      </c>
      <c r="EA447" s="1">
        <v>0</v>
      </c>
      <c r="EB447" s="1"/>
      <c r="EC447" s="36"/>
      <c r="ED447" s="36"/>
      <c r="EE447" s="4">
        <v>6</v>
      </c>
      <c r="EF447" s="4">
        <v>10</v>
      </c>
      <c r="EG447" s="4">
        <v>2</v>
      </c>
      <c r="EH447" s="4">
        <v>1</v>
      </c>
      <c r="EI447" s="237" t="s">
        <v>2749</v>
      </c>
      <c r="EJ447" s="4" t="s">
        <v>430</v>
      </c>
      <c r="EK447" s="4" t="s">
        <v>430</v>
      </c>
      <c r="EL447" s="4" t="s">
        <v>430</v>
      </c>
      <c r="EM447" s="4">
        <v>0</v>
      </c>
      <c r="EN447" s="1">
        <v>0</v>
      </c>
      <c r="EO447" s="4">
        <v>3</v>
      </c>
      <c r="EP447" s="4">
        <v>2</v>
      </c>
      <c r="EQ447" s="31" t="s">
        <v>2455</v>
      </c>
      <c r="ER447" s="14">
        <v>43307</v>
      </c>
      <c r="ES447" s="129">
        <v>14052</v>
      </c>
      <c r="ET447" s="130">
        <v>75</v>
      </c>
      <c r="EU447" s="130">
        <v>14176</v>
      </c>
      <c r="EV447" s="130">
        <v>12000</v>
      </c>
      <c r="EW447" s="130">
        <v>39780</v>
      </c>
      <c r="EX447" s="130">
        <v>2295</v>
      </c>
      <c r="EY447" s="131">
        <f>EX447/EV447*EW447/ET447</f>
        <v>101.43900000000001</v>
      </c>
      <c r="EZ447" s="38">
        <f>L447*EY447</f>
        <v>608.63400000000001</v>
      </c>
      <c r="FA447" s="9"/>
      <c r="FB447" s="9"/>
      <c r="FC447" s="9"/>
      <c r="FD447" s="9"/>
      <c r="FE447" s="132"/>
      <c r="FF447" s="132"/>
      <c r="FG447" s="132"/>
      <c r="FH447" s="133"/>
      <c r="FI447" s="134"/>
      <c r="FJ447" s="133"/>
      <c r="FK447" s="135"/>
      <c r="FL447" s="136"/>
      <c r="FM447" s="9"/>
      <c r="FN447" s="1"/>
      <c r="FO447" s="40">
        <f>AC447/1000</f>
        <v>0.09</v>
      </c>
      <c r="FP447" s="9"/>
      <c r="FQ447" s="118">
        <f>EX447*100/EU447</f>
        <v>16.189334085778782</v>
      </c>
      <c r="FR447" s="137">
        <f>EY447/1000</f>
        <v>0.101439</v>
      </c>
      <c r="FS447" s="140"/>
      <c r="FT447" s="1">
        <v>33</v>
      </c>
      <c r="FU447" s="335" t="s">
        <v>430</v>
      </c>
      <c r="FV447" s="337">
        <v>43160</v>
      </c>
      <c r="FW447" s="210" t="s">
        <v>430</v>
      </c>
      <c r="FX447" s="237" t="s">
        <v>1314</v>
      </c>
      <c r="FY447" s="243" t="s">
        <v>2476</v>
      </c>
      <c r="FZ447" s="1">
        <v>0</v>
      </c>
      <c r="GA447" s="1">
        <v>1</v>
      </c>
      <c r="GB447" s="9" t="s">
        <v>1359</v>
      </c>
      <c r="GC447" s="9"/>
      <c r="GD447" s="1">
        <v>0</v>
      </c>
      <c r="GE447" s="20">
        <v>0</v>
      </c>
      <c r="GF447" s="237" t="s">
        <v>513</v>
      </c>
      <c r="GG447" s="1">
        <v>1</v>
      </c>
      <c r="GH447" s="28">
        <v>44356</v>
      </c>
      <c r="GI447" s="352" t="s">
        <v>2488</v>
      </c>
      <c r="GJ447" s="244" t="s">
        <v>2514</v>
      </c>
      <c r="GK447" s="1">
        <v>0</v>
      </c>
      <c r="GL447" s="244" t="s">
        <v>513</v>
      </c>
      <c r="GM447" s="9" t="s">
        <v>1360</v>
      </c>
      <c r="GN447" s="1"/>
      <c r="GO447" s="10">
        <v>44174</v>
      </c>
      <c r="GP447" s="14" t="s">
        <v>522</v>
      </c>
      <c r="GQ447" s="20">
        <f>DATEDIF(ER447,GO447,"m")</f>
        <v>28</v>
      </c>
      <c r="GR447" s="138"/>
      <c r="GS447" s="1"/>
      <c r="GT447" s="19">
        <v>0.32324882456999998</v>
      </c>
      <c r="GU447" s="1"/>
      <c r="GV447" s="145">
        <v>0.32204457999999997</v>
      </c>
      <c r="GW447" s="1"/>
      <c r="GX447" s="1"/>
      <c r="GY447" s="9"/>
      <c r="GZ447" s="11"/>
      <c r="HA447" s="32">
        <v>1.33</v>
      </c>
      <c r="HB447" s="32">
        <v>3.96</v>
      </c>
      <c r="HC447" s="33">
        <v>707.61</v>
      </c>
      <c r="HD447" s="32">
        <v>10.33</v>
      </c>
      <c r="HE447" s="32">
        <v>2.92</v>
      </c>
      <c r="HF447" s="32">
        <v>3.3</v>
      </c>
      <c r="HG447" s="33">
        <v>2826.37</v>
      </c>
      <c r="HH447" s="32">
        <v>58.11</v>
      </c>
      <c r="HI447" s="33">
        <v>113.61</v>
      </c>
      <c r="HJ447" s="32">
        <v>247.16</v>
      </c>
      <c r="HK447" s="32">
        <v>0</v>
      </c>
      <c r="HL447" s="32">
        <v>9.66</v>
      </c>
      <c r="HM447" s="32">
        <v>286.52999999999997</v>
      </c>
      <c r="HN447" s="32">
        <v>0</v>
      </c>
      <c r="HO447" s="32">
        <v>206.22</v>
      </c>
      <c r="HP447" s="33">
        <v>4078.04</v>
      </c>
      <c r="HQ447" s="32">
        <v>6.27</v>
      </c>
      <c r="HR447" s="32">
        <v>0</v>
      </c>
      <c r="HS447" s="32">
        <v>844.11</v>
      </c>
      <c r="HT447" s="32">
        <v>184.76</v>
      </c>
      <c r="HU447" s="32">
        <v>2785.98</v>
      </c>
      <c r="HV447" s="32">
        <v>6.58</v>
      </c>
      <c r="HW447" s="32">
        <v>222.19</v>
      </c>
      <c r="HX447" s="32">
        <v>0</v>
      </c>
      <c r="HY447" s="32">
        <v>0</v>
      </c>
      <c r="HZ447" s="32">
        <v>0</v>
      </c>
      <c r="IA447" s="22">
        <f>HU447/HP447</f>
        <v>0.68316642308559994</v>
      </c>
      <c r="IB447" s="1"/>
      <c r="IC447" s="1"/>
      <c r="ID447" s="1"/>
      <c r="IE447" s="1"/>
      <c r="IF447" s="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9"/>
      <c r="KC447" s="9"/>
      <c r="KD447" s="9"/>
      <c r="KE447" s="20">
        <f>FR447*AO447/100*1000</f>
        <v>27.692847</v>
      </c>
      <c r="KF447" s="20">
        <f>FR447*AP447/100*1000</f>
        <v>62.993619000000002</v>
      </c>
      <c r="KG447" s="20">
        <f>FR447*AQ447/100*1000</f>
        <v>8.8049051999999985</v>
      </c>
      <c r="KH447" s="20">
        <f>FR447*AX447/100*1000</f>
        <v>2.8200041999999996</v>
      </c>
      <c r="KI447" s="20">
        <f>FR447*BM447/100*1000</f>
        <v>0.42604379999999997</v>
      </c>
      <c r="KJ447" s="20">
        <f>FR447*BY447/100*1000</f>
        <v>0.35276426640000003</v>
      </c>
      <c r="KK447" s="20">
        <f>FR447*CA447/100*1000</f>
        <v>31.811777594999999</v>
      </c>
      <c r="KL447" s="20">
        <f>FR447*CC447/100*1000</f>
        <v>30.866873310000003</v>
      </c>
      <c r="KM447" s="9"/>
      <c r="KN447" s="9"/>
      <c r="KO447" s="9"/>
      <c r="KP447" s="1"/>
      <c r="KQ447" s="9"/>
      <c r="KR447" s="9"/>
      <c r="KS447" s="23">
        <v>44356</v>
      </c>
      <c r="KT447" s="20">
        <v>2</v>
      </c>
      <c r="KU447" s="1">
        <v>0</v>
      </c>
      <c r="KV447" s="1">
        <v>1</v>
      </c>
      <c r="KW447" s="23">
        <v>44932</v>
      </c>
      <c r="KX447" s="1">
        <v>1</v>
      </c>
      <c r="KY447" s="1">
        <v>0</v>
      </c>
      <c r="KZ447" s="1">
        <v>3</v>
      </c>
      <c r="LA447" s="11" t="s">
        <v>2480</v>
      </c>
      <c r="LB447" s="11"/>
      <c r="LC447" s="11"/>
    </row>
    <row r="448" spans="1:315">
      <c r="A448" s="1">
        <v>210</v>
      </c>
      <c r="B448" s="415">
        <f>COUNTIFS($D$3:D448,D448,$F$3:F448,F448)</f>
        <v>1</v>
      </c>
      <c r="C448" s="21">
        <v>9278</v>
      </c>
      <c r="D448" s="21" t="s">
        <v>2299</v>
      </c>
      <c r="E448" s="1" t="s">
        <v>586</v>
      </c>
      <c r="F448" s="12">
        <v>9210256143</v>
      </c>
      <c r="G448" s="1">
        <v>26</v>
      </c>
      <c r="H448" s="441">
        <v>43349</v>
      </c>
      <c r="I448" s="162"/>
      <c r="J448" s="24"/>
      <c r="K448" s="9"/>
      <c r="L448" s="1"/>
      <c r="M448" s="1"/>
      <c r="N448" s="1"/>
      <c r="O448" s="1"/>
      <c r="P448" s="25"/>
      <c r="Q448" s="25"/>
      <c r="R448" s="25"/>
      <c r="S448" s="27"/>
      <c r="T448" s="27"/>
      <c r="U448" s="27"/>
      <c r="V448" s="27"/>
      <c r="W448" s="27"/>
      <c r="X448" s="27"/>
      <c r="Y448" s="26"/>
      <c r="Z448" s="8"/>
      <c r="AA448" s="1"/>
      <c r="AB448" s="1"/>
      <c r="AC448" s="1"/>
      <c r="AD448" s="1"/>
      <c r="AE448" s="1"/>
      <c r="AF448" s="1"/>
      <c r="AG448" s="136"/>
      <c r="AH448" s="9"/>
      <c r="AI448" s="1"/>
      <c r="AJ448" s="1"/>
      <c r="AK448" s="112"/>
      <c r="AL448" s="1"/>
      <c r="AM448" s="1"/>
      <c r="AN448" s="1"/>
      <c r="AO448" s="163"/>
      <c r="AP448" s="164"/>
      <c r="AQ448" s="165"/>
      <c r="AR448" s="166"/>
      <c r="AS448" s="135"/>
      <c r="AT448" s="21"/>
      <c r="AU448" s="167"/>
      <c r="AV448" s="1"/>
      <c r="AW448" s="1"/>
      <c r="AX448" s="168"/>
      <c r="AY448" s="1"/>
      <c r="AZ448" s="1"/>
      <c r="BA448" s="142"/>
      <c r="BB448" s="1"/>
      <c r="BC448" s="169"/>
      <c r="BD448" s="4"/>
      <c r="BE448" s="1"/>
      <c r="BF448" s="1"/>
      <c r="BG448" s="1"/>
      <c r="BH448" s="1"/>
      <c r="BI448" s="1"/>
      <c r="BJ448" s="1"/>
      <c r="BK448" s="1"/>
      <c r="BL448" s="170"/>
      <c r="BM448" s="123"/>
      <c r="BN448" s="4"/>
      <c r="BO448" s="1"/>
      <c r="BP448" s="1"/>
      <c r="BQ448" s="1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5"/>
      <c r="CP448" s="4"/>
      <c r="CQ448" s="1"/>
      <c r="CR448" s="1"/>
      <c r="CS448" s="1"/>
      <c r="CT448" s="25"/>
      <c r="CU448" s="125"/>
      <c r="CV448" s="125"/>
      <c r="CW448" s="1"/>
      <c r="CX448" s="1"/>
      <c r="CY448" s="1"/>
      <c r="CZ448" s="1"/>
      <c r="DA448" s="1"/>
      <c r="DB448" s="126"/>
      <c r="DC448" s="8"/>
      <c r="DD448" s="8"/>
      <c r="DE448" s="1"/>
      <c r="DF448" s="1"/>
      <c r="DG448" s="1"/>
      <c r="DH448" s="1"/>
      <c r="DI448" s="2"/>
      <c r="DJ448" s="331" t="s">
        <v>482</v>
      </c>
      <c r="DK448" s="4"/>
      <c r="DL448" s="4"/>
      <c r="DM448" s="4"/>
      <c r="DN448" s="4"/>
      <c r="DO448" s="4"/>
      <c r="DP448" s="4"/>
      <c r="DQ448" s="4"/>
      <c r="DR448" s="1"/>
      <c r="DS448" s="1"/>
      <c r="DT448" s="2"/>
      <c r="DU448" s="2"/>
      <c r="DV448" s="2"/>
      <c r="DW448" s="2"/>
      <c r="DX448" s="2"/>
      <c r="DY448" s="2"/>
      <c r="DZ448" s="2"/>
      <c r="EA448" s="2"/>
      <c r="EB448" s="1"/>
      <c r="EC448" s="9"/>
      <c r="ED448" s="9"/>
      <c r="EE448" s="9"/>
      <c r="EF448" s="237">
        <v>30</v>
      </c>
      <c r="EG448" s="1"/>
      <c r="EH448" s="1">
        <v>1</v>
      </c>
      <c r="EI448" s="237" t="s">
        <v>2751</v>
      </c>
      <c r="EJ448" s="1">
        <v>188</v>
      </c>
      <c r="EK448" s="1">
        <v>103</v>
      </c>
      <c r="EL448" s="6">
        <f>EK448/((EJ448/100)*(EJ448/100))</f>
        <v>29.14214576731553</v>
      </c>
      <c r="EM448" s="1"/>
      <c r="EN448" s="1">
        <v>0</v>
      </c>
      <c r="EO448" s="1">
        <v>0</v>
      </c>
      <c r="EP448" s="1">
        <v>0</v>
      </c>
      <c r="EQ448" s="244" t="s">
        <v>2431</v>
      </c>
      <c r="ER448" s="10">
        <v>43361</v>
      </c>
      <c r="ES448" s="129"/>
      <c r="ET448" s="9"/>
      <c r="EU448" s="9"/>
      <c r="EV448" s="9"/>
      <c r="EW448" s="9"/>
      <c r="EX448" s="9"/>
      <c r="EY448" s="132"/>
      <c r="EZ448" s="132"/>
      <c r="FA448" s="11"/>
      <c r="FB448" s="9"/>
      <c r="FC448" s="9"/>
      <c r="FD448" s="9"/>
      <c r="FE448" s="9"/>
      <c r="FF448" s="9"/>
      <c r="FG448" s="132"/>
      <c r="FH448" s="132"/>
      <c r="FI448" s="134"/>
      <c r="FJ448" s="133"/>
      <c r="FK448" s="171"/>
      <c r="FL448" s="21"/>
      <c r="FM448" s="136"/>
      <c r="FN448" s="9"/>
      <c r="FO448" s="36"/>
      <c r="FP448" s="9"/>
      <c r="FQ448" s="132"/>
      <c r="FR448" s="132"/>
      <c r="FS448" s="1"/>
      <c r="FT448" s="1"/>
      <c r="FU448" s="335" t="s">
        <v>772</v>
      </c>
      <c r="FV448" s="348" t="s">
        <v>513</v>
      </c>
      <c r="FW448" s="210" t="s">
        <v>772</v>
      </c>
      <c r="FX448" s="244" t="s">
        <v>1314</v>
      </c>
      <c r="FY448" s="243" t="s">
        <v>2461</v>
      </c>
      <c r="FZ448" s="1"/>
      <c r="GA448" s="1">
        <v>3</v>
      </c>
      <c r="GB448" s="9"/>
      <c r="GC448" s="9"/>
      <c r="GD448" s="1"/>
      <c r="GE448" s="20">
        <v>0</v>
      </c>
      <c r="GF448" s="237" t="s">
        <v>513</v>
      </c>
      <c r="GG448" s="1"/>
      <c r="GH448" s="28">
        <v>43369</v>
      </c>
      <c r="GI448" s="351">
        <v>1</v>
      </c>
      <c r="GJ448" s="244" t="s">
        <v>2752</v>
      </c>
      <c r="GK448" s="1"/>
      <c r="GL448" s="244" t="s">
        <v>513</v>
      </c>
      <c r="GM448" s="9"/>
      <c r="GN448" s="1"/>
      <c r="GO448" s="1"/>
      <c r="GP448" s="4"/>
      <c r="GQ448" s="1"/>
      <c r="GR448" s="138"/>
      <c r="GS448" s="1"/>
      <c r="GT448" s="1"/>
      <c r="GU448" s="1"/>
      <c r="GV448" s="1"/>
      <c r="GW448" s="1"/>
      <c r="GX448" s="1"/>
      <c r="GY448" s="9"/>
      <c r="GZ448" s="9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1"/>
      <c r="KQ448" s="9"/>
      <c r="KR448" s="9"/>
      <c r="KS448" s="23">
        <v>43369</v>
      </c>
      <c r="KT448" s="20">
        <v>1</v>
      </c>
      <c r="KU448" s="1">
        <v>1</v>
      </c>
      <c r="KV448" s="1">
        <v>1</v>
      </c>
      <c r="KW448" s="23">
        <v>44007</v>
      </c>
      <c r="KX448" s="1">
        <v>1</v>
      </c>
      <c r="KY448" s="1">
        <v>0</v>
      </c>
      <c r="KZ448" s="1">
        <v>3</v>
      </c>
      <c r="LA448" s="11" t="s">
        <v>2744</v>
      </c>
      <c r="LB448" s="11"/>
      <c r="LC448" s="11"/>
    </row>
    <row r="449" spans="1:315">
      <c r="A449" s="1">
        <v>165</v>
      </c>
      <c r="B449" s="1">
        <f>COUNTIFS($D$3:D449,D449,$F$3:F449,F449)</f>
        <v>1</v>
      </c>
      <c r="C449" s="34">
        <v>15466</v>
      </c>
      <c r="D449" s="72" t="s">
        <v>775</v>
      </c>
      <c r="E449" s="73" t="s">
        <v>550</v>
      </c>
      <c r="F449" s="75">
        <v>5804050758</v>
      </c>
      <c r="G449" s="74">
        <v>63</v>
      </c>
      <c r="H449" s="442">
        <v>44358</v>
      </c>
      <c r="I449" s="29" t="s">
        <v>763</v>
      </c>
      <c r="J449" s="24" t="s">
        <v>486</v>
      </c>
      <c r="K449" s="2" t="s">
        <v>429</v>
      </c>
      <c r="L449" s="2">
        <v>10</v>
      </c>
      <c r="M449" s="2" t="s">
        <v>628</v>
      </c>
      <c r="N449" s="2" t="s">
        <v>644</v>
      </c>
      <c r="O449" s="11"/>
      <c r="P449" s="2" t="s">
        <v>1638</v>
      </c>
      <c r="Q449" s="11"/>
      <c r="R449" s="11"/>
      <c r="S449" s="11"/>
      <c r="T449" s="41"/>
      <c r="U449" s="41"/>
      <c r="V449" s="61" t="s">
        <v>1358</v>
      </c>
      <c r="W449" s="41"/>
      <c r="X449" s="41"/>
      <c r="Y449" s="63"/>
      <c r="Z449" s="11"/>
      <c r="AA449" s="1" t="s">
        <v>793</v>
      </c>
      <c r="AB449" s="1"/>
      <c r="AC449" s="112">
        <v>69</v>
      </c>
      <c r="AD449" s="112">
        <v>600</v>
      </c>
      <c r="AE449" s="11"/>
      <c r="AF449" s="11"/>
      <c r="AG449" s="11" t="s">
        <v>490</v>
      </c>
      <c r="AH449" s="112">
        <v>50</v>
      </c>
      <c r="AI449" s="11"/>
      <c r="AJ449" s="11"/>
      <c r="AK449" s="112"/>
      <c r="AL449" s="1"/>
      <c r="AM449" s="11"/>
      <c r="AN449" s="1"/>
      <c r="AO449" s="113">
        <v>30.6</v>
      </c>
      <c r="AP449" s="114">
        <v>42.2</v>
      </c>
      <c r="AQ449" s="115">
        <v>26</v>
      </c>
      <c r="AR449" s="116">
        <f t="shared" ref="AR449:AR454" si="695">AO449+AP449+AQ449</f>
        <v>98.800000000000011</v>
      </c>
      <c r="AS449" s="117">
        <f t="shared" ref="AS449:AS454" si="696">AO449/AP449</f>
        <v>0.72511848341232221</v>
      </c>
      <c r="AT449" s="118">
        <f t="shared" ref="AT449:AT454" si="697">AO449/AP449*AQ449</f>
        <v>18.853080568720376</v>
      </c>
      <c r="AU449" s="119">
        <f t="shared" ref="AU449:AU454" si="698">AO449/(AP449+AQ449)</f>
        <v>0.44868035190615835</v>
      </c>
      <c r="AV449" s="19">
        <f>AW449*AO449/100</f>
        <v>26.318000000000001</v>
      </c>
      <c r="AW449" s="19">
        <f>98-AY449-(CD449*100/AO449)</f>
        <v>86.006535947712422</v>
      </c>
      <c r="AX449" s="120">
        <v>3.5</v>
      </c>
      <c r="AY449" s="19">
        <f>AX449*100/AO449</f>
        <v>11.437908496732026</v>
      </c>
      <c r="AZ449" s="1" t="s">
        <v>431</v>
      </c>
      <c r="BA449" s="55">
        <v>50.050000000000004</v>
      </c>
      <c r="BB449" s="1" t="s">
        <v>431</v>
      </c>
      <c r="BC449" s="6">
        <v>0.99</v>
      </c>
      <c r="BD449" s="6"/>
      <c r="BE449" s="19"/>
      <c r="BF449" s="19"/>
      <c r="BG449" s="64">
        <v>5471.7494894486044</v>
      </c>
      <c r="BH449" s="64">
        <v>287.02</v>
      </c>
      <c r="BI449" s="19">
        <v>0.3</v>
      </c>
      <c r="BJ449" s="19">
        <v>47.3</v>
      </c>
      <c r="BK449" s="19">
        <f>100-BJ449</f>
        <v>52.7</v>
      </c>
      <c r="BL449" s="121">
        <f t="shared" ref="BL449:BL454" si="699">BJ449/BK449</f>
        <v>0.89753320683111948</v>
      </c>
      <c r="BM449" s="122">
        <v>0.22</v>
      </c>
      <c r="BN449" s="6">
        <f t="shared" ref="BN449:BN454" si="700">BM449*100/AO449</f>
        <v>0.71895424836601307</v>
      </c>
      <c r="BO449" s="1" t="s">
        <v>431</v>
      </c>
      <c r="BP449" s="19">
        <v>14.552</v>
      </c>
      <c r="BQ449" s="19">
        <v>27.202000000000002</v>
      </c>
      <c r="BR449" s="42">
        <v>39765</v>
      </c>
      <c r="BS449" s="6">
        <f t="shared" ref="BS449:BS454" si="701">BX449+BZ449</f>
        <v>72.709999999999994</v>
      </c>
      <c r="BT449" s="4">
        <v>89.5</v>
      </c>
      <c r="BU449" s="42">
        <v>6588.4000000000005</v>
      </c>
      <c r="BV449" s="6">
        <f t="shared" ref="BV449:BV454" si="702">100-BT449</f>
        <v>10.5</v>
      </c>
      <c r="BW449" s="6">
        <f t="shared" ref="BW449:BW454" si="703">BY449+CA449+CC449</f>
        <v>42.077620000000003</v>
      </c>
      <c r="BX449" s="22">
        <v>4.71</v>
      </c>
      <c r="BY449" s="22">
        <f t="shared" ref="BY449:BY454" si="704">BX449*AP449/100</f>
        <v>1.9876199999999999</v>
      </c>
      <c r="BZ449" s="6">
        <v>68</v>
      </c>
      <c r="CA449" s="22">
        <f t="shared" ref="CA449:CA454" si="705">BZ449*AP449/100</f>
        <v>28.696000000000005</v>
      </c>
      <c r="CB449" s="6">
        <v>27</v>
      </c>
      <c r="CC449" s="22">
        <f t="shared" ref="CC449:CC454" si="706">CB449*AP449/100</f>
        <v>11.394</v>
      </c>
      <c r="CD449" s="22">
        <v>0.17</v>
      </c>
      <c r="CE449" s="123">
        <v>93.5</v>
      </c>
      <c r="CF449" s="124">
        <v>6861</v>
      </c>
      <c r="CG449" s="123">
        <v>81.099999999999994</v>
      </c>
      <c r="CH449" s="124">
        <v>5013</v>
      </c>
      <c r="CI449" s="123">
        <v>23.6</v>
      </c>
      <c r="CJ449" s="123">
        <v>65.900000000000006</v>
      </c>
      <c r="CK449" s="124">
        <v>5560</v>
      </c>
      <c r="CL449" s="19">
        <f t="shared" ref="CL449:CL454" si="707">BX449/BZ449</f>
        <v>6.9264705882352937E-2</v>
      </c>
      <c r="CM449" s="19">
        <v>4.7300000000000004</v>
      </c>
      <c r="CN449" s="19">
        <v>29.8</v>
      </c>
      <c r="CO449" s="19">
        <v>31.1</v>
      </c>
      <c r="CP449" s="6"/>
      <c r="CQ449" s="19"/>
      <c r="CR449" s="19"/>
      <c r="CS449" s="20"/>
      <c r="CT449" s="25"/>
      <c r="CU449" s="125"/>
      <c r="CV449" s="125"/>
      <c r="CW449" s="1"/>
      <c r="CX449" s="1"/>
      <c r="CY449" s="1"/>
      <c r="CZ449" s="22"/>
      <c r="DA449" s="16"/>
      <c r="DB449" s="126" t="s">
        <v>440</v>
      </c>
      <c r="DC449" s="127"/>
      <c r="DD449" s="128" t="s">
        <v>1642</v>
      </c>
      <c r="DE449" s="1"/>
      <c r="DF449" s="1"/>
      <c r="DG449" s="1"/>
      <c r="DH449" s="1"/>
      <c r="DI449" s="1" t="s">
        <v>433</v>
      </c>
      <c r="DJ449" s="206" t="s">
        <v>490</v>
      </c>
      <c r="DK449" s="4">
        <v>2</v>
      </c>
      <c r="DL449" s="4"/>
      <c r="DM449" s="4"/>
      <c r="DN449" s="16">
        <v>0</v>
      </c>
      <c r="DO449" s="4"/>
      <c r="DP449" s="4"/>
      <c r="DQ449" s="4"/>
      <c r="DR449" s="55" t="s">
        <v>1414</v>
      </c>
      <c r="DS449" s="22" t="s">
        <v>430</v>
      </c>
      <c r="DT449" s="64">
        <v>38</v>
      </c>
      <c r="DU449" s="22">
        <v>26.3</v>
      </c>
      <c r="DV449" s="22">
        <v>73.7</v>
      </c>
      <c r="DW449" s="22" t="s">
        <v>430</v>
      </c>
      <c r="DX449" s="22" t="s">
        <v>430</v>
      </c>
      <c r="DY449" s="22" t="s">
        <v>430</v>
      </c>
      <c r="DZ449" s="22" t="s">
        <v>430</v>
      </c>
      <c r="EA449" s="2">
        <v>0</v>
      </c>
      <c r="EB449" s="65"/>
      <c r="EC449" s="36"/>
      <c r="ED449" s="36"/>
      <c r="EE449" s="4">
        <f>L449</f>
        <v>10</v>
      </c>
      <c r="EF449" s="4">
        <v>15</v>
      </c>
      <c r="EG449" s="4"/>
      <c r="EH449" s="4">
        <v>1</v>
      </c>
      <c r="EI449" s="4" t="s">
        <v>2768</v>
      </c>
      <c r="EJ449" s="4">
        <v>175</v>
      </c>
      <c r="EK449" s="4">
        <v>95</v>
      </c>
      <c r="EL449" s="6">
        <f>EK449/(EJ449*EJ449*0.01*0.01)</f>
        <v>31.020408163265305</v>
      </c>
      <c r="EM449" s="4"/>
      <c r="EN449" s="4">
        <v>0</v>
      </c>
      <c r="EO449" s="4">
        <v>2</v>
      </c>
      <c r="EP449" s="4">
        <v>2</v>
      </c>
      <c r="EQ449" s="31" t="s">
        <v>2455</v>
      </c>
      <c r="ER449" s="14">
        <v>41144</v>
      </c>
      <c r="ES449" s="129">
        <f>C449</f>
        <v>15466</v>
      </c>
      <c r="ET449" s="130">
        <v>75</v>
      </c>
      <c r="EU449" s="130">
        <v>13297</v>
      </c>
      <c r="EV449" s="130">
        <v>14000</v>
      </c>
      <c r="EW449" s="130">
        <v>39780</v>
      </c>
      <c r="EX449" s="130">
        <v>1742</v>
      </c>
      <c r="EY449" s="131">
        <f t="shared" ref="EY449:EY454" si="708">EX449/EV449*EW449/ET449</f>
        <v>65.996914285714283</v>
      </c>
      <c r="EZ449" s="38">
        <f t="shared" ref="EZ449:EZ454" si="709">L449*EY449</f>
        <v>659.96914285714286</v>
      </c>
      <c r="FA449" s="9"/>
      <c r="FB449" s="9"/>
      <c r="FC449" s="9"/>
      <c r="FD449" s="9"/>
      <c r="FE449" s="132"/>
      <c r="FF449" s="132"/>
      <c r="FG449" s="132"/>
      <c r="FH449" s="133"/>
      <c r="FI449" s="134"/>
      <c r="FJ449" s="133"/>
      <c r="FK449" s="135"/>
      <c r="FL449" s="136"/>
      <c r="FM449" s="9"/>
      <c r="FN449" s="1"/>
      <c r="FO449" s="40">
        <f t="shared" ref="FO449:FO454" si="710">AC449/1000</f>
        <v>6.9000000000000006E-2</v>
      </c>
      <c r="FP449" s="9"/>
      <c r="FQ449" s="118">
        <f t="shared" ref="FQ449:FQ454" si="711">EX449*100/EU449</f>
        <v>13.100699405881025</v>
      </c>
      <c r="FR449" s="137">
        <f t="shared" ref="FR449:FR454" si="712">EY449/1000</f>
        <v>6.5996914285714289E-2</v>
      </c>
      <c r="FS449" s="9"/>
      <c r="FT449" s="1"/>
      <c r="FU449" s="335"/>
      <c r="FV449" s="344">
        <v>41487</v>
      </c>
      <c r="FW449" s="210"/>
      <c r="FX449" s="244" t="s">
        <v>2609</v>
      </c>
      <c r="FY449" s="243" t="s">
        <v>2713</v>
      </c>
      <c r="FZ449" s="1"/>
      <c r="GA449" s="1">
        <v>3</v>
      </c>
      <c r="GB449" s="9"/>
      <c r="GC449" s="9"/>
      <c r="GD449" s="1"/>
      <c r="GE449" s="20">
        <v>0</v>
      </c>
      <c r="GF449" s="237" t="s">
        <v>513</v>
      </c>
      <c r="GG449" s="1"/>
      <c r="GH449" s="28">
        <v>44428</v>
      </c>
      <c r="GI449" s="351">
        <v>1</v>
      </c>
      <c r="GJ449" s="244" t="s">
        <v>2489</v>
      </c>
      <c r="GK449" s="1"/>
      <c r="GL449" s="244" t="s">
        <v>513</v>
      </c>
      <c r="GM449" s="9"/>
      <c r="GN449" s="1"/>
      <c r="GO449" s="10"/>
      <c r="GP449" s="10"/>
      <c r="GQ449" s="20"/>
      <c r="GR449" s="138"/>
      <c r="GS449" s="1"/>
      <c r="GT449" s="1"/>
      <c r="GU449" s="1"/>
      <c r="GV449" s="1"/>
      <c r="GW449" s="1"/>
      <c r="GX449" s="1"/>
      <c r="GY449" s="9"/>
      <c r="GZ449" s="9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9"/>
      <c r="KC449" s="9"/>
      <c r="KD449" s="9"/>
      <c r="KE449" s="20">
        <f t="shared" ref="KE449:KE454" si="713">FR449*AO449/100*1000</f>
        <v>20.195055771428571</v>
      </c>
      <c r="KF449" s="20">
        <f t="shared" ref="KF449:KF454" si="714">FR449*AP449/100*1000</f>
        <v>27.85069782857143</v>
      </c>
      <c r="KG449" s="20">
        <f t="shared" ref="KG449:KG454" si="715">FR449*AQ449/100*1000</f>
        <v>17.159197714285714</v>
      </c>
      <c r="KH449" s="20">
        <f t="shared" ref="KH449:KH454" si="716">FR449*AX449/100*1000</f>
        <v>2.3098920000000001</v>
      </c>
      <c r="KI449" s="20">
        <f t="shared" ref="KI449:KI454" si="717">FR449*BM449/100*1000</f>
        <v>0.14519321142857144</v>
      </c>
      <c r="KJ449" s="20">
        <f t="shared" ref="KJ449:KJ454" si="718">FR449*BY449/100*1000</f>
        <v>1.3117678677257143</v>
      </c>
      <c r="KK449" s="20">
        <f t="shared" ref="KK449:KK454" si="719">FR449*CA449/100*1000</f>
        <v>18.938474523428575</v>
      </c>
      <c r="KL449" s="20">
        <f t="shared" ref="KL449:KL454" si="720">FR449*CC449/100*1000</f>
        <v>7.5196884137142863</v>
      </c>
      <c r="KM449" s="9"/>
      <c r="KN449" s="9"/>
      <c r="KO449" s="9"/>
      <c r="KP449" s="1"/>
      <c r="KQ449" s="9"/>
      <c r="KR449" s="9"/>
      <c r="KS449" s="23">
        <v>44428</v>
      </c>
      <c r="KT449" s="20">
        <v>2</v>
      </c>
      <c r="KU449" s="1">
        <v>3</v>
      </c>
      <c r="KV449" s="1">
        <v>2</v>
      </c>
      <c r="KW449" s="23">
        <v>44515</v>
      </c>
      <c r="KX449" s="1">
        <v>2</v>
      </c>
      <c r="KY449" s="1">
        <v>0</v>
      </c>
      <c r="KZ449" s="1">
        <v>2</v>
      </c>
      <c r="LA449" s="11" t="s">
        <v>2480</v>
      </c>
      <c r="LB449" s="11"/>
      <c r="LC449" s="11"/>
    </row>
    <row r="450" spans="1:315">
      <c r="A450" s="1">
        <v>233</v>
      </c>
      <c r="B450" s="1">
        <f>COUNTIFS($D$3:D450,D450,$F$3:F450,F450)</f>
        <v>2</v>
      </c>
      <c r="C450" s="34">
        <v>15979</v>
      </c>
      <c r="D450" s="72" t="s">
        <v>775</v>
      </c>
      <c r="E450" s="73" t="s">
        <v>550</v>
      </c>
      <c r="F450" s="75">
        <v>5804050758</v>
      </c>
      <c r="G450" s="74">
        <v>63</v>
      </c>
      <c r="H450" s="442">
        <v>44428</v>
      </c>
      <c r="I450" s="29" t="s">
        <v>763</v>
      </c>
      <c r="J450" s="24" t="s">
        <v>486</v>
      </c>
      <c r="K450" s="2" t="s">
        <v>429</v>
      </c>
      <c r="L450" s="2">
        <v>13</v>
      </c>
      <c r="M450" s="2" t="s">
        <v>598</v>
      </c>
      <c r="N450" s="2" t="s">
        <v>644</v>
      </c>
      <c r="O450" s="11"/>
      <c r="P450" s="2" t="s">
        <v>1727</v>
      </c>
      <c r="Q450" s="11"/>
      <c r="R450" s="11"/>
      <c r="S450" s="11"/>
      <c r="T450" s="41"/>
      <c r="U450" s="41"/>
      <c r="V450" s="61" t="s">
        <v>1358</v>
      </c>
      <c r="W450" s="41"/>
      <c r="X450" s="41"/>
      <c r="Y450" s="63"/>
      <c r="Z450" s="11"/>
      <c r="AA450" s="1" t="s">
        <v>793</v>
      </c>
      <c r="AB450" s="1"/>
      <c r="AC450" s="112">
        <v>47</v>
      </c>
      <c r="AD450" s="112">
        <v>600</v>
      </c>
      <c r="AE450" s="11"/>
      <c r="AF450" s="11"/>
      <c r="AG450" s="11" t="s">
        <v>490</v>
      </c>
      <c r="AH450" s="112">
        <v>50</v>
      </c>
      <c r="AI450" s="1"/>
      <c r="AJ450" s="11"/>
      <c r="AK450" s="112"/>
      <c r="AL450" s="1"/>
      <c r="AM450" s="11"/>
      <c r="AN450" s="1"/>
      <c r="AO450" s="113">
        <v>42.8</v>
      </c>
      <c r="AP450" s="114">
        <v>22.3</v>
      </c>
      <c r="AQ450" s="115">
        <v>33</v>
      </c>
      <c r="AR450" s="116">
        <f t="shared" si="695"/>
        <v>98.1</v>
      </c>
      <c r="AS450" s="117">
        <f t="shared" si="696"/>
        <v>1.9192825112107621</v>
      </c>
      <c r="AT450" s="118">
        <f t="shared" si="697"/>
        <v>63.336322869955147</v>
      </c>
      <c r="AU450" s="119">
        <f t="shared" si="698"/>
        <v>0.77396021699819162</v>
      </c>
      <c r="AV450" s="19">
        <f>AW450*AO450/100</f>
        <v>37.393999999999998</v>
      </c>
      <c r="AW450" s="19">
        <f>98-AY450-(CD450*100/AO450)</f>
        <v>87.369158878504678</v>
      </c>
      <c r="AX450" s="120">
        <v>4.1500000000000004</v>
      </c>
      <c r="AY450" s="19">
        <f>AX450*100/AO450</f>
        <v>9.6962616822429926</v>
      </c>
      <c r="AZ450" s="1" t="s">
        <v>431</v>
      </c>
      <c r="BA450" s="55">
        <v>48.1</v>
      </c>
      <c r="BB450" s="1" t="s">
        <v>431</v>
      </c>
      <c r="BC450" s="6">
        <v>0.25</v>
      </c>
      <c r="BD450" s="6"/>
      <c r="BE450" s="19"/>
      <c r="BF450" s="19"/>
      <c r="BG450" s="64">
        <v>7288.49557522124</v>
      </c>
      <c r="BH450" s="64">
        <v>211.75</v>
      </c>
      <c r="BI450" s="19">
        <v>0.14000000000000001</v>
      </c>
      <c r="BJ450" s="19">
        <v>45.4</v>
      </c>
      <c r="BK450" s="19">
        <f>100-BJ450</f>
        <v>54.6</v>
      </c>
      <c r="BL450" s="121">
        <f t="shared" si="699"/>
        <v>0.83150183150183143</v>
      </c>
      <c r="BM450" s="122">
        <v>0.49</v>
      </c>
      <c r="BN450" s="6">
        <f t="shared" si="700"/>
        <v>1.1448598130841123</v>
      </c>
      <c r="BO450" s="1" t="s">
        <v>431</v>
      </c>
      <c r="BP450" s="19">
        <v>25.900000000000002</v>
      </c>
      <c r="BQ450" s="19">
        <v>29.119999999999997</v>
      </c>
      <c r="BR450" s="42">
        <v>56954.880000000005</v>
      </c>
      <c r="BS450" s="6">
        <f t="shared" si="701"/>
        <v>77.400000000000006</v>
      </c>
      <c r="BT450" s="4">
        <v>61.1</v>
      </c>
      <c r="BU450" s="42">
        <v>10855.35</v>
      </c>
      <c r="BV450" s="6">
        <f t="shared" si="702"/>
        <v>38.9</v>
      </c>
      <c r="BW450" s="6">
        <f t="shared" si="703"/>
        <v>21.898600000000002</v>
      </c>
      <c r="BX450" s="22">
        <v>39</v>
      </c>
      <c r="BY450" s="22">
        <f t="shared" si="704"/>
        <v>8.697000000000001</v>
      </c>
      <c r="BZ450" s="6">
        <v>38.4</v>
      </c>
      <c r="CA450" s="22">
        <f t="shared" si="705"/>
        <v>8.5632000000000001</v>
      </c>
      <c r="CB450" s="6">
        <v>20.8</v>
      </c>
      <c r="CC450" s="22">
        <f t="shared" si="706"/>
        <v>4.6384000000000007</v>
      </c>
      <c r="CD450" s="22">
        <v>0.4</v>
      </c>
      <c r="CE450" s="123">
        <v>87.9</v>
      </c>
      <c r="CF450" s="124">
        <v>6778</v>
      </c>
      <c r="CG450" s="123">
        <v>77.099999999999994</v>
      </c>
      <c r="CH450" s="124">
        <v>5248</v>
      </c>
      <c r="CI450" s="123">
        <v>17.100000000000001</v>
      </c>
      <c r="CJ450" s="123">
        <v>67.599999999999994</v>
      </c>
      <c r="CK450" s="124">
        <v>5982</v>
      </c>
      <c r="CL450" s="19">
        <f t="shared" si="707"/>
        <v>1.015625</v>
      </c>
      <c r="CM450" s="19"/>
      <c r="CN450" s="19"/>
      <c r="CO450" s="19"/>
      <c r="CP450" s="6"/>
      <c r="CQ450" s="19"/>
      <c r="CR450" s="19"/>
      <c r="CS450" s="20"/>
      <c r="CT450" s="25"/>
      <c r="CU450" s="125"/>
      <c r="CV450" s="125"/>
      <c r="CW450" s="1"/>
      <c r="CX450" s="1"/>
      <c r="CY450" s="1"/>
      <c r="CZ450" s="22"/>
      <c r="DA450" s="16"/>
      <c r="DB450" s="126" t="s">
        <v>440</v>
      </c>
      <c r="DC450" s="127"/>
      <c r="DD450" s="128" t="s">
        <v>1740</v>
      </c>
      <c r="DE450" s="1"/>
      <c r="DF450" s="1"/>
      <c r="DG450" s="1"/>
      <c r="DH450" s="1"/>
      <c r="DI450" s="1" t="s">
        <v>433</v>
      </c>
      <c r="DJ450" s="206" t="s">
        <v>490</v>
      </c>
      <c r="DK450" s="4">
        <v>2</v>
      </c>
      <c r="DL450" s="4"/>
      <c r="DM450" s="4"/>
      <c r="DN450" s="16">
        <v>0</v>
      </c>
      <c r="DO450" s="4"/>
      <c r="DP450" s="4"/>
      <c r="DQ450" s="4"/>
      <c r="DR450" s="55" t="s">
        <v>1414</v>
      </c>
      <c r="DS450" s="22" t="s">
        <v>430</v>
      </c>
      <c r="DT450" s="64">
        <v>86</v>
      </c>
      <c r="DU450" s="22">
        <v>14</v>
      </c>
      <c r="DV450" s="22">
        <v>86</v>
      </c>
      <c r="DW450" s="22" t="s">
        <v>430</v>
      </c>
      <c r="DX450" s="22" t="s">
        <v>430</v>
      </c>
      <c r="DY450" s="22" t="s">
        <v>430</v>
      </c>
      <c r="DZ450" s="22" t="s">
        <v>430</v>
      </c>
      <c r="EA450" s="2">
        <v>0</v>
      </c>
      <c r="EB450" s="2"/>
      <c r="EC450" s="36"/>
      <c r="ED450" s="36"/>
      <c r="EE450" s="4">
        <f>L450</f>
        <v>13</v>
      </c>
      <c r="EF450" s="4">
        <v>50</v>
      </c>
      <c r="EG450" s="4"/>
      <c r="EH450" s="4">
        <v>1</v>
      </c>
      <c r="EI450" s="4" t="s">
        <v>2768</v>
      </c>
      <c r="EJ450" s="4">
        <v>175</v>
      </c>
      <c r="EK450" s="4">
        <v>95</v>
      </c>
      <c r="EL450" s="6">
        <f>EK450/(EJ450*EJ450*0.01*0.01)</f>
        <v>31.020408163265305</v>
      </c>
      <c r="EM450" s="4"/>
      <c r="EN450" s="4">
        <v>0</v>
      </c>
      <c r="EO450" s="4">
        <v>3</v>
      </c>
      <c r="EP450" s="4">
        <v>2</v>
      </c>
      <c r="EQ450" s="31" t="s">
        <v>2455</v>
      </c>
      <c r="ER450" s="14">
        <v>41144</v>
      </c>
      <c r="ES450" s="129">
        <f>C450</f>
        <v>15979</v>
      </c>
      <c r="ET450" s="130">
        <v>75</v>
      </c>
      <c r="EU450" s="130">
        <v>169400</v>
      </c>
      <c r="EV450" s="130">
        <v>28000</v>
      </c>
      <c r="EW450" s="130">
        <v>37440</v>
      </c>
      <c r="EX450" s="130">
        <v>2324</v>
      </c>
      <c r="EY450" s="131">
        <f t="shared" si="708"/>
        <v>41.433599999999998</v>
      </c>
      <c r="EZ450" s="38">
        <f t="shared" si="709"/>
        <v>538.63679999999999</v>
      </c>
      <c r="FA450" s="9"/>
      <c r="FB450" s="9"/>
      <c r="FC450" s="9"/>
      <c r="FD450" s="9"/>
      <c r="FE450" s="132"/>
      <c r="FF450" s="132"/>
      <c r="FG450" s="132"/>
      <c r="FH450" s="133"/>
      <c r="FI450" s="134"/>
      <c r="FJ450" s="133"/>
      <c r="FK450" s="135"/>
      <c r="FL450" s="136"/>
      <c r="FM450" s="9"/>
      <c r="FN450" s="1"/>
      <c r="FO450" s="40">
        <f t="shared" si="710"/>
        <v>4.7E-2</v>
      </c>
      <c r="FP450" s="9"/>
      <c r="FQ450" s="118">
        <f t="shared" si="711"/>
        <v>1.3719008264462811</v>
      </c>
      <c r="FR450" s="137">
        <f t="shared" si="712"/>
        <v>4.1433600000000001E-2</v>
      </c>
      <c r="FS450" s="9"/>
      <c r="FT450" s="1"/>
      <c r="FU450" s="335"/>
      <c r="FV450" s="344">
        <v>41487</v>
      </c>
      <c r="FW450" s="210"/>
      <c r="FX450" s="244" t="s">
        <v>1322</v>
      </c>
      <c r="FY450" s="243" t="s">
        <v>2713</v>
      </c>
      <c r="FZ450" s="1"/>
      <c r="GA450" s="1">
        <v>3</v>
      </c>
      <c r="GB450" s="9"/>
      <c r="GC450" s="9"/>
      <c r="GD450" s="1"/>
      <c r="GE450" s="20">
        <v>0</v>
      </c>
      <c r="GF450" s="237" t="s">
        <v>513</v>
      </c>
      <c r="GG450" s="1"/>
      <c r="GH450" s="28">
        <v>44515</v>
      </c>
      <c r="GI450" s="351">
        <v>1</v>
      </c>
      <c r="GJ450" s="244" t="s">
        <v>2489</v>
      </c>
      <c r="GK450" s="1"/>
      <c r="GL450" s="244" t="s">
        <v>513</v>
      </c>
      <c r="GM450" s="9"/>
      <c r="GN450" s="1"/>
      <c r="GO450" s="10"/>
      <c r="GP450" s="10"/>
      <c r="GQ450" s="20"/>
      <c r="GR450" s="138"/>
      <c r="GS450" s="1"/>
      <c r="GT450" s="1"/>
      <c r="GU450" s="1"/>
      <c r="GV450" s="1"/>
      <c r="GW450" s="1"/>
      <c r="GX450" s="1"/>
      <c r="GY450" s="9"/>
      <c r="GZ450" s="9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9"/>
      <c r="KC450" s="9"/>
      <c r="KD450" s="9"/>
      <c r="KE450" s="20">
        <f t="shared" si="713"/>
        <v>17.733580799999999</v>
      </c>
      <c r="KF450" s="20">
        <f t="shared" si="714"/>
        <v>9.2396927999999985</v>
      </c>
      <c r="KG450" s="20">
        <f t="shared" si="715"/>
        <v>13.673088</v>
      </c>
      <c r="KH450" s="20">
        <f t="shared" si="716"/>
        <v>1.7194944000000001</v>
      </c>
      <c r="KI450" s="20">
        <f t="shared" si="717"/>
        <v>0.20302463999999998</v>
      </c>
      <c r="KJ450" s="20">
        <f t="shared" si="718"/>
        <v>3.6034801920000001</v>
      </c>
      <c r="KK450" s="20">
        <f t="shared" si="719"/>
        <v>3.5480420352000004</v>
      </c>
      <c r="KL450" s="20">
        <f t="shared" si="720"/>
        <v>1.9218561024000003</v>
      </c>
      <c r="KM450" s="9"/>
      <c r="KN450" s="9"/>
      <c r="KO450" s="9"/>
      <c r="KP450" s="1"/>
      <c r="KQ450" s="9"/>
      <c r="KR450" s="9"/>
      <c r="KS450" s="23">
        <v>44515</v>
      </c>
      <c r="KT450" s="20">
        <v>2</v>
      </c>
      <c r="KU450" s="1">
        <v>3</v>
      </c>
      <c r="KV450" s="1">
        <v>2</v>
      </c>
      <c r="KW450" s="23">
        <v>44515</v>
      </c>
      <c r="KX450" s="1">
        <v>2</v>
      </c>
      <c r="KY450" s="1">
        <v>0</v>
      </c>
      <c r="KZ450" s="1">
        <v>2</v>
      </c>
      <c r="LA450" s="11" t="s">
        <v>2480</v>
      </c>
      <c r="LB450" s="11"/>
      <c r="LC450" s="11"/>
    </row>
    <row r="451" spans="1:315">
      <c r="A451" s="1">
        <v>212</v>
      </c>
      <c r="B451" s="1">
        <f>COUNTIFS($D$3:D451,D451,$F$3:F451,F451)</f>
        <v>1</v>
      </c>
      <c r="C451" s="34">
        <v>15855</v>
      </c>
      <c r="D451" s="21" t="s">
        <v>1718</v>
      </c>
      <c r="E451" s="2" t="s">
        <v>556</v>
      </c>
      <c r="F451" s="12">
        <v>6710170522</v>
      </c>
      <c r="G451" s="1">
        <v>54</v>
      </c>
      <c r="H451" s="441">
        <v>44405</v>
      </c>
      <c r="I451" s="29" t="s">
        <v>528</v>
      </c>
      <c r="J451" s="24" t="s">
        <v>486</v>
      </c>
      <c r="K451" s="2" t="s">
        <v>429</v>
      </c>
      <c r="L451" s="2">
        <v>10</v>
      </c>
      <c r="M451" s="2" t="s">
        <v>597</v>
      </c>
      <c r="N451" s="2" t="s">
        <v>644</v>
      </c>
      <c r="O451" s="11"/>
      <c r="P451" s="2" t="s">
        <v>1683</v>
      </c>
      <c r="Q451" s="11"/>
      <c r="R451" s="11"/>
      <c r="S451" s="11"/>
      <c r="T451" s="41"/>
      <c r="U451" s="41"/>
      <c r="V451" s="61" t="s">
        <v>1358</v>
      </c>
      <c r="W451" s="11"/>
      <c r="X451" s="69" t="s">
        <v>1650</v>
      </c>
      <c r="Y451" s="63"/>
      <c r="Z451" s="11"/>
      <c r="AA451" s="1" t="s">
        <v>793</v>
      </c>
      <c r="AB451" s="1"/>
      <c r="AC451" s="112">
        <v>230</v>
      </c>
      <c r="AD451" s="112">
        <v>2300</v>
      </c>
      <c r="AE451" s="11"/>
      <c r="AF451" s="11"/>
      <c r="AG451" s="11" t="s">
        <v>490</v>
      </c>
      <c r="AH451" s="112">
        <v>150</v>
      </c>
      <c r="AI451" s="11"/>
      <c r="AJ451" s="11"/>
      <c r="AK451" s="112"/>
      <c r="AL451" s="1"/>
      <c r="AM451" s="11"/>
      <c r="AN451" s="1"/>
      <c r="AO451" s="113">
        <v>4.92</v>
      </c>
      <c r="AP451" s="114">
        <v>88.6</v>
      </c>
      <c r="AQ451" s="115">
        <v>6.22</v>
      </c>
      <c r="AR451" s="116">
        <f t="shared" si="695"/>
        <v>99.74</v>
      </c>
      <c r="AS451" s="117">
        <f t="shared" si="696"/>
        <v>5.5530474040632057E-2</v>
      </c>
      <c r="AT451" s="118">
        <f t="shared" si="697"/>
        <v>0.34539954853273136</v>
      </c>
      <c r="AU451" s="119">
        <f t="shared" si="698"/>
        <v>5.1887787386627297E-2</v>
      </c>
      <c r="AV451" s="19">
        <f>AW451*AO451/100</f>
        <v>3.9245999999999999</v>
      </c>
      <c r="AW451" s="19">
        <f>98-AY451-(CD451*100/AO451)</f>
        <v>79.768292682926827</v>
      </c>
      <c r="AX451" s="120">
        <v>0.82</v>
      </c>
      <c r="AY451" s="19">
        <f>AX451*100/AO451</f>
        <v>16.666666666666668</v>
      </c>
      <c r="AZ451" s="1" t="s">
        <v>431</v>
      </c>
      <c r="BA451" s="55">
        <v>94.12</v>
      </c>
      <c r="BB451" s="1" t="s">
        <v>431</v>
      </c>
      <c r="BC451" s="6">
        <v>6.3E-2</v>
      </c>
      <c r="BD451" s="6"/>
      <c r="BE451" s="19"/>
      <c r="BF451" s="19"/>
      <c r="BG451" s="64">
        <v>8723.8938053097354</v>
      </c>
      <c r="BH451" s="64">
        <v>343.64</v>
      </c>
      <c r="BI451" s="19">
        <v>1.31</v>
      </c>
      <c r="BJ451" s="19">
        <v>30.5</v>
      </c>
      <c r="BK451" s="19">
        <f>100-BJ451</f>
        <v>69.5</v>
      </c>
      <c r="BL451" s="121">
        <f t="shared" si="699"/>
        <v>0.43884892086330934</v>
      </c>
      <c r="BM451" s="122">
        <v>6.0999999999999999E-2</v>
      </c>
      <c r="BN451" s="6">
        <f t="shared" si="700"/>
        <v>1.2398373983739837</v>
      </c>
      <c r="BO451" s="1" t="s">
        <v>431</v>
      </c>
      <c r="BP451" s="19">
        <v>65.7</v>
      </c>
      <c r="BQ451" s="19">
        <v>43.680000000000007</v>
      </c>
      <c r="BR451" s="42">
        <v>35424</v>
      </c>
      <c r="BS451" s="6">
        <f t="shared" si="701"/>
        <v>87.3</v>
      </c>
      <c r="BT451" s="4">
        <v>98.9</v>
      </c>
      <c r="BU451" s="42">
        <v>10266.9375</v>
      </c>
      <c r="BV451" s="6">
        <f t="shared" si="702"/>
        <v>1.0999999999999943</v>
      </c>
      <c r="BW451" s="6">
        <f t="shared" si="703"/>
        <v>88.511399999999981</v>
      </c>
      <c r="BX451" s="22">
        <v>55.3</v>
      </c>
      <c r="BY451" s="22">
        <f t="shared" si="704"/>
        <v>48.995799999999988</v>
      </c>
      <c r="BZ451" s="6">
        <v>32</v>
      </c>
      <c r="CA451" s="22">
        <f t="shared" si="705"/>
        <v>28.351999999999997</v>
      </c>
      <c r="CB451" s="6">
        <v>12.6</v>
      </c>
      <c r="CC451" s="22">
        <f t="shared" si="706"/>
        <v>11.163599999999999</v>
      </c>
      <c r="CD451" s="22">
        <v>7.6999999999999999E-2</v>
      </c>
      <c r="CE451" s="123">
        <v>99.9</v>
      </c>
      <c r="CF451" s="124">
        <v>12733</v>
      </c>
      <c r="CG451" s="123">
        <v>99.2</v>
      </c>
      <c r="CH451" s="124">
        <v>8781</v>
      </c>
      <c r="CI451" s="123">
        <v>87.7</v>
      </c>
      <c r="CJ451" s="123">
        <v>98.1</v>
      </c>
      <c r="CK451" s="124">
        <v>10541</v>
      </c>
      <c r="CL451" s="19">
        <f t="shared" si="707"/>
        <v>1.7281249999999999</v>
      </c>
      <c r="CM451" s="19"/>
      <c r="CN451" s="19"/>
      <c r="CO451" s="19"/>
      <c r="CP451" s="6">
        <v>0.92</v>
      </c>
      <c r="CQ451" s="19"/>
      <c r="CR451" s="19"/>
      <c r="CS451" s="20"/>
      <c r="CT451" s="25"/>
      <c r="CU451" s="125"/>
      <c r="CV451" s="125"/>
      <c r="CW451" s="1"/>
      <c r="CX451" s="1"/>
      <c r="CY451" s="1"/>
      <c r="CZ451" s="22"/>
      <c r="DA451" s="16"/>
      <c r="DB451" s="126" t="s">
        <v>440</v>
      </c>
      <c r="DC451" s="127"/>
      <c r="DD451" s="128" t="s">
        <v>1719</v>
      </c>
      <c r="DE451" s="1"/>
      <c r="DF451" s="1"/>
      <c r="DG451" s="1"/>
      <c r="DH451" s="1"/>
      <c r="DI451" s="1" t="s">
        <v>433</v>
      </c>
      <c r="DJ451" s="206" t="s">
        <v>490</v>
      </c>
      <c r="DK451" s="4">
        <v>2</v>
      </c>
      <c r="DL451" s="4"/>
      <c r="DM451" s="4"/>
      <c r="DN451" s="16">
        <v>0</v>
      </c>
      <c r="DO451" s="4"/>
      <c r="DP451" s="4"/>
      <c r="DQ451" s="4"/>
      <c r="DR451" s="22" t="s">
        <v>430</v>
      </c>
      <c r="DS451" s="22" t="s">
        <v>430</v>
      </c>
      <c r="DT451" s="64">
        <v>202</v>
      </c>
      <c r="DU451" s="22">
        <v>6.9</v>
      </c>
      <c r="DV451" s="22">
        <v>93.1</v>
      </c>
      <c r="DW451" s="22" t="s">
        <v>430</v>
      </c>
      <c r="DX451" s="22" t="s">
        <v>430</v>
      </c>
      <c r="DY451" s="22" t="s">
        <v>430</v>
      </c>
      <c r="DZ451" s="22" t="s">
        <v>430</v>
      </c>
      <c r="EA451" s="2">
        <v>0</v>
      </c>
      <c r="EB451" s="65"/>
      <c r="EC451" s="36"/>
      <c r="ED451" s="36"/>
      <c r="EE451" s="4">
        <f>L451</f>
        <v>10</v>
      </c>
      <c r="EF451" s="4">
        <v>30</v>
      </c>
      <c r="EG451" s="4"/>
      <c r="EH451" s="4">
        <v>0</v>
      </c>
      <c r="EI451" s="4" t="s">
        <v>513</v>
      </c>
      <c r="EJ451" s="4" t="s">
        <v>430</v>
      </c>
      <c r="EK451" s="4" t="s">
        <v>430</v>
      </c>
      <c r="EL451" s="6" t="s">
        <v>430</v>
      </c>
      <c r="EM451" s="4"/>
      <c r="EN451" s="4">
        <v>1</v>
      </c>
      <c r="EO451" s="4">
        <v>2</v>
      </c>
      <c r="EP451" s="4">
        <v>1</v>
      </c>
      <c r="EQ451" s="31" t="s">
        <v>513</v>
      </c>
      <c r="ER451" s="14" t="s">
        <v>513</v>
      </c>
      <c r="ES451" s="129">
        <f>C451</f>
        <v>15855</v>
      </c>
      <c r="ET451" s="130">
        <v>75</v>
      </c>
      <c r="EU451" s="130">
        <v>6570</v>
      </c>
      <c r="EV451" s="130">
        <v>8000</v>
      </c>
      <c r="EW451" s="130">
        <v>39780</v>
      </c>
      <c r="EX451" s="130">
        <v>3414</v>
      </c>
      <c r="EY451" s="131">
        <f t="shared" si="708"/>
        <v>226.34820000000002</v>
      </c>
      <c r="EZ451" s="38">
        <f t="shared" si="709"/>
        <v>2263.482</v>
      </c>
      <c r="FA451" s="9"/>
      <c r="FB451" s="9"/>
      <c r="FC451" s="9"/>
      <c r="FD451" s="9"/>
      <c r="FE451" s="132"/>
      <c r="FF451" s="132"/>
      <c r="FG451" s="132"/>
      <c r="FH451" s="133"/>
      <c r="FI451" s="134"/>
      <c r="FJ451" s="133"/>
      <c r="FK451" s="135"/>
      <c r="FL451" s="136"/>
      <c r="FM451" s="9"/>
      <c r="FN451" s="1"/>
      <c r="FO451" s="40">
        <f t="shared" si="710"/>
        <v>0.23</v>
      </c>
      <c r="FP451" s="9"/>
      <c r="FQ451" s="118">
        <f t="shared" si="711"/>
        <v>51.963470319634702</v>
      </c>
      <c r="FR451" s="137">
        <f t="shared" si="712"/>
        <v>0.22634820000000003</v>
      </c>
      <c r="FS451" s="9"/>
      <c r="FT451" s="1"/>
      <c r="FU451" s="335"/>
      <c r="FV451" s="344">
        <v>44378</v>
      </c>
      <c r="FW451" s="210"/>
      <c r="FX451" s="244" t="s">
        <v>2609</v>
      </c>
      <c r="FY451" s="243" t="s">
        <v>2461</v>
      </c>
      <c r="FZ451" s="1"/>
      <c r="GA451" s="237" t="s">
        <v>430</v>
      </c>
      <c r="GB451" s="9"/>
      <c r="GC451" s="9"/>
      <c r="GD451" s="1"/>
      <c r="GE451" s="20">
        <v>0</v>
      </c>
      <c r="GF451" s="237" t="s">
        <v>513</v>
      </c>
      <c r="GG451" s="1"/>
      <c r="GH451" s="244" t="s">
        <v>430</v>
      </c>
      <c r="GI451" s="351">
        <v>1</v>
      </c>
      <c r="GJ451" s="244" t="s">
        <v>430</v>
      </c>
      <c r="GK451" s="1"/>
      <c r="GL451" s="244" t="s">
        <v>430</v>
      </c>
      <c r="GM451" s="9"/>
      <c r="GN451" s="1"/>
      <c r="GO451" s="10"/>
      <c r="GP451" s="10"/>
      <c r="GQ451" s="20"/>
      <c r="GR451" s="138"/>
      <c r="GS451" s="1"/>
      <c r="GT451" s="1"/>
      <c r="GU451" s="1"/>
      <c r="GV451" s="1"/>
      <c r="GW451" s="1"/>
      <c r="GX451" s="1"/>
      <c r="GY451" s="9"/>
      <c r="GZ451" s="9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9"/>
      <c r="KC451" s="9"/>
      <c r="KD451" s="9"/>
      <c r="KE451" s="20">
        <f t="shared" si="713"/>
        <v>11.136331440000001</v>
      </c>
      <c r="KF451" s="20">
        <f t="shared" si="714"/>
        <v>200.5445052</v>
      </c>
      <c r="KG451" s="20">
        <f t="shared" si="715"/>
        <v>14.078858040000002</v>
      </c>
      <c r="KH451" s="20">
        <f t="shared" si="716"/>
        <v>1.8560552400000003</v>
      </c>
      <c r="KI451" s="20">
        <f t="shared" si="717"/>
        <v>0.13807240200000001</v>
      </c>
      <c r="KJ451" s="20">
        <f t="shared" si="718"/>
        <v>110.9011113756</v>
      </c>
      <c r="KK451" s="20">
        <f t="shared" si="719"/>
        <v>64.174241664000007</v>
      </c>
      <c r="KL451" s="20">
        <f t="shared" si="720"/>
        <v>25.2686076552</v>
      </c>
      <c r="KM451" s="9"/>
      <c r="KN451" s="9"/>
      <c r="KO451" s="9"/>
      <c r="KP451" s="1"/>
      <c r="KQ451" s="9"/>
      <c r="KR451" s="9"/>
      <c r="KS451" s="245" t="s">
        <v>430</v>
      </c>
      <c r="KT451" s="459" t="s">
        <v>430</v>
      </c>
      <c r="KU451" s="237" t="s">
        <v>430</v>
      </c>
      <c r="KV451" s="237" t="s">
        <v>430</v>
      </c>
      <c r="KW451" s="237" t="s">
        <v>430</v>
      </c>
      <c r="KX451" s="237" t="s">
        <v>430</v>
      </c>
      <c r="KY451" s="237" t="s">
        <v>430</v>
      </c>
      <c r="KZ451" s="237" t="s">
        <v>430</v>
      </c>
      <c r="LA451" s="11" t="s">
        <v>2428</v>
      </c>
      <c r="LB451" s="11"/>
      <c r="LC451" s="11"/>
    </row>
    <row r="452" spans="1:315">
      <c r="A452" s="1">
        <v>241</v>
      </c>
      <c r="B452" s="1">
        <f>COUNTIFS($D$3:D452,D452,$F$3:F452,F452)</f>
        <v>1</v>
      </c>
      <c r="C452" s="34">
        <v>16003</v>
      </c>
      <c r="D452" s="21" t="s">
        <v>1752</v>
      </c>
      <c r="E452" s="2" t="s">
        <v>692</v>
      </c>
      <c r="F452" s="12">
        <v>6357061601</v>
      </c>
      <c r="G452" s="1">
        <v>58</v>
      </c>
      <c r="H452" s="441">
        <v>44435</v>
      </c>
      <c r="I452" s="29" t="s">
        <v>1753</v>
      </c>
      <c r="J452" s="24" t="s">
        <v>486</v>
      </c>
      <c r="K452" s="2" t="s">
        <v>429</v>
      </c>
      <c r="L452" s="2">
        <v>11</v>
      </c>
      <c r="M452" s="2">
        <v>1</v>
      </c>
      <c r="N452" s="2" t="s">
        <v>643</v>
      </c>
      <c r="O452" s="11"/>
      <c r="P452" s="2" t="s">
        <v>1727</v>
      </c>
      <c r="Q452" s="11"/>
      <c r="R452" s="11"/>
      <c r="S452" s="11"/>
      <c r="T452" s="41"/>
      <c r="U452" s="41"/>
      <c r="V452" s="61" t="s">
        <v>1358</v>
      </c>
      <c r="W452" s="41"/>
      <c r="X452" s="41"/>
      <c r="Y452" s="63"/>
      <c r="Z452" s="11"/>
      <c r="AA452" s="1" t="s">
        <v>760</v>
      </c>
      <c r="AB452" s="1"/>
      <c r="AC452" s="112">
        <v>102</v>
      </c>
      <c r="AD452" s="112">
        <v>1100</v>
      </c>
      <c r="AE452" s="11"/>
      <c r="AF452" s="11"/>
      <c r="AG452" s="11" t="s">
        <v>482</v>
      </c>
      <c r="AH452" s="112">
        <v>50</v>
      </c>
      <c r="AI452" s="11"/>
      <c r="AJ452" s="11"/>
      <c r="AK452" s="112"/>
      <c r="AL452" s="1"/>
      <c r="AM452" s="11"/>
      <c r="AN452" s="1"/>
      <c r="AO452" s="113">
        <v>32.700000000000003</v>
      </c>
      <c r="AP452" s="114">
        <v>31.8</v>
      </c>
      <c r="AQ452" s="115">
        <v>34.4</v>
      </c>
      <c r="AR452" s="116">
        <f t="shared" si="695"/>
        <v>98.9</v>
      </c>
      <c r="AS452" s="117">
        <f t="shared" si="696"/>
        <v>1.0283018867924529</v>
      </c>
      <c r="AT452" s="118">
        <f t="shared" si="697"/>
        <v>35.37358490566038</v>
      </c>
      <c r="AU452" s="119">
        <f t="shared" si="698"/>
        <v>0.49395770392749244</v>
      </c>
      <c r="AV452" s="19">
        <f>AW452*AO452/100</f>
        <v>30.842000000000002</v>
      </c>
      <c r="AW452" s="19">
        <f>98-AY452-(CD452*100/AO452)</f>
        <v>94.318042813455662</v>
      </c>
      <c r="AX452" s="120">
        <v>1.1499999999999999</v>
      </c>
      <c r="AY452" s="19">
        <f>AX452*100/AO452</f>
        <v>3.5168195718654425</v>
      </c>
      <c r="AZ452" s="1" t="s">
        <v>431</v>
      </c>
      <c r="BA452" s="55">
        <v>67.210000000000008</v>
      </c>
      <c r="BB452" s="1" t="s">
        <v>431</v>
      </c>
      <c r="BC452" s="6">
        <v>0.21</v>
      </c>
      <c r="BD452" s="6"/>
      <c r="BE452" s="19"/>
      <c r="BF452" s="19"/>
      <c r="BG452" s="64">
        <v>5643.3628318584078</v>
      </c>
      <c r="BH452" s="64">
        <v>185.13</v>
      </c>
      <c r="BI452" s="19">
        <v>0.73</v>
      </c>
      <c r="BJ452" s="19">
        <v>45.5</v>
      </c>
      <c r="BK452" s="19">
        <f>100-BJ452</f>
        <v>54.5</v>
      </c>
      <c r="BL452" s="121">
        <f t="shared" si="699"/>
        <v>0.83486238532110091</v>
      </c>
      <c r="BM452" s="122">
        <v>0.12</v>
      </c>
      <c r="BN452" s="6">
        <f t="shared" si="700"/>
        <v>0.36697247706422015</v>
      </c>
      <c r="BO452" s="1" t="s">
        <v>431</v>
      </c>
      <c r="BP452" s="19">
        <v>7.9</v>
      </c>
      <c r="BQ452" s="19">
        <v>18.600000000000001</v>
      </c>
      <c r="BR452" s="42">
        <v>49962.960000000006</v>
      </c>
      <c r="BS452" s="6">
        <f t="shared" si="701"/>
        <v>72.099999999999994</v>
      </c>
      <c r="BT452" s="4">
        <v>94.6</v>
      </c>
      <c r="BU452" s="42">
        <v>7372.9</v>
      </c>
      <c r="BV452" s="6">
        <f t="shared" si="702"/>
        <v>5.4000000000000057</v>
      </c>
      <c r="BW452" s="6">
        <f t="shared" si="703"/>
        <v>31.5456</v>
      </c>
      <c r="BX452" s="22">
        <v>25.9</v>
      </c>
      <c r="BY452" s="22">
        <f t="shared" si="704"/>
        <v>8.2362000000000002</v>
      </c>
      <c r="BZ452" s="6">
        <v>46.2</v>
      </c>
      <c r="CA452" s="22">
        <f t="shared" si="705"/>
        <v>14.691600000000001</v>
      </c>
      <c r="CB452" s="6">
        <v>27.1</v>
      </c>
      <c r="CC452" s="22">
        <f t="shared" si="706"/>
        <v>8.6178000000000008</v>
      </c>
      <c r="CD452" s="22">
        <v>5.3999999999999999E-2</v>
      </c>
      <c r="CE452" s="123">
        <v>86.3</v>
      </c>
      <c r="CF452" s="124">
        <v>6924</v>
      </c>
      <c r="CG452" s="123">
        <v>73.400000000000006</v>
      </c>
      <c r="CH452" s="124">
        <v>5137</v>
      </c>
      <c r="CI452" s="123">
        <v>32.200000000000003</v>
      </c>
      <c r="CJ452" s="123">
        <v>65.5</v>
      </c>
      <c r="CK452" s="124">
        <v>5459</v>
      </c>
      <c r="CL452" s="19">
        <f t="shared" si="707"/>
        <v>0.56060606060606055</v>
      </c>
      <c r="CM452" s="19"/>
      <c r="CN452" s="19"/>
      <c r="CO452" s="19"/>
      <c r="CP452" s="6"/>
      <c r="CQ452" s="19"/>
      <c r="CR452" s="19"/>
      <c r="CS452" s="20"/>
      <c r="CT452" s="25"/>
      <c r="CU452" s="125"/>
      <c r="CV452" s="125"/>
      <c r="CW452" s="1"/>
      <c r="CX452" s="1"/>
      <c r="CY452" s="1"/>
      <c r="CZ452" s="22"/>
      <c r="DA452" s="16"/>
      <c r="DB452" s="126" t="s">
        <v>463</v>
      </c>
      <c r="DC452" s="127"/>
      <c r="DD452" s="128" t="s">
        <v>1754</v>
      </c>
      <c r="DE452" s="1"/>
      <c r="DF452" s="1"/>
      <c r="DG452" s="1"/>
      <c r="DH452" s="1"/>
      <c r="DI452" s="1" t="s">
        <v>435</v>
      </c>
      <c r="DJ452" s="205" t="s">
        <v>482</v>
      </c>
      <c r="DK452" s="4">
        <v>2</v>
      </c>
      <c r="DL452" s="4"/>
      <c r="DM452" s="4"/>
      <c r="DN452" s="16">
        <v>0</v>
      </c>
      <c r="DO452" s="4"/>
      <c r="DP452" s="4"/>
      <c r="DQ452" s="4"/>
      <c r="DR452" s="22">
        <v>14.9</v>
      </c>
      <c r="DS452" s="39" t="s">
        <v>430</v>
      </c>
      <c r="DT452" s="22">
        <v>82</v>
      </c>
      <c r="DU452" s="22">
        <v>29.3</v>
      </c>
      <c r="DV452" s="22">
        <v>70.7</v>
      </c>
      <c r="DW452" s="39" t="s">
        <v>430</v>
      </c>
      <c r="DX452" s="39" t="s">
        <v>430</v>
      </c>
      <c r="DY452" s="39" t="s">
        <v>430</v>
      </c>
      <c r="DZ452" s="39" t="s">
        <v>430</v>
      </c>
      <c r="EA452" s="2">
        <v>0</v>
      </c>
      <c r="EB452" s="2"/>
      <c r="EC452" s="36"/>
      <c r="ED452" s="36"/>
      <c r="EE452" s="4">
        <f>L452</f>
        <v>11</v>
      </c>
      <c r="EF452" s="4">
        <v>35</v>
      </c>
      <c r="EG452" s="4"/>
      <c r="EH452" s="4">
        <v>1</v>
      </c>
      <c r="EI452" s="4" t="s">
        <v>2534</v>
      </c>
      <c r="EJ452" s="4">
        <v>172</v>
      </c>
      <c r="EK452" s="4">
        <v>93</v>
      </c>
      <c r="EL452" s="6">
        <f>EK452/(EJ452*EJ452*0.01*0.01)</f>
        <v>31.435911303407241</v>
      </c>
      <c r="EM452" s="4"/>
      <c r="EN452" s="4">
        <v>1</v>
      </c>
      <c r="EO452" s="4">
        <v>1</v>
      </c>
      <c r="EP452" s="4">
        <v>1</v>
      </c>
      <c r="EQ452" s="31" t="s">
        <v>513</v>
      </c>
      <c r="ER452" s="14" t="s">
        <v>513</v>
      </c>
      <c r="ES452" s="129">
        <f>C452</f>
        <v>16003</v>
      </c>
      <c r="ET452" s="130">
        <v>75</v>
      </c>
      <c r="EU452" s="130">
        <v>19984</v>
      </c>
      <c r="EV452" s="130">
        <v>10817</v>
      </c>
      <c r="EW452" s="130">
        <v>37440</v>
      </c>
      <c r="EX452" s="130">
        <v>1863</v>
      </c>
      <c r="EY452" s="131">
        <f t="shared" si="708"/>
        <v>85.97666635850976</v>
      </c>
      <c r="EZ452" s="38">
        <f t="shared" si="709"/>
        <v>945.74332994360736</v>
      </c>
      <c r="FA452" s="9"/>
      <c r="FB452" s="9"/>
      <c r="FC452" s="9"/>
      <c r="FD452" s="9"/>
      <c r="FE452" s="132"/>
      <c r="FF452" s="132"/>
      <c r="FG452" s="132"/>
      <c r="FH452" s="133"/>
      <c r="FI452" s="134"/>
      <c r="FJ452" s="133"/>
      <c r="FK452" s="135"/>
      <c r="FL452" s="136"/>
      <c r="FM452" s="9"/>
      <c r="FN452" s="1"/>
      <c r="FO452" s="40">
        <f t="shared" si="710"/>
        <v>0.10199999999999999</v>
      </c>
      <c r="FP452" s="9"/>
      <c r="FQ452" s="118">
        <f t="shared" si="711"/>
        <v>9.3224579663730989</v>
      </c>
      <c r="FR452" s="137">
        <f t="shared" si="712"/>
        <v>8.5976666358509757E-2</v>
      </c>
      <c r="FS452" s="9"/>
      <c r="FT452" s="1"/>
      <c r="FU452" s="336">
        <v>44166</v>
      </c>
      <c r="FV452" s="343"/>
      <c r="FW452" s="237" t="s">
        <v>1314</v>
      </c>
      <c r="FX452" s="208"/>
      <c r="FY452" s="243" t="s">
        <v>2769</v>
      </c>
      <c r="FZ452" s="1"/>
      <c r="GA452" s="237" t="s">
        <v>430</v>
      </c>
      <c r="GB452" s="9"/>
      <c r="GC452" s="9"/>
      <c r="GD452" s="1"/>
      <c r="GE452" s="20">
        <v>0</v>
      </c>
      <c r="GF452" s="237" t="s">
        <v>513</v>
      </c>
      <c r="GG452" s="1"/>
      <c r="GH452" s="28">
        <v>44461</v>
      </c>
      <c r="GI452" s="351">
        <v>0</v>
      </c>
      <c r="GJ452" s="244" t="s">
        <v>2706</v>
      </c>
      <c r="GK452" s="1"/>
      <c r="GL452" s="244" t="s">
        <v>513</v>
      </c>
      <c r="GM452" s="9"/>
      <c r="GN452" s="1"/>
      <c r="GO452" s="10"/>
      <c r="GP452" s="10"/>
      <c r="GQ452" s="20"/>
      <c r="GR452" s="138"/>
      <c r="GS452" s="1"/>
      <c r="GT452" s="1"/>
      <c r="GU452" s="1"/>
      <c r="GV452" s="1"/>
      <c r="GW452" s="1"/>
      <c r="GX452" s="1"/>
      <c r="GY452" s="9"/>
      <c r="GZ452" s="9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9"/>
      <c r="KC452" s="9"/>
      <c r="KD452" s="9"/>
      <c r="KE452" s="20">
        <f t="shared" si="713"/>
        <v>28.114369899232692</v>
      </c>
      <c r="KF452" s="20">
        <f t="shared" si="714"/>
        <v>27.340579902006102</v>
      </c>
      <c r="KG452" s="20">
        <f t="shared" si="715"/>
        <v>29.575973227327353</v>
      </c>
      <c r="KH452" s="20">
        <f t="shared" si="716"/>
        <v>0.98873166312286198</v>
      </c>
      <c r="KI452" s="20">
        <f t="shared" si="717"/>
        <v>0.1031719996302117</v>
      </c>
      <c r="KJ452" s="20">
        <f t="shared" si="718"/>
        <v>7.0812101946195805</v>
      </c>
      <c r="KK452" s="20">
        <f t="shared" si="719"/>
        <v>12.63134791472682</v>
      </c>
      <c r="KL452" s="20">
        <f t="shared" si="720"/>
        <v>7.4092971534436547</v>
      </c>
      <c r="KM452" s="9"/>
      <c r="KN452" s="9"/>
      <c r="KO452" s="9"/>
      <c r="KP452" s="1"/>
      <c r="KQ452" s="9"/>
      <c r="KR452" s="9"/>
      <c r="KS452" s="23">
        <v>44461</v>
      </c>
      <c r="KT452" s="20">
        <v>1</v>
      </c>
      <c r="KU452" s="237" t="s">
        <v>430</v>
      </c>
      <c r="KV452" s="1">
        <v>1</v>
      </c>
      <c r="KW452" s="23">
        <v>44790</v>
      </c>
      <c r="KX452" s="1">
        <v>2</v>
      </c>
      <c r="KY452" s="1">
        <v>0</v>
      </c>
      <c r="KZ452" s="1">
        <v>0</v>
      </c>
      <c r="LA452" s="11" t="s">
        <v>2428</v>
      </c>
      <c r="LB452" s="11"/>
      <c r="LC452" s="11"/>
    </row>
    <row r="453" spans="1:315">
      <c r="A453" s="1">
        <v>129</v>
      </c>
      <c r="B453" s="1">
        <f>COUNTIFS($D$3:D453,D453,$F$3:F453,F453)</f>
        <v>1</v>
      </c>
      <c r="C453" s="34">
        <v>17508</v>
      </c>
      <c r="D453" s="21" t="s">
        <v>1752</v>
      </c>
      <c r="E453" s="2" t="s">
        <v>2043</v>
      </c>
      <c r="F453" s="12">
        <v>6555231045</v>
      </c>
      <c r="G453" s="1">
        <v>57</v>
      </c>
      <c r="H453" s="441">
        <v>44718</v>
      </c>
      <c r="I453" s="29" t="s">
        <v>2044</v>
      </c>
      <c r="J453" s="24" t="s">
        <v>486</v>
      </c>
      <c r="K453" s="2" t="s">
        <v>429</v>
      </c>
      <c r="L453" s="2">
        <v>3</v>
      </c>
      <c r="M453" s="2">
        <v>1</v>
      </c>
      <c r="N453" s="2" t="s">
        <v>644</v>
      </c>
      <c r="O453" s="11"/>
      <c r="P453" s="2" t="s">
        <v>2024</v>
      </c>
      <c r="Q453" s="11"/>
      <c r="R453" s="11"/>
      <c r="S453" s="11"/>
      <c r="T453" s="41"/>
      <c r="U453" s="41"/>
      <c r="V453" s="61" t="s">
        <v>1980</v>
      </c>
      <c r="W453" s="41"/>
      <c r="X453" s="41"/>
      <c r="Y453" s="41"/>
      <c r="Z453" s="29"/>
      <c r="AA453" s="1" t="s">
        <v>793</v>
      </c>
      <c r="AB453" s="1"/>
      <c r="AC453" s="112">
        <v>379</v>
      </c>
      <c r="AD453" s="112">
        <v>1100</v>
      </c>
      <c r="AE453" s="11"/>
      <c r="AF453" s="11"/>
      <c r="AG453" s="11" t="s">
        <v>482</v>
      </c>
      <c r="AH453" s="112">
        <v>100</v>
      </c>
      <c r="AI453" s="1"/>
      <c r="AJ453" s="11"/>
      <c r="AK453" s="112"/>
      <c r="AL453" s="1"/>
      <c r="AM453" s="11"/>
      <c r="AN453" s="1"/>
      <c r="AO453" s="113">
        <v>64.099999999999994</v>
      </c>
      <c r="AP453" s="114">
        <v>25.3</v>
      </c>
      <c r="AQ453" s="115">
        <v>8.82</v>
      </c>
      <c r="AR453" s="116">
        <f t="shared" si="695"/>
        <v>98.22</v>
      </c>
      <c r="AS453" s="117">
        <f t="shared" si="696"/>
        <v>2.5335968379446636</v>
      </c>
      <c r="AT453" s="118">
        <f t="shared" si="697"/>
        <v>22.346324110671933</v>
      </c>
      <c r="AU453" s="119">
        <f t="shared" si="698"/>
        <v>1.8786635404454861</v>
      </c>
      <c r="AV453" s="19">
        <f>AW453*AO453/100</f>
        <v>58.628</v>
      </c>
      <c r="AW453" s="19">
        <f>98-AY453</f>
        <v>91.463338533541346</v>
      </c>
      <c r="AX453" s="120">
        <v>4.1900000000000004</v>
      </c>
      <c r="AY453" s="19">
        <f>AX453*100/AO453</f>
        <v>6.5366614664586598</v>
      </c>
      <c r="AZ453" s="1" t="s">
        <v>431</v>
      </c>
      <c r="BA453" s="55">
        <v>13.5</v>
      </c>
      <c r="BB453" s="1" t="s">
        <v>431</v>
      </c>
      <c r="BC453" s="6">
        <v>0.23</v>
      </c>
      <c r="BD453" s="6"/>
      <c r="BE453" s="19"/>
      <c r="BF453" s="19"/>
      <c r="BG453" s="64">
        <v>5943.0769230769229</v>
      </c>
      <c r="BH453" s="64">
        <v>340</v>
      </c>
      <c r="BI453" s="19">
        <v>0.59</v>
      </c>
      <c r="BJ453" s="19">
        <v>21.5</v>
      </c>
      <c r="BK453" s="19">
        <f>100-BJ453</f>
        <v>78.5</v>
      </c>
      <c r="BL453" s="121">
        <f t="shared" si="699"/>
        <v>0.27388535031847133</v>
      </c>
      <c r="BM453" s="122">
        <v>0.63</v>
      </c>
      <c r="BN453" s="6">
        <f t="shared" si="700"/>
        <v>0.98283931357254295</v>
      </c>
      <c r="BO453" s="1" t="s">
        <v>431</v>
      </c>
      <c r="BP453" s="19">
        <v>49.661016949152547</v>
      </c>
      <c r="BQ453" s="19">
        <v>51.9</v>
      </c>
      <c r="BR453" s="42">
        <v>36104.959999999999</v>
      </c>
      <c r="BS453" s="6">
        <f t="shared" si="701"/>
        <v>45.5</v>
      </c>
      <c r="BT453" s="4">
        <v>87.3</v>
      </c>
      <c r="BU453" s="42">
        <v>10871.428571428571</v>
      </c>
      <c r="BV453" s="6">
        <f t="shared" si="702"/>
        <v>12.700000000000003</v>
      </c>
      <c r="BW453" s="6">
        <f t="shared" si="703"/>
        <v>25.2241</v>
      </c>
      <c r="BX453" s="22">
        <v>22.7</v>
      </c>
      <c r="BY453" s="22">
        <f t="shared" si="704"/>
        <v>5.7430999999999992</v>
      </c>
      <c r="BZ453" s="6">
        <v>22.8</v>
      </c>
      <c r="CA453" s="22">
        <f t="shared" si="705"/>
        <v>5.7684000000000006</v>
      </c>
      <c r="CB453" s="6">
        <v>54.2</v>
      </c>
      <c r="CC453" s="22">
        <f t="shared" si="706"/>
        <v>13.712600000000002</v>
      </c>
      <c r="CD453" s="22" t="s">
        <v>431</v>
      </c>
      <c r="CE453" s="123">
        <v>98.9</v>
      </c>
      <c r="CF453" s="124">
        <v>8943</v>
      </c>
      <c r="CG453" s="123">
        <v>96.2</v>
      </c>
      <c r="CH453" s="124">
        <v>7181</v>
      </c>
      <c r="CI453" s="123">
        <v>64</v>
      </c>
      <c r="CJ453" s="123">
        <v>79.2</v>
      </c>
      <c r="CK453" s="124">
        <v>6111</v>
      </c>
      <c r="CL453" s="19">
        <f t="shared" si="707"/>
        <v>0.99561403508771928</v>
      </c>
      <c r="CM453" s="19"/>
      <c r="CN453" s="19"/>
      <c r="CO453" s="19"/>
      <c r="CP453" s="6"/>
      <c r="CQ453" s="19"/>
      <c r="CR453" s="19"/>
      <c r="CS453" s="20"/>
      <c r="CT453" s="25"/>
      <c r="CU453" s="125"/>
      <c r="CV453" s="125"/>
      <c r="CW453" s="1"/>
      <c r="CX453" s="1"/>
      <c r="CY453" s="1"/>
      <c r="CZ453" s="22"/>
      <c r="DA453" s="16"/>
      <c r="DB453" s="126"/>
      <c r="DC453" s="127"/>
      <c r="DD453" s="128"/>
      <c r="DE453" s="1"/>
      <c r="DF453" s="1"/>
      <c r="DG453" s="1"/>
      <c r="DH453" s="1"/>
      <c r="DI453" s="1" t="s">
        <v>435</v>
      </c>
      <c r="DJ453" s="205" t="s">
        <v>482</v>
      </c>
      <c r="DK453" s="4">
        <v>2</v>
      </c>
      <c r="DL453" s="4"/>
      <c r="DM453" s="4"/>
      <c r="DN453" s="16">
        <v>0</v>
      </c>
      <c r="DO453" s="4"/>
      <c r="DP453" s="4"/>
      <c r="DQ453" s="4"/>
      <c r="DR453" s="55" t="s">
        <v>430</v>
      </c>
      <c r="DS453" s="22" t="s">
        <v>430</v>
      </c>
      <c r="DT453" s="22">
        <v>451</v>
      </c>
      <c r="DU453" s="22">
        <v>6.9</v>
      </c>
      <c r="DV453" s="22">
        <v>93.1</v>
      </c>
      <c r="DW453" s="22" t="s">
        <v>430</v>
      </c>
      <c r="DX453" s="22" t="s">
        <v>430</v>
      </c>
      <c r="DY453" s="22" t="s">
        <v>430</v>
      </c>
      <c r="DZ453" s="22" t="s">
        <v>430</v>
      </c>
      <c r="EA453" s="2">
        <v>0</v>
      </c>
      <c r="EB453" s="2"/>
      <c r="EC453" s="36"/>
      <c r="ED453" s="36"/>
      <c r="EE453" s="4">
        <f>L453</f>
        <v>3</v>
      </c>
      <c r="EF453" s="4" t="s">
        <v>430</v>
      </c>
      <c r="EG453" s="4"/>
      <c r="EH453" s="4">
        <v>1</v>
      </c>
      <c r="EI453" s="4" t="s">
        <v>2502</v>
      </c>
      <c r="EJ453" s="4">
        <v>175</v>
      </c>
      <c r="EK453" s="4">
        <v>65</v>
      </c>
      <c r="EL453" s="6">
        <f>EK453/(EJ453*EJ453*0.01*0.01)</f>
        <v>21.224489795918366</v>
      </c>
      <c r="EM453" s="4"/>
      <c r="EN453" s="4" t="s">
        <v>430</v>
      </c>
      <c r="EO453" s="4">
        <v>1</v>
      </c>
      <c r="EP453" s="4">
        <v>1</v>
      </c>
      <c r="EQ453" s="31" t="s">
        <v>513</v>
      </c>
      <c r="ER453" s="14" t="s">
        <v>513</v>
      </c>
      <c r="ES453" s="129">
        <f>C453</f>
        <v>17508</v>
      </c>
      <c r="ET453" s="130">
        <v>75</v>
      </c>
      <c r="EU453" s="130">
        <v>13948</v>
      </c>
      <c r="EV453" s="130">
        <v>4000</v>
      </c>
      <c r="EW453" s="130">
        <v>40560</v>
      </c>
      <c r="EX453" s="130">
        <v>3009</v>
      </c>
      <c r="EY453" s="131">
        <f t="shared" si="708"/>
        <v>406.8168</v>
      </c>
      <c r="EZ453" s="38">
        <f t="shared" si="709"/>
        <v>1220.4503999999999</v>
      </c>
      <c r="FA453" s="9"/>
      <c r="FB453" s="9"/>
      <c r="FC453" s="9"/>
      <c r="FD453" s="9"/>
      <c r="FE453" s="132"/>
      <c r="FF453" s="132"/>
      <c r="FG453" s="132"/>
      <c r="FH453" s="133"/>
      <c r="FI453" s="134"/>
      <c r="FJ453" s="133"/>
      <c r="FK453" s="135"/>
      <c r="FL453" s="136"/>
      <c r="FM453" s="9"/>
      <c r="FN453" s="1"/>
      <c r="FO453" s="40">
        <f t="shared" si="710"/>
        <v>0.379</v>
      </c>
      <c r="FP453" s="9"/>
      <c r="FQ453" s="118">
        <f t="shared" si="711"/>
        <v>21.572985374247203</v>
      </c>
      <c r="FR453" s="137">
        <f t="shared" si="712"/>
        <v>0.40681679999999998</v>
      </c>
      <c r="FS453" s="9"/>
      <c r="FT453" s="1"/>
      <c r="FU453" s="336">
        <v>44621</v>
      </c>
      <c r="FV453" s="343"/>
      <c r="FW453" s="237" t="s">
        <v>1314</v>
      </c>
      <c r="FX453" s="208"/>
      <c r="FY453" s="243" t="s">
        <v>2568</v>
      </c>
      <c r="FZ453" s="1"/>
      <c r="GA453" s="237" t="s">
        <v>430</v>
      </c>
      <c r="GB453" s="9"/>
      <c r="GC453" s="9"/>
      <c r="GD453" s="1"/>
      <c r="GE453" s="20">
        <v>1</v>
      </c>
      <c r="GF453" s="237" t="s">
        <v>784</v>
      </c>
      <c r="GG453" s="1"/>
      <c r="GH453" s="28">
        <v>44760</v>
      </c>
      <c r="GI453" s="351">
        <v>0</v>
      </c>
      <c r="GJ453" s="244" t="s">
        <v>430</v>
      </c>
      <c r="GK453" s="1"/>
      <c r="GL453" s="244" t="s">
        <v>513</v>
      </c>
      <c r="GM453" s="9"/>
      <c r="GN453" s="1"/>
      <c r="GO453" s="10">
        <v>44718</v>
      </c>
      <c r="GP453" s="10"/>
      <c r="GQ453" s="20"/>
      <c r="GR453" s="138"/>
      <c r="GS453" s="1"/>
      <c r="GT453" s="1"/>
      <c r="GU453" s="1"/>
      <c r="GV453" s="1"/>
      <c r="GW453" s="1"/>
      <c r="GX453" s="1"/>
      <c r="GY453" s="9"/>
      <c r="GZ453" s="9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22"/>
      <c r="KC453" s="22"/>
      <c r="KD453" s="22"/>
      <c r="KE453" s="20">
        <f t="shared" si="713"/>
        <v>260.76956879999994</v>
      </c>
      <c r="KF453" s="20">
        <f t="shared" si="714"/>
        <v>102.9246504</v>
      </c>
      <c r="KG453" s="20">
        <f t="shared" si="715"/>
        <v>35.881241760000002</v>
      </c>
      <c r="KH453" s="20">
        <f t="shared" si="716"/>
        <v>17.045623920000004</v>
      </c>
      <c r="KI453" s="20">
        <f t="shared" si="717"/>
        <v>2.5629458399999998</v>
      </c>
      <c r="KJ453" s="20">
        <f t="shared" si="718"/>
        <v>23.363895640799996</v>
      </c>
      <c r="KK453" s="20">
        <f t="shared" si="719"/>
        <v>23.466820291200001</v>
      </c>
      <c r="KL453" s="20">
        <f t="shared" si="720"/>
        <v>55.785160516800005</v>
      </c>
      <c r="KM453" s="1">
        <v>83</v>
      </c>
      <c r="KN453" s="1">
        <v>91.8</v>
      </c>
      <c r="KO453" s="9"/>
      <c r="KP453" s="22"/>
      <c r="KQ453" s="22"/>
      <c r="KR453" s="22"/>
      <c r="KS453" s="23">
        <v>44760</v>
      </c>
      <c r="KT453" s="20">
        <v>1</v>
      </c>
      <c r="KU453" s="237" t="s">
        <v>430</v>
      </c>
      <c r="KV453" s="1">
        <v>1</v>
      </c>
      <c r="KW453" s="23">
        <v>44760</v>
      </c>
      <c r="KX453" s="1">
        <v>1</v>
      </c>
      <c r="KY453" s="2">
        <v>0</v>
      </c>
      <c r="KZ453" s="2">
        <v>3</v>
      </c>
      <c r="LA453" s="11" t="s">
        <v>2498</v>
      </c>
      <c r="LB453" s="11"/>
      <c r="LC453" s="11"/>
    </row>
    <row r="454" spans="1:315">
      <c r="A454" s="1">
        <v>369</v>
      </c>
      <c r="B454" s="415">
        <f>COUNTIFS($D$3:D454,D454,$F$3:F454,F454)</f>
        <v>1</v>
      </c>
      <c r="C454" s="34">
        <v>11971</v>
      </c>
      <c r="D454" s="21" t="s">
        <v>934</v>
      </c>
      <c r="E454" s="2" t="s">
        <v>497</v>
      </c>
      <c r="F454" s="12">
        <v>5909250501</v>
      </c>
      <c r="G454" s="1">
        <v>60</v>
      </c>
      <c r="H454" s="441">
        <v>43798</v>
      </c>
      <c r="I454" s="29" t="s">
        <v>441</v>
      </c>
      <c r="J454" s="24" t="s">
        <v>486</v>
      </c>
      <c r="K454" s="2" t="s">
        <v>429</v>
      </c>
      <c r="L454" s="1">
        <v>13</v>
      </c>
      <c r="M454" s="2" t="s">
        <v>661</v>
      </c>
      <c r="N454" s="2" t="s">
        <v>430</v>
      </c>
      <c r="O454" s="1"/>
      <c r="P454" s="1" t="s">
        <v>894</v>
      </c>
      <c r="Q454" s="25"/>
      <c r="R454" s="25"/>
      <c r="S454" s="2"/>
      <c r="T454" s="45" t="s">
        <v>782</v>
      </c>
      <c r="U454" s="45"/>
      <c r="V454" s="47" t="s">
        <v>858</v>
      </c>
      <c r="W454" s="27"/>
      <c r="X454" s="56"/>
      <c r="Y454" s="56"/>
      <c r="Z454" s="29"/>
      <c r="AA454" s="1" t="s">
        <v>793</v>
      </c>
      <c r="AB454" s="1"/>
      <c r="AC454" s="112">
        <v>98</v>
      </c>
      <c r="AD454" s="112">
        <v>1200</v>
      </c>
      <c r="AE454" s="11"/>
      <c r="AF454" s="11"/>
      <c r="AG454" s="11" t="s">
        <v>490</v>
      </c>
      <c r="AH454" s="112">
        <v>150</v>
      </c>
      <c r="AI454" s="11" t="s">
        <v>935</v>
      </c>
      <c r="AJ454" s="1"/>
      <c r="AK454" s="112"/>
      <c r="AL454" s="1"/>
      <c r="AM454" s="1"/>
      <c r="AN454" s="1"/>
      <c r="AO454" s="113">
        <v>26.2</v>
      </c>
      <c r="AP454" s="114">
        <v>58.1</v>
      </c>
      <c r="AQ454" s="115">
        <v>15.2</v>
      </c>
      <c r="AR454" s="116">
        <f t="shared" si="695"/>
        <v>99.5</v>
      </c>
      <c r="AS454" s="117">
        <f t="shared" si="696"/>
        <v>0.45094664371772802</v>
      </c>
      <c r="AT454" s="118">
        <f t="shared" si="697"/>
        <v>6.8543889845094652</v>
      </c>
      <c r="AU454" s="119">
        <f t="shared" si="698"/>
        <v>0.35743519781718963</v>
      </c>
      <c r="AV454" s="19">
        <v>24.245480000000001</v>
      </c>
      <c r="AW454" s="19">
        <f>95-AY454</f>
        <v>92.54</v>
      </c>
      <c r="AX454" s="120">
        <v>0.64451999999999998</v>
      </c>
      <c r="AY454" s="19">
        <v>2.46</v>
      </c>
      <c r="AZ454" s="1" t="s">
        <v>431</v>
      </c>
      <c r="BA454" s="55">
        <v>54.989999999999995</v>
      </c>
      <c r="BB454" s="1" t="s">
        <v>431</v>
      </c>
      <c r="BC454" s="6">
        <v>0.11</v>
      </c>
      <c r="BD454" s="6">
        <v>77</v>
      </c>
      <c r="BE454" s="19">
        <v>34.200000000000003</v>
      </c>
      <c r="BF454" s="19">
        <v>18.7</v>
      </c>
      <c r="BG454" s="2">
        <v>6377</v>
      </c>
      <c r="BH454" s="20">
        <v>221</v>
      </c>
      <c r="BI454" s="19">
        <v>6.3E-2</v>
      </c>
      <c r="BJ454" s="19">
        <v>47.3</v>
      </c>
      <c r="BK454" s="1">
        <v>52.6</v>
      </c>
      <c r="BL454" s="121">
        <f t="shared" si="699"/>
        <v>0.89923954372623571</v>
      </c>
      <c r="BM454" s="122">
        <v>0.48</v>
      </c>
      <c r="BN454" s="6">
        <f t="shared" si="700"/>
        <v>1.83206106870229</v>
      </c>
      <c r="BO454" s="1" t="s">
        <v>431</v>
      </c>
      <c r="BP454" s="1">
        <v>33.5</v>
      </c>
      <c r="BQ454" s="19">
        <v>42.521999999999991</v>
      </c>
      <c r="BR454" s="42">
        <v>70759.5</v>
      </c>
      <c r="BS454" s="6">
        <f t="shared" si="701"/>
        <v>51.2</v>
      </c>
      <c r="BT454" s="4">
        <v>95.4</v>
      </c>
      <c r="BU454" s="42">
        <v>8760.9600000000009</v>
      </c>
      <c r="BV454" s="6">
        <f t="shared" si="702"/>
        <v>4.5999999999999943</v>
      </c>
      <c r="BW454" s="6">
        <f t="shared" si="703"/>
        <v>57.112300000000005</v>
      </c>
      <c r="BX454" s="4">
        <v>28.3</v>
      </c>
      <c r="BY454" s="22">
        <f t="shared" si="704"/>
        <v>16.442299999999999</v>
      </c>
      <c r="BZ454" s="4">
        <v>22.9</v>
      </c>
      <c r="CA454" s="22">
        <f t="shared" si="705"/>
        <v>13.3049</v>
      </c>
      <c r="CB454" s="4">
        <v>47.1</v>
      </c>
      <c r="CC454" s="22">
        <f t="shared" si="706"/>
        <v>27.365100000000002</v>
      </c>
      <c r="CD454" s="22">
        <v>0.56999999999999995</v>
      </c>
      <c r="CE454" s="123">
        <v>83.2</v>
      </c>
      <c r="CF454" s="124">
        <v>6201.95</v>
      </c>
      <c r="CG454" s="123">
        <v>65.099999999999994</v>
      </c>
      <c r="CH454" s="123">
        <v>4452</v>
      </c>
      <c r="CI454" s="123">
        <v>7.75</v>
      </c>
      <c r="CJ454" s="123">
        <v>42.6</v>
      </c>
      <c r="CK454" s="124">
        <v>5746.8</v>
      </c>
      <c r="CL454" s="19">
        <f t="shared" si="707"/>
        <v>1.2358078602620088</v>
      </c>
      <c r="CM454" s="22"/>
      <c r="CN454" s="22"/>
      <c r="CO454" s="22"/>
      <c r="CP454" s="6"/>
      <c r="CQ454" s="19"/>
      <c r="CR454" s="19"/>
      <c r="CS454" s="19"/>
      <c r="CT454" s="22"/>
      <c r="CU454" s="139"/>
      <c r="CV454" s="139"/>
      <c r="CW454" s="22"/>
      <c r="CX454" s="22"/>
      <c r="CY454" s="1"/>
      <c r="CZ454" s="22"/>
      <c r="DA454" s="16">
        <v>3</v>
      </c>
      <c r="DB454" s="126" t="s">
        <v>440</v>
      </c>
      <c r="DC454" s="127"/>
      <c r="DD454" s="128" t="s">
        <v>936</v>
      </c>
      <c r="DE454" s="1"/>
      <c r="DF454" s="1"/>
      <c r="DG454" s="1"/>
      <c r="DH454" s="1"/>
      <c r="DI454" s="1" t="s">
        <v>433</v>
      </c>
      <c r="DJ454" s="206" t="s">
        <v>490</v>
      </c>
      <c r="DK454" s="4">
        <v>2</v>
      </c>
      <c r="DL454" s="4"/>
      <c r="DM454" s="4"/>
      <c r="DN454" s="16">
        <v>0</v>
      </c>
      <c r="DO454" s="4"/>
      <c r="DP454" s="4"/>
      <c r="DQ454" s="4"/>
      <c r="DR454" s="1" t="s">
        <v>430</v>
      </c>
      <c r="DS454" s="1" t="s">
        <v>430</v>
      </c>
      <c r="DT454" s="1">
        <v>137</v>
      </c>
      <c r="DU454" s="1">
        <v>22.6</v>
      </c>
      <c r="DV454" s="1">
        <v>77.400000000000006</v>
      </c>
      <c r="DW454" s="1" t="s">
        <v>430</v>
      </c>
      <c r="DX454" s="1" t="s">
        <v>430</v>
      </c>
      <c r="DY454" s="1" t="s">
        <v>430</v>
      </c>
      <c r="DZ454" s="1" t="s">
        <v>430</v>
      </c>
      <c r="EA454" s="1" t="s">
        <v>937</v>
      </c>
      <c r="EB454" s="1"/>
      <c r="EC454" s="36"/>
      <c r="ED454" s="36"/>
      <c r="EE454" s="4">
        <v>13</v>
      </c>
      <c r="EF454" s="4">
        <v>20</v>
      </c>
      <c r="EG454" s="4"/>
      <c r="EH454" s="4">
        <v>1</v>
      </c>
      <c r="EI454" s="4" t="s">
        <v>2524</v>
      </c>
      <c r="EJ454" s="4">
        <v>188</v>
      </c>
      <c r="EK454" s="4">
        <v>88</v>
      </c>
      <c r="EL454" s="6">
        <f>EK454/(EJ454*EJ454*0.01*0.01)</f>
        <v>24.898143956541421</v>
      </c>
      <c r="EM454" s="4"/>
      <c r="EN454" s="4">
        <v>0</v>
      </c>
      <c r="EO454" s="4">
        <v>2</v>
      </c>
      <c r="EP454" s="4">
        <v>2</v>
      </c>
      <c r="EQ454" s="31" t="s">
        <v>513</v>
      </c>
      <c r="ER454" s="14" t="s">
        <v>513</v>
      </c>
      <c r="ES454" s="129">
        <v>11971</v>
      </c>
      <c r="ET454" s="130">
        <v>75</v>
      </c>
      <c r="EU454" s="130">
        <v>21894</v>
      </c>
      <c r="EV454" s="130">
        <v>12000</v>
      </c>
      <c r="EW454" s="130">
        <v>40560</v>
      </c>
      <c r="EX454" s="130">
        <v>2205</v>
      </c>
      <c r="EY454" s="131">
        <f t="shared" si="708"/>
        <v>99.372</v>
      </c>
      <c r="EZ454" s="38">
        <f t="shared" si="709"/>
        <v>1291.836</v>
      </c>
      <c r="FA454" s="9"/>
      <c r="FB454" s="9"/>
      <c r="FC454" s="9"/>
      <c r="FD454" s="9"/>
      <c r="FE454" s="132"/>
      <c r="FF454" s="132"/>
      <c r="FG454" s="132"/>
      <c r="FH454" s="133"/>
      <c r="FI454" s="134"/>
      <c r="FJ454" s="133"/>
      <c r="FK454" s="135"/>
      <c r="FL454" s="136"/>
      <c r="FM454" s="9"/>
      <c r="FN454" s="1"/>
      <c r="FO454" s="40">
        <f t="shared" si="710"/>
        <v>9.8000000000000004E-2</v>
      </c>
      <c r="FP454" s="9"/>
      <c r="FQ454" s="118">
        <f t="shared" si="711"/>
        <v>10.071252397917238</v>
      </c>
      <c r="FR454" s="137">
        <f t="shared" si="712"/>
        <v>9.9372000000000002E-2</v>
      </c>
      <c r="FS454" s="9"/>
      <c r="FT454" s="1"/>
      <c r="FU454" s="335"/>
      <c r="FV454" s="344">
        <v>43709</v>
      </c>
      <c r="FW454" s="210"/>
      <c r="FX454" s="244" t="s">
        <v>1322</v>
      </c>
      <c r="FY454" s="243" t="s">
        <v>2429</v>
      </c>
      <c r="FZ454" s="1"/>
      <c r="GA454" s="237">
        <v>2</v>
      </c>
      <c r="GB454" s="9"/>
      <c r="GC454" s="9"/>
      <c r="GD454" s="1"/>
      <c r="GE454" s="20">
        <v>0</v>
      </c>
      <c r="GF454" s="237" t="s">
        <v>513</v>
      </c>
      <c r="GG454" s="1"/>
      <c r="GH454" s="28">
        <v>43833</v>
      </c>
      <c r="GI454" s="351">
        <v>1</v>
      </c>
      <c r="GJ454" s="244" t="s">
        <v>2489</v>
      </c>
      <c r="GK454" s="1"/>
      <c r="GL454" s="244" t="s">
        <v>513</v>
      </c>
      <c r="GM454" s="9"/>
      <c r="GN454" s="1"/>
      <c r="GO454" s="10">
        <v>43798</v>
      </c>
      <c r="GP454" s="10"/>
      <c r="GQ454" s="20"/>
      <c r="GR454" s="138"/>
      <c r="GS454" s="1"/>
      <c r="GT454" s="1"/>
      <c r="GU454" s="1"/>
      <c r="GV454" s="1"/>
      <c r="GW454" s="1"/>
      <c r="GX454" s="1"/>
      <c r="GY454" s="9"/>
      <c r="GZ454" s="9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9"/>
      <c r="KC454" s="9"/>
      <c r="KD454" s="9"/>
      <c r="KE454" s="20">
        <f t="shared" si="713"/>
        <v>26.035463999999997</v>
      </c>
      <c r="KF454" s="20">
        <f t="shared" si="714"/>
        <v>57.735132</v>
      </c>
      <c r="KG454" s="20">
        <f t="shared" si="715"/>
        <v>15.104543999999999</v>
      </c>
      <c r="KH454" s="20">
        <f t="shared" si="716"/>
        <v>0.64047241440000002</v>
      </c>
      <c r="KI454" s="20">
        <f t="shared" si="717"/>
        <v>0.47698560000000001</v>
      </c>
      <c r="KJ454" s="20">
        <f t="shared" si="718"/>
        <v>16.339042355999997</v>
      </c>
      <c r="KK454" s="20">
        <f t="shared" si="719"/>
        <v>13.221345228000002</v>
      </c>
      <c r="KL454" s="20">
        <f t="shared" si="720"/>
        <v>27.193247172</v>
      </c>
      <c r="KM454" s="9"/>
      <c r="KN454" s="9"/>
      <c r="KO454" s="9"/>
      <c r="KP454" s="1"/>
      <c r="KQ454" s="9"/>
      <c r="KR454" s="9"/>
      <c r="KS454" s="23">
        <v>44564</v>
      </c>
      <c r="KT454" s="20">
        <v>2</v>
      </c>
      <c r="KU454" s="237">
        <v>2</v>
      </c>
      <c r="KV454" s="1">
        <v>2</v>
      </c>
      <c r="KW454" s="23">
        <v>44332</v>
      </c>
      <c r="KX454" s="1">
        <v>2</v>
      </c>
      <c r="KY454" s="1">
        <v>0</v>
      </c>
      <c r="KZ454" s="1">
        <v>0</v>
      </c>
      <c r="LA454" s="11" t="s">
        <v>2428</v>
      </c>
      <c r="LB454" s="11"/>
      <c r="LC454" s="11"/>
    </row>
    <row r="455" spans="1:315">
      <c r="A455" s="1">
        <v>273</v>
      </c>
      <c r="B455" s="415">
        <f>COUNTIFS($D$3:D455,D455,$F$3:F455,F455)</f>
        <v>1</v>
      </c>
      <c r="C455" s="21">
        <v>14123</v>
      </c>
      <c r="D455" s="21" t="s">
        <v>2368</v>
      </c>
      <c r="E455" s="1" t="s">
        <v>519</v>
      </c>
      <c r="F455" s="12">
        <v>8704065777</v>
      </c>
      <c r="G455" s="1">
        <v>33</v>
      </c>
      <c r="H455" s="441">
        <v>44179</v>
      </c>
      <c r="I455" s="162"/>
      <c r="J455" s="24"/>
      <c r="K455" s="9"/>
      <c r="L455" s="1"/>
      <c r="M455" s="1"/>
      <c r="N455" s="1"/>
      <c r="O455" s="1"/>
      <c r="P455" s="25"/>
      <c r="Q455" s="25"/>
      <c r="R455" s="25"/>
      <c r="S455" s="27"/>
      <c r="T455" s="27"/>
      <c r="U455" s="27"/>
      <c r="V455" s="27"/>
      <c r="W455" s="27"/>
      <c r="X455" s="27"/>
      <c r="Y455" s="26"/>
      <c r="Z455" s="8"/>
      <c r="AA455" s="1"/>
      <c r="AB455" s="1"/>
      <c r="AC455" s="1"/>
      <c r="AD455" s="1"/>
      <c r="AE455" s="1"/>
      <c r="AF455" s="1"/>
      <c r="AG455" s="136"/>
      <c r="AH455" s="9"/>
      <c r="AI455" s="1"/>
      <c r="AJ455" s="1"/>
      <c r="AK455" s="112"/>
      <c r="AL455" s="1"/>
      <c r="AM455" s="1"/>
      <c r="AN455" s="1"/>
      <c r="AO455" s="163"/>
      <c r="AP455" s="164"/>
      <c r="AQ455" s="165"/>
      <c r="AR455" s="166"/>
      <c r="AS455" s="135"/>
      <c r="AT455" s="21"/>
      <c r="AU455" s="167"/>
      <c r="AV455" s="1"/>
      <c r="AW455" s="1"/>
      <c r="AX455" s="168"/>
      <c r="AY455" s="1"/>
      <c r="AZ455" s="1"/>
      <c r="BA455" s="142"/>
      <c r="BB455" s="1"/>
      <c r="BC455" s="169"/>
      <c r="BD455" s="4"/>
      <c r="BE455" s="1"/>
      <c r="BF455" s="1"/>
      <c r="BG455" s="1"/>
      <c r="BH455" s="1"/>
      <c r="BI455" s="1"/>
      <c r="BJ455" s="1"/>
      <c r="BK455" s="1"/>
      <c r="BL455" s="170"/>
      <c r="BM455" s="123"/>
      <c r="BN455" s="4"/>
      <c r="BO455" s="1"/>
      <c r="BP455" s="1"/>
      <c r="BQ455" s="1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25"/>
      <c r="CP455" s="4"/>
      <c r="CQ455" s="1"/>
      <c r="CR455" s="1"/>
      <c r="CS455" s="1"/>
      <c r="CT455" s="25"/>
      <c r="CU455" s="125"/>
      <c r="CV455" s="125"/>
      <c r="CW455" s="1"/>
      <c r="CX455" s="1"/>
      <c r="CY455" s="1"/>
      <c r="CZ455" s="1"/>
      <c r="DA455" s="1"/>
      <c r="DB455" s="126"/>
      <c r="DC455" s="8"/>
      <c r="DD455" s="8"/>
      <c r="DE455" s="1"/>
      <c r="DF455" s="1"/>
      <c r="DG455" s="1"/>
      <c r="DH455" s="1"/>
      <c r="DI455" s="2"/>
      <c r="DJ455" s="205" t="s">
        <v>482</v>
      </c>
      <c r="DK455" s="4"/>
      <c r="DL455" s="4"/>
      <c r="DM455" s="4"/>
      <c r="DN455" s="4"/>
      <c r="DO455" s="4"/>
      <c r="DP455" s="4"/>
      <c r="DQ455" s="4"/>
      <c r="DR455" s="1"/>
      <c r="DS455" s="1"/>
      <c r="DT455" s="2"/>
      <c r="DU455" s="2"/>
      <c r="DV455" s="2"/>
      <c r="DW455" s="2"/>
      <c r="DX455" s="2"/>
      <c r="DY455" s="2"/>
      <c r="DZ455" s="2"/>
      <c r="EA455" s="2"/>
      <c r="EB455" s="1"/>
      <c r="EC455" s="9"/>
      <c r="ED455" s="9"/>
      <c r="EE455" s="9"/>
      <c r="EF455" s="1">
        <v>91</v>
      </c>
      <c r="EG455" s="1"/>
      <c r="EH455" s="1">
        <v>1</v>
      </c>
      <c r="EI455" s="237" t="s">
        <v>2493</v>
      </c>
      <c r="EJ455" s="237" t="s">
        <v>430</v>
      </c>
      <c r="EK455" s="237" t="s">
        <v>430</v>
      </c>
      <c r="EL455" s="6" t="s">
        <v>430</v>
      </c>
      <c r="EM455" s="1"/>
      <c r="EN455" s="1">
        <v>1</v>
      </c>
      <c r="EO455" s="1">
        <v>1</v>
      </c>
      <c r="EP455" s="1">
        <v>0</v>
      </c>
      <c r="EQ455" s="244" t="s">
        <v>513</v>
      </c>
      <c r="ER455" s="10" t="s">
        <v>513</v>
      </c>
      <c r="ES455" s="129"/>
      <c r="ET455" s="9"/>
      <c r="EU455" s="9"/>
      <c r="EV455" s="9"/>
      <c r="EW455" s="9"/>
      <c r="EX455" s="9"/>
      <c r="EY455" s="132"/>
      <c r="EZ455" s="132"/>
      <c r="FA455" s="11"/>
      <c r="FB455" s="9"/>
      <c r="FC455" s="9"/>
      <c r="FD455" s="9"/>
      <c r="FE455" s="9"/>
      <c r="FF455" s="9"/>
      <c r="FG455" s="132"/>
      <c r="FH455" s="132"/>
      <c r="FI455" s="134"/>
      <c r="FJ455" s="133"/>
      <c r="FK455" s="171"/>
      <c r="FL455" s="21"/>
      <c r="FM455" s="136"/>
      <c r="FN455" s="9"/>
      <c r="FO455" s="36"/>
      <c r="FP455" s="9"/>
      <c r="FQ455" s="132"/>
      <c r="FR455" s="132"/>
      <c r="FS455" s="1"/>
      <c r="FT455" s="1"/>
      <c r="FU455" s="334">
        <v>44166</v>
      </c>
      <c r="FV455" s="343" t="s">
        <v>772</v>
      </c>
      <c r="FW455" s="237" t="s">
        <v>2606</v>
      </c>
      <c r="FX455" s="208" t="s">
        <v>772</v>
      </c>
      <c r="FY455" s="243" t="s">
        <v>2461</v>
      </c>
      <c r="FZ455" s="1"/>
      <c r="GA455" s="237">
        <v>2</v>
      </c>
      <c r="GB455" s="9"/>
      <c r="GC455" s="9"/>
      <c r="GD455" s="1"/>
      <c r="GE455" s="20">
        <v>1</v>
      </c>
      <c r="GF455" s="237" t="s">
        <v>2440</v>
      </c>
      <c r="GG455" s="1"/>
      <c r="GH455" s="28">
        <v>44181</v>
      </c>
      <c r="GI455" s="351">
        <v>1</v>
      </c>
      <c r="GJ455" s="244" t="s">
        <v>513</v>
      </c>
      <c r="GK455" s="1"/>
      <c r="GL455" s="244" t="s">
        <v>513</v>
      </c>
      <c r="GM455" s="9"/>
      <c r="GN455" s="1"/>
      <c r="GO455" s="1"/>
      <c r="GP455" s="4"/>
      <c r="GQ455" s="1"/>
      <c r="GR455" s="138"/>
      <c r="GS455" s="1"/>
      <c r="GT455" s="1"/>
      <c r="GU455" s="1"/>
      <c r="GV455" s="1"/>
      <c r="GW455" s="1"/>
      <c r="GX455" s="1"/>
      <c r="GY455" s="9"/>
      <c r="GZ455" s="9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9"/>
      <c r="KC455" s="9"/>
      <c r="KD455" s="9"/>
      <c r="KE455" s="9"/>
      <c r="KF455" s="9"/>
      <c r="KG455" s="9"/>
      <c r="KH455" s="9"/>
      <c r="KI455" s="9"/>
      <c r="KJ455" s="9"/>
      <c r="KK455" s="9"/>
      <c r="KL455" s="9"/>
      <c r="KM455" s="9"/>
      <c r="KN455" s="9"/>
      <c r="KO455" s="9"/>
      <c r="KP455" s="1"/>
      <c r="KQ455" s="9"/>
      <c r="KR455" s="9"/>
      <c r="KS455" s="23">
        <v>44181</v>
      </c>
      <c r="KT455" s="20">
        <v>2</v>
      </c>
      <c r="KU455" s="1">
        <v>2</v>
      </c>
      <c r="KV455" s="1">
        <v>1</v>
      </c>
      <c r="KW455" s="23">
        <v>44203</v>
      </c>
      <c r="KX455" s="1">
        <v>1</v>
      </c>
      <c r="KY455" s="1">
        <v>0</v>
      </c>
      <c r="KZ455" s="1">
        <v>3</v>
      </c>
      <c r="LA455" s="11" t="s">
        <v>2498</v>
      </c>
      <c r="LB455" s="11"/>
      <c r="LC455" s="11"/>
    </row>
    <row r="456" spans="1:315">
      <c r="A456" s="1">
        <v>244</v>
      </c>
      <c r="B456" s="1">
        <f>COUNTIFS($D$3:D456,D456,$F$3:F456,F456)</f>
        <v>1</v>
      </c>
      <c r="C456" s="34">
        <v>16038</v>
      </c>
      <c r="D456" s="362" t="s">
        <v>1760</v>
      </c>
      <c r="E456" s="363" t="s">
        <v>578</v>
      </c>
      <c r="F456" s="364">
        <v>515126299</v>
      </c>
      <c r="G456" s="365">
        <v>70</v>
      </c>
      <c r="H456" s="445">
        <v>44441</v>
      </c>
      <c r="I456" s="29" t="s">
        <v>1761</v>
      </c>
      <c r="J456" s="24" t="s">
        <v>486</v>
      </c>
      <c r="K456" s="2" t="s">
        <v>429</v>
      </c>
      <c r="L456" s="2" t="s">
        <v>875</v>
      </c>
      <c r="M456" s="2" t="s">
        <v>661</v>
      </c>
      <c r="N456" s="2" t="s">
        <v>643</v>
      </c>
      <c r="O456" s="11"/>
      <c r="P456" s="2" t="s">
        <v>1727</v>
      </c>
      <c r="Q456" s="11"/>
      <c r="R456" s="11"/>
      <c r="S456" s="11"/>
      <c r="T456" s="41"/>
      <c r="U456" s="41"/>
      <c r="V456" s="61" t="s">
        <v>1358</v>
      </c>
      <c r="W456" s="41"/>
      <c r="X456" s="41"/>
      <c r="Y456" s="63"/>
      <c r="Z456" s="11"/>
      <c r="AA456" s="1" t="s">
        <v>760</v>
      </c>
      <c r="AB456" s="1"/>
      <c r="AC456" s="112">
        <v>288</v>
      </c>
      <c r="AD456" s="112">
        <v>3300</v>
      </c>
      <c r="AE456" s="11"/>
      <c r="AF456" s="11"/>
      <c r="AG456" s="11" t="s">
        <v>490</v>
      </c>
      <c r="AH456" s="112">
        <v>250</v>
      </c>
      <c r="AI456" s="11"/>
      <c r="AJ456" s="11"/>
      <c r="AK456" s="112"/>
      <c r="AL456" s="1"/>
      <c r="AM456" s="11"/>
      <c r="AN456" s="1"/>
      <c r="AO456" s="113">
        <v>10.3</v>
      </c>
      <c r="AP456" s="114">
        <v>82.8</v>
      </c>
      <c r="AQ456" s="115">
        <v>5.38</v>
      </c>
      <c r="AR456" s="116">
        <f>AO456+AP456+AQ456</f>
        <v>98.47999999999999</v>
      </c>
      <c r="AS456" s="117">
        <f>AO456/AP456</f>
        <v>0.12439613526570049</v>
      </c>
      <c r="AT456" s="118">
        <f>AO456/AP456*AQ456</f>
        <v>0.66925120772946867</v>
      </c>
      <c r="AU456" s="119">
        <f>AO456/(AP456+AQ456)</f>
        <v>0.11680653209344524</v>
      </c>
      <c r="AV456" s="19">
        <f>AW456*AO456/100</f>
        <v>9.0140000000000011</v>
      </c>
      <c r="AW456" s="19">
        <f>98-AY456-(CD456*100/AO456)</f>
        <v>87.514563106796118</v>
      </c>
      <c r="AX456" s="120">
        <v>0.93</v>
      </c>
      <c r="AY456" s="19">
        <f>AX456*100/AO456</f>
        <v>9.0291262135922317</v>
      </c>
      <c r="AZ456" s="1" t="s">
        <v>431</v>
      </c>
      <c r="BA456" s="55">
        <v>11.843</v>
      </c>
      <c r="BB456" s="1" t="s">
        <v>431</v>
      </c>
      <c r="BC456" s="6">
        <v>8.2000000000000003E-2</v>
      </c>
      <c r="BD456" s="6"/>
      <c r="BE456" s="19"/>
      <c r="BF456" s="19"/>
      <c r="BG456" s="64">
        <v>4758.4070796460182</v>
      </c>
      <c r="BH456" s="64">
        <v>314.59999999999997</v>
      </c>
      <c r="BI456" s="19">
        <v>13.9</v>
      </c>
      <c r="BJ456" s="19">
        <v>42.1</v>
      </c>
      <c r="BK456" s="19">
        <f>100-BJ456</f>
        <v>57.9</v>
      </c>
      <c r="BL456" s="121">
        <f>BJ456/BK456</f>
        <v>0.72711571675302245</v>
      </c>
      <c r="BM456" s="122">
        <v>0.21</v>
      </c>
      <c r="BN456" s="6">
        <f>BM456*100/AO456</f>
        <v>2.0388349514563107</v>
      </c>
      <c r="BO456" s="1" t="s">
        <v>431</v>
      </c>
      <c r="BP456" s="19">
        <v>3.58</v>
      </c>
      <c r="BQ456" s="19">
        <v>12.75</v>
      </c>
      <c r="BR456" s="42">
        <v>51040.800000000003</v>
      </c>
      <c r="BS456" s="6">
        <f>BX456+BZ456</f>
        <v>60.2</v>
      </c>
      <c r="BT456" s="4">
        <v>75.8</v>
      </c>
      <c r="BU456" s="42">
        <v>12114.199999999999</v>
      </c>
      <c r="BV456" s="6">
        <f>100-BT456</f>
        <v>24.200000000000003</v>
      </c>
      <c r="BW456" s="6">
        <f>BY456+CA456+CC456</f>
        <v>81.640799999999999</v>
      </c>
      <c r="BX456" s="22">
        <v>41.7</v>
      </c>
      <c r="BY456" s="22">
        <f>BX456*AP456/100</f>
        <v>34.5276</v>
      </c>
      <c r="BZ456" s="6">
        <v>18.5</v>
      </c>
      <c r="CA456" s="22">
        <f>BZ456*AP456/100</f>
        <v>15.318</v>
      </c>
      <c r="CB456" s="6">
        <v>38.4</v>
      </c>
      <c r="CC456" s="22">
        <f>CB456*AP456/100</f>
        <v>31.795200000000001</v>
      </c>
      <c r="CD456" s="22">
        <v>0.15</v>
      </c>
      <c r="CE456" s="123">
        <v>96.3</v>
      </c>
      <c r="CF456" s="124">
        <v>9888</v>
      </c>
      <c r="CG456" s="123">
        <v>74.599999999999994</v>
      </c>
      <c r="CH456" s="124">
        <v>5526</v>
      </c>
      <c r="CI456" s="123">
        <v>31.3</v>
      </c>
      <c r="CJ456" s="123">
        <v>66.900000000000006</v>
      </c>
      <c r="CK456" s="124">
        <v>7116</v>
      </c>
      <c r="CL456" s="19">
        <f>BX456/BZ456</f>
        <v>2.2540540540540541</v>
      </c>
      <c r="CM456" s="19"/>
      <c r="CN456" s="19"/>
      <c r="CO456" s="19"/>
      <c r="CP456" s="6"/>
      <c r="CQ456" s="19"/>
      <c r="CR456" s="19"/>
      <c r="CS456" s="20"/>
      <c r="CT456" s="25"/>
      <c r="CU456" s="125"/>
      <c r="CV456" s="125"/>
      <c r="CW456" s="1"/>
      <c r="CX456" s="1"/>
      <c r="CY456" s="1"/>
      <c r="CZ456" s="22"/>
      <c r="DA456" s="16"/>
      <c r="DB456" s="126" t="s">
        <v>256</v>
      </c>
      <c r="DC456" s="127"/>
      <c r="DD456" s="128" t="s">
        <v>1586</v>
      </c>
      <c r="DE456" s="1"/>
      <c r="DF456" s="1"/>
      <c r="DG456" s="1"/>
      <c r="DH456" s="1"/>
      <c r="DI456" s="1" t="s">
        <v>435</v>
      </c>
      <c r="DJ456" s="331" t="s">
        <v>2624</v>
      </c>
      <c r="DK456" s="4">
        <v>2</v>
      </c>
      <c r="DL456" s="4"/>
      <c r="DM456" s="4"/>
      <c r="DN456" s="16">
        <v>0</v>
      </c>
      <c r="DO456" s="4"/>
      <c r="DP456" s="4"/>
      <c r="DQ456" s="4"/>
      <c r="DR456" s="22" t="s">
        <v>430</v>
      </c>
      <c r="DS456" s="22" t="s">
        <v>430</v>
      </c>
      <c r="DT456" s="22">
        <v>42</v>
      </c>
      <c r="DU456" s="22">
        <v>83.3</v>
      </c>
      <c r="DV456" s="22">
        <v>16.7</v>
      </c>
      <c r="DW456" s="39" t="s">
        <v>430</v>
      </c>
      <c r="DX456" s="39" t="s">
        <v>430</v>
      </c>
      <c r="DY456" s="39" t="s">
        <v>430</v>
      </c>
      <c r="DZ456" s="39" t="s">
        <v>430</v>
      </c>
      <c r="EA456" s="2">
        <v>0</v>
      </c>
      <c r="EB456" s="2"/>
      <c r="EC456" s="36"/>
      <c r="ED456" s="36"/>
      <c r="EE456" s="4" t="str">
        <f>L456</f>
        <v>11,5</v>
      </c>
      <c r="EF456" s="4" t="s">
        <v>430</v>
      </c>
      <c r="EG456" s="4"/>
      <c r="EH456" s="4" t="s">
        <v>513</v>
      </c>
      <c r="EI456" s="4" t="s">
        <v>513</v>
      </c>
      <c r="EJ456" s="4">
        <v>164</v>
      </c>
      <c r="EK456" s="4">
        <v>73</v>
      </c>
      <c r="EL456" s="6">
        <f>EK456/(EJ456*EJ456*0.01*0.01)</f>
        <v>27.141582391433669</v>
      </c>
      <c r="EM456" s="4"/>
      <c r="EN456" s="4">
        <v>1</v>
      </c>
      <c r="EO456" s="4">
        <v>3</v>
      </c>
      <c r="EP456" s="4">
        <v>2</v>
      </c>
      <c r="EQ456" s="31" t="s">
        <v>2770</v>
      </c>
      <c r="ER456" s="14">
        <v>41424</v>
      </c>
      <c r="ES456" s="129">
        <f>C456</f>
        <v>16038</v>
      </c>
      <c r="ET456" s="130">
        <v>75</v>
      </c>
      <c r="EU456" s="130">
        <v>7717</v>
      </c>
      <c r="EV456" s="130">
        <v>4000</v>
      </c>
      <c r="EW456" s="130">
        <v>37440</v>
      </c>
      <c r="EX456" s="130">
        <v>2221</v>
      </c>
      <c r="EY456" s="131">
        <f>EX456/EV456*EW456/ET456</f>
        <v>277.18080000000003</v>
      </c>
      <c r="EZ456" s="38">
        <f>L456*EY456</f>
        <v>3187.5792000000006</v>
      </c>
      <c r="FA456" s="9"/>
      <c r="FB456" s="9"/>
      <c r="FC456" s="9"/>
      <c r="FD456" s="9"/>
      <c r="FE456" s="132"/>
      <c r="FF456" s="132"/>
      <c r="FG456" s="132"/>
      <c r="FH456" s="133"/>
      <c r="FI456" s="134"/>
      <c r="FJ456" s="133"/>
      <c r="FK456" s="135"/>
      <c r="FL456" s="136"/>
      <c r="FM456" s="9"/>
      <c r="FN456" s="1"/>
      <c r="FO456" s="40">
        <f>AC456/1000</f>
        <v>0.28799999999999998</v>
      </c>
      <c r="FP456" s="9"/>
      <c r="FQ456" s="118">
        <f>EX456*100/EU456</f>
        <v>28.780614228327071</v>
      </c>
      <c r="FR456" s="137">
        <f>EY456/1000</f>
        <v>0.27718080000000006</v>
      </c>
      <c r="FS456" s="9"/>
      <c r="FT456" s="1"/>
      <c r="FU456" s="335"/>
      <c r="FV456" s="344">
        <v>41334</v>
      </c>
      <c r="FW456" s="210"/>
      <c r="FX456" s="244" t="s">
        <v>1314</v>
      </c>
      <c r="FY456" s="243" t="s">
        <v>2771</v>
      </c>
      <c r="FZ456" s="1"/>
      <c r="GA456" s="237" t="s">
        <v>430</v>
      </c>
      <c r="GB456" s="9"/>
      <c r="GC456" s="9"/>
      <c r="GD456" s="1"/>
      <c r="GE456" s="20">
        <v>0</v>
      </c>
      <c r="GF456" s="237" t="s">
        <v>513</v>
      </c>
      <c r="GG456" s="1"/>
      <c r="GH456" s="28">
        <v>44721</v>
      </c>
      <c r="GI456" s="351">
        <v>0</v>
      </c>
      <c r="GJ456" s="244" t="s">
        <v>2563</v>
      </c>
      <c r="GK456" s="1"/>
      <c r="GL456" s="244" t="s">
        <v>513</v>
      </c>
      <c r="GM456" s="9"/>
      <c r="GN456" s="1"/>
      <c r="GO456" s="10"/>
      <c r="GP456" s="10"/>
      <c r="GQ456" s="20"/>
      <c r="GR456" s="138"/>
      <c r="GS456" s="1"/>
      <c r="GT456" s="1"/>
      <c r="GU456" s="1"/>
      <c r="GV456" s="1"/>
      <c r="GW456" s="1"/>
      <c r="GX456" s="1"/>
      <c r="GY456" s="9"/>
      <c r="GZ456" s="9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9"/>
      <c r="KC456" s="9"/>
      <c r="KD456" s="9"/>
      <c r="KE456" s="20">
        <f>FR456*AO456/100*1000</f>
        <v>28.549622400000008</v>
      </c>
      <c r="KF456" s="20">
        <f>FR456*AP456/100*1000</f>
        <v>229.50570240000005</v>
      </c>
      <c r="KG456" s="20">
        <f>FR456*AQ456/100*1000</f>
        <v>14.912327040000001</v>
      </c>
      <c r="KH456" s="20">
        <f>FR456*AX456/100*1000</f>
        <v>2.5777814400000003</v>
      </c>
      <c r="KI456" s="20">
        <f>FR456*BM456/100*1000</f>
        <v>0.5820796800000001</v>
      </c>
      <c r="KJ456" s="20">
        <f>FR456*BY456/100*1000</f>
        <v>95.703877900800009</v>
      </c>
      <c r="KK456" s="20">
        <f>FR456*CA456/100*1000</f>
        <v>42.458554944000007</v>
      </c>
      <c r="KL456" s="20">
        <f>FR456*CC456/100*1000</f>
        <v>88.130189721600019</v>
      </c>
      <c r="KM456" s="9"/>
      <c r="KN456" s="9"/>
      <c r="KO456" s="9"/>
      <c r="KP456" s="1"/>
      <c r="KQ456" s="9"/>
      <c r="KR456" s="9"/>
      <c r="KS456" s="23">
        <v>44721</v>
      </c>
      <c r="KT456" s="459" t="s">
        <v>430</v>
      </c>
      <c r="KU456" s="237" t="s">
        <v>430</v>
      </c>
      <c r="KV456" s="237" t="s">
        <v>430</v>
      </c>
      <c r="KW456" s="237" t="s">
        <v>430</v>
      </c>
      <c r="KX456" s="237" t="s">
        <v>430</v>
      </c>
      <c r="KY456" s="237" t="s">
        <v>430</v>
      </c>
      <c r="KZ456" s="237" t="s">
        <v>430</v>
      </c>
      <c r="LA456" s="11" t="s">
        <v>430</v>
      </c>
      <c r="LB456" s="11"/>
      <c r="LC456" s="11"/>
    </row>
    <row r="457" spans="1:315">
      <c r="A457" s="1">
        <v>136</v>
      </c>
      <c r="B457" s="1">
        <v>1</v>
      </c>
      <c r="C457" s="34">
        <v>17539</v>
      </c>
      <c r="D457" s="362" t="s">
        <v>2051</v>
      </c>
      <c r="E457" s="363" t="s">
        <v>578</v>
      </c>
      <c r="F457" s="364">
        <v>515126299</v>
      </c>
      <c r="G457" s="365">
        <v>71</v>
      </c>
      <c r="H457" s="445">
        <v>44721</v>
      </c>
      <c r="I457" s="29" t="s">
        <v>1761</v>
      </c>
      <c r="J457" s="24" t="s">
        <v>486</v>
      </c>
      <c r="K457" s="2" t="s">
        <v>429</v>
      </c>
      <c r="L457" s="2">
        <v>23</v>
      </c>
      <c r="M457" s="2">
        <v>2</v>
      </c>
      <c r="N457" s="2" t="s">
        <v>643</v>
      </c>
      <c r="O457" s="11"/>
      <c r="P457" s="2" t="s">
        <v>2024</v>
      </c>
      <c r="Q457" s="11"/>
      <c r="R457" s="11"/>
      <c r="S457" s="11"/>
      <c r="T457" s="41"/>
      <c r="U457" s="41" t="s">
        <v>2027</v>
      </c>
      <c r="V457" s="61" t="s">
        <v>1980</v>
      </c>
      <c r="W457" s="41"/>
      <c r="X457" s="41"/>
      <c r="Y457" s="41" t="s">
        <v>2028</v>
      </c>
      <c r="Z457" s="29" t="s">
        <v>2001</v>
      </c>
      <c r="AA457" s="1" t="s">
        <v>2032</v>
      </c>
      <c r="AB457" s="1"/>
      <c r="AC457" s="112">
        <v>367</v>
      </c>
      <c r="AD457" s="112">
        <v>8400</v>
      </c>
      <c r="AE457" s="11"/>
      <c r="AF457" s="11"/>
      <c r="AG457" s="11" t="s">
        <v>490</v>
      </c>
      <c r="AH457" s="112">
        <v>550</v>
      </c>
      <c r="AI457" s="1"/>
      <c r="AJ457" s="11"/>
      <c r="AK457" s="112"/>
      <c r="AL457" s="1"/>
      <c r="AM457" s="11"/>
      <c r="AN457" s="1"/>
      <c r="AO457" s="113">
        <v>26.9</v>
      </c>
      <c r="AP457" s="114">
        <v>48.1</v>
      </c>
      <c r="AQ457" s="115">
        <v>23.2</v>
      </c>
      <c r="AR457" s="116">
        <f>AO457+AP457+AQ457</f>
        <v>98.2</v>
      </c>
      <c r="AS457" s="117">
        <f>AO457/AP457</f>
        <v>0.55925155925155923</v>
      </c>
      <c r="AT457" s="118">
        <f>AO457/AP457*AQ457</f>
        <v>12.974636174636174</v>
      </c>
      <c r="AU457" s="119">
        <f>AO457/(AP457+AQ457)</f>
        <v>0.37727910238429174</v>
      </c>
      <c r="AV457" s="19">
        <f>AW457*AO457/100</f>
        <v>22.971999999999998</v>
      </c>
      <c r="AW457" s="19">
        <f>98-AY457</f>
        <v>85.39776951672863</v>
      </c>
      <c r="AX457" s="120">
        <v>3.39</v>
      </c>
      <c r="AY457" s="19">
        <f>AX457*100/AO457</f>
        <v>12.602230483271375</v>
      </c>
      <c r="AZ457" s="1" t="s">
        <v>431</v>
      </c>
      <c r="BA457" s="55">
        <v>17.8</v>
      </c>
      <c r="BB457" s="1" t="s">
        <v>431</v>
      </c>
      <c r="BC457" s="6">
        <v>1.78</v>
      </c>
      <c r="BD457" s="6"/>
      <c r="BE457" s="19"/>
      <c r="BF457" s="19"/>
      <c r="BG457" s="64">
        <v>5087.6923076923076</v>
      </c>
      <c r="BH457" s="64">
        <v>161</v>
      </c>
      <c r="BI457" s="19">
        <v>0</v>
      </c>
      <c r="BJ457" s="19">
        <v>47.5</v>
      </c>
      <c r="BK457" s="19">
        <f>100-BJ457</f>
        <v>52.5</v>
      </c>
      <c r="BL457" s="121">
        <f>BJ457/BK457</f>
        <v>0.90476190476190477</v>
      </c>
      <c r="BM457" s="122">
        <v>0.77</v>
      </c>
      <c r="BN457" s="6">
        <f>BM457*100/AO457</f>
        <v>2.8624535315985131</v>
      </c>
      <c r="BO457" s="1" t="s">
        <v>431</v>
      </c>
      <c r="BP457" s="19">
        <v>13.389830508474578</v>
      </c>
      <c r="BQ457" s="19">
        <v>35.200000000000003</v>
      </c>
      <c r="BR457" s="42">
        <v>25713.920000000002</v>
      </c>
      <c r="BS457" s="6">
        <f>BX457+BZ457</f>
        <v>47</v>
      </c>
      <c r="BT457" s="4">
        <v>89.5</v>
      </c>
      <c r="BU457" s="42">
        <v>6947.6190476190477</v>
      </c>
      <c r="BV457" s="6">
        <f>100-BT457</f>
        <v>10.5</v>
      </c>
      <c r="BW457" s="6">
        <f>BY457+CA457+CC457</f>
        <v>47.811399999999999</v>
      </c>
      <c r="BX457" s="22">
        <v>21.3</v>
      </c>
      <c r="BY457" s="22">
        <f>BX457*AP457/100</f>
        <v>10.2453</v>
      </c>
      <c r="BZ457" s="6">
        <v>25.7</v>
      </c>
      <c r="CA457" s="22">
        <f>BZ457*AP457/100</f>
        <v>12.361700000000001</v>
      </c>
      <c r="CB457" s="6">
        <v>52.4</v>
      </c>
      <c r="CC457" s="22">
        <f>CB457*AP457/100</f>
        <v>25.2044</v>
      </c>
      <c r="CD457" s="22" t="s">
        <v>431</v>
      </c>
      <c r="CE457" s="123">
        <v>76.8</v>
      </c>
      <c r="CF457" s="124">
        <v>5328</v>
      </c>
      <c r="CG457" s="123">
        <v>49.6</v>
      </c>
      <c r="CH457" s="124">
        <v>4452</v>
      </c>
      <c r="CI457" s="123">
        <v>9.2200000000000006</v>
      </c>
      <c r="CJ457" s="123">
        <v>34.1</v>
      </c>
      <c r="CK457" s="124">
        <v>4631</v>
      </c>
      <c r="CL457" s="19">
        <f>BX457/BZ457</f>
        <v>0.8287937743190662</v>
      </c>
      <c r="CM457" s="19"/>
      <c r="CN457" s="19"/>
      <c r="CO457" s="19"/>
      <c r="CP457" s="6"/>
      <c r="CQ457" s="19"/>
      <c r="CR457" s="19"/>
      <c r="CS457" s="20"/>
      <c r="CT457" s="25"/>
      <c r="CU457" s="125"/>
      <c r="CV457" s="125"/>
      <c r="CW457" s="1"/>
      <c r="CX457" s="1"/>
      <c r="CY457" s="1"/>
      <c r="CZ457" s="22"/>
      <c r="DA457" s="16"/>
      <c r="DB457" s="126"/>
      <c r="DC457" s="127"/>
      <c r="DD457" s="128"/>
      <c r="DE457" s="1"/>
      <c r="DF457" s="1"/>
      <c r="DG457" s="1"/>
      <c r="DH457" s="1"/>
      <c r="DI457" s="1" t="s">
        <v>435</v>
      </c>
      <c r="DJ457" s="206" t="s">
        <v>490</v>
      </c>
      <c r="DK457" s="4">
        <v>2</v>
      </c>
      <c r="DL457" s="4"/>
      <c r="DM457" s="4"/>
      <c r="DN457" s="16">
        <v>0</v>
      </c>
      <c r="DO457" s="4"/>
      <c r="DP457" s="4"/>
      <c r="DQ457" s="4"/>
      <c r="DR457" s="55" t="s">
        <v>1414</v>
      </c>
      <c r="DS457" s="22" t="s">
        <v>430</v>
      </c>
      <c r="DT457" s="22">
        <v>71</v>
      </c>
      <c r="DU457" s="22">
        <v>62</v>
      </c>
      <c r="DV457" s="22">
        <v>38</v>
      </c>
      <c r="DW457" s="22" t="s">
        <v>430</v>
      </c>
      <c r="DX457" s="22" t="s">
        <v>430</v>
      </c>
      <c r="DY457" s="22" t="s">
        <v>430</v>
      </c>
      <c r="DZ457" s="22" t="s">
        <v>430</v>
      </c>
      <c r="EA457" s="2">
        <v>0</v>
      </c>
      <c r="EB457" s="2"/>
      <c r="EC457" s="36"/>
      <c r="ED457" s="36"/>
      <c r="EE457" s="4">
        <f>L457</f>
        <v>23</v>
      </c>
      <c r="EF457" s="4" t="s">
        <v>430</v>
      </c>
      <c r="EG457" s="4"/>
      <c r="EH457" s="4">
        <v>1</v>
      </c>
      <c r="EI457" s="4" t="s">
        <v>2772</v>
      </c>
      <c r="EJ457" s="4">
        <v>164</v>
      </c>
      <c r="EK457" s="4">
        <v>73</v>
      </c>
      <c r="EL457" s="6">
        <f>EK457/(EJ457*EJ457*0.01*0.01)</f>
        <v>27.141582391433669</v>
      </c>
      <c r="EM457" s="4"/>
      <c r="EN457" s="4">
        <v>1</v>
      </c>
      <c r="EO457" s="4">
        <v>3</v>
      </c>
      <c r="EP457" s="4">
        <v>2</v>
      </c>
      <c r="EQ457" s="31" t="s">
        <v>2770</v>
      </c>
      <c r="ER457" s="14">
        <v>41424</v>
      </c>
      <c r="ES457" s="129">
        <f>C457</f>
        <v>17539</v>
      </c>
      <c r="ET457" s="130">
        <v>75</v>
      </c>
      <c r="EU457" s="130">
        <v>7890</v>
      </c>
      <c r="EV457" s="130">
        <v>4000</v>
      </c>
      <c r="EW457" s="130">
        <v>40560</v>
      </c>
      <c r="EX457" s="130">
        <v>2959</v>
      </c>
      <c r="EY457" s="131">
        <f>EX457/EV457*EW457/ET457</f>
        <v>400.05680000000001</v>
      </c>
      <c r="EZ457" s="38">
        <f>L457*EY457</f>
        <v>9201.3063999999995</v>
      </c>
      <c r="FA457" s="9"/>
      <c r="FB457" s="9"/>
      <c r="FC457" s="9"/>
      <c r="FD457" s="9"/>
      <c r="FE457" s="132"/>
      <c r="FF457" s="132"/>
      <c r="FG457" s="132"/>
      <c r="FH457" s="133"/>
      <c r="FI457" s="134"/>
      <c r="FJ457" s="133"/>
      <c r="FK457" s="135"/>
      <c r="FL457" s="136"/>
      <c r="FM457" s="9"/>
      <c r="FN457" s="1"/>
      <c r="FO457" s="40">
        <f>AC457/1000</f>
        <v>0.36699999999999999</v>
      </c>
      <c r="FP457" s="9"/>
      <c r="FQ457" s="118">
        <f>EX457*100/EU457</f>
        <v>37.50316856780735</v>
      </c>
      <c r="FR457" s="137">
        <f>EY457/1000</f>
        <v>0.40005679999999999</v>
      </c>
      <c r="FS457" s="9"/>
      <c r="FT457" s="1"/>
      <c r="FU457" s="335"/>
      <c r="FV457" s="344">
        <v>41334</v>
      </c>
      <c r="FW457" s="210"/>
      <c r="FX457" s="244" t="s">
        <v>1349</v>
      </c>
      <c r="FY457" s="243" t="s">
        <v>2771</v>
      </c>
      <c r="FZ457" s="1"/>
      <c r="GA457" s="237" t="s">
        <v>430</v>
      </c>
      <c r="GB457" s="9"/>
      <c r="GC457" s="9"/>
      <c r="GD457" s="1"/>
      <c r="GE457" s="20">
        <v>0</v>
      </c>
      <c r="GF457" s="237" t="s">
        <v>513</v>
      </c>
      <c r="GG457" s="1"/>
      <c r="GH457" s="28">
        <v>44889</v>
      </c>
      <c r="GI457" s="351">
        <v>1</v>
      </c>
      <c r="GJ457" s="244" t="s">
        <v>2563</v>
      </c>
      <c r="GK457" s="1"/>
      <c r="GL457" s="244" t="s">
        <v>513</v>
      </c>
      <c r="GM457" s="9"/>
      <c r="GN457" s="1"/>
      <c r="GO457" s="10">
        <v>44721</v>
      </c>
      <c r="GP457" s="10"/>
      <c r="GQ457" s="20"/>
      <c r="GR457" s="138"/>
      <c r="GS457" s="1"/>
      <c r="GT457" s="1"/>
      <c r="GU457" s="1"/>
      <c r="GV457" s="1"/>
      <c r="GW457" s="1"/>
      <c r="GX457" s="1"/>
      <c r="GY457" s="9"/>
      <c r="GZ457" s="9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22"/>
      <c r="KC457" s="22"/>
      <c r="KD457" s="22"/>
      <c r="KE457" s="20">
        <f>FR457*AO457/100*1000</f>
        <v>107.61527919999999</v>
      </c>
      <c r="KF457" s="20">
        <f>FR457*AP457/100*1000</f>
        <v>192.42732079999999</v>
      </c>
      <c r="KG457" s="20">
        <f>FR457*AQ457/100*1000</f>
        <v>92.813177600000003</v>
      </c>
      <c r="KH457" s="20">
        <f>FR457*AX457/100*1000</f>
        <v>13.561925520000001</v>
      </c>
      <c r="KI457" s="20">
        <f>FR457*BM457/100*1000</f>
        <v>3.0804373599999999</v>
      </c>
      <c r="KJ457" s="20">
        <f>FR457*BY457/100*1000</f>
        <v>40.987019330399995</v>
      </c>
      <c r="KK457" s="20">
        <f>FR457*CA457/100*1000</f>
        <v>49.453821445599999</v>
      </c>
      <c r="KL457" s="20">
        <f>FR457*CC457/100*1000</f>
        <v>100.8319160992</v>
      </c>
      <c r="KM457" s="1">
        <v>92.1</v>
      </c>
      <c r="KN457" s="1">
        <v>61</v>
      </c>
      <c r="KO457" s="9"/>
      <c r="KP457" s="22"/>
      <c r="KQ457" s="22"/>
      <c r="KR457" s="22"/>
      <c r="KS457" s="23">
        <v>44889</v>
      </c>
      <c r="KT457" s="20">
        <v>3</v>
      </c>
      <c r="KU457" s="237" t="s">
        <v>430</v>
      </c>
      <c r="KV457" s="1">
        <v>3</v>
      </c>
      <c r="KW457" s="23">
        <v>44954</v>
      </c>
      <c r="KX457" s="1">
        <v>1</v>
      </c>
      <c r="KY457" s="2">
        <v>4</v>
      </c>
      <c r="KZ457" s="2">
        <v>4</v>
      </c>
      <c r="LA457" s="11" t="s">
        <v>2438</v>
      </c>
      <c r="LB457" s="11"/>
      <c r="LC457" s="11"/>
    </row>
    <row r="458" spans="1:315">
      <c r="A458" s="1">
        <v>322</v>
      </c>
      <c r="B458" s="1">
        <f>COUNTIFS($D$3:D458,D458,$F$3:F458,F458)</f>
        <v>1</v>
      </c>
      <c r="C458" s="34">
        <v>16419</v>
      </c>
      <c r="D458" s="21" t="s">
        <v>1033</v>
      </c>
      <c r="E458" s="2" t="s">
        <v>501</v>
      </c>
      <c r="F458" s="12">
        <v>460524402</v>
      </c>
      <c r="G458" s="1">
        <v>75</v>
      </c>
      <c r="H458" s="441">
        <v>44518</v>
      </c>
      <c r="I458" s="29" t="s">
        <v>615</v>
      </c>
      <c r="J458" s="24" t="s">
        <v>486</v>
      </c>
      <c r="K458" s="2" t="s">
        <v>429</v>
      </c>
      <c r="L458" s="2">
        <v>9</v>
      </c>
      <c r="M458" s="2" t="s">
        <v>1874</v>
      </c>
      <c r="N458" s="2" t="s">
        <v>430</v>
      </c>
      <c r="O458" s="11"/>
      <c r="P458" s="2" t="s">
        <v>1852</v>
      </c>
      <c r="Q458" s="11"/>
      <c r="R458" s="11"/>
      <c r="S458" s="11"/>
      <c r="T458" s="41"/>
      <c r="U458" s="41"/>
      <c r="V458" s="61" t="s">
        <v>1358</v>
      </c>
      <c r="W458" s="60" t="s">
        <v>1305</v>
      </c>
      <c r="X458" s="41"/>
      <c r="Y458" s="63"/>
      <c r="Z458" s="11"/>
      <c r="AA458" s="1" t="s">
        <v>1780</v>
      </c>
      <c r="AB458" s="1"/>
      <c r="AC458" s="112">
        <v>474</v>
      </c>
      <c r="AD458" s="112">
        <v>4200</v>
      </c>
      <c r="AE458" s="11"/>
      <c r="AF458" s="11"/>
      <c r="AG458" s="11" t="s">
        <v>490</v>
      </c>
      <c r="AH458" s="112">
        <v>350</v>
      </c>
      <c r="AI458" s="11"/>
      <c r="AJ458" s="11"/>
      <c r="AK458" s="112"/>
      <c r="AL458" s="1"/>
      <c r="AM458" s="11"/>
      <c r="AN458" s="1"/>
      <c r="AO458" s="113">
        <v>61.2</v>
      </c>
      <c r="AP458" s="114">
        <v>16.399999999999999</v>
      </c>
      <c r="AQ458" s="115">
        <v>21.7</v>
      </c>
      <c r="AR458" s="116">
        <f>AO458+AP458+AQ458</f>
        <v>99.3</v>
      </c>
      <c r="AS458" s="117">
        <f>AO458/AP458</f>
        <v>3.7317073170731714</v>
      </c>
      <c r="AT458" s="118">
        <f>AO458/AP458*AQ458</f>
        <v>80.978048780487811</v>
      </c>
      <c r="AU458" s="119">
        <f>AO458/(AP458+AQ458)</f>
        <v>1.6062992125984255</v>
      </c>
      <c r="AV458" s="19">
        <f>AW458*AO458/100</f>
        <v>55.345999999999997</v>
      </c>
      <c r="AW458" s="19">
        <f>98-AY458-(CD458*100/AO458)</f>
        <v>90.43464052287581</v>
      </c>
      <c r="AX458" s="120">
        <v>4.01</v>
      </c>
      <c r="AY458" s="19">
        <f>AX458*100/AO458</f>
        <v>6.5522875816993462</v>
      </c>
      <c r="AZ458" s="1" t="s">
        <v>431</v>
      </c>
      <c r="BA458" s="55">
        <v>26.650000000000002</v>
      </c>
      <c r="BB458" s="1" t="s">
        <v>431</v>
      </c>
      <c r="BC458" s="6">
        <v>0.3</v>
      </c>
      <c r="BD458" s="6"/>
      <c r="BE458" s="19"/>
      <c r="BF458" s="19"/>
      <c r="BG458" s="64">
        <v>5123.3333333333339</v>
      </c>
      <c r="BH458" s="64">
        <v>989.78</v>
      </c>
      <c r="BI458" s="19">
        <v>2.75</v>
      </c>
      <c r="BJ458" s="19">
        <v>40.6</v>
      </c>
      <c r="BK458" s="19">
        <f>100-BJ458</f>
        <v>59.4</v>
      </c>
      <c r="BL458" s="121">
        <f>BJ458/BK458</f>
        <v>0.6835016835016835</v>
      </c>
      <c r="BM458" s="122">
        <v>0.82</v>
      </c>
      <c r="BN458" s="6">
        <f>BM458*100/AO458</f>
        <v>1.3398692810457515</v>
      </c>
      <c r="BO458" s="1" t="s">
        <v>431</v>
      </c>
      <c r="BP458" s="19">
        <v>54.88</v>
      </c>
      <c r="BQ458" s="19">
        <v>82.800000000000011</v>
      </c>
      <c r="BR458" s="42">
        <v>90891.569999999992</v>
      </c>
      <c r="BS458" s="6">
        <f>BX458+BZ458</f>
        <v>31.5</v>
      </c>
      <c r="BT458" s="4">
        <v>63.9</v>
      </c>
      <c r="BU458" s="42">
        <v>8881.31</v>
      </c>
      <c r="BV458" s="6">
        <f>100-BT458</f>
        <v>36.1</v>
      </c>
      <c r="BW458" s="6">
        <f>BY458+CA458+CC458</f>
        <v>15.826000000000001</v>
      </c>
      <c r="BX458" s="22">
        <v>17.100000000000001</v>
      </c>
      <c r="BY458" s="22">
        <f>BX458*AP458/100</f>
        <v>2.8043999999999998</v>
      </c>
      <c r="BZ458" s="6">
        <v>14.4</v>
      </c>
      <c r="CA458" s="22">
        <f>BZ458*AP458/100</f>
        <v>2.3616000000000001</v>
      </c>
      <c r="CB458" s="6">
        <v>65</v>
      </c>
      <c r="CC458" s="22">
        <f>CB458*AP458/100</f>
        <v>10.66</v>
      </c>
      <c r="CD458" s="22">
        <v>0.62</v>
      </c>
      <c r="CE458" s="123">
        <v>99.2</v>
      </c>
      <c r="CF458" s="124">
        <v>13657</v>
      </c>
      <c r="CG458" s="123">
        <v>99.7</v>
      </c>
      <c r="CH458" s="124">
        <v>11621</v>
      </c>
      <c r="CI458" s="123">
        <v>88.7</v>
      </c>
      <c r="CJ458" s="123">
        <v>89.7</v>
      </c>
      <c r="CK458" s="124">
        <v>7203</v>
      </c>
      <c r="CL458" s="19">
        <f>BX458/BZ458</f>
        <v>1.1875</v>
      </c>
      <c r="CM458" s="19"/>
      <c r="CN458" s="19"/>
      <c r="CO458" s="19"/>
      <c r="CP458" s="6"/>
      <c r="CQ458" s="19"/>
      <c r="CR458" s="19"/>
      <c r="CS458" s="20"/>
      <c r="CT458" s="25"/>
      <c r="CU458" s="125"/>
      <c r="CV458" s="125"/>
      <c r="CW458" s="1"/>
      <c r="CX458" s="1"/>
      <c r="CY458" s="1"/>
      <c r="CZ458" s="22"/>
      <c r="DA458" s="16"/>
      <c r="DB458" s="126" t="s">
        <v>257</v>
      </c>
      <c r="DC458" s="127"/>
      <c r="DD458" s="128" t="s">
        <v>1875</v>
      </c>
      <c r="DE458" s="1"/>
      <c r="DF458" s="1"/>
      <c r="DG458" s="1"/>
      <c r="DH458" s="1"/>
      <c r="DI458" s="1" t="s">
        <v>433</v>
      </c>
      <c r="DJ458" s="206" t="s">
        <v>490</v>
      </c>
      <c r="DK458" s="4">
        <v>2</v>
      </c>
      <c r="DL458" s="4"/>
      <c r="DM458" s="4"/>
      <c r="DN458" s="16">
        <v>0</v>
      </c>
      <c r="DO458" s="4"/>
      <c r="DP458" s="4"/>
      <c r="DQ458" s="4"/>
      <c r="DR458" s="22" t="s">
        <v>430</v>
      </c>
      <c r="DS458" s="22" t="s">
        <v>430</v>
      </c>
      <c r="DT458" s="22">
        <v>481</v>
      </c>
      <c r="DU458" s="22">
        <v>21.8</v>
      </c>
      <c r="DV458" s="22">
        <v>78.2</v>
      </c>
      <c r="DW458" s="22" t="s">
        <v>430</v>
      </c>
      <c r="DX458" s="22" t="s">
        <v>430</v>
      </c>
      <c r="DY458" s="22" t="s">
        <v>430</v>
      </c>
      <c r="DZ458" s="39" t="s">
        <v>430</v>
      </c>
      <c r="EA458" s="2">
        <v>0</v>
      </c>
      <c r="EB458" s="2"/>
      <c r="EC458" s="36"/>
      <c r="ED458" s="36"/>
      <c r="EE458" s="4">
        <f>L458</f>
        <v>9</v>
      </c>
      <c r="EF458" s="4" t="s">
        <v>430</v>
      </c>
      <c r="EG458" s="4"/>
      <c r="EH458" s="4" t="s">
        <v>513</v>
      </c>
      <c r="EI458" s="4" t="s">
        <v>513</v>
      </c>
      <c r="EJ458" s="4" t="s">
        <v>430</v>
      </c>
      <c r="EK458" s="4" t="s">
        <v>430</v>
      </c>
      <c r="EL458" s="6" t="s">
        <v>430</v>
      </c>
      <c r="EM458" s="4"/>
      <c r="EN458" s="4">
        <v>1</v>
      </c>
      <c r="EO458" s="4">
        <v>2</v>
      </c>
      <c r="EP458" s="4">
        <v>1</v>
      </c>
      <c r="EQ458" s="31" t="s">
        <v>513</v>
      </c>
      <c r="ER458" s="14" t="s">
        <v>513</v>
      </c>
      <c r="ES458" s="129">
        <f>C458</f>
        <v>16419</v>
      </c>
      <c r="ET458" s="130">
        <v>75</v>
      </c>
      <c r="EU458" s="130">
        <v>32858</v>
      </c>
      <c r="EV458" s="130">
        <v>4000</v>
      </c>
      <c r="EW458" s="130">
        <v>38064</v>
      </c>
      <c r="EX458" s="130">
        <v>3742</v>
      </c>
      <c r="EY458" s="131">
        <f>EX458/EV458*EW458/ET458</f>
        <v>474.78496000000001</v>
      </c>
      <c r="EZ458" s="38">
        <f>L458*EY458</f>
        <v>4273.0646400000005</v>
      </c>
      <c r="FA458" s="9"/>
      <c r="FB458" s="9"/>
      <c r="FC458" s="9"/>
      <c r="FD458" s="9"/>
      <c r="FE458" s="132"/>
      <c r="FF458" s="132"/>
      <c r="FG458" s="132"/>
      <c r="FH458" s="133"/>
      <c r="FI458" s="134"/>
      <c r="FJ458" s="133"/>
      <c r="FK458" s="135"/>
      <c r="FL458" s="136"/>
      <c r="FM458" s="9"/>
      <c r="FN458" s="1"/>
      <c r="FO458" s="40">
        <f>AC458/1000</f>
        <v>0.47399999999999998</v>
      </c>
      <c r="FP458" s="9"/>
      <c r="FQ458" s="118">
        <f>EX458*100/EU458</f>
        <v>11.388398563515734</v>
      </c>
      <c r="FR458" s="137">
        <f>EY458/1000</f>
        <v>0.47478496000000003</v>
      </c>
      <c r="FS458" s="9"/>
      <c r="FT458" s="1"/>
      <c r="FU458" s="335"/>
      <c r="FV458" s="348" t="s">
        <v>430</v>
      </c>
      <c r="FW458" s="210"/>
      <c r="FX458" s="244" t="s">
        <v>1314</v>
      </c>
      <c r="FY458" s="243" t="s">
        <v>430</v>
      </c>
      <c r="FZ458" s="1"/>
      <c r="GA458" s="237" t="s">
        <v>430</v>
      </c>
      <c r="GB458" s="9"/>
      <c r="GC458" s="9"/>
      <c r="GD458" s="1"/>
      <c r="GE458" s="20">
        <v>0</v>
      </c>
      <c r="GF458" s="237" t="s">
        <v>513</v>
      </c>
      <c r="GG458" s="1"/>
      <c r="GH458" s="28">
        <v>44523</v>
      </c>
      <c r="GI458" s="351">
        <v>0</v>
      </c>
      <c r="GJ458" s="244" t="s">
        <v>2440</v>
      </c>
      <c r="GK458" s="1"/>
      <c r="GL458" s="244" t="s">
        <v>513</v>
      </c>
      <c r="GM458" s="9"/>
      <c r="GN458" s="1"/>
      <c r="GO458" s="10"/>
      <c r="GP458" s="10"/>
      <c r="GQ458" s="20"/>
      <c r="GR458" s="138"/>
      <c r="GS458" s="1"/>
      <c r="GT458" s="1"/>
      <c r="GU458" s="1"/>
      <c r="GV458" s="1"/>
      <c r="GW458" s="1"/>
      <c r="GX458" s="1"/>
      <c r="GY458" s="9"/>
      <c r="GZ458" s="9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22">
        <v>76.3</v>
      </c>
      <c r="KC458" s="22">
        <v>35.299999999999997</v>
      </c>
      <c r="KD458" s="22">
        <v>25.6</v>
      </c>
      <c r="KE458" s="20">
        <f>FR458*AO458/100*1000</f>
        <v>290.56839552000002</v>
      </c>
      <c r="KF458" s="20">
        <f>FR458*AP458/100*1000</f>
        <v>77.864733439999995</v>
      </c>
      <c r="KG458" s="20">
        <f>FR458*AQ458/100*1000</f>
        <v>103.02833632000001</v>
      </c>
      <c r="KH458" s="20">
        <f>FR458*AX458/100*1000</f>
        <v>19.038876895999998</v>
      </c>
      <c r="KI458" s="20">
        <f>FR458*BM458/100*1000</f>
        <v>3.893236672</v>
      </c>
      <c r="KJ458" s="20">
        <f>FR458*BY458/100*1000</f>
        <v>13.314869418240001</v>
      </c>
      <c r="KK458" s="20">
        <f>FR458*CA458/100*1000</f>
        <v>11.21252161536</v>
      </c>
      <c r="KL458" s="20">
        <f>FR458*CC458/100*1000</f>
        <v>50.612076736000006</v>
      </c>
      <c r="KM458" s="9"/>
      <c r="KN458" s="9"/>
      <c r="KO458" s="9"/>
      <c r="KP458" s="1"/>
      <c r="KQ458" s="9"/>
      <c r="KR458" s="9"/>
      <c r="KS458" s="23">
        <v>44523</v>
      </c>
      <c r="KT458" s="20">
        <v>2</v>
      </c>
      <c r="KU458" s="237" t="s">
        <v>430</v>
      </c>
      <c r="KV458" s="1">
        <v>2</v>
      </c>
      <c r="KW458" s="23">
        <v>44523</v>
      </c>
      <c r="KX458" s="1">
        <v>2</v>
      </c>
      <c r="KY458" s="20">
        <v>0</v>
      </c>
      <c r="KZ458" s="1">
        <v>2</v>
      </c>
      <c r="LA458" s="11" t="s">
        <v>2428</v>
      </c>
      <c r="LB458" s="11"/>
      <c r="LC458" s="11"/>
    </row>
    <row r="459" spans="1:315">
      <c r="A459" s="1">
        <v>217</v>
      </c>
      <c r="B459" s="1">
        <f>COUNTIFS($D$3:D459,D459,$F$3:F459,F459)</f>
        <v>1</v>
      </c>
      <c r="C459" s="34">
        <v>15877</v>
      </c>
      <c r="D459" s="21" t="s">
        <v>1725</v>
      </c>
      <c r="E459" s="2" t="s">
        <v>484</v>
      </c>
      <c r="F459" s="12">
        <v>6106221473</v>
      </c>
      <c r="G459" s="1">
        <v>60</v>
      </c>
      <c r="H459" s="441">
        <v>44406</v>
      </c>
      <c r="I459" s="29" t="s">
        <v>450</v>
      </c>
      <c r="J459" s="24" t="s">
        <v>486</v>
      </c>
      <c r="K459" s="2" t="s">
        <v>429</v>
      </c>
      <c r="L459" s="2">
        <v>7</v>
      </c>
      <c r="M459" s="2" t="s">
        <v>661</v>
      </c>
      <c r="N459" s="2" t="s">
        <v>644</v>
      </c>
      <c r="O459" s="11"/>
      <c r="P459" s="2" t="s">
        <v>1683</v>
      </c>
      <c r="Q459" s="11"/>
      <c r="R459" s="11"/>
      <c r="S459" s="11"/>
      <c r="T459" s="41"/>
      <c r="U459" s="41"/>
      <c r="V459" s="61" t="s">
        <v>1358</v>
      </c>
      <c r="W459" s="41"/>
      <c r="X459" s="69" t="s">
        <v>1650</v>
      </c>
      <c r="Y459" s="63"/>
      <c r="Z459" s="11"/>
      <c r="AA459" s="1" t="s">
        <v>793</v>
      </c>
      <c r="AB459" s="1"/>
      <c r="AC459" s="112">
        <v>126</v>
      </c>
      <c r="AD459" s="112">
        <v>800</v>
      </c>
      <c r="AE459" s="11"/>
      <c r="AF459" s="11"/>
      <c r="AG459" s="11" t="s">
        <v>490</v>
      </c>
      <c r="AH459" s="112">
        <v>50</v>
      </c>
      <c r="AI459" s="11"/>
      <c r="AJ459" s="11"/>
      <c r="AK459" s="112"/>
      <c r="AL459" s="1"/>
      <c r="AM459" s="11"/>
      <c r="AN459" s="1"/>
      <c r="AO459" s="113">
        <v>44.2</v>
      </c>
      <c r="AP459" s="114">
        <v>47.5</v>
      </c>
      <c r="AQ459" s="115">
        <v>7.3</v>
      </c>
      <c r="AR459" s="116">
        <f>AO459+AP459+AQ459</f>
        <v>99</v>
      </c>
      <c r="AS459" s="117">
        <f>AO459/AP459</f>
        <v>0.93052631578947376</v>
      </c>
      <c r="AT459" s="118">
        <f>AO459/AP459*AQ459</f>
        <v>6.7928421052631585</v>
      </c>
      <c r="AU459" s="119">
        <f>AO459/(AP459+AQ459)</f>
        <v>0.8065693430656935</v>
      </c>
      <c r="AV459" s="19">
        <f>AW459*AO459/100</f>
        <v>36.726000000000006</v>
      </c>
      <c r="AW459" s="19">
        <f>98-AY459-(CD459*100/AO459)</f>
        <v>83.090497737556561</v>
      </c>
      <c r="AX459" s="120">
        <v>5.6</v>
      </c>
      <c r="AY459" s="19">
        <f>AX459*100/AO459</f>
        <v>12.669683257918551</v>
      </c>
      <c r="AZ459" s="1" t="s">
        <v>431</v>
      </c>
      <c r="BA459" s="55">
        <v>34.840000000000003</v>
      </c>
      <c r="BB459" s="1" t="s">
        <v>431</v>
      </c>
      <c r="BC459" s="6">
        <v>8.5999999999999993E-2</v>
      </c>
      <c r="BD459" s="6"/>
      <c r="BE459" s="19"/>
      <c r="BF459" s="19"/>
      <c r="BG459" s="64">
        <v>10221.238938053099</v>
      </c>
      <c r="BH459" s="64">
        <v>390.83</v>
      </c>
      <c r="BI459" s="19">
        <v>1.0900000000000001</v>
      </c>
      <c r="BJ459" s="19">
        <v>43.2</v>
      </c>
      <c r="BK459" s="19">
        <f>100-BJ459</f>
        <v>56.8</v>
      </c>
      <c r="BL459" s="121">
        <f>BJ459/BK459</f>
        <v>0.76056338028169024</v>
      </c>
      <c r="BM459" s="122">
        <v>0.71</v>
      </c>
      <c r="BN459" s="6">
        <f>BM459*100/AO459</f>
        <v>1.6063348416289591</v>
      </c>
      <c r="BO459" s="1" t="s">
        <v>431</v>
      </c>
      <c r="BP459" s="19">
        <v>55.7</v>
      </c>
      <c r="BQ459" s="19">
        <v>55.67</v>
      </c>
      <c r="BR459" s="42">
        <v>108630.72</v>
      </c>
      <c r="BS459" s="6">
        <f>BX459+BZ459</f>
        <v>34.799999999999997</v>
      </c>
      <c r="BT459" s="4">
        <v>90.4</v>
      </c>
      <c r="BU459" s="42">
        <v>10955.65</v>
      </c>
      <c r="BV459" s="6">
        <f>100-BT459</f>
        <v>9.5999999999999943</v>
      </c>
      <c r="BW459" s="6">
        <f>BY459+CA459+CC459</f>
        <v>47.31</v>
      </c>
      <c r="BX459" s="22">
        <v>20.9</v>
      </c>
      <c r="BY459" s="22">
        <f>BX459*AP459/100</f>
        <v>9.9274999999999984</v>
      </c>
      <c r="BZ459" s="6">
        <v>13.9</v>
      </c>
      <c r="CA459" s="22">
        <f>BZ459*AP459/100</f>
        <v>6.6025</v>
      </c>
      <c r="CB459" s="6">
        <v>64.8</v>
      </c>
      <c r="CC459" s="22">
        <f>CB459*AP459/100</f>
        <v>30.78</v>
      </c>
      <c r="CD459" s="22">
        <v>0.99</v>
      </c>
      <c r="CE459" s="123">
        <v>99.5</v>
      </c>
      <c r="CF459" s="124">
        <v>11621</v>
      </c>
      <c r="CG459" s="123">
        <v>97.3</v>
      </c>
      <c r="CH459" s="124">
        <v>8888</v>
      </c>
      <c r="CI459" s="123">
        <v>37.4</v>
      </c>
      <c r="CJ459" s="123">
        <v>58.5</v>
      </c>
      <c r="CK459" s="124">
        <v>7494</v>
      </c>
      <c r="CL459" s="19">
        <f>BX459/BZ459</f>
        <v>1.503597122302158</v>
      </c>
      <c r="CM459" s="19"/>
      <c r="CN459" s="19"/>
      <c r="CO459" s="19"/>
      <c r="CP459" s="6"/>
      <c r="CQ459" s="19"/>
      <c r="CR459" s="19"/>
      <c r="CS459" s="20"/>
      <c r="CT459" s="25"/>
      <c r="CU459" s="125"/>
      <c r="CV459" s="125"/>
      <c r="CW459" s="1"/>
      <c r="CX459" s="1"/>
      <c r="CY459" s="1"/>
      <c r="CZ459" s="22"/>
      <c r="DA459" s="16"/>
      <c r="DB459" s="126" t="s">
        <v>440</v>
      </c>
      <c r="DC459" s="127"/>
      <c r="DD459" s="128" t="s">
        <v>1726</v>
      </c>
      <c r="DE459" s="1"/>
      <c r="DF459" s="1"/>
      <c r="DG459" s="1"/>
      <c r="DH459" s="1"/>
      <c r="DI459" s="1" t="s">
        <v>433</v>
      </c>
      <c r="DJ459" s="206" t="s">
        <v>490</v>
      </c>
      <c r="DK459" s="4">
        <v>2</v>
      </c>
      <c r="DL459" s="4"/>
      <c r="DM459" s="4"/>
      <c r="DN459" s="16">
        <v>0</v>
      </c>
      <c r="DO459" s="4"/>
      <c r="DP459" s="4"/>
      <c r="DQ459" s="4"/>
      <c r="DR459" s="22" t="s">
        <v>430</v>
      </c>
      <c r="DS459" s="22" t="s">
        <v>430</v>
      </c>
      <c r="DT459" s="64">
        <v>187</v>
      </c>
      <c r="DU459" s="22">
        <v>9.1</v>
      </c>
      <c r="DV459" s="22">
        <v>90.9</v>
      </c>
      <c r="DW459" s="22" t="s">
        <v>430</v>
      </c>
      <c r="DX459" s="22" t="s">
        <v>430</v>
      </c>
      <c r="DY459" s="22" t="s">
        <v>430</v>
      </c>
      <c r="DZ459" s="22" t="s">
        <v>430</v>
      </c>
      <c r="EA459" s="2">
        <v>0</v>
      </c>
      <c r="EB459" s="65"/>
      <c r="EC459" s="36"/>
      <c r="ED459" s="36"/>
      <c r="EE459" s="4">
        <f>L459</f>
        <v>7</v>
      </c>
      <c r="EF459" s="4">
        <v>15</v>
      </c>
      <c r="EG459" s="4"/>
      <c r="EH459" s="4">
        <v>1</v>
      </c>
      <c r="EI459" s="4" t="s">
        <v>2439</v>
      </c>
      <c r="EJ459" s="4">
        <v>178</v>
      </c>
      <c r="EK459" s="4">
        <v>129</v>
      </c>
      <c r="EL459" s="6">
        <f>EK459/(EJ459*EJ459*0.01*0.01)</f>
        <v>40.714556242898617</v>
      </c>
      <c r="EM459" s="4"/>
      <c r="EN459" s="4">
        <v>1</v>
      </c>
      <c r="EO459" s="4">
        <v>1</v>
      </c>
      <c r="EP459" s="4">
        <v>1</v>
      </c>
      <c r="EQ459" s="31" t="s">
        <v>2455</v>
      </c>
      <c r="ER459" s="14">
        <v>44371</v>
      </c>
      <c r="ES459" s="129">
        <f>C459</f>
        <v>15877</v>
      </c>
      <c r="ET459" s="130">
        <v>75</v>
      </c>
      <c r="EU459" s="130">
        <v>20055</v>
      </c>
      <c r="EV459" s="130">
        <v>8000</v>
      </c>
      <c r="EW459" s="130">
        <v>37440</v>
      </c>
      <c r="EX459" s="130">
        <v>1795</v>
      </c>
      <c r="EY459" s="131">
        <f>EX459/EV459*EW459/ET459</f>
        <v>112.00800000000001</v>
      </c>
      <c r="EZ459" s="38">
        <f>L459*EY459</f>
        <v>784.05600000000004</v>
      </c>
      <c r="FA459" s="9"/>
      <c r="FB459" s="9"/>
      <c r="FC459" s="9"/>
      <c r="FD459" s="9"/>
      <c r="FE459" s="132"/>
      <c r="FF459" s="132"/>
      <c r="FG459" s="132"/>
      <c r="FH459" s="133"/>
      <c r="FI459" s="134"/>
      <c r="FJ459" s="133"/>
      <c r="FK459" s="135"/>
      <c r="FL459" s="136"/>
      <c r="FM459" s="9"/>
      <c r="FN459" s="1"/>
      <c r="FO459" s="40">
        <f>AC459/1000</f>
        <v>0.126</v>
      </c>
      <c r="FP459" s="9"/>
      <c r="FQ459" s="118">
        <f>EX459*100/EU459</f>
        <v>8.950386437297432</v>
      </c>
      <c r="FR459" s="137">
        <f>EY459/1000</f>
        <v>0.11200800000000001</v>
      </c>
      <c r="FS459" s="9"/>
      <c r="FT459" s="1"/>
      <c r="FU459" s="335"/>
      <c r="FV459" s="344">
        <v>44287</v>
      </c>
      <c r="FW459" s="210"/>
      <c r="FX459" s="244" t="s">
        <v>1311</v>
      </c>
      <c r="FY459" s="243" t="s">
        <v>2517</v>
      </c>
      <c r="FZ459" s="1"/>
      <c r="GA459" s="1">
        <v>2</v>
      </c>
      <c r="GB459" s="9"/>
      <c r="GC459" s="9"/>
      <c r="GD459" s="1"/>
      <c r="GE459" s="20">
        <v>1</v>
      </c>
      <c r="GF459" s="237" t="s">
        <v>2442</v>
      </c>
      <c r="GG459" s="1"/>
      <c r="GH459" s="28">
        <v>44426</v>
      </c>
      <c r="GI459" s="351">
        <v>0</v>
      </c>
      <c r="GJ459" s="244" t="s">
        <v>2614</v>
      </c>
      <c r="GK459" s="1"/>
      <c r="GL459" s="244" t="s">
        <v>513</v>
      </c>
      <c r="GM459" s="9"/>
      <c r="GN459" s="1"/>
      <c r="GO459" s="10"/>
      <c r="GP459" s="10"/>
      <c r="GQ459" s="20"/>
      <c r="GR459" s="138"/>
      <c r="GS459" s="1"/>
      <c r="GT459" s="1"/>
      <c r="GU459" s="1"/>
      <c r="GV459" s="1"/>
      <c r="GW459" s="1"/>
      <c r="GX459" s="1"/>
      <c r="GY459" s="9"/>
      <c r="GZ459" s="9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9"/>
      <c r="KC459" s="9"/>
      <c r="KD459" s="9"/>
      <c r="KE459" s="20">
        <f>FR459*AO459/100*1000</f>
        <v>49.507536000000002</v>
      </c>
      <c r="KF459" s="20">
        <f>FR459*AP459/100*1000</f>
        <v>53.203800000000001</v>
      </c>
      <c r="KG459" s="20">
        <f>FR459*AQ459/100*1000</f>
        <v>8.1765840000000001</v>
      </c>
      <c r="KH459" s="20">
        <f>FR459*AX459/100*1000</f>
        <v>6.2724480000000007</v>
      </c>
      <c r="KI459" s="20">
        <f>FR459*BM459/100*1000</f>
        <v>0.79525679999999999</v>
      </c>
      <c r="KJ459" s="20">
        <f>FR459*BY459/100*1000</f>
        <v>11.119594200000002</v>
      </c>
      <c r="KK459" s="20">
        <f>FR459*CA459/100*1000</f>
        <v>7.3953282000000007</v>
      </c>
      <c r="KL459" s="20">
        <f>FR459*CC459/100*1000</f>
        <v>34.476062400000004</v>
      </c>
      <c r="KM459" s="9"/>
      <c r="KN459" s="9"/>
      <c r="KO459" s="9"/>
      <c r="KP459" s="1"/>
      <c r="KQ459" s="9"/>
      <c r="KR459" s="9"/>
      <c r="KS459" s="23">
        <v>44426</v>
      </c>
      <c r="KT459" s="20">
        <v>1</v>
      </c>
      <c r="KU459" s="1">
        <v>0</v>
      </c>
      <c r="KV459" s="1">
        <v>1</v>
      </c>
      <c r="KW459" s="23">
        <v>44454</v>
      </c>
      <c r="KX459" s="1">
        <v>1</v>
      </c>
      <c r="KY459" s="1">
        <v>0</v>
      </c>
      <c r="KZ459" s="1">
        <v>3</v>
      </c>
      <c r="LA459" s="11" t="s">
        <v>2498</v>
      </c>
      <c r="LB459" s="11"/>
      <c r="LC459" s="11"/>
    </row>
    <row r="460" spans="1:315">
      <c r="A460" s="1">
        <v>19</v>
      </c>
      <c r="B460" s="1">
        <f>COUNTIFS($D$3:D460,D460,$F$3:F460,F460)</f>
        <v>1</v>
      </c>
      <c r="C460" s="34">
        <v>16837</v>
      </c>
      <c r="D460" s="21" t="s">
        <v>1924</v>
      </c>
      <c r="E460" s="2" t="s">
        <v>1301</v>
      </c>
      <c r="F460" s="12">
        <v>461019404</v>
      </c>
      <c r="G460" s="1">
        <v>76</v>
      </c>
      <c r="H460" s="441">
        <v>44581</v>
      </c>
      <c r="I460" s="29" t="s">
        <v>441</v>
      </c>
      <c r="J460" s="24" t="s">
        <v>486</v>
      </c>
      <c r="K460" s="2" t="s">
        <v>429</v>
      </c>
      <c r="L460" s="2">
        <v>36</v>
      </c>
      <c r="M460" s="2">
        <v>2</v>
      </c>
      <c r="N460" s="2" t="s">
        <v>430</v>
      </c>
      <c r="O460" s="11"/>
      <c r="P460" s="2" t="s">
        <v>1398</v>
      </c>
      <c r="Q460" s="11"/>
      <c r="R460" s="11"/>
      <c r="S460" s="11"/>
      <c r="T460" s="41"/>
      <c r="U460" s="41"/>
      <c r="V460" s="61" t="s">
        <v>1358</v>
      </c>
      <c r="W460" s="41"/>
      <c r="X460" s="41"/>
      <c r="Y460" s="63" t="s">
        <v>1923</v>
      </c>
      <c r="Z460" s="11"/>
      <c r="AA460" s="1" t="s">
        <v>1780</v>
      </c>
      <c r="AB460" s="1"/>
      <c r="AC460" s="112">
        <v>198</v>
      </c>
      <c r="AD460" s="112">
        <v>7100</v>
      </c>
      <c r="AE460" s="11"/>
      <c r="AF460" s="11"/>
      <c r="AG460" s="11" t="s">
        <v>490</v>
      </c>
      <c r="AH460" s="112">
        <v>450</v>
      </c>
      <c r="AI460" s="11"/>
      <c r="AJ460" s="11"/>
      <c r="AK460" s="112"/>
      <c r="AL460" s="1"/>
      <c r="AM460" s="11"/>
      <c r="AN460" s="1"/>
      <c r="AO460" s="113">
        <v>49.9</v>
      </c>
      <c r="AP460" s="114">
        <v>47.7</v>
      </c>
      <c r="AQ460" s="115">
        <v>2.34</v>
      </c>
      <c r="AR460" s="116">
        <f>AO460+AP460+AQ460</f>
        <v>99.94</v>
      </c>
      <c r="AS460" s="117">
        <f>AO460/AP460</f>
        <v>1.0461215932914045</v>
      </c>
      <c r="AT460" s="118">
        <f>AO460/AP460*AQ460</f>
        <v>2.4479245283018862</v>
      </c>
      <c r="AU460" s="119">
        <f>AO460/(AP460+AQ460)</f>
        <v>0.99720223820943232</v>
      </c>
      <c r="AV460" s="19">
        <f>AW460*AO460/100</f>
        <v>41.472000000000001</v>
      </c>
      <c r="AW460" s="19">
        <f>98-AY460-(CD460*100/AO460)</f>
        <v>83.110220440881761</v>
      </c>
      <c r="AX460" s="120">
        <v>5.15</v>
      </c>
      <c r="AY460" s="19">
        <f>AX460*100/AO460</f>
        <v>10.320641282565131</v>
      </c>
      <c r="AZ460" s="1" t="s">
        <v>431</v>
      </c>
      <c r="BA460" s="55">
        <v>19.8</v>
      </c>
      <c r="BB460" s="1" t="s">
        <v>431</v>
      </c>
      <c r="BC460" s="6">
        <v>3.1E-2</v>
      </c>
      <c r="BD460" s="6"/>
      <c r="BE460" s="19"/>
      <c r="BF460" s="19"/>
      <c r="BG460" s="64">
        <v>5947.826086956522</v>
      </c>
      <c r="BH460" s="64">
        <v>223</v>
      </c>
      <c r="BI460" s="19">
        <v>0.82</v>
      </c>
      <c r="BJ460" s="19">
        <v>17.100000000000001</v>
      </c>
      <c r="BK460" s="19">
        <f>100-BJ460</f>
        <v>82.9</v>
      </c>
      <c r="BL460" s="121">
        <f>BJ460/BK460</f>
        <v>0.20627261761158022</v>
      </c>
      <c r="BM460" s="122">
        <v>0.97</v>
      </c>
      <c r="BN460" s="6">
        <f>BM460*100/AO460</f>
        <v>1.9438877755511024</v>
      </c>
      <c r="BO460" s="1" t="s">
        <v>431</v>
      </c>
      <c r="BP460" s="19">
        <v>52.6</v>
      </c>
      <c r="BQ460" s="19">
        <v>64.099999999999994</v>
      </c>
      <c r="BR460" s="42">
        <v>53433.799999999996</v>
      </c>
      <c r="BS460" s="6">
        <f>BX460+BZ460</f>
        <v>33</v>
      </c>
      <c r="BT460" s="4">
        <v>92.4</v>
      </c>
      <c r="BU460" s="42">
        <v>9361</v>
      </c>
      <c r="BV460" s="6">
        <f>100-BT460</f>
        <v>7.5999999999999943</v>
      </c>
      <c r="BW460" s="6">
        <f>BY460+CA460+CC460</f>
        <v>47.7</v>
      </c>
      <c r="BX460" s="22">
        <v>19.2</v>
      </c>
      <c r="BY460" s="22">
        <f>BX460*AP460/100</f>
        <v>9.1584000000000003</v>
      </c>
      <c r="BZ460" s="6">
        <v>13.8</v>
      </c>
      <c r="CA460" s="22">
        <f>BZ460*AP460/100</f>
        <v>6.5826000000000011</v>
      </c>
      <c r="CB460" s="6">
        <v>67</v>
      </c>
      <c r="CC460" s="22">
        <f>CB460*AP460/100</f>
        <v>31.959</v>
      </c>
      <c r="CD460" s="22">
        <v>2.2799999999999998</v>
      </c>
      <c r="CE460" s="123">
        <v>99.4</v>
      </c>
      <c r="CF460" s="124">
        <v>8807</v>
      </c>
      <c r="CG460" s="123">
        <v>96.8</v>
      </c>
      <c r="CH460" s="124">
        <v>7314</v>
      </c>
      <c r="CI460" s="123">
        <v>76.099999999999994</v>
      </c>
      <c r="CJ460" s="123">
        <v>83.4</v>
      </c>
      <c r="CK460" s="124">
        <v>5410</v>
      </c>
      <c r="CL460" s="19">
        <f>BX460/BZ460</f>
        <v>1.3913043478260869</v>
      </c>
      <c r="CM460" s="19"/>
      <c r="CN460" s="19"/>
      <c r="CO460" s="19"/>
      <c r="CP460" s="6"/>
      <c r="CQ460" s="19"/>
      <c r="CR460" s="19"/>
      <c r="CS460" s="20"/>
      <c r="CT460" s="25"/>
      <c r="CU460" s="125"/>
      <c r="CV460" s="125"/>
      <c r="CW460" s="1"/>
      <c r="CX460" s="1"/>
      <c r="CY460" s="1"/>
      <c r="CZ460" s="22"/>
      <c r="DA460" s="16"/>
      <c r="DB460" s="126" t="s">
        <v>446</v>
      </c>
      <c r="DC460" s="127"/>
      <c r="DD460" s="128" t="s">
        <v>1925</v>
      </c>
      <c r="DE460" s="1"/>
      <c r="DF460" s="1"/>
      <c r="DG460" s="1"/>
      <c r="DH460" s="1"/>
      <c r="DI460" s="1" t="s">
        <v>433</v>
      </c>
      <c r="DJ460" s="206" t="s">
        <v>490</v>
      </c>
      <c r="DK460" s="4">
        <v>2</v>
      </c>
      <c r="DL460" s="4"/>
      <c r="DM460" s="4"/>
      <c r="DN460" s="16">
        <v>0</v>
      </c>
      <c r="DO460" s="4"/>
      <c r="DP460" s="4"/>
      <c r="DQ460" s="4"/>
      <c r="DR460" s="55" t="s">
        <v>430</v>
      </c>
      <c r="DS460" s="22" t="s">
        <v>430</v>
      </c>
      <c r="DT460" s="22">
        <v>189</v>
      </c>
      <c r="DU460" s="22">
        <v>5.2</v>
      </c>
      <c r="DV460" s="22">
        <v>94.8</v>
      </c>
      <c r="DW460" s="22" t="s">
        <v>430</v>
      </c>
      <c r="DX460" s="22" t="s">
        <v>430</v>
      </c>
      <c r="DY460" s="22" t="s">
        <v>430</v>
      </c>
      <c r="DZ460" s="22" t="s">
        <v>430</v>
      </c>
      <c r="EA460" s="2">
        <v>0</v>
      </c>
      <c r="EB460" s="2"/>
      <c r="EC460" s="36"/>
      <c r="ED460" s="36"/>
      <c r="EE460" s="4">
        <f>L460</f>
        <v>36</v>
      </c>
      <c r="EF460" s="4">
        <v>50</v>
      </c>
      <c r="EG460" s="4">
        <v>3</v>
      </c>
      <c r="EH460" s="4">
        <v>1</v>
      </c>
      <c r="EI460" s="4" t="s">
        <v>2502</v>
      </c>
      <c r="EJ460" s="4">
        <v>174</v>
      </c>
      <c r="EK460" s="4">
        <v>109</v>
      </c>
      <c r="EL460" s="6">
        <f>EK460/(EJ460*EJ460*0.01*0.01)</f>
        <v>36.002113885585942</v>
      </c>
      <c r="EM460" s="4"/>
      <c r="EN460" s="4">
        <v>1</v>
      </c>
      <c r="EO460" s="4">
        <v>2</v>
      </c>
      <c r="EP460" s="4">
        <v>2</v>
      </c>
      <c r="EQ460" s="31" t="s">
        <v>513</v>
      </c>
      <c r="ER460" s="14" t="s">
        <v>513</v>
      </c>
      <c r="ES460" s="129">
        <f>C460</f>
        <v>16837</v>
      </c>
      <c r="ET460" s="130">
        <v>75</v>
      </c>
      <c r="EU460" s="130">
        <v>5042</v>
      </c>
      <c r="EV460" s="130">
        <v>5904</v>
      </c>
      <c r="EW460" s="130">
        <v>37440</v>
      </c>
      <c r="EX460" s="130">
        <v>2289</v>
      </c>
      <c r="EY460" s="131">
        <f>EX460/EV460*EW460/ET460</f>
        <v>193.54146341463414</v>
      </c>
      <c r="EZ460" s="38">
        <f>L460*EY460</f>
        <v>6967.4926829268288</v>
      </c>
      <c r="FA460" s="9"/>
      <c r="FB460" s="9"/>
      <c r="FC460" s="9"/>
      <c r="FD460" s="9"/>
      <c r="FE460" s="132"/>
      <c r="FF460" s="132"/>
      <c r="FG460" s="132"/>
      <c r="FH460" s="133"/>
      <c r="FI460" s="134"/>
      <c r="FJ460" s="133"/>
      <c r="FK460" s="135"/>
      <c r="FL460" s="136"/>
      <c r="FM460" s="9"/>
      <c r="FN460" s="1"/>
      <c r="FO460" s="40">
        <f>AC460/1000</f>
        <v>0.19800000000000001</v>
      </c>
      <c r="FP460" s="9"/>
      <c r="FQ460" s="118">
        <f>EX460*100/EU460</f>
        <v>45.398651328837765</v>
      </c>
      <c r="FR460" s="137">
        <f>EY460/1000</f>
        <v>0.19354146341463413</v>
      </c>
      <c r="FS460" s="9"/>
      <c r="FT460" s="1"/>
      <c r="FU460" s="335"/>
      <c r="FV460" s="344">
        <v>42948</v>
      </c>
      <c r="FW460" s="210"/>
      <c r="FX460" s="244" t="s">
        <v>1314</v>
      </c>
      <c r="FY460" s="243" t="s">
        <v>2491</v>
      </c>
      <c r="FZ460" s="1"/>
      <c r="GA460" s="1">
        <v>2</v>
      </c>
      <c r="GB460" s="9"/>
      <c r="GC460" s="9"/>
      <c r="GD460" s="1"/>
      <c r="GE460" s="20">
        <v>0</v>
      </c>
      <c r="GF460" s="237" t="s">
        <v>513</v>
      </c>
      <c r="GG460" s="1"/>
      <c r="GH460" s="249">
        <v>44824</v>
      </c>
      <c r="GI460" s="351">
        <v>1</v>
      </c>
      <c r="GJ460" s="244" t="s">
        <v>2773</v>
      </c>
      <c r="GK460" s="1"/>
      <c r="GL460" s="244" t="s">
        <v>513</v>
      </c>
      <c r="GM460" s="9"/>
      <c r="GN460" s="1"/>
      <c r="GO460" s="10"/>
      <c r="GP460" s="10"/>
      <c r="GQ460" s="20"/>
      <c r="GR460" s="138"/>
      <c r="GS460" s="1"/>
      <c r="GT460" s="1"/>
      <c r="GU460" s="1"/>
      <c r="GV460" s="1"/>
      <c r="GW460" s="1"/>
      <c r="GX460" s="1"/>
      <c r="GY460" s="9"/>
      <c r="GZ460" s="9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22">
        <v>83.4</v>
      </c>
      <c r="KC460" s="22">
        <v>31.6</v>
      </c>
      <c r="KD460" s="22">
        <v>8.5399999999999991</v>
      </c>
      <c r="KE460" s="20">
        <f>FR460*AO460/100*1000</f>
        <v>96.577190243902436</v>
      </c>
      <c r="KF460" s="20">
        <f>FR460*AP460/100*1000</f>
        <v>92.319278048780504</v>
      </c>
      <c r="KG460" s="20">
        <f>FR460*AQ460/100*1000</f>
        <v>4.5288702439024382</v>
      </c>
      <c r="KH460" s="20">
        <f>FR460*AX460/100*1000</f>
        <v>9.9673853658536586</v>
      </c>
      <c r="KI460" s="20">
        <f>FR460*BM460/100*1000</f>
        <v>1.877352195121951</v>
      </c>
      <c r="KJ460" s="20">
        <f>FR460*BY460/100*1000</f>
        <v>17.725301385365853</v>
      </c>
      <c r="KK460" s="20">
        <f>FR460*CA460/100*1000</f>
        <v>12.740060370731706</v>
      </c>
      <c r="KL460" s="20">
        <f>FR460*CC460/100*1000</f>
        <v>61.853916292682918</v>
      </c>
      <c r="KM460" s="9"/>
      <c r="KN460" s="9"/>
      <c r="KO460" s="9"/>
      <c r="KP460" s="1"/>
      <c r="KQ460" s="9"/>
      <c r="KR460" s="9"/>
      <c r="KS460" s="23">
        <v>44824</v>
      </c>
      <c r="KT460" s="20">
        <v>2</v>
      </c>
      <c r="KU460" s="1">
        <v>2</v>
      </c>
      <c r="KV460" s="1">
        <v>2</v>
      </c>
      <c r="KW460" s="23">
        <v>44931</v>
      </c>
      <c r="KX460" s="1">
        <v>2</v>
      </c>
      <c r="KY460" s="1">
        <v>0</v>
      </c>
      <c r="KZ460" s="1">
        <v>2</v>
      </c>
      <c r="LA460" s="11" t="s">
        <v>2480</v>
      </c>
      <c r="LB460" s="11"/>
      <c r="LC460" s="11"/>
    </row>
    <row r="461" spans="1:315">
      <c r="A461" s="1">
        <v>77</v>
      </c>
      <c r="B461" s="415">
        <f>COUNTIFS($D$3:D461,D461,$F$3:F461,F461)</f>
        <v>1</v>
      </c>
      <c r="C461" s="21">
        <v>8376</v>
      </c>
      <c r="D461" s="21" t="s">
        <v>2278</v>
      </c>
      <c r="E461" s="1" t="s">
        <v>495</v>
      </c>
      <c r="F461" s="12">
        <v>6403041359</v>
      </c>
      <c r="G461" s="1">
        <v>54</v>
      </c>
      <c r="H461" s="441">
        <v>43207</v>
      </c>
      <c r="I461" s="162"/>
      <c r="J461" s="24"/>
      <c r="K461" s="9"/>
      <c r="L461" s="1"/>
      <c r="M461" s="1"/>
      <c r="N461" s="1"/>
      <c r="O461" s="1"/>
      <c r="P461" s="25"/>
      <c r="Q461" s="25"/>
      <c r="R461" s="25"/>
      <c r="S461" s="27"/>
      <c r="T461" s="27"/>
      <c r="U461" s="27"/>
      <c r="V461" s="27"/>
      <c r="W461" s="27"/>
      <c r="X461" s="27"/>
      <c r="Y461" s="26"/>
      <c r="Z461" s="8"/>
      <c r="AA461" s="1"/>
      <c r="AB461" s="1"/>
      <c r="AC461" s="1"/>
      <c r="AD461" s="1"/>
      <c r="AE461" s="1"/>
      <c r="AF461" s="1"/>
      <c r="AG461" s="136"/>
      <c r="AH461" s="9"/>
      <c r="AI461" s="1"/>
      <c r="AJ461" s="1"/>
      <c r="AK461" s="112"/>
      <c r="AL461" s="1"/>
      <c r="AM461" s="1"/>
      <c r="AN461" s="1"/>
      <c r="AO461" s="163"/>
      <c r="AP461" s="164"/>
      <c r="AQ461" s="165"/>
      <c r="AR461" s="166"/>
      <c r="AS461" s="135"/>
      <c r="AT461" s="21"/>
      <c r="AU461" s="167"/>
      <c r="AV461" s="1"/>
      <c r="AW461" s="1"/>
      <c r="AX461" s="168"/>
      <c r="AY461" s="1"/>
      <c r="AZ461" s="1"/>
      <c r="BA461" s="142"/>
      <c r="BB461" s="1"/>
      <c r="BC461" s="169"/>
      <c r="BD461" s="4"/>
      <c r="BE461" s="1"/>
      <c r="BF461" s="1"/>
      <c r="BG461" s="1"/>
      <c r="BH461" s="1"/>
      <c r="BI461" s="1"/>
      <c r="BJ461" s="1"/>
      <c r="BK461" s="1"/>
      <c r="BL461" s="170"/>
      <c r="BM461" s="123"/>
      <c r="BN461" s="4"/>
      <c r="BO461" s="1"/>
      <c r="BP461" s="1"/>
      <c r="BQ461" s="1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25"/>
      <c r="CP461" s="4"/>
      <c r="CQ461" s="1"/>
      <c r="CR461" s="1"/>
      <c r="CS461" s="1"/>
      <c r="CT461" s="25"/>
      <c r="CU461" s="125"/>
      <c r="CV461" s="125"/>
      <c r="CW461" s="1"/>
      <c r="CX461" s="1"/>
      <c r="CY461" s="1"/>
      <c r="CZ461" s="1"/>
      <c r="DA461" s="1"/>
      <c r="DB461" s="126"/>
      <c r="DC461" s="8"/>
      <c r="DD461" s="8"/>
      <c r="DE461" s="1"/>
      <c r="DF461" s="1"/>
      <c r="DG461" s="1"/>
      <c r="DH461" s="1"/>
      <c r="DI461" s="2"/>
      <c r="DJ461" s="206" t="s">
        <v>490</v>
      </c>
      <c r="DK461" s="4"/>
      <c r="DL461" s="4"/>
      <c r="DM461" s="4"/>
      <c r="DN461" s="4"/>
      <c r="DO461" s="4"/>
      <c r="DP461" s="4"/>
      <c r="DQ461" s="4"/>
      <c r="DR461" s="1"/>
      <c r="DS461" s="1"/>
      <c r="DT461" s="2"/>
      <c r="DU461" s="2"/>
      <c r="DV461" s="2"/>
      <c r="DW461" s="2"/>
      <c r="DX461" s="2"/>
      <c r="DY461" s="2"/>
      <c r="DZ461" s="2"/>
      <c r="EA461" s="2"/>
      <c r="EB461" s="1"/>
      <c r="EC461" s="9"/>
      <c r="ED461" s="9"/>
      <c r="EE461" s="9"/>
      <c r="EF461" s="1">
        <v>15</v>
      </c>
      <c r="EG461" s="1"/>
      <c r="EH461" s="1">
        <v>1</v>
      </c>
      <c r="EI461" s="237" t="s">
        <v>2774</v>
      </c>
      <c r="EJ461" s="1">
        <v>175</v>
      </c>
      <c r="EK461" s="1">
        <v>105</v>
      </c>
      <c r="EL461" s="6">
        <f>EK461/((EJ461/100)*(EJ461/100))</f>
        <v>34.285714285714285</v>
      </c>
      <c r="EM461" s="1"/>
      <c r="EN461" s="1">
        <v>0</v>
      </c>
      <c r="EO461" s="1">
        <v>2</v>
      </c>
      <c r="EP461" s="1">
        <v>1</v>
      </c>
      <c r="EQ461" s="8">
        <v>1</v>
      </c>
      <c r="ER461" s="10">
        <v>37653</v>
      </c>
      <c r="ES461" s="129"/>
      <c r="ET461" s="9"/>
      <c r="EU461" s="9"/>
      <c r="EV461" s="9"/>
      <c r="EW461" s="9"/>
      <c r="EX461" s="9"/>
      <c r="EY461" s="132"/>
      <c r="EZ461" s="132"/>
      <c r="FA461" s="11"/>
      <c r="FB461" s="9"/>
      <c r="FC461" s="9"/>
      <c r="FD461" s="9"/>
      <c r="FE461" s="9"/>
      <c r="FF461" s="9"/>
      <c r="FG461" s="132"/>
      <c r="FH461" s="132"/>
      <c r="FI461" s="134"/>
      <c r="FJ461" s="133"/>
      <c r="FK461" s="171"/>
      <c r="FL461" s="21"/>
      <c r="FM461" s="136"/>
      <c r="FN461" s="9"/>
      <c r="FO461" s="36"/>
      <c r="FP461" s="9"/>
      <c r="FQ461" s="132"/>
      <c r="FR461" s="132"/>
      <c r="FS461" s="1"/>
      <c r="FT461" s="1"/>
      <c r="FU461" s="335" t="s">
        <v>772</v>
      </c>
      <c r="FV461" s="344">
        <v>43191</v>
      </c>
      <c r="FW461" s="210" t="s">
        <v>772</v>
      </c>
      <c r="FX461" s="244" t="s">
        <v>2471</v>
      </c>
      <c r="FY461" s="243" t="s">
        <v>2775</v>
      </c>
      <c r="FZ461" s="1"/>
      <c r="GA461" s="1">
        <v>1</v>
      </c>
      <c r="GB461" s="9"/>
      <c r="GC461" s="9"/>
      <c r="GD461" s="1"/>
      <c r="GE461" s="20">
        <v>0</v>
      </c>
      <c r="GF461" s="237" t="s">
        <v>513</v>
      </c>
      <c r="GG461" s="1"/>
      <c r="GH461" s="28">
        <v>44760</v>
      </c>
      <c r="GI461" s="351">
        <v>1</v>
      </c>
      <c r="GJ461" s="244" t="s">
        <v>2489</v>
      </c>
      <c r="GK461" s="1"/>
      <c r="GL461" s="244" t="s">
        <v>513</v>
      </c>
      <c r="GM461" s="9"/>
      <c r="GN461" s="1"/>
      <c r="GO461" s="1"/>
      <c r="GP461" s="4"/>
      <c r="GQ461" s="1"/>
      <c r="GR461" s="138"/>
      <c r="GS461" s="1"/>
      <c r="GT461" s="1"/>
      <c r="GU461" s="1"/>
      <c r="GV461" s="1"/>
      <c r="GW461" s="1"/>
      <c r="GX461" s="1"/>
      <c r="GY461" s="9"/>
      <c r="GZ461" s="9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9"/>
      <c r="KC461" s="9"/>
      <c r="KD461" s="9"/>
      <c r="KE461" s="9"/>
      <c r="KF461" s="9"/>
      <c r="KG461" s="9"/>
      <c r="KH461" s="9"/>
      <c r="KI461" s="9"/>
      <c r="KJ461" s="9"/>
      <c r="KK461" s="9"/>
      <c r="KL461" s="9"/>
      <c r="KM461" s="9"/>
      <c r="KN461" s="9"/>
      <c r="KO461" s="9"/>
      <c r="KP461" s="1"/>
      <c r="KQ461" s="9"/>
      <c r="KR461" s="9"/>
      <c r="KS461" s="23">
        <v>43299</v>
      </c>
      <c r="KT461" s="20">
        <v>1</v>
      </c>
      <c r="KU461" s="1">
        <v>1</v>
      </c>
      <c r="KV461" s="1">
        <v>1</v>
      </c>
      <c r="KW461" s="23">
        <v>44663</v>
      </c>
      <c r="KX461" s="1">
        <v>2</v>
      </c>
      <c r="KY461" s="1">
        <v>0</v>
      </c>
      <c r="KZ461" s="1">
        <v>0</v>
      </c>
      <c r="LA461" s="11" t="s">
        <v>2428</v>
      </c>
      <c r="LB461" s="11"/>
      <c r="LC461" s="11"/>
    </row>
    <row r="462" spans="1:315">
      <c r="A462" s="1">
        <v>103</v>
      </c>
      <c r="B462" s="1">
        <f>COUNTIFS($D$3:D462,D462,$F$3:F462,F462)</f>
        <v>1</v>
      </c>
      <c r="C462" s="34">
        <v>17334</v>
      </c>
      <c r="D462" s="21" t="s">
        <v>2011</v>
      </c>
      <c r="E462" s="2" t="s">
        <v>2012</v>
      </c>
      <c r="F462" s="12">
        <v>395307448</v>
      </c>
      <c r="G462" s="1">
        <v>83</v>
      </c>
      <c r="H462" s="441">
        <v>44680</v>
      </c>
      <c r="I462" s="29" t="s">
        <v>762</v>
      </c>
      <c r="J462" s="24" t="s">
        <v>486</v>
      </c>
      <c r="K462" s="2" t="s">
        <v>429</v>
      </c>
      <c r="L462" s="2">
        <v>12</v>
      </c>
      <c r="M462" s="2">
        <v>12</v>
      </c>
      <c r="N462" s="2" t="s">
        <v>644</v>
      </c>
      <c r="O462" s="11"/>
      <c r="P462" s="2" t="s">
        <v>1991</v>
      </c>
      <c r="Q462" s="11"/>
      <c r="R462" s="11"/>
      <c r="S462" s="11"/>
      <c r="T462" s="41"/>
      <c r="U462" s="41"/>
      <c r="V462" s="61" t="s">
        <v>1980</v>
      </c>
      <c r="W462" s="41"/>
      <c r="X462" s="41"/>
      <c r="Y462" s="41"/>
      <c r="Z462" s="29"/>
      <c r="AA462" s="1" t="s">
        <v>1780</v>
      </c>
      <c r="AB462" s="1"/>
      <c r="AC462" s="112">
        <v>158</v>
      </c>
      <c r="AD462" s="112">
        <v>1800</v>
      </c>
      <c r="AE462" s="11"/>
      <c r="AF462" s="11"/>
      <c r="AG462" s="11" t="s">
        <v>490</v>
      </c>
      <c r="AH462" s="112">
        <v>150</v>
      </c>
      <c r="AI462" s="1"/>
      <c r="AJ462" s="11"/>
      <c r="AK462" s="112"/>
      <c r="AL462" s="1"/>
      <c r="AM462" s="11"/>
      <c r="AN462" s="1"/>
      <c r="AO462" s="113">
        <v>25.5</v>
      </c>
      <c r="AP462" s="114">
        <v>68.400000000000006</v>
      </c>
      <c r="AQ462" s="115">
        <v>4.1100000000000003</v>
      </c>
      <c r="AR462" s="116">
        <f>AO462+AP462+AQ462</f>
        <v>98.01</v>
      </c>
      <c r="AS462" s="117">
        <f>AO462/AP462</f>
        <v>0.37280701754385964</v>
      </c>
      <c r="AT462" s="118">
        <f>AO462/AP462*AQ462</f>
        <v>1.5322368421052632</v>
      </c>
      <c r="AU462" s="119">
        <f>AO462/(AP462+AQ462)</f>
        <v>0.35167563094745552</v>
      </c>
      <c r="AV462" s="19">
        <f>AW462*AO462/100</f>
        <v>21.76</v>
      </c>
      <c r="AW462" s="19">
        <f>98-AY462</f>
        <v>85.333333333333329</v>
      </c>
      <c r="AX462" s="120">
        <v>3.23</v>
      </c>
      <c r="AY462" s="19">
        <f>AX462*100/AO462</f>
        <v>12.666666666666666</v>
      </c>
      <c r="AZ462" s="1" t="s">
        <v>431</v>
      </c>
      <c r="BA462" s="55">
        <v>3.84</v>
      </c>
      <c r="BB462" s="1" t="s">
        <v>431</v>
      </c>
      <c r="BC462" s="6">
        <v>5.1999999999999998E-2</v>
      </c>
      <c r="BD462" s="6"/>
      <c r="BE462" s="19"/>
      <c r="BF462" s="19"/>
      <c r="BG462" s="64">
        <v>2659.2307692307691</v>
      </c>
      <c r="BH462" s="64">
        <v>158</v>
      </c>
      <c r="BI462" s="19">
        <v>0</v>
      </c>
      <c r="BJ462" s="19">
        <v>44.9</v>
      </c>
      <c r="BK462" s="19">
        <f>100-BJ462</f>
        <v>55.1</v>
      </c>
      <c r="BL462" s="121">
        <f>BJ462/BK462</f>
        <v>0.81488203266787651</v>
      </c>
      <c r="BM462" s="122">
        <v>1.07</v>
      </c>
      <c r="BN462" s="6">
        <f>BM462*100/AO462</f>
        <v>4.1960784313725492</v>
      </c>
      <c r="BO462" s="1" t="s">
        <v>431</v>
      </c>
      <c r="BP462" s="19">
        <v>21.440677966101696</v>
      </c>
      <c r="BQ462" s="19">
        <v>30.3</v>
      </c>
      <c r="BR462" s="42">
        <v>19874.560000000001</v>
      </c>
      <c r="BS462" s="6">
        <f>BX462+BZ462</f>
        <v>32.1</v>
      </c>
      <c r="BT462" s="4">
        <v>93.4</v>
      </c>
      <c r="BU462" s="42">
        <v>6302.3809523809523</v>
      </c>
      <c r="BV462" s="6">
        <f>100-BT462</f>
        <v>6.5999999999999943</v>
      </c>
      <c r="BW462" s="6">
        <f>BY462+CA462+CC462</f>
        <v>67.716000000000008</v>
      </c>
      <c r="BX462" s="22">
        <v>21.2</v>
      </c>
      <c r="BY462" s="22">
        <f>BX462*AP462/100</f>
        <v>14.500800000000002</v>
      </c>
      <c r="BZ462" s="6">
        <v>10.9</v>
      </c>
      <c r="CA462" s="22">
        <f>BZ462*AP462/100</f>
        <v>7.4556000000000004</v>
      </c>
      <c r="CB462" s="6">
        <v>66.900000000000006</v>
      </c>
      <c r="CC462" s="22">
        <f>CB462*AP462/100</f>
        <v>45.759600000000006</v>
      </c>
      <c r="CD462" s="22" t="s">
        <v>431</v>
      </c>
      <c r="CE462" s="123">
        <v>87.6</v>
      </c>
      <c r="CF462" s="124">
        <v>6377</v>
      </c>
      <c r="CG462" s="123">
        <v>66.099999999999994</v>
      </c>
      <c r="CH462" s="124">
        <v>4746</v>
      </c>
      <c r="CI462" s="123">
        <v>9.06</v>
      </c>
      <c r="CJ462" s="123">
        <v>32.299999999999997</v>
      </c>
      <c r="CK462" s="124">
        <v>5232</v>
      </c>
      <c r="CL462" s="19">
        <f>BX462/BZ462</f>
        <v>1.9449541284403669</v>
      </c>
      <c r="CM462" s="19"/>
      <c r="CN462" s="19"/>
      <c r="CO462" s="19"/>
      <c r="CP462" s="6"/>
      <c r="CQ462" s="19"/>
      <c r="CR462" s="19"/>
      <c r="CS462" s="20"/>
      <c r="CT462" s="25"/>
      <c r="CU462" s="125"/>
      <c r="CV462" s="125"/>
      <c r="CW462" s="1"/>
      <c r="CX462" s="1"/>
      <c r="CY462" s="1"/>
      <c r="CZ462" s="22"/>
      <c r="DA462" s="16"/>
      <c r="DB462" s="126"/>
      <c r="DC462" s="127"/>
      <c r="DD462" s="128"/>
      <c r="DE462" s="1"/>
      <c r="DF462" s="1"/>
      <c r="DG462" s="1"/>
      <c r="DH462" s="1"/>
      <c r="DI462" s="1" t="s">
        <v>435</v>
      </c>
      <c r="DJ462" s="206" t="s">
        <v>490</v>
      </c>
      <c r="DK462" s="4">
        <v>2</v>
      </c>
      <c r="DL462" s="4"/>
      <c r="DM462" s="4"/>
      <c r="DN462" s="16">
        <v>0</v>
      </c>
      <c r="DO462" s="4"/>
      <c r="DP462" s="4"/>
      <c r="DQ462" s="4"/>
      <c r="DR462" s="55" t="s">
        <v>430</v>
      </c>
      <c r="DS462" s="22" t="s">
        <v>430</v>
      </c>
      <c r="DT462" s="22">
        <v>308</v>
      </c>
      <c r="DU462" s="22">
        <v>8.4</v>
      </c>
      <c r="DV462" s="22">
        <v>91.6</v>
      </c>
      <c r="DW462" s="22" t="s">
        <v>430</v>
      </c>
      <c r="DX462" s="22" t="s">
        <v>430</v>
      </c>
      <c r="DY462" s="22" t="s">
        <v>430</v>
      </c>
      <c r="DZ462" s="22" t="s">
        <v>430</v>
      </c>
      <c r="EA462" s="2">
        <v>0</v>
      </c>
      <c r="EB462" s="2"/>
      <c r="EC462" s="36"/>
      <c r="ED462" s="36"/>
      <c r="EE462" s="4">
        <f>L462</f>
        <v>12</v>
      </c>
      <c r="EF462" s="4">
        <v>20</v>
      </c>
      <c r="EG462" s="4"/>
      <c r="EH462" s="4">
        <v>0</v>
      </c>
      <c r="EI462" s="4" t="s">
        <v>513</v>
      </c>
      <c r="EJ462" s="4">
        <v>165</v>
      </c>
      <c r="EK462" s="4">
        <v>140</v>
      </c>
      <c r="EL462" s="6">
        <f>EK462/(EJ462*EJ462*0.01*0.01)</f>
        <v>51.423324150596876</v>
      </c>
      <c r="EM462" s="4"/>
      <c r="EN462" s="4">
        <v>1</v>
      </c>
      <c r="EO462" s="4">
        <v>3</v>
      </c>
      <c r="EP462" s="4">
        <v>2</v>
      </c>
      <c r="EQ462" s="31" t="s">
        <v>513</v>
      </c>
      <c r="ER462" s="14" t="s">
        <v>513</v>
      </c>
      <c r="ES462" s="129">
        <f>C462</f>
        <v>17334</v>
      </c>
      <c r="ET462" s="130">
        <v>75</v>
      </c>
      <c r="EU462" s="130">
        <v>65685</v>
      </c>
      <c r="EV462" s="130">
        <v>4000</v>
      </c>
      <c r="EW462" s="130">
        <v>40560</v>
      </c>
      <c r="EX462" s="130">
        <v>3272</v>
      </c>
      <c r="EY462" s="131">
        <f>EX462/EV462*EW462/ET462</f>
        <v>442.37439999999992</v>
      </c>
      <c r="EZ462" s="38">
        <f>L462*EY462</f>
        <v>5308.4927999999991</v>
      </c>
      <c r="FA462" s="9"/>
      <c r="FB462" s="9"/>
      <c r="FC462" s="9"/>
      <c r="FD462" s="9"/>
      <c r="FE462" s="132"/>
      <c r="FF462" s="132"/>
      <c r="FG462" s="132"/>
      <c r="FH462" s="133"/>
      <c r="FI462" s="134"/>
      <c r="FJ462" s="133"/>
      <c r="FK462" s="135"/>
      <c r="FL462" s="136"/>
      <c r="FM462" s="9"/>
      <c r="FN462" s="1"/>
      <c r="FO462" s="40">
        <f>AC462/1000</f>
        <v>0.158</v>
      </c>
      <c r="FP462" s="9"/>
      <c r="FQ462" s="118">
        <f>EX462*100/EU462</f>
        <v>4.9813503844104439</v>
      </c>
      <c r="FR462" s="137">
        <f>EY462/1000</f>
        <v>0.44237439999999995</v>
      </c>
      <c r="FS462" s="9"/>
      <c r="FT462" s="1"/>
      <c r="FU462" s="335"/>
      <c r="FV462" s="348" t="s">
        <v>430</v>
      </c>
      <c r="FW462" s="210"/>
      <c r="FX462" s="244" t="s">
        <v>1322</v>
      </c>
      <c r="FY462" s="243" t="s">
        <v>2422</v>
      </c>
      <c r="FZ462" s="1"/>
      <c r="GA462" s="237" t="s">
        <v>430</v>
      </c>
      <c r="GB462" s="9"/>
      <c r="GC462" s="9"/>
      <c r="GD462" s="1"/>
      <c r="GE462" s="20">
        <v>0</v>
      </c>
      <c r="GF462" s="237" t="s">
        <v>513</v>
      </c>
      <c r="GG462" s="1"/>
      <c r="GH462" s="244" t="s">
        <v>430</v>
      </c>
      <c r="GI462" s="351">
        <v>1</v>
      </c>
      <c r="GJ462" s="244" t="s">
        <v>430</v>
      </c>
      <c r="GK462" s="1"/>
      <c r="GL462" s="244" t="s">
        <v>513</v>
      </c>
      <c r="GM462" s="9"/>
      <c r="GN462" s="1"/>
      <c r="GO462" s="10">
        <v>44680</v>
      </c>
      <c r="GP462" s="10"/>
      <c r="GQ462" s="20"/>
      <c r="GR462" s="138"/>
      <c r="GS462" s="1"/>
      <c r="GT462" s="1"/>
      <c r="GU462" s="1"/>
      <c r="GV462" s="1"/>
      <c r="GW462" s="1"/>
      <c r="GX462" s="1"/>
      <c r="GY462" s="9"/>
      <c r="GZ462" s="9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22"/>
      <c r="KC462" s="22"/>
      <c r="KD462" s="22"/>
      <c r="KE462" s="20">
        <f>FR462*AO462/100*1000</f>
        <v>112.80547199999999</v>
      </c>
      <c r="KF462" s="20">
        <f>FR462*AP462/100*1000</f>
        <v>302.58408959999997</v>
      </c>
      <c r="KG462" s="20">
        <f>FR462*AQ462/100*1000</f>
        <v>18.181587839999999</v>
      </c>
      <c r="KH462" s="20">
        <f>FR462*AX462/100*1000</f>
        <v>14.288693119999998</v>
      </c>
      <c r="KI462" s="20">
        <f>FR462*BM462/100*1000</f>
        <v>4.73340608</v>
      </c>
      <c r="KJ462" s="20">
        <f>FR462*BY462/100*1000</f>
        <v>64.147826995199992</v>
      </c>
      <c r="KK462" s="20">
        <f>FR462*CA462/100*1000</f>
        <v>32.981665766399999</v>
      </c>
      <c r="KL462" s="20">
        <f>FR462*CC462/100*1000</f>
        <v>202.42875594240002</v>
      </c>
      <c r="KM462" s="1">
        <v>90</v>
      </c>
      <c r="KN462" s="1">
        <v>87.5</v>
      </c>
      <c r="KO462" s="9"/>
      <c r="KP462" s="22"/>
      <c r="KQ462" s="22"/>
      <c r="KR462" s="22"/>
      <c r="KS462" s="10" t="s">
        <v>430</v>
      </c>
      <c r="KT462" s="459" t="s">
        <v>430</v>
      </c>
      <c r="KU462" s="237" t="s">
        <v>430</v>
      </c>
      <c r="KV462" s="237" t="s">
        <v>430</v>
      </c>
      <c r="KW462" s="237" t="s">
        <v>430</v>
      </c>
      <c r="KX462" s="237" t="s">
        <v>430</v>
      </c>
      <c r="KY462" s="2" t="s">
        <v>430</v>
      </c>
      <c r="KZ462" s="2" t="s">
        <v>430</v>
      </c>
      <c r="LA462" s="11" t="s">
        <v>2480</v>
      </c>
      <c r="LB462" s="11"/>
      <c r="LC462" s="11"/>
    </row>
    <row r="463" spans="1:315">
      <c r="A463" s="1">
        <v>145</v>
      </c>
      <c r="B463" s="1">
        <f>COUNTIFS($D$3:D463,D463,$F$3:F463,F463)</f>
        <v>1</v>
      </c>
      <c r="C463" s="34">
        <v>17630</v>
      </c>
      <c r="D463" s="21" t="s">
        <v>2062</v>
      </c>
      <c r="E463" s="2" t="s">
        <v>525</v>
      </c>
      <c r="F463" s="12">
        <v>6051191454</v>
      </c>
      <c r="G463" s="1">
        <v>62</v>
      </c>
      <c r="H463" s="441">
        <v>44734</v>
      </c>
      <c r="I463" s="29" t="s">
        <v>2063</v>
      </c>
      <c r="J463" s="24" t="s">
        <v>486</v>
      </c>
      <c r="K463" s="2" t="s">
        <v>429</v>
      </c>
      <c r="L463" s="2">
        <v>12</v>
      </c>
      <c r="M463" s="2">
        <v>2</v>
      </c>
      <c r="N463" s="2" t="s">
        <v>430</v>
      </c>
      <c r="O463" s="11"/>
      <c r="P463" s="2" t="s">
        <v>2059</v>
      </c>
      <c r="Q463" s="11"/>
      <c r="R463" s="11"/>
      <c r="S463" s="11"/>
      <c r="T463" s="41"/>
      <c r="U463" s="41"/>
      <c r="V463" s="61" t="s">
        <v>1980</v>
      </c>
      <c r="W463" s="41"/>
      <c r="X463" s="41"/>
      <c r="Y463" s="41"/>
      <c r="Z463" s="29"/>
      <c r="AA463" s="1" t="s">
        <v>1780</v>
      </c>
      <c r="AB463" s="1"/>
      <c r="AC463" s="112">
        <v>209</v>
      </c>
      <c r="AD463" s="112">
        <v>2500</v>
      </c>
      <c r="AE463" s="11"/>
      <c r="AF463" s="11"/>
      <c r="AG463" s="11" t="s">
        <v>482</v>
      </c>
      <c r="AH463" s="112">
        <v>150</v>
      </c>
      <c r="AI463" s="1"/>
      <c r="AJ463" s="11"/>
      <c r="AK463" s="112"/>
      <c r="AL463" s="1"/>
      <c r="AM463" s="11"/>
      <c r="AN463" s="1"/>
      <c r="AO463" s="113">
        <v>54.3</v>
      </c>
      <c r="AP463" s="114">
        <v>42.8</v>
      </c>
      <c r="AQ463" s="115">
        <v>2.34</v>
      </c>
      <c r="AR463" s="116">
        <f>AO463+AP463+AQ463</f>
        <v>99.44</v>
      </c>
      <c r="AS463" s="117">
        <f>AO463/AP463</f>
        <v>1.2686915887850467</v>
      </c>
      <c r="AT463" s="118">
        <f>AO463/AP463*AQ463</f>
        <v>2.9687383177570092</v>
      </c>
      <c r="AU463" s="119">
        <f>AO463/(AP463+AQ463)</f>
        <v>1.2029242357111209</v>
      </c>
      <c r="AV463" s="19">
        <f>AW463*AO463/100</f>
        <v>38.614000000000004</v>
      </c>
      <c r="AW463" s="19">
        <f>98-AY463</f>
        <v>71.112338858195216</v>
      </c>
      <c r="AX463" s="120">
        <v>14.6</v>
      </c>
      <c r="AY463" s="19">
        <f>AX463*100/AO463</f>
        <v>26.887661141804788</v>
      </c>
      <c r="AZ463" s="1" t="s">
        <v>431</v>
      </c>
      <c r="BA463" s="55">
        <v>22.3</v>
      </c>
      <c r="BB463" s="1" t="s">
        <v>431</v>
      </c>
      <c r="BC463" s="6">
        <v>5.0099999999999997E-3</v>
      </c>
      <c r="BD463" s="6"/>
      <c r="BE463" s="19"/>
      <c r="BF463" s="19"/>
      <c r="BG463" s="64">
        <v>7676.1538461538457</v>
      </c>
      <c r="BH463" s="64">
        <v>494</v>
      </c>
      <c r="BI463" s="19">
        <v>1.08</v>
      </c>
      <c r="BJ463" s="19">
        <v>32.799999999999997</v>
      </c>
      <c r="BK463" s="19">
        <f>100-BJ463</f>
        <v>67.2</v>
      </c>
      <c r="BL463" s="121">
        <f>BJ463/BK463</f>
        <v>0.48809523809523803</v>
      </c>
      <c r="BM463" s="122">
        <v>0.18</v>
      </c>
      <c r="BN463" s="6">
        <f>BM463*100/AO463</f>
        <v>0.33149171270718236</v>
      </c>
      <c r="BO463" s="1" t="s">
        <v>431</v>
      </c>
      <c r="BP463" s="19">
        <v>68.728813559322035</v>
      </c>
      <c r="BQ463" s="19">
        <v>82.7</v>
      </c>
      <c r="BR463" s="42">
        <v>87038.720000000001</v>
      </c>
      <c r="BS463" s="6">
        <f>BX463+BZ463</f>
        <v>35.200000000000003</v>
      </c>
      <c r="BT463" s="4">
        <v>82.9</v>
      </c>
      <c r="BU463" s="42">
        <v>9922.2222222222226</v>
      </c>
      <c r="BV463" s="6">
        <f>100-BT463</f>
        <v>17.099999999999994</v>
      </c>
      <c r="BW463" s="6">
        <f>BY463+CA463+CC463</f>
        <v>42.628799999999998</v>
      </c>
      <c r="BX463" s="22">
        <v>19.8</v>
      </c>
      <c r="BY463" s="22">
        <f>BX463*AP463/100</f>
        <v>8.4743999999999993</v>
      </c>
      <c r="BZ463" s="6">
        <v>15.4</v>
      </c>
      <c r="CA463" s="22">
        <f>BZ463*AP463/100</f>
        <v>6.5911999999999997</v>
      </c>
      <c r="CB463" s="6">
        <v>64.400000000000006</v>
      </c>
      <c r="CC463" s="22">
        <f>CB463*AP463/100</f>
        <v>27.563200000000002</v>
      </c>
      <c r="CD463" s="22" t="s">
        <v>431</v>
      </c>
      <c r="CE463" s="123">
        <v>99.8</v>
      </c>
      <c r="CF463" s="124">
        <v>13007</v>
      </c>
      <c r="CG463" s="123">
        <v>96.4</v>
      </c>
      <c r="CH463" s="124">
        <v>10414</v>
      </c>
      <c r="CI463" s="123">
        <v>88.8</v>
      </c>
      <c r="CJ463" s="123">
        <v>92.1</v>
      </c>
      <c r="CK463" s="124">
        <v>7116</v>
      </c>
      <c r="CL463" s="19">
        <f>BX463/BZ463</f>
        <v>1.2857142857142858</v>
      </c>
      <c r="CM463" s="19"/>
      <c r="CN463" s="19"/>
      <c r="CO463" s="19"/>
      <c r="CP463" s="6"/>
      <c r="CQ463" s="19"/>
      <c r="CR463" s="19"/>
      <c r="CS463" s="20"/>
      <c r="CT463" s="25"/>
      <c r="CU463" s="125"/>
      <c r="CV463" s="125"/>
      <c r="CW463" s="1"/>
      <c r="CX463" s="1"/>
      <c r="CY463" s="1"/>
      <c r="CZ463" s="22"/>
      <c r="DA463" s="16"/>
      <c r="DB463" s="126"/>
      <c r="DC463" s="127"/>
      <c r="DD463" s="128"/>
      <c r="DE463" s="1"/>
      <c r="DF463" s="1"/>
      <c r="DG463" s="1"/>
      <c r="DH463" s="1"/>
      <c r="DI463" s="1" t="s">
        <v>435</v>
      </c>
      <c r="DJ463" s="205" t="s">
        <v>482</v>
      </c>
      <c r="DK463" s="4">
        <v>2</v>
      </c>
      <c r="DL463" s="4"/>
      <c r="DM463" s="4"/>
      <c r="DN463" s="16">
        <v>0</v>
      </c>
      <c r="DO463" s="4"/>
      <c r="DP463" s="4"/>
      <c r="DQ463" s="4"/>
      <c r="DR463" s="55" t="s">
        <v>430</v>
      </c>
      <c r="DS463" s="22" t="s">
        <v>430</v>
      </c>
      <c r="DT463" s="22">
        <v>215</v>
      </c>
      <c r="DU463" s="22">
        <v>7.4</v>
      </c>
      <c r="DV463" s="22">
        <v>92.6</v>
      </c>
      <c r="DW463" s="22" t="s">
        <v>430</v>
      </c>
      <c r="DX463" s="22" t="s">
        <v>430</v>
      </c>
      <c r="DY463" s="22" t="s">
        <v>430</v>
      </c>
      <c r="DZ463" s="22" t="s">
        <v>430</v>
      </c>
      <c r="EA463" s="2">
        <v>0</v>
      </c>
      <c r="EB463" s="2"/>
      <c r="EC463" s="36"/>
      <c r="ED463" s="36"/>
      <c r="EE463" s="4">
        <f>L463</f>
        <v>12</v>
      </c>
      <c r="EF463" s="4">
        <v>20</v>
      </c>
      <c r="EG463" s="4"/>
      <c r="EH463" s="4">
        <v>1</v>
      </c>
      <c r="EI463" s="4" t="s">
        <v>2502</v>
      </c>
      <c r="EJ463" s="4" t="s">
        <v>430</v>
      </c>
      <c r="EK463" s="4" t="s">
        <v>430</v>
      </c>
      <c r="EL463" s="6" t="s">
        <v>430</v>
      </c>
      <c r="EM463" s="4"/>
      <c r="EN463" s="4">
        <v>1</v>
      </c>
      <c r="EO463" s="4">
        <v>2</v>
      </c>
      <c r="EP463" s="4">
        <v>2</v>
      </c>
      <c r="EQ463" s="31" t="s">
        <v>513</v>
      </c>
      <c r="ER463" s="14" t="s">
        <v>513</v>
      </c>
      <c r="ES463" s="129">
        <f>C463</f>
        <v>17630</v>
      </c>
      <c r="ET463" s="130">
        <v>75</v>
      </c>
      <c r="EU463" s="130">
        <v>44507</v>
      </c>
      <c r="EV463" s="130">
        <v>8000</v>
      </c>
      <c r="EW463" s="130">
        <v>40560</v>
      </c>
      <c r="EX463" s="130">
        <v>3242</v>
      </c>
      <c r="EY463" s="131">
        <f>EX463/EV463*EW463/ET463</f>
        <v>219.15919999999997</v>
      </c>
      <c r="EZ463" s="38">
        <f>L463*EY463</f>
        <v>2629.9103999999998</v>
      </c>
      <c r="FA463" s="9"/>
      <c r="FB463" s="9"/>
      <c r="FC463" s="9"/>
      <c r="FD463" s="9"/>
      <c r="FE463" s="132"/>
      <c r="FF463" s="132"/>
      <c r="FG463" s="132"/>
      <c r="FH463" s="133"/>
      <c r="FI463" s="134"/>
      <c r="FJ463" s="133"/>
      <c r="FK463" s="135"/>
      <c r="FL463" s="136"/>
      <c r="FM463" s="9"/>
      <c r="FN463" s="1"/>
      <c r="FO463" s="40">
        <f>AC463/1000</f>
        <v>0.20899999999999999</v>
      </c>
      <c r="FP463" s="9"/>
      <c r="FQ463" s="118">
        <f>EX463*100/EU463</f>
        <v>7.2842474217538813</v>
      </c>
      <c r="FR463" s="137">
        <f>EY463/1000</f>
        <v>0.21915919999999997</v>
      </c>
      <c r="FS463" s="9"/>
      <c r="FT463" s="1"/>
      <c r="FU463" s="336">
        <v>43586</v>
      </c>
      <c r="FV463" s="343"/>
      <c r="FW463" s="237" t="s">
        <v>1322</v>
      </c>
      <c r="FX463" s="208"/>
      <c r="FY463" s="243" t="s">
        <v>2628</v>
      </c>
      <c r="FZ463" s="1"/>
      <c r="GA463" s="1">
        <v>4</v>
      </c>
      <c r="GB463" s="9"/>
      <c r="GC463" s="9"/>
      <c r="GD463" s="1"/>
      <c r="GE463" s="20">
        <v>0</v>
      </c>
      <c r="GF463" s="237" t="s">
        <v>513</v>
      </c>
      <c r="GG463" s="1"/>
      <c r="GH463" s="28">
        <v>44839</v>
      </c>
      <c r="GI463" s="351">
        <v>1</v>
      </c>
      <c r="GJ463" s="244" t="s">
        <v>2489</v>
      </c>
      <c r="GK463" s="1"/>
      <c r="GL463" s="244" t="s">
        <v>513</v>
      </c>
      <c r="GM463" s="9"/>
      <c r="GN463" s="1"/>
      <c r="GO463" s="10">
        <v>44734</v>
      </c>
      <c r="GP463" s="10"/>
      <c r="GQ463" s="20"/>
      <c r="GR463" s="138"/>
      <c r="GS463" s="1"/>
      <c r="GT463" s="1"/>
      <c r="GU463" s="1"/>
      <c r="GV463" s="1"/>
      <c r="GW463" s="1"/>
      <c r="GX463" s="1"/>
      <c r="GY463" s="9"/>
      <c r="GZ463" s="9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22"/>
      <c r="KC463" s="22"/>
      <c r="KD463" s="22"/>
      <c r="KE463" s="20">
        <f>FR463*AO463/100*1000</f>
        <v>119.00344559999996</v>
      </c>
      <c r="KF463" s="20">
        <f>FR463*AP463/100*1000</f>
        <v>93.800137599999985</v>
      </c>
      <c r="KG463" s="20">
        <f>FR463*AQ463/100*1000</f>
        <v>5.1283252799999994</v>
      </c>
      <c r="KH463" s="20">
        <f>FR463*AX463/100*1000</f>
        <v>31.997243199999996</v>
      </c>
      <c r="KI463" s="20">
        <f>FR463*BM463/100*1000</f>
        <v>0.39448655999999993</v>
      </c>
      <c r="KJ463" s="20">
        <f>FR463*BY463/100*1000</f>
        <v>18.572427244799997</v>
      </c>
      <c r="KK463" s="20">
        <f>FR463*CA463/100*1000</f>
        <v>14.445221190399998</v>
      </c>
      <c r="KL463" s="20">
        <f>FR463*CC463/100*1000</f>
        <v>60.407288614400002</v>
      </c>
      <c r="KM463" s="1">
        <v>80.8</v>
      </c>
      <c r="KN463" s="1">
        <v>91.9</v>
      </c>
      <c r="KO463" s="9"/>
      <c r="KP463" s="22"/>
      <c r="KQ463" s="22"/>
      <c r="KR463" s="22"/>
      <c r="KS463" s="23">
        <v>44839</v>
      </c>
      <c r="KT463" s="20">
        <v>1</v>
      </c>
      <c r="KU463" s="1">
        <v>2</v>
      </c>
      <c r="KV463" s="1">
        <v>1</v>
      </c>
      <c r="KW463" s="23">
        <v>44839</v>
      </c>
      <c r="KX463" s="1">
        <v>1</v>
      </c>
      <c r="KY463" s="2">
        <v>0</v>
      </c>
      <c r="KZ463" s="2">
        <v>3</v>
      </c>
      <c r="LA463" s="11" t="s">
        <v>2428</v>
      </c>
      <c r="LB463" s="11"/>
      <c r="LC463" s="11"/>
    </row>
    <row r="464" spans="1:315">
      <c r="A464" s="1">
        <v>77</v>
      </c>
      <c r="B464" s="1">
        <f>COUNTIFS($D$3:D464,D464,$F$3:F464,F464)</f>
        <v>1</v>
      </c>
      <c r="C464" s="34">
        <v>14854</v>
      </c>
      <c r="D464" s="21" t="s">
        <v>1521</v>
      </c>
      <c r="E464" s="2" t="s">
        <v>552</v>
      </c>
      <c r="F464" s="12">
        <v>7712275329</v>
      </c>
      <c r="G464" s="1">
        <v>44</v>
      </c>
      <c r="H464" s="441">
        <v>44274</v>
      </c>
      <c r="I464" s="29" t="s">
        <v>1522</v>
      </c>
      <c r="J464" s="24" t="s">
        <v>486</v>
      </c>
      <c r="K464" s="2" t="s">
        <v>429</v>
      </c>
      <c r="L464" s="2">
        <v>7</v>
      </c>
      <c r="M464" s="2" t="s">
        <v>598</v>
      </c>
      <c r="N464" s="2" t="s">
        <v>644</v>
      </c>
      <c r="O464" s="11"/>
      <c r="P464" s="2" t="s">
        <v>1480</v>
      </c>
      <c r="Q464" s="11"/>
      <c r="R464" s="11"/>
      <c r="S464" s="11"/>
      <c r="T464" s="41"/>
      <c r="U464" s="41"/>
      <c r="V464" s="61" t="s">
        <v>1358</v>
      </c>
      <c r="W464" s="41"/>
      <c r="X464" s="63"/>
      <c r="Y464" s="63"/>
      <c r="Z464" s="11"/>
      <c r="AA464" s="1" t="s">
        <v>793</v>
      </c>
      <c r="AB464" s="1"/>
      <c r="AC464" s="112">
        <v>554</v>
      </c>
      <c r="AD464" s="112">
        <v>3800</v>
      </c>
      <c r="AE464" s="11"/>
      <c r="AF464" s="11"/>
      <c r="AG464" s="11" t="s">
        <v>490</v>
      </c>
      <c r="AH464" s="112">
        <v>250</v>
      </c>
      <c r="AI464" s="11"/>
      <c r="AJ464" s="11"/>
      <c r="AK464" s="112"/>
      <c r="AL464" s="1"/>
      <c r="AM464" s="11"/>
      <c r="AN464" s="1"/>
      <c r="AO464" s="113">
        <v>43.4</v>
      </c>
      <c r="AP464" s="114">
        <v>54.8</v>
      </c>
      <c r="AQ464" s="115">
        <v>0.82</v>
      </c>
      <c r="AR464" s="116">
        <f>AO464+AP464+AQ464</f>
        <v>99.019999999999982</v>
      </c>
      <c r="AS464" s="117">
        <f>AO464/AP464</f>
        <v>0.79197080291970801</v>
      </c>
      <c r="AT464" s="118">
        <f>AO464/AP464*AQ464</f>
        <v>0.6494160583941605</v>
      </c>
      <c r="AU464" s="119">
        <f>AO464/(AP464+AQ464)</f>
        <v>0.78029485796476084</v>
      </c>
      <c r="AV464" s="19">
        <f>AW464*AO464/100</f>
        <v>31.611999999999995</v>
      </c>
      <c r="AW464" s="19">
        <f>98-AY464-(CD464*100/AO464)</f>
        <v>72.838709677419345</v>
      </c>
      <c r="AX464" s="120">
        <v>5.55</v>
      </c>
      <c r="AY464" s="19">
        <f>AX464*100/AO464</f>
        <v>12.788018433179724</v>
      </c>
      <c r="AZ464" s="1" t="s">
        <v>431</v>
      </c>
      <c r="BA464" s="55">
        <v>10.3</v>
      </c>
      <c r="BB464" s="1" t="s">
        <v>431</v>
      </c>
      <c r="BC464" s="6">
        <v>2.1999999999999999E-2</v>
      </c>
      <c r="BD464" s="6"/>
      <c r="BE464" s="19"/>
      <c r="BF464" s="19"/>
      <c r="BG464" s="64">
        <v>5216</v>
      </c>
      <c r="BH464" s="2">
        <v>677.27272727272725</v>
      </c>
      <c r="BI464" s="19">
        <v>4.9800000000000004</v>
      </c>
      <c r="BJ464" s="19">
        <v>46.8</v>
      </c>
      <c r="BK464" s="1">
        <v>53.2</v>
      </c>
      <c r="BL464" s="121">
        <f>BJ464/BK464</f>
        <v>0.87969924812030065</v>
      </c>
      <c r="BM464" s="122">
        <v>0.94</v>
      </c>
      <c r="BN464" s="6">
        <f>BM464*100/AO464</f>
        <v>2.1658986175115209</v>
      </c>
      <c r="BO464" s="1" t="s">
        <v>431</v>
      </c>
      <c r="BP464" s="19">
        <v>38.799999999999997</v>
      </c>
      <c r="BQ464" s="19">
        <v>37.700000000000003</v>
      </c>
      <c r="BR464" s="4">
        <v>51038</v>
      </c>
      <c r="BS464" s="6">
        <f>BX464+BZ464</f>
        <v>64.900000000000006</v>
      </c>
      <c r="BT464" s="4">
        <v>86.3</v>
      </c>
      <c r="BU464" s="4">
        <v>8087</v>
      </c>
      <c r="BV464" s="6">
        <f>100-BT464</f>
        <v>13.700000000000003</v>
      </c>
      <c r="BW464" s="6">
        <f>BY464+CA464+CC464</f>
        <v>54.525999999999996</v>
      </c>
      <c r="BX464" s="22">
        <v>24.1</v>
      </c>
      <c r="BY464" s="22">
        <f>BX464*AP464/100</f>
        <v>13.206800000000001</v>
      </c>
      <c r="BZ464" s="4">
        <v>40.799999999999997</v>
      </c>
      <c r="CA464" s="22">
        <f>BZ464*AP464/100</f>
        <v>22.358399999999996</v>
      </c>
      <c r="CB464" s="4">
        <v>34.6</v>
      </c>
      <c r="CC464" s="22">
        <f>CB464*AP464/100</f>
        <v>18.960799999999999</v>
      </c>
      <c r="CD464" s="141">
        <v>5.37</v>
      </c>
      <c r="CE464" s="123">
        <v>85.7</v>
      </c>
      <c r="CF464" s="123">
        <v>4804</v>
      </c>
      <c r="CG464" s="123">
        <v>49.2</v>
      </c>
      <c r="CH464" s="123">
        <v>4001</v>
      </c>
      <c r="CI464" s="123">
        <v>8.83</v>
      </c>
      <c r="CJ464" s="123">
        <v>44</v>
      </c>
      <c r="CK464" s="123">
        <v>4344</v>
      </c>
      <c r="CL464" s="19">
        <f>BX464/BZ464</f>
        <v>0.59068627450980404</v>
      </c>
      <c r="CM464" s="19">
        <v>0.62</v>
      </c>
      <c r="CN464" s="19">
        <v>2.4500000000000002</v>
      </c>
      <c r="CO464" s="19">
        <v>0.37</v>
      </c>
      <c r="CP464" s="6"/>
      <c r="CQ464" s="19"/>
      <c r="CR464" s="19"/>
      <c r="CS464" s="20"/>
      <c r="CT464" s="25"/>
      <c r="CU464" s="125"/>
      <c r="CV464" s="125"/>
      <c r="CW464" s="1"/>
      <c r="CX464" s="1"/>
      <c r="CY464" s="1"/>
      <c r="CZ464" s="22"/>
      <c r="DA464" s="16"/>
      <c r="DB464" s="126" t="s">
        <v>440</v>
      </c>
      <c r="DC464" s="127"/>
      <c r="DD464" s="128" t="s">
        <v>1267</v>
      </c>
      <c r="DE464" s="1"/>
      <c r="DF464" s="1"/>
      <c r="DG464" s="1"/>
      <c r="DH464" s="1"/>
      <c r="DI464" s="1" t="s">
        <v>433</v>
      </c>
      <c r="DJ464" s="206" t="s">
        <v>490</v>
      </c>
      <c r="DK464" s="4">
        <v>2</v>
      </c>
      <c r="DL464" s="4"/>
      <c r="DM464" s="4"/>
      <c r="DN464" s="16">
        <v>0</v>
      </c>
      <c r="DO464" s="4"/>
      <c r="DP464" s="4"/>
      <c r="DQ464" s="4"/>
      <c r="DR464" s="22" t="s">
        <v>430</v>
      </c>
      <c r="DS464" s="22" t="s">
        <v>430</v>
      </c>
      <c r="DT464" s="64">
        <v>519</v>
      </c>
      <c r="DU464" s="22">
        <v>9.5</v>
      </c>
      <c r="DV464" s="22">
        <v>90.5</v>
      </c>
      <c r="DW464" s="22" t="s">
        <v>430</v>
      </c>
      <c r="DX464" s="22" t="s">
        <v>430</v>
      </c>
      <c r="DY464" s="22" t="s">
        <v>430</v>
      </c>
      <c r="DZ464" s="22" t="s">
        <v>430</v>
      </c>
      <c r="EA464" s="2">
        <v>0</v>
      </c>
      <c r="EB464" s="65"/>
      <c r="EC464" s="36"/>
      <c r="ED464" s="36"/>
      <c r="EE464" s="4">
        <f>L464</f>
        <v>7</v>
      </c>
      <c r="EF464" s="4">
        <v>10</v>
      </c>
      <c r="EG464" s="4"/>
      <c r="EH464" s="4">
        <v>0</v>
      </c>
      <c r="EI464" s="4" t="s">
        <v>513</v>
      </c>
      <c r="EJ464" s="4" t="s">
        <v>430</v>
      </c>
      <c r="EK464" s="4" t="s">
        <v>430</v>
      </c>
      <c r="EL464" s="6" t="s">
        <v>430</v>
      </c>
      <c r="EM464" s="4"/>
      <c r="EN464" s="4">
        <v>1</v>
      </c>
      <c r="EO464" s="4">
        <v>0</v>
      </c>
      <c r="EP464" s="4">
        <v>0</v>
      </c>
      <c r="EQ464" s="31">
        <v>1</v>
      </c>
      <c r="ER464" s="14">
        <v>44241</v>
      </c>
      <c r="ES464" s="129">
        <v>19854</v>
      </c>
      <c r="ET464" s="130">
        <v>75</v>
      </c>
      <c r="EU464" s="130">
        <v>79876</v>
      </c>
      <c r="EV464" s="130">
        <v>4000</v>
      </c>
      <c r="EW464" s="130">
        <v>39780</v>
      </c>
      <c r="EX464" s="130">
        <v>3892</v>
      </c>
      <c r="EY464" s="131">
        <f>EX464/EV464*EW464/ET464</f>
        <v>516.07920000000001</v>
      </c>
      <c r="EZ464" s="38">
        <f>L464*EY464</f>
        <v>3612.5544</v>
      </c>
      <c r="FA464" s="9"/>
      <c r="FB464" s="9"/>
      <c r="FC464" s="9"/>
      <c r="FD464" s="9"/>
      <c r="FE464" s="132"/>
      <c r="FF464" s="132"/>
      <c r="FG464" s="132"/>
      <c r="FH464" s="133"/>
      <c r="FI464" s="134"/>
      <c r="FJ464" s="133"/>
      <c r="FK464" s="135"/>
      <c r="FL464" s="136"/>
      <c r="FM464" s="9"/>
      <c r="FN464" s="1"/>
      <c r="FO464" s="40">
        <f>AC464/1000</f>
        <v>0.55400000000000005</v>
      </c>
      <c r="FP464" s="9"/>
      <c r="FQ464" s="118">
        <f>EX464*100/EU464</f>
        <v>4.8725524563072762</v>
      </c>
      <c r="FR464" s="137">
        <f>EY464/1000</f>
        <v>0.51607919999999996</v>
      </c>
      <c r="FS464" s="9"/>
      <c r="FT464" s="1"/>
      <c r="FU464" s="335"/>
      <c r="FV464" s="348" t="s">
        <v>513</v>
      </c>
      <c r="FW464" s="210"/>
      <c r="FX464" s="244" t="s">
        <v>1314</v>
      </c>
      <c r="FY464" s="243" t="s">
        <v>2769</v>
      </c>
      <c r="FZ464" s="1"/>
      <c r="GA464" s="1">
        <v>2</v>
      </c>
      <c r="GB464" s="9"/>
      <c r="GC464" s="9"/>
      <c r="GD464" s="1"/>
      <c r="GE464" s="20">
        <v>1</v>
      </c>
      <c r="GF464" s="237" t="s">
        <v>2729</v>
      </c>
      <c r="GG464" s="1"/>
      <c r="GH464" s="28">
        <v>44316</v>
      </c>
      <c r="GI464" s="351">
        <v>0</v>
      </c>
      <c r="GJ464" s="244" t="s">
        <v>784</v>
      </c>
      <c r="GK464" s="1"/>
      <c r="GL464" s="244" t="s">
        <v>513</v>
      </c>
      <c r="GM464" s="9"/>
      <c r="GN464" s="1"/>
      <c r="GO464" s="10">
        <v>44274</v>
      </c>
      <c r="GP464" s="10"/>
      <c r="GQ464" s="20"/>
      <c r="GR464" s="138"/>
      <c r="GS464" s="1"/>
      <c r="GT464" s="1"/>
      <c r="GU464" s="1"/>
      <c r="GV464" s="1"/>
      <c r="GW464" s="1"/>
      <c r="GX464" s="1"/>
      <c r="GY464" s="9"/>
      <c r="GZ464" s="9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9"/>
      <c r="KC464" s="9"/>
      <c r="KD464" s="9"/>
      <c r="KE464" s="20">
        <f>FR464*AO464/100*1000</f>
        <v>223.97837279999996</v>
      </c>
      <c r="KF464" s="20">
        <f>FR464*AP464/100*1000</f>
        <v>282.81140159999995</v>
      </c>
      <c r="KG464" s="20">
        <f>FR464*AQ464/100*1000</f>
        <v>4.2318494399999995</v>
      </c>
      <c r="KH464" s="20">
        <f>FR464*AX464/100*1000</f>
        <v>28.642395599999997</v>
      </c>
      <c r="KI464" s="20">
        <f>FR464*BM464/100*1000</f>
        <v>4.8511444799999985</v>
      </c>
      <c r="KJ464" s="20">
        <f>FR464*BY464/100*1000</f>
        <v>68.157547785600002</v>
      </c>
      <c r="KK464" s="20">
        <f>FR464*CA464/100*1000</f>
        <v>115.38705185279997</v>
      </c>
      <c r="KL464" s="20">
        <f>FR464*CC464/100*1000</f>
        <v>97.852744953599995</v>
      </c>
      <c r="KM464" s="9"/>
      <c r="KN464" s="9"/>
      <c r="KO464" s="9"/>
      <c r="KP464" s="1"/>
      <c r="KQ464" s="9"/>
      <c r="KR464" s="9"/>
      <c r="KS464" s="23">
        <v>44316</v>
      </c>
      <c r="KT464" s="20">
        <v>1</v>
      </c>
      <c r="KU464" s="1">
        <v>0</v>
      </c>
      <c r="KV464" s="1">
        <v>1</v>
      </c>
      <c r="KW464" s="23">
        <v>44316</v>
      </c>
      <c r="KX464" s="1">
        <v>1</v>
      </c>
      <c r="KY464" s="1">
        <v>0</v>
      </c>
      <c r="KZ464" s="1">
        <v>3</v>
      </c>
      <c r="LA464" s="11" t="s">
        <v>2776</v>
      </c>
      <c r="LB464" s="11"/>
      <c r="LC464" s="11"/>
    </row>
    <row r="465" spans="1:315">
      <c r="A465" s="1">
        <v>95</v>
      </c>
      <c r="B465" s="415">
        <f>COUNTIFS($D$3:D465,D465,$F$3:F465,F465)</f>
        <v>1</v>
      </c>
      <c r="C465" s="21">
        <v>8503</v>
      </c>
      <c r="D465" s="21" t="s">
        <v>2281</v>
      </c>
      <c r="E465" s="1" t="s">
        <v>451</v>
      </c>
      <c r="F465" s="12">
        <v>9204166180</v>
      </c>
      <c r="G465" s="1">
        <v>26</v>
      </c>
      <c r="H465" s="441">
        <v>43230</v>
      </c>
      <c r="I465" s="162"/>
      <c r="J465" s="24"/>
      <c r="K465" s="9"/>
      <c r="L465" s="1"/>
      <c r="M465" s="1"/>
      <c r="N465" s="1"/>
      <c r="O465" s="1"/>
      <c r="P465" s="25"/>
      <c r="Q465" s="25"/>
      <c r="R465" s="25"/>
      <c r="S465" s="27"/>
      <c r="T465" s="27"/>
      <c r="U465" s="27"/>
      <c r="V465" s="27"/>
      <c r="W465" s="27"/>
      <c r="X465" s="27"/>
      <c r="Y465" s="26"/>
      <c r="Z465" s="8"/>
      <c r="AA465" s="1"/>
      <c r="AB465" s="1"/>
      <c r="AC465" s="1"/>
      <c r="AD465" s="1"/>
      <c r="AE465" s="1"/>
      <c r="AF465" s="1"/>
      <c r="AG465" s="136"/>
      <c r="AH465" s="9"/>
      <c r="AI465" s="1"/>
      <c r="AJ465" s="1"/>
      <c r="AK465" s="112"/>
      <c r="AL465" s="1"/>
      <c r="AM465" s="1"/>
      <c r="AN465" s="1"/>
      <c r="AO465" s="163"/>
      <c r="AP465" s="164"/>
      <c r="AQ465" s="165"/>
      <c r="AR465" s="166"/>
      <c r="AS465" s="135"/>
      <c r="AT465" s="21"/>
      <c r="AU465" s="167"/>
      <c r="AV465" s="1"/>
      <c r="AW465" s="1"/>
      <c r="AX465" s="168"/>
      <c r="AY465" s="1"/>
      <c r="AZ465" s="1"/>
      <c r="BA465" s="142"/>
      <c r="BB465" s="1"/>
      <c r="BC465" s="169"/>
      <c r="BD465" s="4"/>
      <c r="BE465" s="1"/>
      <c r="BF465" s="1"/>
      <c r="BG465" s="1"/>
      <c r="BH465" s="1"/>
      <c r="BI465" s="1"/>
      <c r="BJ465" s="1"/>
      <c r="BK465" s="1"/>
      <c r="BL465" s="170"/>
      <c r="BM465" s="123"/>
      <c r="BN465" s="4"/>
      <c r="BO465" s="1"/>
      <c r="BP465" s="1"/>
      <c r="BQ465" s="1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25"/>
      <c r="CP465" s="4"/>
      <c r="CQ465" s="1"/>
      <c r="CR465" s="1"/>
      <c r="CS465" s="1"/>
      <c r="CT465" s="25"/>
      <c r="CU465" s="125"/>
      <c r="CV465" s="125"/>
      <c r="CW465" s="1"/>
      <c r="CX465" s="1"/>
      <c r="CY465" s="1"/>
      <c r="CZ465" s="1"/>
      <c r="DA465" s="1"/>
      <c r="DB465" s="126"/>
      <c r="DC465" s="8"/>
      <c r="DD465" s="8"/>
      <c r="DE465" s="1"/>
      <c r="DF465" s="1"/>
      <c r="DG465" s="1"/>
      <c r="DH465" s="1"/>
      <c r="DI465" s="2"/>
      <c r="DJ465" s="206" t="s">
        <v>490</v>
      </c>
      <c r="DK465" s="4"/>
      <c r="DL465" s="4"/>
      <c r="DM465" s="4"/>
      <c r="DN465" s="4"/>
      <c r="DO465" s="4"/>
      <c r="DP465" s="4"/>
      <c r="DQ465" s="4"/>
      <c r="DR465" s="1"/>
      <c r="DS465" s="1"/>
      <c r="DT465" s="2"/>
      <c r="DU465" s="2"/>
      <c r="DV465" s="2"/>
      <c r="DW465" s="2"/>
      <c r="DX465" s="2"/>
      <c r="DY465" s="2"/>
      <c r="DZ465" s="2"/>
      <c r="EA465" s="2"/>
      <c r="EB465" s="1"/>
      <c r="EC465" s="9"/>
      <c r="ED465" s="9"/>
      <c r="EE465" s="9"/>
      <c r="EF465" s="1">
        <v>50</v>
      </c>
      <c r="EG465" s="1"/>
      <c r="EH465" s="1">
        <v>1</v>
      </c>
      <c r="EI465" s="237" t="s">
        <v>2575</v>
      </c>
      <c r="EJ465" s="237" t="s">
        <v>430</v>
      </c>
      <c r="EK465" s="237" t="s">
        <v>430</v>
      </c>
      <c r="EL465" s="6" t="s">
        <v>430</v>
      </c>
      <c r="EM465" s="1"/>
      <c r="EN465" s="1">
        <v>1</v>
      </c>
      <c r="EO465" s="1">
        <v>0</v>
      </c>
      <c r="EP465" s="1">
        <v>0</v>
      </c>
      <c r="EQ465" s="244" t="s">
        <v>513</v>
      </c>
      <c r="ER465" s="10" t="s">
        <v>513</v>
      </c>
      <c r="ES465" s="129"/>
      <c r="ET465" s="9"/>
      <c r="EU465" s="9"/>
      <c r="EV465" s="9"/>
      <c r="EW465" s="9"/>
      <c r="EX465" s="9"/>
      <c r="EY465" s="132"/>
      <c r="EZ465" s="132"/>
      <c r="FA465" s="11"/>
      <c r="FB465" s="9"/>
      <c r="FC465" s="9"/>
      <c r="FD465" s="9"/>
      <c r="FE465" s="9"/>
      <c r="FF465" s="9"/>
      <c r="FG465" s="132"/>
      <c r="FH465" s="132"/>
      <c r="FI465" s="134"/>
      <c r="FJ465" s="133"/>
      <c r="FK465" s="171"/>
      <c r="FL465" s="21"/>
      <c r="FM465" s="136"/>
      <c r="FN465" s="9"/>
      <c r="FO465" s="36"/>
      <c r="FP465" s="9"/>
      <c r="FQ465" s="132"/>
      <c r="FR465" s="132"/>
      <c r="FS465" s="1"/>
      <c r="FT465" s="1"/>
      <c r="FU465" s="335" t="s">
        <v>772</v>
      </c>
      <c r="FV465" s="348" t="s">
        <v>513</v>
      </c>
      <c r="FW465" s="210" t="s">
        <v>772</v>
      </c>
      <c r="FX465" s="244" t="s">
        <v>2609</v>
      </c>
      <c r="FY465" s="243" t="s">
        <v>2429</v>
      </c>
      <c r="FZ465" s="1"/>
      <c r="GA465" s="1">
        <v>3</v>
      </c>
      <c r="GB465" s="9"/>
      <c r="GC465" s="9"/>
      <c r="GD465" s="1"/>
      <c r="GE465" s="20">
        <v>1</v>
      </c>
      <c r="GF465" s="237" t="s">
        <v>2569</v>
      </c>
      <c r="GG465" s="1"/>
      <c r="GH465" s="244" t="s">
        <v>430</v>
      </c>
      <c r="GI465" s="351">
        <v>1</v>
      </c>
      <c r="GJ465" s="244" t="s">
        <v>784</v>
      </c>
      <c r="GK465" s="1"/>
      <c r="GL465" s="244" t="s">
        <v>513</v>
      </c>
      <c r="GM465" s="9"/>
      <c r="GN465" s="1"/>
      <c r="GO465" s="1"/>
      <c r="GP465" s="4"/>
      <c r="GQ465" s="1"/>
      <c r="GR465" s="138"/>
      <c r="GS465" s="1"/>
      <c r="GT465" s="1"/>
      <c r="GU465" s="1"/>
      <c r="GV465" s="1"/>
      <c r="GW465" s="1"/>
      <c r="GX465" s="1"/>
      <c r="GY465" s="9"/>
      <c r="GZ465" s="9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9"/>
      <c r="KC465" s="9"/>
      <c r="KD465" s="9"/>
      <c r="KE465" s="9"/>
      <c r="KF465" s="9"/>
      <c r="KG465" s="9"/>
      <c r="KH465" s="9"/>
      <c r="KI465" s="9"/>
      <c r="KJ465" s="9"/>
      <c r="KK465" s="9"/>
      <c r="KL465" s="9"/>
      <c r="KM465" s="9"/>
      <c r="KN465" s="9"/>
      <c r="KO465" s="9"/>
      <c r="KP465" s="1"/>
      <c r="KQ465" s="9"/>
      <c r="KR465" s="9"/>
      <c r="KS465" s="245" t="s">
        <v>430</v>
      </c>
      <c r="KT465" s="459" t="s">
        <v>430</v>
      </c>
      <c r="KU465" s="237" t="s">
        <v>430</v>
      </c>
      <c r="KV465" s="237" t="s">
        <v>430</v>
      </c>
      <c r="KW465" s="237" t="s">
        <v>430</v>
      </c>
      <c r="KX465" s="237" t="s">
        <v>430</v>
      </c>
      <c r="KY465" s="237" t="s">
        <v>430</v>
      </c>
      <c r="KZ465" s="237" t="s">
        <v>430</v>
      </c>
      <c r="LA465" s="11" t="s">
        <v>2776</v>
      </c>
      <c r="LB465" s="11"/>
      <c r="LC465" s="11"/>
    </row>
    <row r="466" spans="1:315">
      <c r="A466" s="1">
        <v>208</v>
      </c>
      <c r="B466" s="1">
        <f>COUNTIFS($D$3:D466,D466,$F$3:F466,F466)</f>
        <v>1</v>
      </c>
      <c r="C466" s="34">
        <v>18056</v>
      </c>
      <c r="D466" s="21" t="s">
        <v>2124</v>
      </c>
      <c r="E466" s="2" t="s">
        <v>495</v>
      </c>
      <c r="F466" s="12">
        <v>450614401</v>
      </c>
      <c r="G466" s="1">
        <v>77</v>
      </c>
      <c r="H466" s="441">
        <v>44830</v>
      </c>
      <c r="I466" s="29" t="s">
        <v>470</v>
      </c>
      <c r="J466" s="24" t="s">
        <v>486</v>
      </c>
      <c r="K466" s="2" t="s">
        <v>429</v>
      </c>
      <c r="L466" s="2">
        <v>26</v>
      </c>
      <c r="M466" s="2" t="s">
        <v>562</v>
      </c>
      <c r="N466" s="2" t="s">
        <v>644</v>
      </c>
      <c r="O466" s="11"/>
      <c r="P466" s="2" t="s">
        <v>2115</v>
      </c>
      <c r="Q466" s="11" t="s">
        <v>2097</v>
      </c>
      <c r="R466" s="11"/>
      <c r="S466" s="11"/>
      <c r="T466" s="41"/>
      <c r="U466" s="41"/>
      <c r="V466" s="61" t="s">
        <v>1980</v>
      </c>
      <c r="W466" s="41"/>
      <c r="X466" s="41"/>
      <c r="Y466" s="41"/>
      <c r="Z466" s="29"/>
      <c r="AA466" s="1" t="s">
        <v>1780</v>
      </c>
      <c r="AB466" s="1"/>
      <c r="AC466" s="112">
        <v>368</v>
      </c>
      <c r="AD466" s="112">
        <v>2200</v>
      </c>
      <c r="AE466" s="1"/>
      <c r="AF466" s="1"/>
      <c r="AG466" s="11" t="s">
        <v>482</v>
      </c>
      <c r="AH466" s="112">
        <v>150</v>
      </c>
      <c r="AI466" s="1"/>
      <c r="AJ466" s="11"/>
      <c r="AK466" s="112"/>
      <c r="AL466" s="1"/>
      <c r="AM466" s="11"/>
      <c r="AN466" s="1"/>
      <c r="AO466" s="113"/>
      <c r="AP466" s="114"/>
      <c r="AQ466" s="115"/>
      <c r="AR466" s="116">
        <f t="shared" ref="AR466:AR477" si="721">AO466+AP466+AQ466</f>
        <v>0</v>
      </c>
      <c r="AS466" s="117" t="e">
        <f t="shared" ref="AS466:AS477" si="722">AO466/AP466</f>
        <v>#DIV/0!</v>
      </c>
      <c r="AT466" s="118" t="e">
        <f t="shared" ref="AT466:AT477" si="723">AO466/AP466*AQ466</f>
        <v>#DIV/0!</v>
      </c>
      <c r="AU466" s="119" t="e">
        <f t="shared" ref="AU466:AU477" si="724">AO466/(AP466+AQ466)</f>
        <v>#DIV/0!</v>
      </c>
      <c r="AV466" s="19" t="e">
        <f>AW466*AO466/100</f>
        <v>#DIV/0!</v>
      </c>
      <c r="AW466" s="19" t="e">
        <f>98-AY466</f>
        <v>#DIV/0!</v>
      </c>
      <c r="AX466" s="120"/>
      <c r="AY466" s="19" t="e">
        <f>AX466*100/AO466</f>
        <v>#DIV/0!</v>
      </c>
      <c r="AZ466" s="1" t="s">
        <v>431</v>
      </c>
      <c r="BA466" s="55"/>
      <c r="BB466" s="1" t="s">
        <v>431</v>
      </c>
      <c r="BC466" s="6"/>
      <c r="BD466" s="6"/>
      <c r="BE466" s="19"/>
      <c r="BF466" s="19"/>
      <c r="BG466" s="64"/>
      <c r="BH466" s="64"/>
      <c r="BI466" s="19"/>
      <c r="BJ466" s="19"/>
      <c r="BK466" s="19">
        <f>100-BJ466</f>
        <v>100</v>
      </c>
      <c r="BL466" s="121">
        <f t="shared" ref="BL466:BL477" si="725">BJ466/BK466</f>
        <v>0</v>
      </c>
      <c r="BM466" s="122"/>
      <c r="BN466" s="6" t="e">
        <f t="shared" ref="BN466:BN477" si="726">BM466*100/AO466</f>
        <v>#DIV/0!</v>
      </c>
      <c r="BO466" s="1" t="s">
        <v>431</v>
      </c>
      <c r="BP466" s="19"/>
      <c r="BQ466" s="19"/>
      <c r="BR466" s="42"/>
      <c r="BS466" s="6">
        <f t="shared" ref="BS466:BS477" si="727">BX466+BZ466</f>
        <v>0</v>
      </c>
      <c r="BT466" s="4"/>
      <c r="BU466" s="42"/>
      <c r="BV466" s="6">
        <f t="shared" ref="BV466:BV477" si="728">100-BT466</f>
        <v>100</v>
      </c>
      <c r="BW466" s="6">
        <f t="shared" ref="BW466:BW477" si="729">BY466+CA466+CC466</f>
        <v>0</v>
      </c>
      <c r="BX466" s="22"/>
      <c r="BY466" s="22">
        <f t="shared" ref="BY466:BY477" si="730">BX466*AP466/100</f>
        <v>0</v>
      </c>
      <c r="BZ466" s="6"/>
      <c r="CA466" s="22">
        <f t="shared" ref="CA466:CA477" si="731">BZ466*AP466/100</f>
        <v>0</v>
      </c>
      <c r="CB466" s="6"/>
      <c r="CC466" s="22">
        <f t="shared" ref="CC466:CC477" si="732">CB466*AP466/100</f>
        <v>0</v>
      </c>
      <c r="CD466" s="22" t="s">
        <v>431</v>
      </c>
      <c r="CE466" s="123"/>
      <c r="CF466" s="124"/>
      <c r="CG466" s="123"/>
      <c r="CH466" s="124"/>
      <c r="CI466" s="123"/>
      <c r="CJ466" s="123"/>
      <c r="CK466" s="124"/>
      <c r="CL466" s="19" t="e">
        <f t="shared" ref="CL466:CL477" si="733">BX466/BZ466</f>
        <v>#DIV/0!</v>
      </c>
      <c r="CM466" s="19"/>
      <c r="CN466" s="19"/>
      <c r="CO466" s="19"/>
      <c r="CP466" s="6"/>
      <c r="CQ466" s="19"/>
      <c r="CR466" s="19"/>
      <c r="CS466" s="20"/>
      <c r="CT466" s="25"/>
      <c r="CU466" s="125"/>
      <c r="CV466" s="125"/>
      <c r="CW466" s="1"/>
      <c r="CX466" s="1"/>
      <c r="CY466" s="1"/>
      <c r="CZ466" s="22"/>
      <c r="DA466" s="16"/>
      <c r="DB466" s="126"/>
      <c r="DC466" s="127"/>
      <c r="DD466" s="128"/>
      <c r="DE466" s="1"/>
      <c r="DF466" s="1"/>
      <c r="DG466" s="1"/>
      <c r="DH466" s="1"/>
      <c r="DI466" s="1"/>
      <c r="DJ466" s="205" t="s">
        <v>482</v>
      </c>
      <c r="DK466" s="4"/>
      <c r="DL466" s="4"/>
      <c r="DM466" s="4"/>
      <c r="DN466" s="16"/>
      <c r="DO466" s="4"/>
      <c r="DP466" s="4"/>
      <c r="DQ466" s="4"/>
      <c r="DR466" s="55"/>
      <c r="DS466" s="22"/>
      <c r="DT466" s="22"/>
      <c r="DU466" s="22"/>
      <c r="DV466" s="22"/>
      <c r="DW466" s="22"/>
      <c r="DX466" s="22"/>
      <c r="DY466" s="22"/>
      <c r="DZ466" s="22"/>
      <c r="EA466" s="2"/>
      <c r="EB466" s="2"/>
      <c r="EC466" s="36"/>
      <c r="ED466" s="36"/>
      <c r="EE466" s="4">
        <f>L466</f>
        <v>26</v>
      </c>
      <c r="EF466" s="4">
        <v>17</v>
      </c>
      <c r="EG466" s="4"/>
      <c r="EH466" s="4">
        <v>1</v>
      </c>
      <c r="EI466" s="4" t="s">
        <v>2656</v>
      </c>
      <c r="EJ466" s="4">
        <v>172</v>
      </c>
      <c r="EK466" s="4">
        <v>105</v>
      </c>
      <c r="EL466" s="6">
        <f>EK466/(EJ466*EJ466*0.01*0.01)</f>
        <v>35.492157923201724</v>
      </c>
      <c r="EM466" s="4"/>
      <c r="EN466" s="4">
        <v>1</v>
      </c>
      <c r="EO466" s="4">
        <v>2</v>
      </c>
      <c r="EP466" s="4">
        <v>2</v>
      </c>
      <c r="EQ466" s="31" t="s">
        <v>2455</v>
      </c>
      <c r="ER466" s="14">
        <v>44665</v>
      </c>
      <c r="ES466" s="129">
        <f>C466</f>
        <v>18056</v>
      </c>
      <c r="ET466" s="130">
        <v>75</v>
      </c>
      <c r="EU466" s="130"/>
      <c r="EV466" s="130">
        <v>4000</v>
      </c>
      <c r="EW466" s="130">
        <v>40560</v>
      </c>
      <c r="EX466" s="130"/>
      <c r="EY466" s="131">
        <f t="shared" ref="EY466:EY477" si="734">EX466/EV466*EW466/ET466</f>
        <v>0</v>
      </c>
      <c r="EZ466" s="38">
        <f t="shared" ref="EZ466:EZ477" si="735">L466*EY466</f>
        <v>0</v>
      </c>
      <c r="FA466" s="9"/>
      <c r="FB466" s="9"/>
      <c r="FC466" s="9"/>
      <c r="FD466" s="9"/>
      <c r="FE466" s="132"/>
      <c r="FF466" s="132"/>
      <c r="FG466" s="132"/>
      <c r="FH466" s="133"/>
      <c r="FI466" s="134"/>
      <c r="FJ466" s="133"/>
      <c r="FK466" s="135"/>
      <c r="FL466" s="136"/>
      <c r="FM466" s="9"/>
      <c r="FN466" s="1"/>
      <c r="FO466" s="40" t="e">
        <f>#REF!/1000</f>
        <v>#REF!</v>
      </c>
      <c r="FP466" s="9"/>
      <c r="FQ466" s="118" t="e">
        <f t="shared" ref="FQ466:FQ477" si="736">EX466*100/EU466</f>
        <v>#DIV/0!</v>
      </c>
      <c r="FR466" s="137">
        <f t="shared" ref="FR466:FR477" si="737">EY466/1000</f>
        <v>0</v>
      </c>
      <c r="FS466" s="9"/>
      <c r="FT466" s="1"/>
      <c r="FU466" s="336">
        <v>44593</v>
      </c>
      <c r="FV466" s="343"/>
      <c r="FW466" s="237" t="s">
        <v>2471</v>
      </c>
      <c r="FX466" s="208"/>
      <c r="FY466" s="243" t="s">
        <v>2539</v>
      </c>
      <c r="FZ466" s="1"/>
      <c r="GA466" s="1">
        <v>3</v>
      </c>
      <c r="GB466" s="9"/>
      <c r="GC466" s="9"/>
      <c r="GD466" s="1"/>
      <c r="GE466" s="20">
        <v>0</v>
      </c>
      <c r="GF466" s="237" t="s">
        <v>513</v>
      </c>
      <c r="GG466" s="1"/>
      <c r="GH466" s="244" t="s">
        <v>430</v>
      </c>
      <c r="GI466" s="351">
        <v>1</v>
      </c>
      <c r="GJ466" s="244" t="s">
        <v>784</v>
      </c>
      <c r="GK466" s="1"/>
      <c r="GL466" s="244" t="s">
        <v>513</v>
      </c>
      <c r="GM466" s="9"/>
      <c r="GN466" s="1"/>
      <c r="GO466" s="10"/>
      <c r="GP466" s="10"/>
      <c r="GQ466" s="20"/>
      <c r="GR466" s="138"/>
      <c r="GS466" s="1"/>
      <c r="GT466" s="1"/>
      <c r="GU466" s="1"/>
      <c r="GV466" s="1"/>
      <c r="GW466" s="1"/>
      <c r="GX466" s="1"/>
      <c r="GY466" s="9"/>
      <c r="GZ466" s="9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22"/>
      <c r="KC466" s="22"/>
      <c r="KD466" s="22"/>
      <c r="KE466" s="20">
        <f t="shared" ref="KE466:KE477" si="738">FR466*AO466/100*1000</f>
        <v>0</v>
      </c>
      <c r="KF466" s="20">
        <f t="shared" ref="KF466:KF477" si="739">FR466*AP466/100*1000</f>
        <v>0</v>
      </c>
      <c r="KG466" s="20">
        <f t="shared" ref="KG466:KG477" si="740">FR466*AQ466/100*1000</f>
        <v>0</v>
      </c>
      <c r="KH466" s="20">
        <f t="shared" ref="KH466:KH477" si="741">FR466*AX466/100*1000</f>
        <v>0</v>
      </c>
      <c r="KI466" s="20">
        <f t="shared" ref="KI466:KI477" si="742">FR466*BM466/100*1000</f>
        <v>0</v>
      </c>
      <c r="KJ466" s="20">
        <f t="shared" ref="KJ466:KJ477" si="743">FR466*BY466/100*1000</f>
        <v>0</v>
      </c>
      <c r="KK466" s="20">
        <f t="shared" ref="KK466:KK477" si="744">FR466*CA466/100*1000</f>
        <v>0</v>
      </c>
      <c r="KL466" s="20">
        <f t="shared" ref="KL466:KL477" si="745">FR466*CC466/100*1000</f>
        <v>0</v>
      </c>
      <c r="KM466" s="1"/>
      <c r="KN466" s="1"/>
      <c r="KO466" s="9"/>
      <c r="KP466" s="22"/>
      <c r="KQ466" s="22"/>
      <c r="KR466" s="22"/>
      <c r="KS466" s="245" t="s">
        <v>430</v>
      </c>
      <c r="KT466" s="459" t="s">
        <v>430</v>
      </c>
      <c r="KU466" s="237" t="s">
        <v>430</v>
      </c>
      <c r="KV466" s="237" t="s">
        <v>430</v>
      </c>
      <c r="KW466" s="237" t="s">
        <v>430</v>
      </c>
      <c r="KX466" s="237" t="s">
        <v>430</v>
      </c>
      <c r="KY466" s="2" t="s">
        <v>430</v>
      </c>
      <c r="KZ466" s="2" t="s">
        <v>430</v>
      </c>
      <c r="LA466" s="11" t="s">
        <v>430</v>
      </c>
      <c r="LB466" s="11"/>
      <c r="LC466" s="11"/>
    </row>
    <row r="467" spans="1:315">
      <c r="A467" s="1">
        <v>301</v>
      </c>
      <c r="B467" s="1">
        <f>COUNTIFS($D$3:D467,D467,$F$3:F467,F467)</f>
        <v>1</v>
      </c>
      <c r="C467" s="34">
        <v>11794</v>
      </c>
      <c r="D467" s="21" t="s">
        <v>839</v>
      </c>
      <c r="E467" s="2" t="s">
        <v>503</v>
      </c>
      <c r="F467" s="12">
        <v>440412450</v>
      </c>
      <c r="G467" s="1">
        <v>75</v>
      </c>
      <c r="H467" s="441">
        <v>43763</v>
      </c>
      <c r="I467" s="29" t="s">
        <v>461</v>
      </c>
      <c r="J467" s="24" t="s">
        <v>486</v>
      </c>
      <c r="K467" s="2" t="s">
        <v>429</v>
      </c>
      <c r="L467" s="1">
        <v>19</v>
      </c>
      <c r="M467" s="2" t="s">
        <v>649</v>
      </c>
      <c r="N467" s="2" t="s">
        <v>430</v>
      </c>
      <c r="O467" s="1"/>
      <c r="P467" s="1" t="s">
        <v>830</v>
      </c>
      <c r="Q467" s="25"/>
      <c r="R467" s="25"/>
      <c r="S467" s="2"/>
      <c r="T467" s="45" t="s">
        <v>782</v>
      </c>
      <c r="U467" s="45"/>
      <c r="V467" s="46" t="s">
        <v>801</v>
      </c>
      <c r="W467" s="27"/>
      <c r="X467" s="56"/>
      <c r="Y467" s="56"/>
      <c r="Z467" s="29"/>
      <c r="AA467" s="1" t="s">
        <v>797</v>
      </c>
      <c r="AB467" s="1"/>
      <c r="AC467" s="112">
        <v>121</v>
      </c>
      <c r="AD467" s="112">
        <v>2300</v>
      </c>
      <c r="AE467" s="11"/>
      <c r="AF467" s="11"/>
      <c r="AG467" s="11" t="s">
        <v>482</v>
      </c>
      <c r="AH467" s="112">
        <v>150</v>
      </c>
      <c r="AI467" s="11"/>
      <c r="AJ467" s="1"/>
      <c r="AK467" s="112"/>
      <c r="AL467" s="1"/>
      <c r="AM467" s="1"/>
      <c r="AN467" s="1"/>
      <c r="AO467" s="113">
        <v>32.799999999999997</v>
      </c>
      <c r="AP467" s="114">
        <v>31.3</v>
      </c>
      <c r="AQ467" s="115">
        <v>35.6</v>
      </c>
      <c r="AR467" s="116">
        <f t="shared" si="721"/>
        <v>99.699999999999989</v>
      </c>
      <c r="AS467" s="117">
        <f t="shared" si="722"/>
        <v>1.0479233226837059</v>
      </c>
      <c r="AT467" s="118">
        <f t="shared" si="723"/>
        <v>37.306070287539931</v>
      </c>
      <c r="AU467" s="119">
        <f t="shared" si="724"/>
        <v>0.49028400597907318</v>
      </c>
      <c r="AV467" s="19">
        <v>24.763999999999996</v>
      </c>
      <c r="AW467" s="19">
        <f>95-AY467</f>
        <v>75.5</v>
      </c>
      <c r="AX467" s="120">
        <v>6.395999999999999</v>
      </c>
      <c r="AY467" s="19">
        <v>19.5</v>
      </c>
      <c r="AZ467" s="1" t="s">
        <v>431</v>
      </c>
      <c r="BA467" s="142">
        <v>2.3400000000000003</v>
      </c>
      <c r="BB467" s="1" t="s">
        <v>431</v>
      </c>
      <c r="BC467" s="6">
        <v>0.5</v>
      </c>
      <c r="BD467" s="6"/>
      <c r="BE467" s="19">
        <v>14.1</v>
      </c>
      <c r="BF467" s="19">
        <v>28.4</v>
      </c>
      <c r="BG467" s="2">
        <v>5328</v>
      </c>
      <c r="BH467" s="20">
        <v>156</v>
      </c>
      <c r="BI467" s="22">
        <v>7.8E-2</v>
      </c>
      <c r="BJ467" s="19">
        <v>37.1</v>
      </c>
      <c r="BK467" s="1">
        <v>62.9</v>
      </c>
      <c r="BL467" s="121">
        <f t="shared" si="725"/>
        <v>0.58982511923688397</v>
      </c>
      <c r="BM467" s="122">
        <v>0.3</v>
      </c>
      <c r="BN467" s="6">
        <f t="shared" si="726"/>
        <v>0.91463414634146345</v>
      </c>
      <c r="BO467" s="1" t="s">
        <v>431</v>
      </c>
      <c r="BP467" s="1">
        <v>11.7</v>
      </c>
      <c r="BQ467" s="19">
        <v>13.337999999999997</v>
      </c>
      <c r="BR467" s="42">
        <v>13831.249999999998</v>
      </c>
      <c r="BS467" s="6">
        <f t="shared" si="727"/>
        <v>67.5</v>
      </c>
      <c r="BT467" s="4">
        <v>89.4</v>
      </c>
      <c r="BU467" s="42">
        <v>9539.0400000000009</v>
      </c>
      <c r="BV467" s="6">
        <f t="shared" si="728"/>
        <v>10.599999999999994</v>
      </c>
      <c r="BW467" s="6">
        <f t="shared" si="729"/>
        <v>30.736599999999996</v>
      </c>
      <c r="BX467" s="4">
        <v>32.200000000000003</v>
      </c>
      <c r="BY467" s="22">
        <f t="shared" si="730"/>
        <v>10.078600000000002</v>
      </c>
      <c r="BZ467" s="4">
        <v>35.299999999999997</v>
      </c>
      <c r="CA467" s="22">
        <f t="shared" si="731"/>
        <v>11.048899999999998</v>
      </c>
      <c r="CB467" s="4">
        <v>30.7</v>
      </c>
      <c r="CC467" s="22">
        <f t="shared" si="732"/>
        <v>9.6090999999999998</v>
      </c>
      <c r="CD467" s="6">
        <v>0.4</v>
      </c>
      <c r="CE467" s="123">
        <v>97.7</v>
      </c>
      <c r="CF467" s="124">
        <v>6277.8499999999995</v>
      </c>
      <c r="CG467" s="123">
        <v>91.4</v>
      </c>
      <c r="CH467" s="123">
        <v>3776</v>
      </c>
      <c r="CI467" s="123">
        <v>48.1</v>
      </c>
      <c r="CJ467" s="123">
        <v>79.5</v>
      </c>
      <c r="CK467" s="124">
        <v>4686</v>
      </c>
      <c r="CL467" s="19">
        <f t="shared" si="733"/>
        <v>0.91218130311614742</v>
      </c>
      <c r="CM467" s="22"/>
      <c r="CN467" s="22"/>
      <c r="CO467" s="22"/>
      <c r="CP467" s="6"/>
      <c r="CQ467" s="19"/>
      <c r="CR467" s="19"/>
      <c r="CS467" s="19"/>
      <c r="CT467" s="6">
        <v>53.8</v>
      </c>
      <c r="CU467" s="6">
        <v>21.2</v>
      </c>
      <c r="CV467" s="6">
        <v>44.2</v>
      </c>
      <c r="CW467" s="22">
        <v>12.8</v>
      </c>
      <c r="CX467" s="22">
        <v>21.2</v>
      </c>
      <c r="CY467" s="2"/>
      <c r="CZ467" s="22">
        <v>0.1</v>
      </c>
      <c r="DA467" s="1"/>
      <c r="DB467" s="126" t="s">
        <v>546</v>
      </c>
      <c r="DC467" s="127"/>
      <c r="DD467" s="31" t="s">
        <v>840</v>
      </c>
      <c r="DE467" s="1"/>
      <c r="DF467" s="1"/>
      <c r="DG467" s="1"/>
      <c r="DH467" s="1"/>
      <c r="DI467" s="1" t="s">
        <v>433</v>
      </c>
      <c r="DJ467" s="205" t="s">
        <v>482</v>
      </c>
      <c r="DK467" s="4">
        <v>2</v>
      </c>
      <c r="DL467" s="4"/>
      <c r="DM467" s="4"/>
      <c r="DN467" s="16">
        <v>0</v>
      </c>
      <c r="DO467" s="4"/>
      <c r="DP467" s="4"/>
      <c r="DQ467" s="4"/>
      <c r="DR467" s="1">
        <v>3</v>
      </c>
      <c r="DS467" s="1" t="s">
        <v>430</v>
      </c>
      <c r="DT467" s="1">
        <v>294</v>
      </c>
      <c r="DU467" s="1">
        <v>35</v>
      </c>
      <c r="DV467" s="1">
        <v>65</v>
      </c>
      <c r="DW467" s="1" t="s">
        <v>430</v>
      </c>
      <c r="DX467" s="1" t="s">
        <v>430</v>
      </c>
      <c r="DY467" s="1" t="s">
        <v>430</v>
      </c>
      <c r="DZ467" s="1" t="s">
        <v>430</v>
      </c>
      <c r="EA467" s="1">
        <v>0</v>
      </c>
      <c r="EB467" s="1"/>
      <c r="EC467" s="36"/>
      <c r="ED467" s="36"/>
      <c r="EE467" s="4">
        <v>19</v>
      </c>
      <c r="EF467" s="4">
        <v>55</v>
      </c>
      <c r="EG467" s="4"/>
      <c r="EH467" s="4">
        <v>1</v>
      </c>
      <c r="EI467" s="4" t="s">
        <v>2524</v>
      </c>
      <c r="EJ467" s="4">
        <v>170</v>
      </c>
      <c r="EK467" s="4">
        <v>107</v>
      </c>
      <c r="EL467" s="6">
        <f>EK467/(EJ467*EJ467*0.01*0.01)</f>
        <v>37.024221453287197</v>
      </c>
      <c r="EM467" s="4"/>
      <c r="EN467" s="4">
        <v>1</v>
      </c>
      <c r="EO467" s="4">
        <v>3</v>
      </c>
      <c r="EP467" s="4">
        <v>1</v>
      </c>
      <c r="EQ467" s="31">
        <v>8</v>
      </c>
      <c r="ER467" s="14">
        <v>44581</v>
      </c>
      <c r="ES467" s="129">
        <v>11794</v>
      </c>
      <c r="ET467" s="130">
        <v>75</v>
      </c>
      <c r="EU467" s="130">
        <v>194029</v>
      </c>
      <c r="EV467" s="130">
        <v>12000</v>
      </c>
      <c r="EW467" s="130">
        <v>42120</v>
      </c>
      <c r="EX467" s="130">
        <v>2623</v>
      </c>
      <c r="EY467" s="131">
        <f t="shared" si="734"/>
        <v>122.7564</v>
      </c>
      <c r="EZ467" s="38">
        <f t="shared" si="735"/>
        <v>2332.3715999999999</v>
      </c>
      <c r="FA467" s="9"/>
      <c r="FB467" s="9"/>
      <c r="FC467" s="9"/>
      <c r="FD467" s="9"/>
      <c r="FE467" s="132"/>
      <c r="FF467" s="132"/>
      <c r="FG467" s="132"/>
      <c r="FH467" s="133"/>
      <c r="FI467" s="134"/>
      <c r="FJ467" s="133"/>
      <c r="FK467" s="135"/>
      <c r="FL467" s="136"/>
      <c r="FM467" s="9"/>
      <c r="FN467" s="1"/>
      <c r="FO467" s="40">
        <f t="shared" ref="FO467:FO477" si="746">AC467/1000</f>
        <v>0.121</v>
      </c>
      <c r="FP467" s="9"/>
      <c r="FQ467" s="118">
        <f t="shared" si="736"/>
        <v>1.351859773539007</v>
      </c>
      <c r="FR467" s="137">
        <f t="shared" si="737"/>
        <v>0.1227564</v>
      </c>
      <c r="FS467" s="9"/>
      <c r="FT467" s="1"/>
      <c r="FU467" s="336">
        <v>43070</v>
      </c>
      <c r="FV467" s="343"/>
      <c r="FW467" s="237" t="s">
        <v>1322</v>
      </c>
      <c r="FX467" s="208"/>
      <c r="FY467" s="243" t="s">
        <v>2429</v>
      </c>
      <c r="FZ467" s="1"/>
      <c r="GA467" s="237">
        <v>4</v>
      </c>
      <c r="GB467" s="9"/>
      <c r="GC467" s="9"/>
      <c r="GD467" s="1"/>
      <c r="GE467" s="20">
        <v>0</v>
      </c>
      <c r="GF467" s="237" t="s">
        <v>513</v>
      </c>
      <c r="GG467" s="1"/>
      <c r="GH467" s="28">
        <v>43838</v>
      </c>
      <c r="GI467" s="351">
        <v>0</v>
      </c>
      <c r="GJ467" s="244" t="s">
        <v>2777</v>
      </c>
      <c r="GK467" s="1"/>
      <c r="GL467" s="244" t="s">
        <v>513</v>
      </c>
      <c r="GM467" s="9"/>
      <c r="GN467" s="1"/>
      <c r="GO467" s="10">
        <v>43763</v>
      </c>
      <c r="GP467" s="10"/>
      <c r="GQ467" s="20"/>
      <c r="GR467" s="138"/>
      <c r="GS467" s="1"/>
      <c r="GT467" s="1"/>
      <c r="GU467" s="1"/>
      <c r="GV467" s="1"/>
      <c r="GW467" s="1"/>
      <c r="GX467" s="1"/>
      <c r="GY467" s="9"/>
      <c r="GZ467" s="9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9"/>
      <c r="KC467" s="9"/>
      <c r="KD467" s="9"/>
      <c r="KE467" s="20">
        <f t="shared" si="738"/>
        <v>40.264099199999997</v>
      </c>
      <c r="KF467" s="20">
        <f t="shared" si="739"/>
        <v>38.422753200000002</v>
      </c>
      <c r="KG467" s="20">
        <f t="shared" si="740"/>
        <v>43.7012784</v>
      </c>
      <c r="KH467" s="20">
        <f t="shared" si="741"/>
        <v>7.8514993439999996</v>
      </c>
      <c r="KI467" s="20">
        <f t="shared" si="742"/>
        <v>0.36826919999999996</v>
      </c>
      <c r="KJ467" s="20">
        <f t="shared" si="743"/>
        <v>12.372126530400003</v>
      </c>
      <c r="KK467" s="20">
        <f t="shared" si="744"/>
        <v>13.563231879599996</v>
      </c>
      <c r="KL467" s="20">
        <f t="shared" si="745"/>
        <v>11.7957852324</v>
      </c>
      <c r="KM467" s="9"/>
      <c r="KN467" s="9"/>
      <c r="KO467" s="9"/>
      <c r="KP467" s="1"/>
      <c r="KQ467" s="9"/>
      <c r="KR467" s="9"/>
      <c r="KS467" s="23">
        <v>44569</v>
      </c>
      <c r="KT467" s="20">
        <v>1</v>
      </c>
      <c r="KU467" s="1">
        <v>3</v>
      </c>
      <c r="KV467" s="1">
        <v>1</v>
      </c>
      <c r="KW467" s="23">
        <v>44932</v>
      </c>
      <c r="KX467" s="1">
        <v>1</v>
      </c>
      <c r="KY467" s="1">
        <v>4</v>
      </c>
      <c r="KZ467" s="1">
        <v>4</v>
      </c>
      <c r="LA467" s="11" t="s">
        <v>2438</v>
      </c>
      <c r="LB467" s="11"/>
      <c r="LC467" s="11"/>
    </row>
    <row r="468" spans="1:315">
      <c r="A468" s="1">
        <v>37</v>
      </c>
      <c r="B468" s="1">
        <f>COUNTIFS($D$3:D468,D468,$F$3:F468,F468)</f>
        <v>1</v>
      </c>
      <c r="C468" s="34">
        <v>14580</v>
      </c>
      <c r="D468" s="21" t="s">
        <v>1454</v>
      </c>
      <c r="E468" s="2" t="s">
        <v>496</v>
      </c>
      <c r="F468" s="12">
        <v>7704144470</v>
      </c>
      <c r="G468" s="1">
        <v>44</v>
      </c>
      <c r="H468" s="441">
        <v>44245</v>
      </c>
      <c r="I468" s="29" t="s">
        <v>1455</v>
      </c>
      <c r="J468" s="24" t="s">
        <v>486</v>
      </c>
      <c r="K468" s="2" t="s">
        <v>429</v>
      </c>
      <c r="L468" s="2">
        <v>37</v>
      </c>
      <c r="M468" s="2" t="s">
        <v>661</v>
      </c>
      <c r="N468" s="2" t="s">
        <v>644</v>
      </c>
      <c r="O468" s="11"/>
      <c r="P468" s="2" t="s">
        <v>1437</v>
      </c>
      <c r="Q468" s="11"/>
      <c r="R468" s="11"/>
      <c r="S468" s="11"/>
      <c r="T468" s="41"/>
      <c r="U468" s="41"/>
      <c r="V468" s="61" t="s">
        <v>1358</v>
      </c>
      <c r="W468" s="59" t="s">
        <v>1305</v>
      </c>
      <c r="X468" s="60"/>
      <c r="Y468" s="60"/>
      <c r="Z468" s="11"/>
      <c r="AA468" s="1" t="s">
        <v>793</v>
      </c>
      <c r="AB468" s="1"/>
      <c r="AC468" s="112">
        <v>414</v>
      </c>
      <c r="AD468" s="112">
        <v>15000</v>
      </c>
      <c r="AE468" s="11"/>
      <c r="AF468" s="11"/>
      <c r="AG468" s="11" t="s">
        <v>490</v>
      </c>
      <c r="AH468" s="112">
        <v>1000</v>
      </c>
      <c r="AI468" s="11"/>
      <c r="AJ468" s="11"/>
      <c r="AK468" s="112"/>
      <c r="AL468" s="1"/>
      <c r="AM468" s="11"/>
      <c r="AN468" s="1"/>
      <c r="AO468" s="113">
        <v>28.3</v>
      </c>
      <c r="AP468" s="114">
        <v>65.3</v>
      </c>
      <c r="AQ468" s="115">
        <v>5.97</v>
      </c>
      <c r="AR468" s="116">
        <f t="shared" si="721"/>
        <v>99.57</v>
      </c>
      <c r="AS468" s="117">
        <f t="shared" si="722"/>
        <v>0.43338437978560496</v>
      </c>
      <c r="AT468" s="118">
        <f t="shared" si="723"/>
        <v>2.5873047473200614</v>
      </c>
      <c r="AU468" s="119">
        <f t="shared" si="724"/>
        <v>0.39708152097656801</v>
      </c>
      <c r="AV468" s="19">
        <f t="shared" ref="AV468:AV476" si="747">AW468*AO468/100</f>
        <v>21.634</v>
      </c>
      <c r="AW468" s="19">
        <f>98-AY468-(CD468*100/AO468)</f>
        <v>76.445229681978802</v>
      </c>
      <c r="AX468" s="120">
        <v>3.69</v>
      </c>
      <c r="AY468" s="19">
        <f t="shared" ref="AY468:AY475" si="748">AX468*100/AO468</f>
        <v>13.03886925795053</v>
      </c>
      <c r="AZ468" s="1" t="s">
        <v>431</v>
      </c>
      <c r="BA468" s="55">
        <v>13.7</v>
      </c>
      <c r="BB468" s="1" t="s">
        <v>431</v>
      </c>
      <c r="BC468" s="6">
        <v>0.2</v>
      </c>
      <c r="BD468" s="6"/>
      <c r="BE468" s="19"/>
      <c r="BF468" s="19"/>
      <c r="BG468" s="2">
        <v>4506</v>
      </c>
      <c r="BH468" s="2">
        <v>434</v>
      </c>
      <c r="BI468" s="19">
        <v>0.63</v>
      </c>
      <c r="BJ468" s="19">
        <v>31.2</v>
      </c>
      <c r="BK468" s="1">
        <v>68.8</v>
      </c>
      <c r="BL468" s="121">
        <f t="shared" si="725"/>
        <v>0.45348837209302328</v>
      </c>
      <c r="BM468" s="122">
        <v>0.18</v>
      </c>
      <c r="BN468" s="6">
        <f t="shared" si="726"/>
        <v>0.63604240282685509</v>
      </c>
      <c r="BO468" s="1" t="s">
        <v>431</v>
      </c>
      <c r="BP468" s="19">
        <v>28.7</v>
      </c>
      <c r="BQ468" s="19">
        <v>42.4</v>
      </c>
      <c r="BR468" s="6">
        <v>54758.55</v>
      </c>
      <c r="BS468" s="6">
        <f t="shared" si="727"/>
        <v>30.200000000000003</v>
      </c>
      <c r="BT468" s="4">
        <v>93.5</v>
      </c>
      <c r="BU468" s="42">
        <v>8013.333333333333</v>
      </c>
      <c r="BV468" s="6">
        <f t="shared" si="728"/>
        <v>6.5</v>
      </c>
      <c r="BW468" s="6">
        <f t="shared" si="729"/>
        <v>65.169399999999996</v>
      </c>
      <c r="BX468" s="22">
        <v>13.6</v>
      </c>
      <c r="BY468" s="22">
        <f t="shared" si="730"/>
        <v>8.8807999999999989</v>
      </c>
      <c r="BZ468" s="4">
        <v>16.600000000000001</v>
      </c>
      <c r="CA468" s="22">
        <f t="shared" si="731"/>
        <v>10.8398</v>
      </c>
      <c r="CB468" s="4">
        <v>69.599999999999994</v>
      </c>
      <c r="CC468" s="22">
        <f t="shared" si="732"/>
        <v>45.448799999999991</v>
      </c>
      <c r="CD468" s="19">
        <v>2.41</v>
      </c>
      <c r="CE468" s="123">
        <v>99.6</v>
      </c>
      <c r="CF468" s="123">
        <v>9858</v>
      </c>
      <c r="CG468" s="123">
        <v>94.2</v>
      </c>
      <c r="CH468" s="123">
        <v>8137</v>
      </c>
      <c r="CI468" s="123">
        <v>54.7</v>
      </c>
      <c r="CJ468" s="123">
        <v>67.5</v>
      </c>
      <c r="CK468" s="123">
        <v>5909</v>
      </c>
      <c r="CL468" s="19">
        <f t="shared" si="733"/>
        <v>0.8192771084337348</v>
      </c>
      <c r="CM468" s="22">
        <v>0.5</v>
      </c>
      <c r="CN468" s="22">
        <v>4.8</v>
      </c>
      <c r="CO468" s="22">
        <v>6.53</v>
      </c>
      <c r="CP468" s="6"/>
      <c r="CQ468" s="19"/>
      <c r="CR468" s="19"/>
      <c r="CS468" s="20"/>
      <c r="CT468" s="22"/>
      <c r="CU468" s="139"/>
      <c r="CV468" s="139"/>
      <c r="CW468" s="22"/>
      <c r="CX468" s="22"/>
      <c r="CY468" s="1"/>
      <c r="CZ468" s="22"/>
      <c r="DA468" s="16"/>
      <c r="DB468" s="126" t="s">
        <v>440</v>
      </c>
      <c r="DC468" s="127"/>
      <c r="DD468" s="128" t="s">
        <v>1456</v>
      </c>
      <c r="DE468" s="1"/>
      <c r="DF468" s="1"/>
      <c r="DG468" s="1"/>
      <c r="DH468" s="1"/>
      <c r="DI468" s="1" t="s">
        <v>433</v>
      </c>
      <c r="DJ468" s="206" t="s">
        <v>490</v>
      </c>
      <c r="DK468" s="4">
        <v>2</v>
      </c>
      <c r="DL468" s="4" t="s">
        <v>536</v>
      </c>
      <c r="DM468" s="4" t="s">
        <v>536</v>
      </c>
      <c r="DN468" s="16">
        <v>0</v>
      </c>
      <c r="DO468" s="4">
        <v>0</v>
      </c>
      <c r="DP468" s="4">
        <v>0</v>
      </c>
      <c r="DQ468" s="4" t="s">
        <v>430</v>
      </c>
      <c r="DR468" s="1">
        <v>3.6</v>
      </c>
      <c r="DS468" s="1" t="s">
        <v>430</v>
      </c>
      <c r="DT468" s="1">
        <v>192</v>
      </c>
      <c r="DU468" s="1">
        <v>13.1</v>
      </c>
      <c r="DV468" s="1">
        <v>86.9</v>
      </c>
      <c r="DW468" s="1" t="s">
        <v>430</v>
      </c>
      <c r="DX468" s="1" t="s">
        <v>430</v>
      </c>
      <c r="DY468" s="1" t="s">
        <v>430</v>
      </c>
      <c r="DZ468" s="1" t="s">
        <v>430</v>
      </c>
      <c r="EA468" s="1">
        <v>0</v>
      </c>
      <c r="EB468" s="1"/>
      <c r="EC468" s="36"/>
      <c r="ED468" s="36"/>
      <c r="EE468" s="4">
        <v>37</v>
      </c>
      <c r="EF468" s="4">
        <v>60</v>
      </c>
      <c r="EG468" s="5">
        <v>3</v>
      </c>
      <c r="EH468" s="4">
        <v>0</v>
      </c>
      <c r="EI468" s="4" t="s">
        <v>513</v>
      </c>
      <c r="EJ468" s="4">
        <v>187</v>
      </c>
      <c r="EK468" s="4">
        <v>128</v>
      </c>
      <c r="EL468" s="6">
        <f>EK468/(EJ468*EJ468*0.01*0.01)</f>
        <v>36.603849123509391</v>
      </c>
      <c r="EM468" s="4">
        <v>1</v>
      </c>
      <c r="EN468" s="1">
        <v>0</v>
      </c>
      <c r="EO468" s="4">
        <v>2</v>
      </c>
      <c r="EP468" s="4">
        <v>1</v>
      </c>
      <c r="EQ468" s="31">
        <v>7</v>
      </c>
      <c r="ER468" s="14">
        <v>44736</v>
      </c>
      <c r="ES468" s="129">
        <v>14580</v>
      </c>
      <c r="ET468" s="130">
        <v>75</v>
      </c>
      <c r="EU468" s="130">
        <v>4686</v>
      </c>
      <c r="EV468" s="130">
        <v>4000</v>
      </c>
      <c r="EW468" s="130">
        <v>39780</v>
      </c>
      <c r="EX468" s="130">
        <v>2969</v>
      </c>
      <c r="EY468" s="131">
        <f t="shared" si="734"/>
        <v>393.68939999999998</v>
      </c>
      <c r="EZ468" s="38">
        <f t="shared" si="735"/>
        <v>14566.507799999999</v>
      </c>
      <c r="FA468" s="9"/>
      <c r="FB468" s="9"/>
      <c r="FC468" s="9"/>
      <c r="FD468" s="9"/>
      <c r="FE468" s="132"/>
      <c r="FF468" s="132"/>
      <c r="FG468" s="132"/>
      <c r="FH468" s="133"/>
      <c r="FI468" s="134"/>
      <c r="FJ468" s="133"/>
      <c r="FK468" s="135"/>
      <c r="FL468" s="136"/>
      <c r="FM468" s="9"/>
      <c r="FN468" s="1"/>
      <c r="FO468" s="40">
        <f t="shared" si="746"/>
        <v>0.41399999999999998</v>
      </c>
      <c r="FP468" s="9"/>
      <c r="FQ468" s="118">
        <f t="shared" si="736"/>
        <v>63.358941527955615</v>
      </c>
      <c r="FR468" s="137">
        <f t="shared" si="737"/>
        <v>0.39368939999999997</v>
      </c>
      <c r="FS468" s="9"/>
      <c r="FT468" s="1"/>
      <c r="FU468" s="335" t="s">
        <v>557</v>
      </c>
      <c r="FV468" s="344">
        <v>43983</v>
      </c>
      <c r="FW468" s="210" t="s">
        <v>557</v>
      </c>
      <c r="FX468" s="244" t="s">
        <v>1349</v>
      </c>
      <c r="FY468" s="243" t="s">
        <v>2429</v>
      </c>
      <c r="FZ468" s="1">
        <v>0</v>
      </c>
      <c r="GA468" s="237">
        <v>4</v>
      </c>
      <c r="GB468" s="9" t="s">
        <v>1457</v>
      </c>
      <c r="GC468" s="9"/>
      <c r="GD468" s="1">
        <v>1</v>
      </c>
      <c r="GE468" s="20">
        <v>0</v>
      </c>
      <c r="GF468" s="237" t="s">
        <v>513</v>
      </c>
      <c r="GG468" s="1">
        <v>1</v>
      </c>
      <c r="GH468" s="28">
        <v>44343</v>
      </c>
      <c r="GI468" s="351">
        <v>1</v>
      </c>
      <c r="GJ468" s="244" t="s">
        <v>2778</v>
      </c>
      <c r="GK468" s="1">
        <v>0</v>
      </c>
      <c r="GL468" s="244" t="s">
        <v>513</v>
      </c>
      <c r="GM468" s="9" t="s">
        <v>717</v>
      </c>
      <c r="GN468" s="1"/>
      <c r="GO468" s="10">
        <v>44245</v>
      </c>
      <c r="GP468" s="10"/>
      <c r="GQ468" s="20"/>
      <c r="GR468" s="138"/>
      <c r="GS468" s="1"/>
      <c r="GT468" s="1"/>
      <c r="GU468" s="1"/>
      <c r="GV468" s="1"/>
      <c r="GW468" s="1"/>
      <c r="GX468" s="1"/>
      <c r="GY468" s="9"/>
      <c r="GZ468" s="1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9"/>
      <c r="KC468" s="9"/>
      <c r="KD468" s="9"/>
      <c r="KE468" s="20">
        <f t="shared" si="738"/>
        <v>111.41410019999999</v>
      </c>
      <c r="KF468" s="20">
        <f t="shared" si="739"/>
        <v>257.07917819999994</v>
      </c>
      <c r="KG468" s="20">
        <f t="shared" si="740"/>
        <v>23.503257179999999</v>
      </c>
      <c r="KH468" s="20">
        <f t="shared" si="741"/>
        <v>14.527138860000001</v>
      </c>
      <c r="KI468" s="20">
        <f t="shared" si="742"/>
        <v>0.7086409199999999</v>
      </c>
      <c r="KJ468" s="20">
        <f t="shared" si="743"/>
        <v>34.962768235199988</v>
      </c>
      <c r="KK468" s="20">
        <f t="shared" si="744"/>
        <v>42.675143581199997</v>
      </c>
      <c r="KL468" s="20">
        <f t="shared" si="745"/>
        <v>178.92710802719998</v>
      </c>
      <c r="KM468" s="9"/>
      <c r="KN468" s="9"/>
      <c r="KO468" s="9"/>
      <c r="KP468" s="1"/>
      <c r="KQ468" s="9"/>
      <c r="KR468" s="9"/>
      <c r="KS468" s="23">
        <v>44343</v>
      </c>
      <c r="KT468" s="20">
        <v>2</v>
      </c>
      <c r="KU468" s="1">
        <v>4</v>
      </c>
      <c r="KV468" s="1">
        <v>2</v>
      </c>
      <c r="KW468" s="23">
        <v>44931</v>
      </c>
      <c r="KX468" s="1">
        <v>1</v>
      </c>
      <c r="KY468" s="1">
        <v>0</v>
      </c>
      <c r="KZ468" s="1">
        <v>3</v>
      </c>
      <c r="LA468" s="11" t="s">
        <v>2509</v>
      </c>
      <c r="LB468" s="11"/>
      <c r="LC468" s="11"/>
    </row>
    <row r="469" spans="1:315">
      <c r="A469" s="1">
        <v>99</v>
      </c>
      <c r="B469" s="1">
        <f>COUNTIFS($D$3:D469,D469,$F$3:F469,F469)</f>
        <v>1</v>
      </c>
      <c r="C469" s="34">
        <v>17323</v>
      </c>
      <c r="D469" s="21" t="s">
        <v>2002</v>
      </c>
      <c r="E469" s="2" t="s">
        <v>2003</v>
      </c>
      <c r="F469" s="12">
        <v>465513020</v>
      </c>
      <c r="G469" s="1">
        <v>76</v>
      </c>
      <c r="H469" s="441">
        <v>44678</v>
      </c>
      <c r="I469" s="29" t="s">
        <v>441</v>
      </c>
      <c r="J469" s="24" t="s">
        <v>486</v>
      </c>
      <c r="K469" s="2" t="s">
        <v>429</v>
      </c>
      <c r="L469" s="2">
        <v>10</v>
      </c>
      <c r="M469" s="2">
        <v>2</v>
      </c>
      <c r="N469" s="2" t="s">
        <v>644</v>
      </c>
      <c r="O469" s="11"/>
      <c r="P469" s="2" t="s">
        <v>1991</v>
      </c>
      <c r="Q469" s="11"/>
      <c r="R469" s="11"/>
      <c r="S469" s="11"/>
      <c r="T469" s="41"/>
      <c r="U469" s="41"/>
      <c r="V469" s="61" t="s">
        <v>1980</v>
      </c>
      <c r="W469" s="41"/>
      <c r="X469" s="41"/>
      <c r="Y469" s="41"/>
      <c r="Z469" s="29"/>
      <c r="AA469" s="1" t="s">
        <v>1780</v>
      </c>
      <c r="AB469" s="1"/>
      <c r="AC469" s="112">
        <v>118</v>
      </c>
      <c r="AD469" s="112">
        <v>1000</v>
      </c>
      <c r="AE469" s="11"/>
      <c r="AF469" s="11"/>
      <c r="AG469" s="11" t="s">
        <v>490</v>
      </c>
      <c r="AH469" s="112">
        <v>50</v>
      </c>
      <c r="AI469" s="1"/>
      <c r="AJ469" s="11"/>
      <c r="AK469" s="112"/>
      <c r="AL469" s="1"/>
      <c r="AM469" s="11"/>
      <c r="AN469" s="1"/>
      <c r="AO469" s="113">
        <v>24.7</v>
      </c>
      <c r="AP469" s="114">
        <v>72.7</v>
      </c>
      <c r="AQ469" s="115">
        <v>0.51</v>
      </c>
      <c r="AR469" s="116">
        <f t="shared" si="721"/>
        <v>97.910000000000011</v>
      </c>
      <c r="AS469" s="117">
        <f t="shared" si="722"/>
        <v>0.33975240715268223</v>
      </c>
      <c r="AT469" s="118">
        <f t="shared" si="723"/>
        <v>0.17327372764786794</v>
      </c>
      <c r="AU469" s="119">
        <f t="shared" si="724"/>
        <v>0.33738560305969123</v>
      </c>
      <c r="AV469" s="19">
        <f t="shared" si="747"/>
        <v>21.995999999999999</v>
      </c>
      <c r="AW469" s="19">
        <f>98-AY469</f>
        <v>89.05263157894737</v>
      </c>
      <c r="AX469" s="120">
        <v>2.21</v>
      </c>
      <c r="AY469" s="19">
        <f t="shared" si="748"/>
        <v>8.9473684210526319</v>
      </c>
      <c r="AZ469" s="1" t="s">
        <v>431</v>
      </c>
      <c r="BA469" s="55">
        <v>37.299999999999997</v>
      </c>
      <c r="BB469" s="1" t="s">
        <v>431</v>
      </c>
      <c r="BC469" s="6">
        <v>7.1700000000000002E-3</v>
      </c>
      <c r="BD469" s="6"/>
      <c r="BE469" s="19"/>
      <c r="BF469" s="19"/>
      <c r="BG469" s="64">
        <v>4098.4615384615381</v>
      </c>
      <c r="BH469" s="64">
        <v>220</v>
      </c>
      <c r="BI469" s="19">
        <v>3.52</v>
      </c>
      <c r="BJ469" s="19">
        <v>31.9</v>
      </c>
      <c r="BK469" s="19">
        <f>100-BJ469</f>
        <v>68.099999999999994</v>
      </c>
      <c r="BL469" s="121">
        <f t="shared" si="725"/>
        <v>0.46842878120411163</v>
      </c>
      <c r="BM469" s="122">
        <v>0.15</v>
      </c>
      <c r="BN469" s="6">
        <f t="shared" si="726"/>
        <v>0.60728744939271262</v>
      </c>
      <c r="BO469" s="1" t="s">
        <v>431</v>
      </c>
      <c r="BP469" s="19">
        <v>32.966101694915253</v>
      </c>
      <c r="BQ469" s="19">
        <v>46.1</v>
      </c>
      <c r="BR469" s="42">
        <v>28802.560000000001</v>
      </c>
      <c r="BS469" s="6">
        <f t="shared" si="727"/>
        <v>70.300000000000011</v>
      </c>
      <c r="BT469" s="4">
        <v>95.4</v>
      </c>
      <c r="BU469" s="42">
        <v>10904.761904761905</v>
      </c>
      <c r="BV469" s="6">
        <f t="shared" si="728"/>
        <v>4.5999999999999943</v>
      </c>
      <c r="BW469" s="6">
        <f t="shared" si="729"/>
        <v>72.409200000000013</v>
      </c>
      <c r="BX469" s="22">
        <v>44.2</v>
      </c>
      <c r="BY469" s="22">
        <f t="shared" si="730"/>
        <v>32.133400000000002</v>
      </c>
      <c r="BZ469" s="6">
        <v>26.1</v>
      </c>
      <c r="CA469" s="22">
        <f t="shared" si="731"/>
        <v>18.974700000000002</v>
      </c>
      <c r="CB469" s="6">
        <v>29.3</v>
      </c>
      <c r="CC469" s="22">
        <f t="shared" si="732"/>
        <v>21.301100000000002</v>
      </c>
      <c r="CD469" s="22" t="s">
        <v>431</v>
      </c>
      <c r="CE469" s="123">
        <v>90.4</v>
      </c>
      <c r="CF469" s="124">
        <v>6319</v>
      </c>
      <c r="CG469" s="123">
        <v>70.599999999999994</v>
      </c>
      <c r="CH469" s="124">
        <v>4731</v>
      </c>
      <c r="CI469" s="123">
        <v>31.3</v>
      </c>
      <c r="CJ469" s="123">
        <v>67.8</v>
      </c>
      <c r="CK469" s="124">
        <v>5393</v>
      </c>
      <c r="CL469" s="19">
        <f t="shared" si="733"/>
        <v>1.6934865900383143</v>
      </c>
      <c r="CM469" s="19"/>
      <c r="CN469" s="19"/>
      <c r="CO469" s="19"/>
      <c r="CP469" s="6"/>
      <c r="CQ469" s="19"/>
      <c r="CR469" s="19"/>
      <c r="CS469" s="20"/>
      <c r="CT469" s="25"/>
      <c r="CU469" s="125"/>
      <c r="CV469" s="125"/>
      <c r="CW469" s="1"/>
      <c r="CX469" s="1"/>
      <c r="CY469" s="1"/>
      <c r="CZ469" s="22"/>
      <c r="DA469" s="16"/>
      <c r="DB469" s="126"/>
      <c r="DC469" s="127"/>
      <c r="DD469" s="128"/>
      <c r="DE469" s="1"/>
      <c r="DF469" s="1"/>
      <c r="DG469" s="1"/>
      <c r="DH469" s="1"/>
      <c r="DI469" s="1" t="s">
        <v>435</v>
      </c>
      <c r="DJ469" s="206" t="s">
        <v>490</v>
      </c>
      <c r="DK469" s="4">
        <v>2</v>
      </c>
      <c r="DL469" s="4"/>
      <c r="DM469" s="4"/>
      <c r="DN469" s="16">
        <v>0</v>
      </c>
      <c r="DO469" s="4"/>
      <c r="DP469" s="4"/>
      <c r="DQ469" s="4"/>
      <c r="DR469" s="55" t="s">
        <v>430</v>
      </c>
      <c r="DS469" s="22" t="s">
        <v>430</v>
      </c>
      <c r="DT469" s="22">
        <v>468</v>
      </c>
      <c r="DU469" s="22">
        <v>1.3</v>
      </c>
      <c r="DV469" s="22">
        <v>98.7</v>
      </c>
      <c r="DW469" s="22" t="s">
        <v>430</v>
      </c>
      <c r="DX469" s="22" t="s">
        <v>430</v>
      </c>
      <c r="DY469" s="22" t="s">
        <v>430</v>
      </c>
      <c r="DZ469" s="22" t="s">
        <v>430</v>
      </c>
      <c r="EA469" s="2">
        <v>0</v>
      </c>
      <c r="EB469" s="2"/>
      <c r="EC469" s="36"/>
      <c r="ED469" s="36"/>
      <c r="EE469" s="4">
        <f>L469</f>
        <v>10</v>
      </c>
      <c r="EF469" s="4">
        <v>16</v>
      </c>
      <c r="EG469" s="4"/>
      <c r="EH469" s="4">
        <v>0</v>
      </c>
      <c r="EI469" s="4" t="s">
        <v>513</v>
      </c>
      <c r="EJ469" s="4" t="s">
        <v>430</v>
      </c>
      <c r="EK469" s="4" t="s">
        <v>430</v>
      </c>
      <c r="EL469" s="6" t="s">
        <v>430</v>
      </c>
      <c r="EM469" s="4"/>
      <c r="EN469" s="4">
        <v>1</v>
      </c>
      <c r="EO469" s="4">
        <v>2</v>
      </c>
      <c r="EP469" s="4">
        <v>2</v>
      </c>
      <c r="EQ469" s="31" t="s">
        <v>513</v>
      </c>
      <c r="ER469" s="14" t="s">
        <v>513</v>
      </c>
      <c r="ES469" s="129">
        <f>C469</f>
        <v>17323</v>
      </c>
      <c r="ET469" s="130">
        <v>75</v>
      </c>
      <c r="EU469" s="130">
        <v>6278</v>
      </c>
      <c r="EV469" s="130">
        <v>4000</v>
      </c>
      <c r="EW469" s="130">
        <v>40560</v>
      </c>
      <c r="EX469" s="130">
        <v>2466</v>
      </c>
      <c r="EY469" s="131">
        <f t="shared" si="734"/>
        <v>333.40320000000003</v>
      </c>
      <c r="EZ469" s="38">
        <f t="shared" si="735"/>
        <v>3334.0320000000002</v>
      </c>
      <c r="FA469" s="9"/>
      <c r="FB469" s="9"/>
      <c r="FC469" s="9"/>
      <c r="FD469" s="9"/>
      <c r="FE469" s="132"/>
      <c r="FF469" s="132"/>
      <c r="FG469" s="132"/>
      <c r="FH469" s="133"/>
      <c r="FI469" s="134"/>
      <c r="FJ469" s="133"/>
      <c r="FK469" s="135"/>
      <c r="FL469" s="136"/>
      <c r="FM469" s="9"/>
      <c r="FN469" s="1"/>
      <c r="FO469" s="40">
        <f t="shared" si="746"/>
        <v>0.11799999999999999</v>
      </c>
      <c r="FP469" s="9"/>
      <c r="FQ469" s="118">
        <f t="shared" si="736"/>
        <v>39.280025485823508</v>
      </c>
      <c r="FR469" s="137">
        <f t="shared" si="737"/>
        <v>0.33340320000000001</v>
      </c>
      <c r="FS469" s="9"/>
      <c r="FT469" s="1"/>
      <c r="FU469" s="335"/>
      <c r="FV469" s="348">
        <v>44652</v>
      </c>
      <c r="FW469" s="210"/>
      <c r="FX469" s="244" t="s">
        <v>1314</v>
      </c>
      <c r="FY469" s="243" t="s">
        <v>2461</v>
      </c>
      <c r="FZ469" s="1"/>
      <c r="GA469" s="237" t="s">
        <v>430</v>
      </c>
      <c r="GB469" s="9"/>
      <c r="GC469" s="9"/>
      <c r="GD469" s="1"/>
      <c r="GE469" s="20">
        <v>0</v>
      </c>
      <c r="GF469" s="237" t="s">
        <v>513</v>
      </c>
      <c r="GG469" s="1"/>
      <c r="GH469" s="244" t="s">
        <v>430</v>
      </c>
      <c r="GI469" s="351">
        <v>1</v>
      </c>
      <c r="GJ469" s="244" t="s">
        <v>430</v>
      </c>
      <c r="GK469" s="1"/>
      <c r="GL469" s="244" t="s">
        <v>513</v>
      </c>
      <c r="GM469" s="9"/>
      <c r="GN469" s="1"/>
      <c r="GO469" s="10">
        <v>44678</v>
      </c>
      <c r="GP469" s="10"/>
      <c r="GQ469" s="20"/>
      <c r="GR469" s="138"/>
      <c r="GS469" s="1"/>
      <c r="GT469" s="1"/>
      <c r="GU469" s="1"/>
      <c r="GV469" s="1"/>
      <c r="GW469" s="1"/>
      <c r="GX469" s="1"/>
      <c r="GY469" s="9"/>
      <c r="GZ469" s="9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22"/>
      <c r="KC469" s="22"/>
      <c r="KD469" s="22"/>
      <c r="KE469" s="20">
        <f t="shared" si="738"/>
        <v>82.350590399999987</v>
      </c>
      <c r="KF469" s="20">
        <f t="shared" si="739"/>
        <v>242.38412640000001</v>
      </c>
      <c r="KG469" s="20">
        <f t="shared" si="740"/>
        <v>1.70035632</v>
      </c>
      <c r="KH469" s="20">
        <f t="shared" si="741"/>
        <v>7.3682107200000004</v>
      </c>
      <c r="KI469" s="20">
        <f t="shared" si="742"/>
        <v>0.50010480000000013</v>
      </c>
      <c r="KJ469" s="20">
        <f t="shared" si="743"/>
        <v>107.13378386879999</v>
      </c>
      <c r="KK469" s="20">
        <f t="shared" si="744"/>
        <v>63.262256990400012</v>
      </c>
      <c r="KL469" s="20">
        <f t="shared" si="745"/>
        <v>71.01854903520001</v>
      </c>
      <c r="KM469" s="1">
        <v>84.1</v>
      </c>
      <c r="KN469" s="1">
        <v>80.3</v>
      </c>
      <c r="KO469" s="9"/>
      <c r="KP469" s="22"/>
      <c r="KQ469" s="22"/>
      <c r="KR469" s="22"/>
      <c r="KS469" s="10" t="s">
        <v>430</v>
      </c>
      <c r="KT469" s="459" t="s">
        <v>430</v>
      </c>
      <c r="KU469" s="237" t="s">
        <v>430</v>
      </c>
      <c r="KV469" s="237" t="s">
        <v>430</v>
      </c>
      <c r="KW469" s="237" t="s">
        <v>430</v>
      </c>
      <c r="KX469" s="237" t="s">
        <v>430</v>
      </c>
      <c r="KY469" s="2" t="s">
        <v>430</v>
      </c>
      <c r="KZ469" s="2" t="s">
        <v>430</v>
      </c>
      <c r="LA469" s="11" t="s">
        <v>430</v>
      </c>
      <c r="LB469" s="11"/>
      <c r="LC469" s="11"/>
    </row>
    <row r="470" spans="1:315">
      <c r="A470" s="1">
        <v>228</v>
      </c>
      <c r="B470" s="1">
        <f>COUNTIFS($D$3:D470,D470,$F$3:F470,F470)</f>
        <v>1</v>
      </c>
      <c r="C470" s="34">
        <v>13529</v>
      </c>
      <c r="D470" s="72" t="s">
        <v>1288</v>
      </c>
      <c r="E470" s="73" t="s">
        <v>599</v>
      </c>
      <c r="F470" s="75">
        <v>495916242</v>
      </c>
      <c r="G470" s="74">
        <v>71</v>
      </c>
      <c r="H470" s="442">
        <v>44111</v>
      </c>
      <c r="I470" s="29" t="s">
        <v>456</v>
      </c>
      <c r="J470" s="24" t="s">
        <v>486</v>
      </c>
      <c r="K470" s="2" t="s">
        <v>429</v>
      </c>
      <c r="L470" s="1">
        <v>20</v>
      </c>
      <c r="M470" s="2" t="s">
        <v>837</v>
      </c>
      <c r="N470" s="2" t="s">
        <v>430</v>
      </c>
      <c r="O470" s="1"/>
      <c r="P470" s="1" t="s">
        <v>1285</v>
      </c>
      <c r="Q470" s="25"/>
      <c r="R470" s="25"/>
      <c r="S470" s="2"/>
      <c r="T470" s="41"/>
      <c r="U470" s="41"/>
      <c r="V470" s="57" t="s">
        <v>1270</v>
      </c>
      <c r="W470" s="27"/>
      <c r="X470" s="56"/>
      <c r="Y470" s="56"/>
      <c r="Z470" s="29"/>
      <c r="AA470" s="1" t="s">
        <v>793</v>
      </c>
      <c r="AB470" s="1"/>
      <c r="AC470" s="112">
        <v>103</v>
      </c>
      <c r="AD470" s="112">
        <v>2000</v>
      </c>
      <c r="AE470" s="11"/>
      <c r="AF470" s="11"/>
      <c r="AG470" s="11" t="s">
        <v>482</v>
      </c>
      <c r="AH470" s="112">
        <v>150</v>
      </c>
      <c r="AI470" s="11"/>
      <c r="AJ470" s="11"/>
      <c r="AK470" s="112"/>
      <c r="AL470" s="1"/>
      <c r="AM470" s="11"/>
      <c r="AN470" s="1"/>
      <c r="AO470" s="113">
        <v>18.7</v>
      </c>
      <c r="AP470" s="114">
        <v>60.4</v>
      </c>
      <c r="AQ470" s="115">
        <v>19.399999999999999</v>
      </c>
      <c r="AR470" s="116">
        <f t="shared" si="721"/>
        <v>98.5</v>
      </c>
      <c r="AS470" s="117">
        <f t="shared" si="722"/>
        <v>0.30960264900662249</v>
      </c>
      <c r="AT470" s="118">
        <f t="shared" si="723"/>
        <v>6.0062913907284754</v>
      </c>
      <c r="AU470" s="119">
        <f t="shared" si="724"/>
        <v>0.23433583959899748</v>
      </c>
      <c r="AV470" s="19">
        <f t="shared" si="747"/>
        <v>16.265999999999998</v>
      </c>
      <c r="AW470" s="19">
        <f t="shared" ref="AW470:AW475" si="749">98-AY470-(CD470*100/AO470)</f>
        <v>86.983957219251337</v>
      </c>
      <c r="AX470" s="120">
        <v>1.25</v>
      </c>
      <c r="AY470" s="19">
        <f t="shared" si="748"/>
        <v>6.6844919786096257</v>
      </c>
      <c r="AZ470" s="1" t="s">
        <v>431</v>
      </c>
      <c r="BA470" s="55">
        <v>12.1</v>
      </c>
      <c r="BB470" s="1" t="s">
        <v>431</v>
      </c>
      <c r="BC470" s="6">
        <v>0.6</v>
      </c>
      <c r="BD470" s="6"/>
      <c r="BE470" s="19"/>
      <c r="BF470" s="19"/>
      <c r="BG470" s="64">
        <v>3562.3076923076924</v>
      </c>
      <c r="BH470" s="64">
        <v>443.13725490196077</v>
      </c>
      <c r="BI470" s="19">
        <v>2.08</v>
      </c>
      <c r="BJ470" s="19">
        <v>44.3</v>
      </c>
      <c r="BK470" s="1">
        <v>55.7</v>
      </c>
      <c r="BL470" s="121">
        <f t="shared" si="725"/>
        <v>0.79533213644524225</v>
      </c>
      <c r="BM470" s="122">
        <v>0.16</v>
      </c>
      <c r="BN470" s="6">
        <f t="shared" si="726"/>
        <v>0.85561497326203206</v>
      </c>
      <c r="BO470" s="1" t="s">
        <v>431</v>
      </c>
      <c r="BP470" s="19">
        <v>44.4</v>
      </c>
      <c r="BQ470" s="19">
        <v>32.249000000000002</v>
      </c>
      <c r="BR470" s="42">
        <v>28339.300000000003</v>
      </c>
      <c r="BS470" s="6">
        <f t="shared" si="727"/>
        <v>56.900000000000006</v>
      </c>
      <c r="BT470" s="4">
        <v>93.8</v>
      </c>
      <c r="BU470" s="42">
        <v>6833.0508474576272</v>
      </c>
      <c r="BV470" s="6">
        <f t="shared" si="728"/>
        <v>6.2000000000000028</v>
      </c>
      <c r="BW470" s="6">
        <f t="shared" si="729"/>
        <v>59.614799999999995</v>
      </c>
      <c r="BX470" s="2">
        <v>26.6</v>
      </c>
      <c r="BY470" s="22">
        <f t="shared" si="730"/>
        <v>16.066400000000002</v>
      </c>
      <c r="BZ470" s="4">
        <v>30.3</v>
      </c>
      <c r="CA470" s="22">
        <f t="shared" si="731"/>
        <v>18.301199999999998</v>
      </c>
      <c r="CB470" s="4">
        <v>41.8</v>
      </c>
      <c r="CC470" s="22">
        <f t="shared" si="732"/>
        <v>25.247199999999999</v>
      </c>
      <c r="CD470" s="22">
        <v>0.81</v>
      </c>
      <c r="CE470" s="123">
        <v>98.7</v>
      </c>
      <c r="CF470" s="123">
        <v>7181</v>
      </c>
      <c r="CG470" s="123">
        <v>93.8</v>
      </c>
      <c r="CH470" s="123">
        <v>4731</v>
      </c>
      <c r="CI470" s="123">
        <v>59.9</v>
      </c>
      <c r="CJ470" s="123">
        <v>80.7</v>
      </c>
      <c r="CK470" s="123">
        <v>4717</v>
      </c>
      <c r="CL470" s="19">
        <f t="shared" si="733"/>
        <v>0.87788778877887796</v>
      </c>
      <c r="CM470" s="22"/>
      <c r="CN470" s="22"/>
      <c r="CO470" s="22"/>
      <c r="CP470" s="6"/>
      <c r="CQ470" s="19"/>
      <c r="CR470" s="19">
        <v>38.299999999999997</v>
      </c>
      <c r="CS470" s="20">
        <v>4541</v>
      </c>
      <c r="CT470" s="22"/>
      <c r="CU470" s="139"/>
      <c r="CV470" s="139"/>
      <c r="CW470" s="22"/>
      <c r="CX470" s="22"/>
      <c r="CY470" s="1"/>
      <c r="CZ470" s="22"/>
      <c r="DA470" s="16"/>
      <c r="DB470" s="126" t="s">
        <v>256</v>
      </c>
      <c r="DC470" s="127"/>
      <c r="DD470" s="128" t="s">
        <v>1057</v>
      </c>
      <c r="DE470" s="1"/>
      <c r="DF470" s="1"/>
      <c r="DG470" s="1"/>
      <c r="DH470" s="1"/>
      <c r="DI470" s="1" t="s">
        <v>435</v>
      </c>
      <c r="DJ470" s="205" t="s">
        <v>482</v>
      </c>
      <c r="DK470" s="4">
        <v>2</v>
      </c>
      <c r="DL470" s="4"/>
      <c r="DM470" s="4"/>
      <c r="DN470" s="16">
        <v>0</v>
      </c>
      <c r="DO470" s="4"/>
      <c r="DP470" s="4"/>
      <c r="DQ470" s="4"/>
      <c r="DR470" s="1" t="s">
        <v>430</v>
      </c>
      <c r="DS470" s="1" t="s">
        <v>430</v>
      </c>
      <c r="DT470" s="1">
        <v>227</v>
      </c>
      <c r="DU470" s="1">
        <v>20.3</v>
      </c>
      <c r="DV470" s="1">
        <v>79.7</v>
      </c>
      <c r="DW470" s="1" t="s">
        <v>430</v>
      </c>
      <c r="DX470" s="1" t="s">
        <v>430</v>
      </c>
      <c r="DY470" s="1" t="s">
        <v>430</v>
      </c>
      <c r="DZ470" s="1" t="s">
        <v>430</v>
      </c>
      <c r="EA470" s="8" t="s">
        <v>1272</v>
      </c>
      <c r="EB470" s="1"/>
      <c r="EC470" s="36"/>
      <c r="ED470" s="36"/>
      <c r="EE470" s="4">
        <v>20</v>
      </c>
      <c r="EF470" s="4">
        <v>35</v>
      </c>
      <c r="EG470" s="4"/>
      <c r="EH470" s="4">
        <v>1</v>
      </c>
      <c r="EI470" s="4" t="s">
        <v>2512</v>
      </c>
      <c r="EJ470" s="4" t="s">
        <v>430</v>
      </c>
      <c r="EK470" s="4" t="s">
        <v>430</v>
      </c>
      <c r="EL470" s="6" t="s">
        <v>430</v>
      </c>
      <c r="EM470" s="4">
        <v>1</v>
      </c>
      <c r="EN470" s="1">
        <v>1</v>
      </c>
      <c r="EO470" s="4">
        <v>3</v>
      </c>
      <c r="EP470" s="4">
        <v>2</v>
      </c>
      <c r="EQ470" s="31" t="s">
        <v>513</v>
      </c>
      <c r="ER470" s="14" t="s">
        <v>513</v>
      </c>
      <c r="ES470" s="129">
        <v>13529</v>
      </c>
      <c r="ET470" s="130">
        <v>75</v>
      </c>
      <c r="EU470" s="130">
        <v>113511</v>
      </c>
      <c r="EV470" s="130">
        <v>12000</v>
      </c>
      <c r="EW470" s="130">
        <v>39780</v>
      </c>
      <c r="EX470" s="130">
        <v>2258</v>
      </c>
      <c r="EY470" s="131">
        <f t="shared" si="734"/>
        <v>99.803600000000003</v>
      </c>
      <c r="EZ470" s="38">
        <f t="shared" si="735"/>
        <v>1996.0720000000001</v>
      </c>
      <c r="FA470" s="9"/>
      <c r="FB470" s="9"/>
      <c r="FC470" s="9"/>
      <c r="FD470" s="9"/>
      <c r="FE470" s="132"/>
      <c r="FF470" s="132"/>
      <c r="FG470" s="132"/>
      <c r="FH470" s="133"/>
      <c r="FI470" s="134"/>
      <c r="FJ470" s="133"/>
      <c r="FK470" s="135"/>
      <c r="FL470" s="136"/>
      <c r="FM470" s="9"/>
      <c r="FN470" s="1"/>
      <c r="FO470" s="40">
        <f t="shared" si="746"/>
        <v>0.10299999999999999</v>
      </c>
      <c r="FP470" s="9"/>
      <c r="FQ470" s="118">
        <f t="shared" si="736"/>
        <v>1.9892345235263542</v>
      </c>
      <c r="FR470" s="137">
        <f t="shared" si="737"/>
        <v>9.9803600000000006E-2</v>
      </c>
      <c r="FS470" s="140"/>
      <c r="FT470" s="1"/>
      <c r="FU470" s="336">
        <v>44075</v>
      </c>
      <c r="FV470" s="343"/>
      <c r="FW470" s="237" t="s">
        <v>1322</v>
      </c>
      <c r="FX470" s="208"/>
      <c r="FY470" s="243" t="s">
        <v>2429</v>
      </c>
      <c r="FZ470" s="1"/>
      <c r="GA470" s="237" t="s">
        <v>430</v>
      </c>
      <c r="GB470" s="9"/>
      <c r="GC470" s="9"/>
      <c r="GD470" s="1"/>
      <c r="GE470" s="20">
        <v>0</v>
      </c>
      <c r="GF470" s="237" t="s">
        <v>513</v>
      </c>
      <c r="GG470" s="1"/>
      <c r="GH470" s="28">
        <v>44258</v>
      </c>
      <c r="GI470" s="352" t="s">
        <v>2488</v>
      </c>
      <c r="GJ470" s="244" t="s">
        <v>2514</v>
      </c>
      <c r="GK470" s="1"/>
      <c r="GL470" s="244" t="s">
        <v>513</v>
      </c>
      <c r="GM470" s="9"/>
      <c r="GN470" s="1"/>
      <c r="GO470" s="10">
        <v>44111</v>
      </c>
      <c r="GP470" s="10"/>
      <c r="GQ470" s="20"/>
      <c r="GR470" s="138"/>
      <c r="GS470" s="1"/>
      <c r="GT470" s="19">
        <v>6.631225552000003E-2</v>
      </c>
      <c r="GU470" s="1"/>
      <c r="GV470" s="145">
        <v>0.33033302479999999</v>
      </c>
      <c r="GW470" s="1"/>
      <c r="GX470" s="1"/>
      <c r="GY470" s="9"/>
      <c r="GZ470" s="9"/>
      <c r="HA470" s="32">
        <v>0.68</v>
      </c>
      <c r="HB470" s="32">
        <v>10.52</v>
      </c>
      <c r="HC470" s="33">
        <v>1823.57</v>
      </c>
      <c r="HD470" s="32">
        <v>1.52</v>
      </c>
      <c r="HE470" s="32">
        <v>2.98</v>
      </c>
      <c r="HF470" s="32">
        <v>0</v>
      </c>
      <c r="HG470" s="33">
        <v>40621.019999999997</v>
      </c>
      <c r="HH470" s="32">
        <v>104.91</v>
      </c>
      <c r="HI470" s="33">
        <v>127.27</v>
      </c>
      <c r="HJ470" s="32">
        <v>102.4</v>
      </c>
      <c r="HK470" s="32">
        <v>5.34</v>
      </c>
      <c r="HL470" s="32">
        <v>0</v>
      </c>
      <c r="HM470" s="32">
        <v>263.42</v>
      </c>
      <c r="HN470" s="32">
        <v>0</v>
      </c>
      <c r="HO470" s="32">
        <v>259.58999999999997</v>
      </c>
      <c r="HP470" s="33">
        <v>2522.4499999999998</v>
      </c>
      <c r="HQ470" s="32">
        <v>31.53</v>
      </c>
      <c r="HR470" s="32">
        <v>0</v>
      </c>
      <c r="HS470" s="32">
        <v>781.95</v>
      </c>
      <c r="HT470" s="32">
        <v>1071.93</v>
      </c>
      <c r="HU470" s="32">
        <v>1001.68</v>
      </c>
      <c r="HV470" s="32">
        <v>14.4</v>
      </c>
      <c r="HW470" s="32">
        <v>62.21</v>
      </c>
      <c r="HX470" s="32">
        <v>21.94</v>
      </c>
      <c r="HY470" s="32">
        <v>0</v>
      </c>
      <c r="HZ470" s="32">
        <v>284.29000000000002</v>
      </c>
      <c r="IA470" s="22">
        <f>HU470/HP470</f>
        <v>0.39710598822573295</v>
      </c>
      <c r="IB470" s="1"/>
      <c r="IC470" s="1"/>
      <c r="ID470" s="1"/>
      <c r="IE470" s="1"/>
      <c r="IF470" s="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9"/>
      <c r="KC470" s="9"/>
      <c r="KD470" s="9"/>
      <c r="KE470" s="20">
        <f t="shared" si="738"/>
        <v>18.663273199999999</v>
      </c>
      <c r="KF470" s="20">
        <f t="shared" si="739"/>
        <v>60.281374400000004</v>
      </c>
      <c r="KG470" s="20">
        <f t="shared" si="740"/>
        <v>19.361898400000001</v>
      </c>
      <c r="KH470" s="20">
        <f t="shared" si="741"/>
        <v>1.2475450000000001</v>
      </c>
      <c r="KI470" s="20">
        <f t="shared" si="742"/>
        <v>0.15968576000000001</v>
      </c>
      <c r="KJ470" s="20">
        <f t="shared" si="743"/>
        <v>16.034845590400003</v>
      </c>
      <c r="KK470" s="20">
        <f t="shared" si="744"/>
        <v>18.265256443199998</v>
      </c>
      <c r="KL470" s="20">
        <f t="shared" si="745"/>
        <v>25.197614499200004</v>
      </c>
      <c r="KM470" s="9"/>
      <c r="KN470" s="9"/>
      <c r="KO470" s="9"/>
      <c r="KP470" s="1"/>
      <c r="KQ470" s="9"/>
      <c r="KR470" s="9"/>
      <c r="KS470" s="23">
        <v>44258</v>
      </c>
      <c r="KT470" s="20">
        <v>2</v>
      </c>
      <c r="KU470" s="237" t="s">
        <v>430</v>
      </c>
      <c r="KV470" s="1">
        <v>2</v>
      </c>
      <c r="KW470" s="23">
        <v>44629</v>
      </c>
      <c r="KX470" s="1">
        <v>1</v>
      </c>
      <c r="KY470" s="1">
        <v>0</v>
      </c>
      <c r="KZ470" s="1">
        <v>0</v>
      </c>
      <c r="LA470" s="11" t="s">
        <v>2480</v>
      </c>
      <c r="LB470" s="11"/>
      <c r="LC470" s="11"/>
    </row>
    <row r="471" spans="1:315">
      <c r="A471" s="1">
        <v>46</v>
      </c>
      <c r="B471" s="1">
        <f>COUNTIFS($D$3:D471,D471,$F$3:F471,F471)</f>
        <v>2</v>
      </c>
      <c r="C471" s="34">
        <v>14677</v>
      </c>
      <c r="D471" s="72" t="s">
        <v>1288</v>
      </c>
      <c r="E471" s="73" t="s">
        <v>599</v>
      </c>
      <c r="F471" s="75">
        <v>495916242</v>
      </c>
      <c r="G471" s="74">
        <v>72</v>
      </c>
      <c r="H471" s="442">
        <v>44258</v>
      </c>
      <c r="I471" s="29" t="s">
        <v>456</v>
      </c>
      <c r="J471" s="24" t="s">
        <v>486</v>
      </c>
      <c r="K471" s="2" t="s">
        <v>429</v>
      </c>
      <c r="L471" s="2">
        <v>21</v>
      </c>
      <c r="M471" s="2" t="s">
        <v>661</v>
      </c>
      <c r="N471" s="2" t="s">
        <v>644</v>
      </c>
      <c r="O471" s="11"/>
      <c r="P471" s="2" t="s">
        <v>1437</v>
      </c>
      <c r="Q471" s="11"/>
      <c r="R471" s="11"/>
      <c r="S471" s="11"/>
      <c r="T471" s="41"/>
      <c r="U471" s="41"/>
      <c r="V471" s="61" t="s">
        <v>1358</v>
      </c>
      <c r="W471" s="59" t="s">
        <v>1305</v>
      </c>
      <c r="X471" s="60"/>
      <c r="Y471" s="60"/>
      <c r="Z471" s="11"/>
      <c r="AA471" s="1" t="s">
        <v>793</v>
      </c>
      <c r="AB471" s="1"/>
      <c r="AC471" s="112">
        <v>116</v>
      </c>
      <c r="AD471" s="112">
        <v>2400</v>
      </c>
      <c r="AE471" s="11"/>
      <c r="AF471" s="11"/>
      <c r="AG471" s="11" t="s">
        <v>482</v>
      </c>
      <c r="AH471" s="112">
        <v>150</v>
      </c>
      <c r="AI471" s="11"/>
      <c r="AJ471" s="11"/>
      <c r="AK471" s="112"/>
      <c r="AL471" s="1"/>
      <c r="AM471" s="11"/>
      <c r="AN471" s="1"/>
      <c r="AO471" s="113">
        <v>34.6</v>
      </c>
      <c r="AP471" s="114">
        <v>59.9</v>
      </c>
      <c r="AQ471" s="115">
        <v>3.58</v>
      </c>
      <c r="AR471" s="116">
        <f t="shared" si="721"/>
        <v>98.08</v>
      </c>
      <c r="AS471" s="117">
        <f t="shared" si="722"/>
        <v>0.57762938230383976</v>
      </c>
      <c r="AT471" s="118">
        <f t="shared" si="723"/>
        <v>2.0679131886477462</v>
      </c>
      <c r="AU471" s="119">
        <f t="shared" si="724"/>
        <v>0.54505356017643358</v>
      </c>
      <c r="AV471" s="19">
        <f t="shared" si="747"/>
        <v>28.508000000000003</v>
      </c>
      <c r="AW471" s="19">
        <f t="shared" si="749"/>
        <v>82.393063583815035</v>
      </c>
      <c r="AX471" s="120">
        <v>4.6100000000000003</v>
      </c>
      <c r="AY471" s="19">
        <f t="shared" si="748"/>
        <v>13.323699421965319</v>
      </c>
      <c r="AZ471" s="1" t="s">
        <v>431</v>
      </c>
      <c r="BA471" s="55">
        <v>16</v>
      </c>
      <c r="BB471" s="1" t="s">
        <v>431</v>
      </c>
      <c r="BC471" s="6">
        <v>8.1000000000000003E-2</v>
      </c>
      <c r="BD471" s="6"/>
      <c r="BE471" s="19"/>
      <c r="BF471" s="19"/>
      <c r="BG471" s="2">
        <v>6167</v>
      </c>
      <c r="BH471" s="2">
        <v>305</v>
      </c>
      <c r="BI471" s="19">
        <v>0.63</v>
      </c>
      <c r="BJ471" s="19">
        <v>42.8</v>
      </c>
      <c r="BK471" s="1">
        <v>57.2</v>
      </c>
      <c r="BL471" s="121">
        <f t="shared" si="725"/>
        <v>0.74825174825174812</v>
      </c>
      <c r="BM471" s="122">
        <v>0.77</v>
      </c>
      <c r="BN471" s="6">
        <f t="shared" si="726"/>
        <v>2.2254335260115607</v>
      </c>
      <c r="BO471" s="1" t="s">
        <v>431</v>
      </c>
      <c r="BP471" s="19">
        <v>34.6</v>
      </c>
      <c r="BQ471" s="19">
        <v>29.1</v>
      </c>
      <c r="BR471" s="6">
        <v>37282.35</v>
      </c>
      <c r="BS471" s="6">
        <f t="shared" si="727"/>
        <v>47.49</v>
      </c>
      <c r="BT471" s="4">
        <v>92.8</v>
      </c>
      <c r="BU471" s="42">
        <v>3880.9523809523807</v>
      </c>
      <c r="BV471" s="6">
        <f t="shared" si="728"/>
        <v>7.2000000000000028</v>
      </c>
      <c r="BW471" s="6">
        <f t="shared" si="729"/>
        <v>59.894010000000009</v>
      </c>
      <c r="BX471" s="22">
        <v>0.28999999999999998</v>
      </c>
      <c r="BY471" s="22">
        <f t="shared" si="730"/>
        <v>0.17370999999999998</v>
      </c>
      <c r="BZ471" s="4">
        <v>47.2</v>
      </c>
      <c r="CA471" s="22">
        <f t="shared" si="731"/>
        <v>28.272800000000004</v>
      </c>
      <c r="CB471" s="4">
        <v>52.5</v>
      </c>
      <c r="CC471" s="22">
        <f t="shared" si="732"/>
        <v>31.447500000000002</v>
      </c>
      <c r="CD471" s="22">
        <v>0.79</v>
      </c>
      <c r="CE471" s="123">
        <v>100</v>
      </c>
      <c r="CF471" s="123">
        <v>8186</v>
      </c>
      <c r="CG471" s="123">
        <v>61.8</v>
      </c>
      <c r="CH471" s="123">
        <v>4688</v>
      </c>
      <c r="CI471" s="123">
        <v>13.2</v>
      </c>
      <c r="CJ471" s="123">
        <v>36.4</v>
      </c>
      <c r="CK471" s="123">
        <v>4398</v>
      </c>
      <c r="CL471" s="19">
        <f t="shared" si="733"/>
        <v>6.1440677966101689E-3</v>
      </c>
      <c r="CM471" s="22">
        <v>4.71</v>
      </c>
      <c r="CN471" s="22">
        <v>58.5</v>
      </c>
      <c r="CO471" s="22">
        <v>15.3</v>
      </c>
      <c r="CP471" s="6"/>
      <c r="CQ471" s="19"/>
      <c r="CR471" s="19"/>
      <c r="CS471" s="20"/>
      <c r="CT471" s="22"/>
      <c r="CU471" s="139"/>
      <c r="CV471" s="139"/>
      <c r="CW471" s="22"/>
      <c r="CX471" s="22"/>
      <c r="CY471" s="1"/>
      <c r="CZ471" s="22"/>
      <c r="DA471" s="16"/>
      <c r="DB471" s="126" t="s">
        <v>256</v>
      </c>
      <c r="DC471" s="127"/>
      <c r="DD471" s="128" t="s">
        <v>1126</v>
      </c>
      <c r="DE471" s="1"/>
      <c r="DF471" s="1"/>
      <c r="DG471" s="1"/>
      <c r="DH471" s="1"/>
      <c r="DI471" s="1" t="s">
        <v>435</v>
      </c>
      <c r="DJ471" s="205" t="s">
        <v>482</v>
      </c>
      <c r="DK471" s="4">
        <v>2</v>
      </c>
      <c r="DL471" s="4" t="s">
        <v>456</v>
      </c>
      <c r="DM471" s="4" t="s">
        <v>456</v>
      </c>
      <c r="DN471" s="16">
        <v>0</v>
      </c>
      <c r="DO471" s="4">
        <v>0</v>
      </c>
      <c r="DP471" s="4">
        <v>0</v>
      </c>
      <c r="DQ471" s="4" t="s">
        <v>430</v>
      </c>
      <c r="DR471" s="1" t="s">
        <v>430</v>
      </c>
      <c r="DS471" s="1" t="s">
        <v>430</v>
      </c>
      <c r="DT471" s="1">
        <v>74</v>
      </c>
      <c r="DU471" s="1">
        <v>5.4</v>
      </c>
      <c r="DV471" s="1">
        <v>94.6</v>
      </c>
      <c r="DW471" s="1" t="s">
        <v>430</v>
      </c>
      <c r="DX471" s="1" t="s">
        <v>430</v>
      </c>
      <c r="DY471" s="1" t="s">
        <v>430</v>
      </c>
      <c r="DZ471" s="1" t="s">
        <v>430</v>
      </c>
      <c r="EA471" s="1">
        <v>0</v>
      </c>
      <c r="EB471" s="1"/>
      <c r="EC471" s="36"/>
      <c r="ED471" s="36"/>
      <c r="EE471" s="4">
        <v>21</v>
      </c>
      <c r="EF471" s="4">
        <v>28</v>
      </c>
      <c r="EG471" s="4">
        <v>3</v>
      </c>
      <c r="EH471" s="4">
        <v>1</v>
      </c>
      <c r="EI471" s="4" t="s">
        <v>2512</v>
      </c>
      <c r="EJ471" s="4" t="s">
        <v>430</v>
      </c>
      <c r="EK471" s="4" t="s">
        <v>430</v>
      </c>
      <c r="EL471" s="4" t="s">
        <v>430</v>
      </c>
      <c r="EM471" s="4">
        <v>1</v>
      </c>
      <c r="EN471" s="1">
        <v>1</v>
      </c>
      <c r="EO471" s="4">
        <v>3</v>
      </c>
      <c r="EP471" s="4">
        <v>2</v>
      </c>
      <c r="EQ471" s="31" t="s">
        <v>513</v>
      </c>
      <c r="ER471" s="14" t="s">
        <v>513</v>
      </c>
      <c r="ES471" s="129">
        <v>14677</v>
      </c>
      <c r="ET471" s="130">
        <v>75</v>
      </c>
      <c r="EU471" s="130">
        <v>51366</v>
      </c>
      <c r="EV471" s="130">
        <v>8000</v>
      </c>
      <c r="EW471" s="130">
        <v>39780</v>
      </c>
      <c r="EX471" s="130">
        <v>1721</v>
      </c>
      <c r="EY471" s="131">
        <f t="shared" si="734"/>
        <v>114.10230000000001</v>
      </c>
      <c r="EZ471" s="38">
        <f t="shared" si="735"/>
        <v>2396.1483000000003</v>
      </c>
      <c r="FA471" s="9"/>
      <c r="FB471" s="9"/>
      <c r="FC471" s="9"/>
      <c r="FD471" s="9"/>
      <c r="FE471" s="132"/>
      <c r="FF471" s="132"/>
      <c r="FG471" s="132"/>
      <c r="FH471" s="133"/>
      <c r="FI471" s="134"/>
      <c r="FJ471" s="133"/>
      <c r="FK471" s="135"/>
      <c r="FL471" s="136"/>
      <c r="FM471" s="9"/>
      <c r="FN471" s="1"/>
      <c r="FO471" s="40">
        <f t="shared" si="746"/>
        <v>0.11600000000000001</v>
      </c>
      <c r="FP471" s="9"/>
      <c r="FQ471" s="118">
        <f t="shared" si="736"/>
        <v>3.350465288323015</v>
      </c>
      <c r="FR471" s="137">
        <f t="shared" si="737"/>
        <v>0.11410230000000002</v>
      </c>
      <c r="FS471" s="9"/>
      <c r="FT471" s="1">
        <v>6</v>
      </c>
      <c r="FU471" s="337">
        <v>44075</v>
      </c>
      <c r="FV471" s="335" t="s">
        <v>430</v>
      </c>
      <c r="FW471" s="1" t="s">
        <v>1349</v>
      </c>
      <c r="FX471" s="210" t="s">
        <v>430</v>
      </c>
      <c r="FY471" s="243" t="s">
        <v>2430</v>
      </c>
      <c r="FZ471" s="1">
        <v>0</v>
      </c>
      <c r="GA471" s="1" t="s">
        <v>430</v>
      </c>
      <c r="GB471" s="9" t="s">
        <v>500</v>
      </c>
      <c r="GC471" s="9"/>
      <c r="GD471" s="1">
        <v>0</v>
      </c>
      <c r="GE471" s="20">
        <v>0</v>
      </c>
      <c r="GF471" s="237" t="s">
        <v>513</v>
      </c>
      <c r="GG471" s="1">
        <v>0</v>
      </c>
      <c r="GH471" s="28">
        <v>44447</v>
      </c>
      <c r="GI471" s="352" t="s">
        <v>2488</v>
      </c>
      <c r="GJ471" s="244" t="s">
        <v>2514</v>
      </c>
      <c r="GK471" s="1">
        <v>0</v>
      </c>
      <c r="GL471" s="244" t="s">
        <v>513</v>
      </c>
      <c r="GM471" s="9" t="s">
        <v>1017</v>
      </c>
      <c r="GN471" s="1"/>
      <c r="GO471" s="10">
        <v>44258</v>
      </c>
      <c r="GP471" s="10"/>
      <c r="GQ471" s="20"/>
      <c r="GR471" s="138"/>
      <c r="GS471" s="1"/>
      <c r="GT471" s="19">
        <v>8.0933577000000062E-2</v>
      </c>
      <c r="GU471" s="1"/>
      <c r="GV471" s="145">
        <v>0.21327255279999999</v>
      </c>
      <c r="GW471" s="1"/>
      <c r="GX471" s="1"/>
      <c r="GY471" s="9"/>
      <c r="GZ471" s="9"/>
      <c r="HA471" s="32">
        <v>0</v>
      </c>
      <c r="HB471" s="32">
        <v>2.64</v>
      </c>
      <c r="HC471" s="33">
        <v>719.21</v>
      </c>
      <c r="HD471" s="32">
        <v>0</v>
      </c>
      <c r="HE471" s="32">
        <v>0</v>
      </c>
      <c r="HF471" s="32">
        <v>0</v>
      </c>
      <c r="HG471" s="33">
        <v>6211.29</v>
      </c>
      <c r="HH471" s="32">
        <v>63.89</v>
      </c>
      <c r="HI471" s="33">
        <v>49.28</v>
      </c>
      <c r="HJ471" s="32">
        <v>48.6</v>
      </c>
      <c r="HK471" s="32">
        <v>0</v>
      </c>
      <c r="HL471" s="32">
        <v>0</v>
      </c>
      <c r="HM471" s="32">
        <v>134.88</v>
      </c>
      <c r="HN471" s="32">
        <v>0</v>
      </c>
      <c r="HO471" s="32">
        <v>132.62</v>
      </c>
      <c r="HP471" s="33">
        <v>85.71</v>
      </c>
      <c r="HQ471" s="32">
        <v>13.66</v>
      </c>
      <c r="HR471" s="32">
        <v>565.30999999999995</v>
      </c>
      <c r="HS471" s="32">
        <v>483.1</v>
      </c>
      <c r="HT471" s="32">
        <v>497.48</v>
      </c>
      <c r="HU471" s="32">
        <v>662.65</v>
      </c>
      <c r="HV471" s="32">
        <v>10.16</v>
      </c>
      <c r="HW471" s="32">
        <v>54</v>
      </c>
      <c r="HX471" s="32">
        <v>10.83</v>
      </c>
      <c r="HY471" s="32">
        <v>0</v>
      </c>
      <c r="HZ471" s="32">
        <v>0</v>
      </c>
      <c r="IA471" s="22">
        <f>HU471/HP471</f>
        <v>7.7313032318282584</v>
      </c>
      <c r="IB471" s="1"/>
      <c r="IC471" s="1"/>
      <c r="ID471" s="1"/>
      <c r="IE471" s="1"/>
      <c r="IF471" s="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9"/>
      <c r="KC471" s="9"/>
      <c r="KD471" s="9"/>
      <c r="KE471" s="20">
        <f t="shared" si="738"/>
        <v>39.479395800000013</v>
      </c>
      <c r="KF471" s="20">
        <f t="shared" si="739"/>
        <v>68.347277700000006</v>
      </c>
      <c r="KG471" s="20">
        <f t="shared" si="740"/>
        <v>4.0848623399999999</v>
      </c>
      <c r="KH471" s="20">
        <f t="shared" si="741"/>
        <v>5.2601160300000016</v>
      </c>
      <c r="KI471" s="20">
        <f t="shared" si="742"/>
        <v>0.87858771000000024</v>
      </c>
      <c r="KJ471" s="20">
        <f t="shared" si="743"/>
        <v>0.19820710532999999</v>
      </c>
      <c r="KK471" s="20">
        <f t="shared" si="744"/>
        <v>32.259915074400006</v>
      </c>
      <c r="KL471" s="20">
        <f t="shared" si="745"/>
        <v>35.882320792500003</v>
      </c>
      <c r="KM471" s="9"/>
      <c r="KN471" s="9"/>
      <c r="KO471" s="9"/>
      <c r="KP471" s="1"/>
      <c r="KQ471" s="9"/>
      <c r="KR471" s="9"/>
      <c r="KS471" s="23">
        <v>44447</v>
      </c>
      <c r="KT471" s="20">
        <v>1</v>
      </c>
      <c r="KU471" s="237" t="s">
        <v>430</v>
      </c>
      <c r="KV471" s="1">
        <v>1</v>
      </c>
      <c r="KW471" s="23">
        <v>44629</v>
      </c>
      <c r="KX471" s="1">
        <v>1</v>
      </c>
      <c r="KY471" s="1">
        <v>0</v>
      </c>
      <c r="KZ471" s="1">
        <v>0</v>
      </c>
      <c r="LA471" s="11" t="s">
        <v>2480</v>
      </c>
      <c r="LB471" s="11"/>
      <c r="LC471" s="11"/>
    </row>
    <row r="472" spans="1:315">
      <c r="A472" s="1">
        <v>104</v>
      </c>
      <c r="B472" s="1">
        <f>COUNTIFS($D$3:D472,D472,$F$3:F472,F472)</f>
        <v>2</v>
      </c>
      <c r="C472" s="34">
        <v>15063</v>
      </c>
      <c r="D472" s="72" t="s">
        <v>1568</v>
      </c>
      <c r="E472" s="73" t="s">
        <v>590</v>
      </c>
      <c r="F472" s="75">
        <v>7153184060</v>
      </c>
      <c r="G472" s="74">
        <v>50</v>
      </c>
      <c r="H472" s="442">
        <v>44302</v>
      </c>
      <c r="I472" s="29" t="s">
        <v>561</v>
      </c>
      <c r="J472" s="24" t="s">
        <v>486</v>
      </c>
      <c r="K472" s="2" t="s">
        <v>429</v>
      </c>
      <c r="L472" s="2">
        <v>24</v>
      </c>
      <c r="M472" s="2">
        <v>1</v>
      </c>
      <c r="N472" s="2" t="s">
        <v>430</v>
      </c>
      <c r="O472" s="11"/>
      <c r="P472" s="2" t="s">
        <v>1528</v>
      </c>
      <c r="Q472" s="11"/>
      <c r="R472" s="11"/>
      <c r="S472" s="11"/>
      <c r="T472" s="41"/>
      <c r="U472" s="41"/>
      <c r="V472" s="61" t="s">
        <v>1358</v>
      </c>
      <c r="W472" s="41"/>
      <c r="X472" s="43" t="s">
        <v>1544</v>
      </c>
      <c r="Y472" s="68"/>
      <c r="Z472" s="11"/>
      <c r="AA472" s="1" t="s">
        <v>760</v>
      </c>
      <c r="AB472" s="1"/>
      <c r="AC472" s="112">
        <v>318</v>
      </c>
      <c r="AD472" s="112">
        <v>7600</v>
      </c>
      <c r="AE472" s="11"/>
      <c r="AF472" s="11"/>
      <c r="AG472" s="11" t="s">
        <v>490</v>
      </c>
      <c r="AH472" s="112">
        <v>550</v>
      </c>
      <c r="AI472" s="11"/>
      <c r="AJ472" s="11"/>
      <c r="AK472" s="112"/>
      <c r="AL472" s="1"/>
      <c r="AM472" s="11"/>
      <c r="AN472" s="1"/>
      <c r="AO472" s="113">
        <v>39.200000000000003</v>
      </c>
      <c r="AP472" s="114">
        <v>58.8</v>
      </c>
      <c r="AQ472" s="115">
        <v>0.66</v>
      </c>
      <c r="AR472" s="116">
        <f t="shared" si="721"/>
        <v>98.66</v>
      </c>
      <c r="AS472" s="117">
        <f t="shared" si="722"/>
        <v>0.66666666666666674</v>
      </c>
      <c r="AT472" s="118">
        <f t="shared" si="723"/>
        <v>0.44000000000000006</v>
      </c>
      <c r="AU472" s="119">
        <f t="shared" si="724"/>
        <v>0.65926673393878255</v>
      </c>
      <c r="AV472" s="19">
        <f t="shared" si="747"/>
        <v>32.896000000000001</v>
      </c>
      <c r="AW472" s="19">
        <f t="shared" si="749"/>
        <v>83.91836734693878</v>
      </c>
      <c r="AX472" s="120">
        <v>4.22</v>
      </c>
      <c r="AY472" s="19">
        <f t="shared" si="748"/>
        <v>10.76530612244898</v>
      </c>
      <c r="AZ472" s="1" t="s">
        <v>431</v>
      </c>
      <c r="BA472" s="55">
        <v>21.6</v>
      </c>
      <c r="BB472" s="1" t="s">
        <v>431</v>
      </c>
      <c r="BC472" s="6">
        <v>0.26</v>
      </c>
      <c r="BD472" s="6"/>
      <c r="BE472" s="19"/>
      <c r="BF472" s="19"/>
      <c r="BG472" s="64">
        <v>7742.2222222222217</v>
      </c>
      <c r="BH472" s="64" t="s">
        <v>431</v>
      </c>
      <c r="BI472" s="19" t="s">
        <v>431</v>
      </c>
      <c r="BJ472" s="19">
        <v>29.8</v>
      </c>
      <c r="BK472" s="19">
        <f>100-BJ472</f>
        <v>70.2</v>
      </c>
      <c r="BL472" s="121">
        <f t="shared" si="725"/>
        <v>0.42450142450142447</v>
      </c>
      <c r="BM472" s="122">
        <v>7.9000000000000001E-2</v>
      </c>
      <c r="BN472" s="6">
        <f t="shared" si="726"/>
        <v>0.20153061224489796</v>
      </c>
      <c r="BO472" s="1" t="s">
        <v>431</v>
      </c>
      <c r="BP472" s="19">
        <v>35.738</v>
      </c>
      <c r="BQ472" s="19">
        <v>54.2</v>
      </c>
      <c r="BR472" s="42">
        <v>35251</v>
      </c>
      <c r="BS472" s="6">
        <f t="shared" si="727"/>
        <v>53.400000000000006</v>
      </c>
      <c r="BT472" s="4">
        <v>96.5</v>
      </c>
      <c r="BU472" s="42">
        <v>11881</v>
      </c>
      <c r="BV472" s="6">
        <f t="shared" si="728"/>
        <v>3.5</v>
      </c>
      <c r="BW472" s="6">
        <f t="shared" si="729"/>
        <v>58.094399999999993</v>
      </c>
      <c r="BX472" s="22">
        <v>17.3</v>
      </c>
      <c r="BY472" s="22">
        <f t="shared" si="730"/>
        <v>10.1724</v>
      </c>
      <c r="BZ472" s="6">
        <v>36.1</v>
      </c>
      <c r="CA472" s="22">
        <f t="shared" si="731"/>
        <v>21.226799999999997</v>
      </c>
      <c r="CB472" s="6">
        <v>45.4</v>
      </c>
      <c r="CC472" s="22">
        <f t="shared" si="732"/>
        <v>26.6952</v>
      </c>
      <c r="CD472" s="22">
        <v>1.3</v>
      </c>
      <c r="CE472" s="123" t="s">
        <v>431</v>
      </c>
      <c r="CF472" s="124" t="s">
        <v>431</v>
      </c>
      <c r="CG472" s="124" t="s">
        <v>431</v>
      </c>
      <c r="CH472" s="124" t="s">
        <v>431</v>
      </c>
      <c r="CI472" s="124" t="s">
        <v>431</v>
      </c>
      <c r="CJ472" s="124" t="s">
        <v>431</v>
      </c>
      <c r="CK472" s="124" t="s">
        <v>431</v>
      </c>
      <c r="CL472" s="19">
        <f t="shared" si="733"/>
        <v>0.47922437673130192</v>
      </c>
      <c r="CM472" s="19">
        <v>0.97</v>
      </c>
      <c r="CN472" s="19">
        <v>0.17</v>
      </c>
      <c r="CO472" s="19">
        <v>1.4</v>
      </c>
      <c r="CP472" s="6"/>
      <c r="CQ472" s="19"/>
      <c r="CR472" s="19"/>
      <c r="CS472" s="20"/>
      <c r="CT472" s="25"/>
      <c r="CU472" s="125"/>
      <c r="CV472" s="125"/>
      <c r="CW472" s="1"/>
      <c r="CX472" s="1"/>
      <c r="CY472" s="1"/>
      <c r="CZ472" s="22"/>
      <c r="DA472" s="16"/>
      <c r="DB472" s="126" t="s">
        <v>256</v>
      </c>
      <c r="DC472" s="127"/>
      <c r="DD472" s="128" t="s">
        <v>1569</v>
      </c>
      <c r="DE472" s="1"/>
      <c r="DF472" s="1"/>
      <c r="DG472" s="1"/>
      <c r="DH472" s="1"/>
      <c r="DI472" s="1" t="s">
        <v>435</v>
      </c>
      <c r="DJ472" s="206" t="s">
        <v>490</v>
      </c>
      <c r="DK472" s="4">
        <v>2</v>
      </c>
      <c r="DL472" s="4"/>
      <c r="DM472" s="4"/>
      <c r="DN472" s="16">
        <v>0</v>
      </c>
      <c r="DO472" s="4"/>
      <c r="DP472" s="4"/>
      <c r="DQ472" s="4"/>
      <c r="DR472" s="22">
        <v>11.2</v>
      </c>
      <c r="DS472" s="22" t="s">
        <v>430</v>
      </c>
      <c r="DT472" s="64">
        <v>481</v>
      </c>
      <c r="DU472" s="22">
        <v>12.2</v>
      </c>
      <c r="DV472" s="22">
        <v>87.8</v>
      </c>
      <c r="DW472" s="22" t="s">
        <v>430</v>
      </c>
      <c r="DX472" s="22" t="s">
        <v>430</v>
      </c>
      <c r="DY472" s="22" t="s">
        <v>430</v>
      </c>
      <c r="DZ472" s="22" t="s">
        <v>430</v>
      </c>
      <c r="EA472" s="2">
        <v>0</v>
      </c>
      <c r="EB472" s="65"/>
      <c r="EC472" s="36"/>
      <c r="ED472" s="36"/>
      <c r="EE472" s="4">
        <f>L472</f>
        <v>24</v>
      </c>
      <c r="EF472" s="4">
        <v>40</v>
      </c>
      <c r="EG472" s="4">
        <v>3</v>
      </c>
      <c r="EH472" s="4">
        <v>1</v>
      </c>
      <c r="EI472" s="4" t="s">
        <v>2783</v>
      </c>
      <c r="EJ472" s="4">
        <v>162</v>
      </c>
      <c r="EK472" s="4">
        <v>110</v>
      </c>
      <c r="EL472" s="6">
        <f>EK472/(EJ472*EJ472*0.01*0.01)</f>
        <v>41.914342325864958</v>
      </c>
      <c r="EM472" s="4"/>
      <c r="EN472" s="4">
        <v>1</v>
      </c>
      <c r="EO472" s="4">
        <v>3</v>
      </c>
      <c r="EP472" s="4">
        <v>2</v>
      </c>
      <c r="EQ472" s="31" t="s">
        <v>513</v>
      </c>
      <c r="ER472" s="14" t="s">
        <v>513</v>
      </c>
      <c r="ES472" s="129">
        <v>15063</v>
      </c>
      <c r="ET472" s="130">
        <v>75</v>
      </c>
      <c r="EU472" s="130">
        <v>7061</v>
      </c>
      <c r="EV472" s="130">
        <v>4000</v>
      </c>
      <c r="EW472" s="130">
        <v>39780</v>
      </c>
      <c r="EX472" s="130">
        <v>2222</v>
      </c>
      <c r="EY472" s="131">
        <f t="shared" si="734"/>
        <v>294.63720000000001</v>
      </c>
      <c r="EZ472" s="38">
        <f t="shared" si="735"/>
        <v>7071.2928000000002</v>
      </c>
      <c r="FA472" s="9"/>
      <c r="FB472" s="9"/>
      <c r="FC472" s="9"/>
      <c r="FD472" s="9"/>
      <c r="FE472" s="132"/>
      <c r="FF472" s="132"/>
      <c r="FG472" s="132"/>
      <c r="FH472" s="133"/>
      <c r="FI472" s="134"/>
      <c r="FJ472" s="133"/>
      <c r="FK472" s="135"/>
      <c r="FL472" s="136"/>
      <c r="FM472" s="9"/>
      <c r="FN472" s="1"/>
      <c r="FO472" s="40">
        <f t="shared" si="746"/>
        <v>0.318</v>
      </c>
      <c r="FP472" s="9"/>
      <c r="FQ472" s="118">
        <f t="shared" si="736"/>
        <v>31.46863050559411</v>
      </c>
      <c r="FR472" s="137">
        <f t="shared" si="737"/>
        <v>0.29463719999999999</v>
      </c>
      <c r="FS472" s="9"/>
      <c r="FT472" s="1"/>
      <c r="FU472" s="335"/>
      <c r="FV472" s="344">
        <v>44228</v>
      </c>
      <c r="FW472" s="210"/>
      <c r="FX472" s="244" t="s">
        <v>1322</v>
      </c>
      <c r="FY472" s="243" t="s">
        <v>2779</v>
      </c>
      <c r="FZ472" s="1"/>
      <c r="GA472" s="1">
        <v>3</v>
      </c>
      <c r="GB472" s="9"/>
      <c r="GC472" s="9"/>
      <c r="GD472" s="1"/>
      <c r="GE472" s="20">
        <v>0</v>
      </c>
      <c r="GF472" s="237" t="s">
        <v>513</v>
      </c>
      <c r="GG472" s="1"/>
      <c r="GH472" s="28">
        <v>44342</v>
      </c>
      <c r="GI472" s="351">
        <v>1</v>
      </c>
      <c r="GJ472" s="244" t="s">
        <v>2489</v>
      </c>
      <c r="GK472" s="1"/>
      <c r="GL472" s="244" t="s">
        <v>513</v>
      </c>
      <c r="GM472" s="9"/>
      <c r="GN472" s="1"/>
      <c r="GO472" s="10">
        <v>44302</v>
      </c>
      <c r="GP472" s="10"/>
      <c r="GQ472" s="20"/>
      <c r="GR472" s="138"/>
      <c r="GS472" s="1"/>
      <c r="GT472" s="1"/>
      <c r="GU472" s="1"/>
      <c r="GV472" s="1"/>
      <c r="GW472" s="1"/>
      <c r="GX472" s="1"/>
      <c r="GY472" s="9"/>
      <c r="GZ472" s="9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9"/>
      <c r="KC472" s="9"/>
      <c r="KD472" s="9"/>
      <c r="KE472" s="20">
        <f t="shared" si="738"/>
        <v>115.49778240000001</v>
      </c>
      <c r="KF472" s="20">
        <f t="shared" si="739"/>
        <v>173.24667359999998</v>
      </c>
      <c r="KG472" s="20">
        <f t="shared" si="740"/>
        <v>1.9446055200000001</v>
      </c>
      <c r="KH472" s="20">
        <f t="shared" si="741"/>
        <v>12.43368984</v>
      </c>
      <c r="KI472" s="20">
        <f t="shared" si="742"/>
        <v>0.23276338800000002</v>
      </c>
      <c r="KJ472" s="20">
        <f t="shared" si="743"/>
        <v>29.971674532799998</v>
      </c>
      <c r="KK472" s="20">
        <f t="shared" si="744"/>
        <v>62.542049169599991</v>
      </c>
      <c r="KL472" s="20">
        <f t="shared" si="745"/>
        <v>78.653989814400006</v>
      </c>
      <c r="KM472" s="9"/>
      <c r="KN472" s="9"/>
      <c r="KO472" s="9"/>
      <c r="KP472" s="1"/>
      <c r="KQ472" s="9"/>
      <c r="KR472" s="9"/>
      <c r="KS472" s="23">
        <v>44342</v>
      </c>
      <c r="KT472" s="20">
        <v>2</v>
      </c>
      <c r="KU472" s="1">
        <v>3</v>
      </c>
      <c r="KV472" s="1">
        <v>2</v>
      </c>
      <c r="KW472" s="23">
        <v>44881</v>
      </c>
      <c r="KX472" s="1">
        <v>3</v>
      </c>
      <c r="KY472" s="1">
        <v>0</v>
      </c>
      <c r="KZ472" s="1">
        <v>1</v>
      </c>
      <c r="LA472" s="11" t="s">
        <v>2480</v>
      </c>
      <c r="LB472" s="11"/>
      <c r="LC472" s="11"/>
    </row>
    <row r="473" spans="1:315">
      <c r="A473" s="1">
        <v>182</v>
      </c>
      <c r="B473" s="1">
        <f>COUNTIFS($D$3:D473,D473,$F$3:F473,F473)</f>
        <v>3</v>
      </c>
      <c r="C473" s="34">
        <v>15675</v>
      </c>
      <c r="D473" s="72" t="s">
        <v>1568</v>
      </c>
      <c r="E473" s="73" t="s">
        <v>590</v>
      </c>
      <c r="F473" s="75">
        <v>7153184060</v>
      </c>
      <c r="G473" s="74">
        <v>50</v>
      </c>
      <c r="H473" s="442">
        <v>44377</v>
      </c>
      <c r="I473" s="29" t="s">
        <v>720</v>
      </c>
      <c r="J473" s="24" t="s">
        <v>486</v>
      </c>
      <c r="K473" s="2" t="s">
        <v>429</v>
      </c>
      <c r="L473" s="2">
        <v>12</v>
      </c>
      <c r="M473" s="2">
        <v>1</v>
      </c>
      <c r="N473" s="2" t="s">
        <v>430</v>
      </c>
      <c r="O473" s="11"/>
      <c r="P473" s="2" t="s">
        <v>1638</v>
      </c>
      <c r="Q473" s="11"/>
      <c r="R473" s="11"/>
      <c r="S473" s="11"/>
      <c r="T473" s="41"/>
      <c r="U473" s="41"/>
      <c r="V473" s="61" t="s">
        <v>1358</v>
      </c>
      <c r="W473" s="11"/>
      <c r="X473" s="69" t="s">
        <v>1650</v>
      </c>
      <c r="Y473" s="63"/>
      <c r="Z473" s="11"/>
      <c r="AA473" s="1" t="s">
        <v>760</v>
      </c>
      <c r="AB473" s="1"/>
      <c r="AC473" s="112">
        <v>497</v>
      </c>
      <c r="AD473" s="112">
        <v>5800</v>
      </c>
      <c r="AE473" s="11"/>
      <c r="AF473" s="11"/>
      <c r="AG473" s="11" t="s">
        <v>490</v>
      </c>
      <c r="AH473" s="112">
        <v>450</v>
      </c>
      <c r="AI473" s="11"/>
      <c r="AJ473" s="11"/>
      <c r="AK473" s="112"/>
      <c r="AL473" s="1"/>
      <c r="AM473" s="11"/>
      <c r="AN473" s="1"/>
      <c r="AO473" s="113">
        <v>44.5</v>
      </c>
      <c r="AP473" s="114">
        <v>50.8</v>
      </c>
      <c r="AQ473" s="115">
        <v>4.12</v>
      </c>
      <c r="AR473" s="116">
        <f t="shared" si="721"/>
        <v>99.42</v>
      </c>
      <c r="AS473" s="117">
        <f t="shared" si="722"/>
        <v>0.87598425196850394</v>
      </c>
      <c r="AT473" s="118">
        <f t="shared" si="723"/>
        <v>3.6090551181102364</v>
      </c>
      <c r="AU473" s="119">
        <f t="shared" si="724"/>
        <v>0.81026948288419531</v>
      </c>
      <c r="AV473" s="19">
        <f t="shared" si="747"/>
        <v>37.78</v>
      </c>
      <c r="AW473" s="19">
        <f t="shared" si="749"/>
        <v>84.898876404494388</v>
      </c>
      <c r="AX473" s="120">
        <v>3.24</v>
      </c>
      <c r="AY473" s="19">
        <f t="shared" si="748"/>
        <v>7.2808988764044944</v>
      </c>
      <c r="AZ473" s="1" t="s">
        <v>431</v>
      </c>
      <c r="BA473" s="55">
        <v>31.200000000000003</v>
      </c>
      <c r="BB473" s="1" t="s">
        <v>431</v>
      </c>
      <c r="BC473" s="6">
        <v>0.26</v>
      </c>
      <c r="BD473" s="6"/>
      <c r="BE473" s="19"/>
      <c r="BF473" s="19"/>
      <c r="BG473" s="64">
        <v>5065.73957016435</v>
      </c>
      <c r="BH473" s="64">
        <v>439.42</v>
      </c>
      <c r="BI473" s="19">
        <v>0.52</v>
      </c>
      <c r="BJ473" s="19">
        <v>26.7</v>
      </c>
      <c r="BK473" s="19">
        <f>100-BJ473</f>
        <v>73.3</v>
      </c>
      <c r="BL473" s="121">
        <f t="shared" si="725"/>
        <v>0.36425648021828105</v>
      </c>
      <c r="BM473" s="122">
        <v>0.2</v>
      </c>
      <c r="BN473" s="6">
        <f t="shared" si="726"/>
        <v>0.449438202247191</v>
      </c>
      <c r="BO473" s="1" t="s">
        <v>431</v>
      </c>
      <c r="BP473" s="19">
        <v>30.800000000000004</v>
      </c>
      <c r="BQ473" s="19">
        <v>28.340000000000003</v>
      </c>
      <c r="BR473" s="42">
        <v>36284</v>
      </c>
      <c r="BS473" s="6">
        <f t="shared" si="727"/>
        <v>65</v>
      </c>
      <c r="BT473" s="4">
        <v>87.1</v>
      </c>
      <c r="BU473" s="42">
        <v>8116.2857142857147</v>
      </c>
      <c r="BV473" s="6">
        <f t="shared" si="728"/>
        <v>12.900000000000006</v>
      </c>
      <c r="BW473" s="6">
        <f t="shared" si="729"/>
        <v>50.647599999999997</v>
      </c>
      <c r="BX473" s="22">
        <v>42.9</v>
      </c>
      <c r="BY473" s="22">
        <f t="shared" si="730"/>
        <v>21.793199999999999</v>
      </c>
      <c r="BZ473" s="6">
        <v>22.1</v>
      </c>
      <c r="CA473" s="22">
        <f t="shared" si="731"/>
        <v>11.226800000000001</v>
      </c>
      <c r="CB473" s="6">
        <v>34.700000000000003</v>
      </c>
      <c r="CC473" s="22">
        <f t="shared" si="732"/>
        <v>17.627600000000001</v>
      </c>
      <c r="CD473" s="141">
        <v>2.59</v>
      </c>
      <c r="CE473" s="123">
        <v>97.2</v>
      </c>
      <c r="CF473" s="124">
        <v>7586</v>
      </c>
      <c r="CG473" s="123">
        <v>89.1</v>
      </c>
      <c r="CH473" s="124">
        <v>5874</v>
      </c>
      <c r="CI473" s="123">
        <v>45.6</v>
      </c>
      <c r="CJ473" s="123">
        <v>77.400000000000006</v>
      </c>
      <c r="CK473" s="124">
        <v>6224</v>
      </c>
      <c r="CL473" s="19">
        <f t="shared" si="733"/>
        <v>1.9411764705882351</v>
      </c>
      <c r="CM473" s="19"/>
      <c r="CN473" s="19"/>
      <c r="CO473" s="19"/>
      <c r="CP473" s="6">
        <v>0.26</v>
      </c>
      <c r="CQ473" s="19"/>
      <c r="CR473" s="19"/>
      <c r="CS473" s="20"/>
      <c r="CT473" s="25"/>
      <c r="CU473" s="125"/>
      <c r="CV473" s="125"/>
      <c r="CW473" s="1"/>
      <c r="CX473" s="1"/>
      <c r="CY473" s="1"/>
      <c r="CZ473" s="22"/>
      <c r="DA473" s="16"/>
      <c r="DB473" s="126" t="s">
        <v>256</v>
      </c>
      <c r="DC473" s="127"/>
      <c r="DD473" s="128" t="s">
        <v>1668</v>
      </c>
      <c r="DE473" s="1"/>
      <c r="DF473" s="1"/>
      <c r="DG473" s="1"/>
      <c r="DH473" s="1"/>
      <c r="DI473" s="1" t="s">
        <v>435</v>
      </c>
      <c r="DJ473" s="206" t="s">
        <v>490</v>
      </c>
      <c r="DK473" s="4">
        <v>2</v>
      </c>
      <c r="DL473" s="4"/>
      <c r="DM473" s="4"/>
      <c r="DN473" s="16">
        <v>0</v>
      </c>
      <c r="DO473" s="4"/>
      <c r="DP473" s="4"/>
      <c r="DQ473" s="4"/>
      <c r="DR473" s="22">
        <v>9.8000000000000007</v>
      </c>
      <c r="DS473" s="22" t="s">
        <v>430</v>
      </c>
      <c r="DT473" s="64">
        <v>499</v>
      </c>
      <c r="DU473" s="22">
        <v>13.3</v>
      </c>
      <c r="DV473" s="22">
        <v>86.7</v>
      </c>
      <c r="DW473" s="22" t="s">
        <v>430</v>
      </c>
      <c r="DX473" s="22" t="s">
        <v>430</v>
      </c>
      <c r="DY473" s="22" t="s">
        <v>430</v>
      </c>
      <c r="DZ473" s="22" t="s">
        <v>430</v>
      </c>
      <c r="EA473" s="2">
        <v>0</v>
      </c>
      <c r="EB473" s="65"/>
      <c r="EC473" s="36"/>
      <c r="ED473" s="36"/>
      <c r="EE473" s="4">
        <f>L473</f>
        <v>12</v>
      </c>
      <c r="EF473" s="4" t="s">
        <v>430</v>
      </c>
      <c r="EG473" s="4"/>
      <c r="EH473" s="4">
        <v>1</v>
      </c>
      <c r="EI473" s="4" t="s">
        <v>2783</v>
      </c>
      <c r="EJ473" s="4">
        <v>162</v>
      </c>
      <c r="EK473" s="4">
        <v>110</v>
      </c>
      <c r="EL473" s="6">
        <f>EK473/(EJ473*EJ473*0.01*0.01)</f>
        <v>41.914342325864958</v>
      </c>
      <c r="EM473" s="4"/>
      <c r="EN473" s="4" t="s">
        <v>430</v>
      </c>
      <c r="EO473" s="4">
        <v>3</v>
      </c>
      <c r="EP473" s="4">
        <v>2</v>
      </c>
      <c r="EQ473" s="31" t="s">
        <v>2455</v>
      </c>
      <c r="ER473" s="14">
        <v>44396</v>
      </c>
      <c r="ES473" s="129">
        <f>C473</f>
        <v>15675</v>
      </c>
      <c r="ET473" s="130">
        <v>75</v>
      </c>
      <c r="EU473" s="130">
        <v>9027</v>
      </c>
      <c r="EV473" s="130">
        <v>4000</v>
      </c>
      <c r="EW473" s="130">
        <v>39780</v>
      </c>
      <c r="EX473" s="130">
        <v>3713</v>
      </c>
      <c r="EY473" s="131">
        <f t="shared" si="734"/>
        <v>492.34380000000004</v>
      </c>
      <c r="EZ473" s="38">
        <f t="shared" si="735"/>
        <v>5908.1256000000003</v>
      </c>
      <c r="FA473" s="9"/>
      <c r="FB473" s="9"/>
      <c r="FC473" s="9"/>
      <c r="FD473" s="9"/>
      <c r="FE473" s="132"/>
      <c r="FF473" s="132"/>
      <c r="FG473" s="132"/>
      <c r="FH473" s="133"/>
      <c r="FI473" s="134"/>
      <c r="FJ473" s="133"/>
      <c r="FK473" s="135"/>
      <c r="FL473" s="136"/>
      <c r="FM473" s="9"/>
      <c r="FN473" s="1"/>
      <c r="FO473" s="40">
        <f t="shared" si="746"/>
        <v>0.497</v>
      </c>
      <c r="FP473" s="9"/>
      <c r="FQ473" s="118">
        <f t="shared" si="736"/>
        <v>41.132159078320591</v>
      </c>
      <c r="FR473" s="137">
        <f t="shared" si="737"/>
        <v>0.49234380000000005</v>
      </c>
      <c r="FS473" s="9"/>
      <c r="FT473" s="1"/>
      <c r="FU473" s="335"/>
      <c r="FV473" s="344">
        <v>44228</v>
      </c>
      <c r="FW473" s="210"/>
      <c r="FX473" s="244" t="s">
        <v>430</v>
      </c>
      <c r="FY473" s="243" t="s">
        <v>2780</v>
      </c>
      <c r="FZ473" s="1"/>
      <c r="GA473" s="1">
        <v>3</v>
      </c>
      <c r="GB473" s="9"/>
      <c r="GC473" s="9"/>
      <c r="GD473" s="1"/>
      <c r="GE473" s="20">
        <v>0</v>
      </c>
      <c r="GF473" s="237" t="s">
        <v>513</v>
      </c>
      <c r="GG473" s="1"/>
      <c r="GH473" s="28">
        <v>44482</v>
      </c>
      <c r="GI473" s="352" t="s">
        <v>430</v>
      </c>
      <c r="GJ473" s="244" t="s">
        <v>2489</v>
      </c>
      <c r="GK473" s="1"/>
      <c r="GL473" s="244" t="s">
        <v>513</v>
      </c>
      <c r="GM473" s="9"/>
      <c r="GN473" s="1"/>
      <c r="GO473" s="10"/>
      <c r="GP473" s="10"/>
      <c r="GQ473" s="20"/>
      <c r="GR473" s="138"/>
      <c r="GS473" s="1"/>
      <c r="GT473" s="1"/>
      <c r="GU473" s="1"/>
      <c r="GV473" s="1"/>
      <c r="GW473" s="1"/>
      <c r="GX473" s="1"/>
      <c r="GY473" s="9"/>
      <c r="GZ473" s="9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9"/>
      <c r="KC473" s="9"/>
      <c r="KD473" s="9"/>
      <c r="KE473" s="20">
        <f t="shared" si="738"/>
        <v>219.09299100000001</v>
      </c>
      <c r="KF473" s="20">
        <f t="shared" si="739"/>
        <v>250.11065040000003</v>
      </c>
      <c r="KG473" s="20">
        <f t="shared" si="740"/>
        <v>20.284564560000003</v>
      </c>
      <c r="KH473" s="20">
        <f t="shared" si="741"/>
        <v>15.95193912</v>
      </c>
      <c r="KI473" s="20">
        <f t="shared" si="742"/>
        <v>0.98468760000000011</v>
      </c>
      <c r="KJ473" s="20">
        <f t="shared" si="743"/>
        <v>107.29746902160001</v>
      </c>
      <c r="KK473" s="20">
        <f t="shared" si="744"/>
        <v>55.274453738400013</v>
      </c>
      <c r="KL473" s="20">
        <f t="shared" si="745"/>
        <v>86.788395688800009</v>
      </c>
      <c r="KM473" s="9"/>
      <c r="KN473" s="9"/>
      <c r="KO473" s="9"/>
      <c r="KP473" s="1"/>
      <c r="KQ473" s="9"/>
      <c r="KR473" s="9"/>
      <c r="KS473" s="23">
        <v>44482</v>
      </c>
      <c r="KT473" s="20">
        <v>2</v>
      </c>
      <c r="KU473" s="1">
        <v>2</v>
      </c>
      <c r="KV473" s="1">
        <v>2</v>
      </c>
      <c r="KW473" s="23">
        <v>44881</v>
      </c>
      <c r="KX473" s="1">
        <v>2</v>
      </c>
      <c r="KY473" s="1">
        <v>0</v>
      </c>
      <c r="KZ473" s="1">
        <v>1</v>
      </c>
      <c r="LA473" s="11" t="s">
        <v>2480</v>
      </c>
      <c r="LB473" s="11"/>
      <c r="LC473" s="11"/>
    </row>
    <row r="474" spans="1:315">
      <c r="A474" s="1">
        <v>288</v>
      </c>
      <c r="B474" s="1">
        <f>COUNTIFS($D$3:D474,D474,$F$3:F474,F474)</f>
        <v>4</v>
      </c>
      <c r="C474" s="34">
        <v>16226</v>
      </c>
      <c r="D474" s="72" t="s">
        <v>1568</v>
      </c>
      <c r="E474" s="73" t="s">
        <v>590</v>
      </c>
      <c r="F474" s="75">
        <v>7153184060</v>
      </c>
      <c r="G474" s="74">
        <v>50</v>
      </c>
      <c r="H474" s="442">
        <v>44482</v>
      </c>
      <c r="I474" s="29" t="s">
        <v>1839</v>
      </c>
      <c r="J474" s="24" t="s">
        <v>486</v>
      </c>
      <c r="K474" s="2" t="s">
        <v>429</v>
      </c>
      <c r="L474" s="2">
        <v>12</v>
      </c>
      <c r="M474" s="2">
        <v>2</v>
      </c>
      <c r="N474" s="2" t="s">
        <v>430</v>
      </c>
      <c r="O474" s="11"/>
      <c r="P474" s="2" t="s">
        <v>1808</v>
      </c>
      <c r="Q474" s="11"/>
      <c r="R474" s="11"/>
      <c r="S474" s="11"/>
      <c r="T474" s="41"/>
      <c r="U474" s="41"/>
      <c r="V474" s="61" t="s">
        <v>1358</v>
      </c>
      <c r="W474" s="41"/>
      <c r="X474" s="41"/>
      <c r="Y474" s="63"/>
      <c r="Z474" s="11"/>
      <c r="AA474" s="1" t="s">
        <v>1784</v>
      </c>
      <c r="AB474" s="1"/>
      <c r="AC474" s="112">
        <v>424</v>
      </c>
      <c r="AD474" s="112">
        <v>5000</v>
      </c>
      <c r="AE474" s="11"/>
      <c r="AF474" s="11"/>
      <c r="AG474" s="11" t="s">
        <v>490</v>
      </c>
      <c r="AH474" s="112">
        <v>350</v>
      </c>
      <c r="AI474" s="11"/>
      <c r="AJ474" s="11"/>
      <c r="AK474" s="112"/>
      <c r="AL474" s="1"/>
      <c r="AM474" s="11"/>
      <c r="AN474" s="1"/>
      <c r="AO474" s="113">
        <v>30.2</v>
      </c>
      <c r="AP474" s="114">
        <v>60.3</v>
      </c>
      <c r="AQ474" s="115">
        <v>8.09</v>
      </c>
      <c r="AR474" s="116">
        <f t="shared" si="721"/>
        <v>98.59</v>
      </c>
      <c r="AS474" s="117">
        <f t="shared" si="722"/>
        <v>0.50082918739635163</v>
      </c>
      <c r="AT474" s="118">
        <f t="shared" si="723"/>
        <v>4.0517081260364849</v>
      </c>
      <c r="AU474" s="119">
        <f t="shared" si="724"/>
        <v>0.44158502705073838</v>
      </c>
      <c r="AV474" s="19">
        <f t="shared" si="747"/>
        <v>24.655999999999999</v>
      </c>
      <c r="AW474" s="19">
        <f t="shared" si="749"/>
        <v>81.642384105960261</v>
      </c>
      <c r="AX474" s="120">
        <v>3.29</v>
      </c>
      <c r="AY474" s="19">
        <f t="shared" si="748"/>
        <v>10.894039735099337</v>
      </c>
      <c r="AZ474" s="1" t="s">
        <v>431</v>
      </c>
      <c r="BA474" s="55">
        <v>19.63</v>
      </c>
      <c r="BB474" s="1" t="s">
        <v>431</v>
      </c>
      <c r="BC474" s="6">
        <v>7.6999999999999999E-2</v>
      </c>
      <c r="BD474" s="6"/>
      <c r="BE474" s="19"/>
      <c r="BF474" s="19"/>
      <c r="BG474" s="64">
        <v>5966.666666666667</v>
      </c>
      <c r="BH474" s="64">
        <v>482.78999999999996</v>
      </c>
      <c r="BI474" s="19">
        <v>0.25</v>
      </c>
      <c r="BJ474" s="19">
        <v>26</v>
      </c>
      <c r="BK474" s="19">
        <f>100-BJ474</f>
        <v>74</v>
      </c>
      <c r="BL474" s="121">
        <f t="shared" si="725"/>
        <v>0.35135135135135137</v>
      </c>
      <c r="BM474" s="122">
        <v>0.13</v>
      </c>
      <c r="BN474" s="6">
        <f t="shared" si="726"/>
        <v>0.43046357615894043</v>
      </c>
      <c r="BO474" s="1" t="s">
        <v>431</v>
      </c>
      <c r="BP474" s="19">
        <v>22.05</v>
      </c>
      <c r="BQ474" s="19">
        <v>31.679999999999996</v>
      </c>
      <c r="BR474" s="42">
        <v>29532.600000000002</v>
      </c>
      <c r="BS474" s="6">
        <f t="shared" si="727"/>
        <v>68.599999999999994</v>
      </c>
      <c r="BT474" s="4">
        <v>94.4</v>
      </c>
      <c r="BU474" s="42">
        <v>13439.89</v>
      </c>
      <c r="BV474" s="6">
        <f t="shared" si="728"/>
        <v>5.5999999999999943</v>
      </c>
      <c r="BW474" s="6">
        <f t="shared" si="729"/>
        <v>60.239699999999999</v>
      </c>
      <c r="BX474" s="22">
        <v>45.7</v>
      </c>
      <c r="BY474" s="22">
        <f t="shared" si="730"/>
        <v>27.557100000000002</v>
      </c>
      <c r="BZ474" s="6">
        <v>22.9</v>
      </c>
      <c r="CA474" s="22">
        <f t="shared" si="731"/>
        <v>13.808699999999998</v>
      </c>
      <c r="CB474" s="6">
        <v>31.3</v>
      </c>
      <c r="CC474" s="22">
        <f t="shared" si="732"/>
        <v>18.873899999999999</v>
      </c>
      <c r="CD474" s="22">
        <v>1.65</v>
      </c>
      <c r="CE474" s="123">
        <v>97.4</v>
      </c>
      <c r="CF474" s="124">
        <v>7563</v>
      </c>
      <c r="CG474" s="123">
        <v>91.8</v>
      </c>
      <c r="CH474" s="124">
        <v>6148</v>
      </c>
      <c r="CI474" s="123">
        <v>78.400000000000006</v>
      </c>
      <c r="CJ474" s="123">
        <v>90.1</v>
      </c>
      <c r="CK474" s="124">
        <v>6224</v>
      </c>
      <c r="CL474" s="19">
        <f t="shared" si="733"/>
        <v>1.9956331877729261</v>
      </c>
      <c r="CM474" s="19"/>
      <c r="CN474" s="19"/>
      <c r="CO474" s="19"/>
      <c r="CP474" s="6"/>
      <c r="CQ474" s="19"/>
      <c r="CR474" s="19"/>
      <c r="CS474" s="20"/>
      <c r="CT474" s="25"/>
      <c r="CU474" s="125"/>
      <c r="CV474" s="125"/>
      <c r="CW474" s="1"/>
      <c r="CX474" s="1"/>
      <c r="CY474" s="1"/>
      <c r="CZ474" s="22"/>
      <c r="DA474" s="16"/>
      <c r="DB474" s="126" t="s">
        <v>256</v>
      </c>
      <c r="DC474" s="127"/>
      <c r="DD474" s="128" t="s">
        <v>1840</v>
      </c>
      <c r="DE474" s="1"/>
      <c r="DF474" s="1"/>
      <c r="DG474" s="1"/>
      <c r="DH474" s="1"/>
      <c r="DI474" s="1" t="s">
        <v>435</v>
      </c>
      <c r="DJ474" s="206" t="s">
        <v>490</v>
      </c>
      <c r="DK474" s="4">
        <v>2</v>
      </c>
      <c r="DL474" s="4"/>
      <c r="DM474" s="4"/>
      <c r="DN474" s="16">
        <v>0</v>
      </c>
      <c r="DO474" s="4"/>
      <c r="DP474" s="4"/>
      <c r="DQ474" s="4"/>
      <c r="DR474" s="22" t="s">
        <v>430</v>
      </c>
      <c r="DS474" s="22" t="s">
        <v>430</v>
      </c>
      <c r="DT474" s="22">
        <v>505</v>
      </c>
      <c r="DU474" s="22">
        <v>12.9</v>
      </c>
      <c r="DV474" s="22">
        <v>87.1</v>
      </c>
      <c r="DW474" s="39" t="s">
        <v>430</v>
      </c>
      <c r="DX474" s="39" t="s">
        <v>430</v>
      </c>
      <c r="DY474" s="39" t="s">
        <v>430</v>
      </c>
      <c r="DZ474" s="39" t="s">
        <v>430</v>
      </c>
      <c r="EA474" s="2">
        <v>0</v>
      </c>
      <c r="EB474" s="2"/>
      <c r="EC474" s="36"/>
      <c r="ED474" s="36"/>
      <c r="EE474" s="4">
        <f>L474</f>
        <v>12</v>
      </c>
      <c r="EF474" s="4">
        <v>35</v>
      </c>
      <c r="EG474" s="4"/>
      <c r="EH474" s="4">
        <v>1</v>
      </c>
      <c r="EI474" s="4" t="s">
        <v>2783</v>
      </c>
      <c r="EJ474" s="4">
        <v>162</v>
      </c>
      <c r="EK474" s="4">
        <v>110</v>
      </c>
      <c r="EL474" s="6">
        <f>EK474/(EJ474*EJ474*0.01*0.01)</f>
        <v>41.914342325864958</v>
      </c>
      <c r="EM474" s="4"/>
      <c r="EN474" s="4">
        <v>1</v>
      </c>
      <c r="EO474" s="4">
        <v>3</v>
      </c>
      <c r="EP474" s="4">
        <v>2</v>
      </c>
      <c r="EQ474" s="31" t="s">
        <v>2455</v>
      </c>
      <c r="ER474" s="14">
        <v>44396</v>
      </c>
      <c r="ES474" s="129">
        <f>C474</f>
        <v>16226</v>
      </c>
      <c r="ET474" s="130">
        <v>75</v>
      </c>
      <c r="EU474" s="130">
        <v>7879</v>
      </c>
      <c r="EV474" s="130">
        <v>4000</v>
      </c>
      <c r="EW474" s="130">
        <v>37440</v>
      </c>
      <c r="EX474" s="130">
        <v>3496</v>
      </c>
      <c r="EY474" s="131">
        <f t="shared" si="734"/>
        <v>436.30080000000004</v>
      </c>
      <c r="EZ474" s="38">
        <f t="shared" si="735"/>
        <v>5235.6096000000007</v>
      </c>
      <c r="FA474" s="9"/>
      <c r="FB474" s="9"/>
      <c r="FC474" s="9"/>
      <c r="FD474" s="9"/>
      <c r="FE474" s="132"/>
      <c r="FF474" s="132"/>
      <c r="FG474" s="132"/>
      <c r="FH474" s="133"/>
      <c r="FI474" s="134"/>
      <c r="FJ474" s="133"/>
      <c r="FK474" s="135"/>
      <c r="FL474" s="136"/>
      <c r="FM474" s="9"/>
      <c r="FN474" s="1"/>
      <c r="FO474" s="40">
        <f t="shared" si="746"/>
        <v>0.42399999999999999</v>
      </c>
      <c r="FP474" s="9"/>
      <c r="FQ474" s="118">
        <f t="shared" si="736"/>
        <v>44.37111308541693</v>
      </c>
      <c r="FR474" s="137">
        <f t="shared" si="737"/>
        <v>0.43630080000000004</v>
      </c>
      <c r="FS474" s="9"/>
      <c r="FT474" s="1"/>
      <c r="FU474" s="335"/>
      <c r="FV474" s="344">
        <v>44228</v>
      </c>
      <c r="FW474" s="210"/>
      <c r="FX474" s="244" t="s">
        <v>1322</v>
      </c>
      <c r="FY474" s="243" t="s">
        <v>2781</v>
      </c>
      <c r="FZ474" s="1"/>
      <c r="GA474" s="1">
        <v>2</v>
      </c>
      <c r="GB474" s="9"/>
      <c r="GC474" s="9"/>
      <c r="GD474" s="1"/>
      <c r="GE474" s="20">
        <v>0</v>
      </c>
      <c r="GF474" s="237" t="s">
        <v>513</v>
      </c>
      <c r="GG474" s="1"/>
      <c r="GH474" s="28">
        <v>44538</v>
      </c>
      <c r="GI474" s="351">
        <v>1</v>
      </c>
      <c r="GJ474" s="244" t="s">
        <v>2782</v>
      </c>
      <c r="GK474" s="1"/>
      <c r="GL474" s="244" t="s">
        <v>513</v>
      </c>
      <c r="GM474" s="9"/>
      <c r="GN474" s="1"/>
      <c r="GO474" s="10"/>
      <c r="GP474" s="10"/>
      <c r="GQ474" s="20"/>
      <c r="GR474" s="138"/>
      <c r="GS474" s="1"/>
      <c r="GT474" s="1"/>
      <c r="GU474" s="1"/>
      <c r="GV474" s="1"/>
      <c r="GW474" s="1"/>
      <c r="GX474" s="1"/>
      <c r="GY474" s="9"/>
      <c r="GZ474" s="9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22">
        <v>67.5</v>
      </c>
      <c r="KC474" s="22">
        <v>24.6</v>
      </c>
      <c r="KD474" s="22">
        <v>6.66</v>
      </c>
      <c r="KE474" s="20">
        <f t="shared" si="738"/>
        <v>131.7628416</v>
      </c>
      <c r="KF474" s="20">
        <f t="shared" si="739"/>
        <v>263.08938240000003</v>
      </c>
      <c r="KG474" s="20">
        <f t="shared" si="740"/>
        <v>35.296734720000003</v>
      </c>
      <c r="KH474" s="20">
        <f t="shared" si="741"/>
        <v>14.354296320000001</v>
      </c>
      <c r="KI474" s="20">
        <f t="shared" si="742"/>
        <v>0.56719104000000009</v>
      </c>
      <c r="KJ474" s="20">
        <f t="shared" si="743"/>
        <v>120.23184775680002</v>
      </c>
      <c r="KK474" s="20">
        <f t="shared" si="744"/>
        <v>60.247468569600002</v>
      </c>
      <c r="KL474" s="20">
        <f t="shared" si="745"/>
        <v>82.346976691199998</v>
      </c>
      <c r="KM474" s="9"/>
      <c r="KN474" s="9"/>
      <c r="KO474" s="9"/>
      <c r="KP474" s="1"/>
      <c r="KQ474" s="9"/>
      <c r="KR474" s="9"/>
      <c r="KS474" s="23">
        <v>44538</v>
      </c>
      <c r="KT474" s="20">
        <v>2</v>
      </c>
      <c r="KU474" s="1">
        <v>2</v>
      </c>
      <c r="KV474" s="1">
        <v>2</v>
      </c>
      <c r="KW474" s="23">
        <v>44881</v>
      </c>
      <c r="KX474" s="1">
        <v>2</v>
      </c>
      <c r="KY474" s="1">
        <v>0</v>
      </c>
      <c r="KZ474" s="1">
        <v>1</v>
      </c>
      <c r="LA474" s="11" t="s">
        <v>2480</v>
      </c>
      <c r="LB474" s="11"/>
      <c r="LC474" s="11"/>
    </row>
    <row r="475" spans="1:315">
      <c r="A475" s="1">
        <v>333</v>
      </c>
      <c r="B475" s="1">
        <f>COUNTIFS($D$3:D475,D475,$F$3:F475,F475)</f>
        <v>5</v>
      </c>
      <c r="C475" s="34">
        <v>16632</v>
      </c>
      <c r="D475" s="72" t="s">
        <v>1568</v>
      </c>
      <c r="E475" s="73" t="s">
        <v>590</v>
      </c>
      <c r="F475" s="75">
        <v>7153184060</v>
      </c>
      <c r="G475" s="74">
        <v>50</v>
      </c>
      <c r="H475" s="442">
        <v>44538</v>
      </c>
      <c r="I475" s="29" t="s">
        <v>674</v>
      </c>
      <c r="J475" s="24" t="s">
        <v>486</v>
      </c>
      <c r="K475" s="2" t="s">
        <v>429</v>
      </c>
      <c r="L475" s="2">
        <v>16</v>
      </c>
      <c r="M475" s="2" t="s">
        <v>661</v>
      </c>
      <c r="N475" s="2" t="s">
        <v>430</v>
      </c>
      <c r="O475" s="11"/>
      <c r="P475" s="2" t="s">
        <v>1879</v>
      </c>
      <c r="Q475" s="11"/>
      <c r="R475" s="11"/>
      <c r="S475" s="11"/>
      <c r="T475" s="41"/>
      <c r="U475" s="41"/>
      <c r="V475" s="61" t="s">
        <v>1358</v>
      </c>
      <c r="W475" s="41"/>
      <c r="X475" s="70" t="s">
        <v>1880</v>
      </c>
      <c r="Y475" s="63"/>
      <c r="Z475" s="11"/>
      <c r="AA475" s="1" t="s">
        <v>793</v>
      </c>
      <c r="AB475" s="1"/>
      <c r="AC475" s="112">
        <v>308</v>
      </c>
      <c r="AD475" s="112">
        <v>4900</v>
      </c>
      <c r="AE475" s="11"/>
      <c r="AF475" s="11"/>
      <c r="AG475" s="11" t="s">
        <v>482</v>
      </c>
      <c r="AH475" s="112">
        <v>350</v>
      </c>
      <c r="AI475" s="11"/>
      <c r="AJ475" s="11"/>
      <c r="AK475" s="112"/>
      <c r="AL475" s="1"/>
      <c r="AM475" s="11"/>
      <c r="AN475" s="1"/>
      <c r="AO475" s="113">
        <v>54.8</v>
      </c>
      <c r="AP475" s="114">
        <v>40.1</v>
      </c>
      <c r="AQ475" s="115">
        <v>4.46</v>
      </c>
      <c r="AR475" s="116">
        <f t="shared" si="721"/>
        <v>99.36</v>
      </c>
      <c r="AS475" s="117">
        <f t="shared" si="722"/>
        <v>1.3665835411471321</v>
      </c>
      <c r="AT475" s="118">
        <f t="shared" si="723"/>
        <v>6.0949625935162093</v>
      </c>
      <c r="AU475" s="119">
        <f t="shared" si="724"/>
        <v>1.2298025134649908</v>
      </c>
      <c r="AV475" s="19">
        <f t="shared" si="747"/>
        <v>48.023999999999994</v>
      </c>
      <c r="AW475" s="19">
        <f t="shared" si="749"/>
        <v>87.635036496350367</v>
      </c>
      <c r="AX475" s="120">
        <v>4.58</v>
      </c>
      <c r="AY475" s="19">
        <f t="shared" si="748"/>
        <v>8.3576642335766422</v>
      </c>
      <c r="AZ475" s="1" t="s">
        <v>431</v>
      </c>
      <c r="BA475" s="55">
        <v>16.77</v>
      </c>
      <c r="BB475" s="1" t="s">
        <v>431</v>
      </c>
      <c r="BC475" s="6">
        <v>7.5999999999999998E-2</v>
      </c>
      <c r="BD475" s="6"/>
      <c r="BE475" s="19"/>
      <c r="BF475" s="19"/>
      <c r="BG475" s="64">
        <v>4865</v>
      </c>
      <c r="BH475" s="64">
        <v>352.11</v>
      </c>
      <c r="BI475" s="19">
        <v>0.52</v>
      </c>
      <c r="BJ475" s="19">
        <v>20.100000000000001</v>
      </c>
      <c r="BK475" s="19">
        <f>100-BJ475</f>
        <v>79.900000000000006</v>
      </c>
      <c r="BL475" s="121">
        <f t="shared" si="725"/>
        <v>0.25156445556946183</v>
      </c>
      <c r="BM475" s="122">
        <v>0.26</v>
      </c>
      <c r="BN475" s="6">
        <f t="shared" si="726"/>
        <v>0.47445255474452558</v>
      </c>
      <c r="BO475" s="1" t="s">
        <v>431</v>
      </c>
      <c r="BP475" s="19">
        <v>28.525000000000002</v>
      </c>
      <c r="BQ475" s="19">
        <v>41.14</v>
      </c>
      <c r="BR475" s="42">
        <v>55033.86</v>
      </c>
      <c r="BS475" s="6">
        <f t="shared" si="727"/>
        <v>65.3</v>
      </c>
      <c r="BT475" s="4">
        <v>89.3</v>
      </c>
      <c r="BU475" s="42">
        <v>9555.0400000000009</v>
      </c>
      <c r="BV475" s="6">
        <f t="shared" si="728"/>
        <v>10.700000000000003</v>
      </c>
      <c r="BW475" s="6">
        <f t="shared" si="729"/>
        <v>40.019800000000004</v>
      </c>
      <c r="BX475" s="22">
        <v>36.1</v>
      </c>
      <c r="BY475" s="22">
        <f t="shared" si="730"/>
        <v>14.476100000000001</v>
      </c>
      <c r="BZ475" s="6">
        <v>29.2</v>
      </c>
      <c r="CA475" s="22">
        <f t="shared" si="731"/>
        <v>11.709200000000001</v>
      </c>
      <c r="CB475" s="6">
        <v>34.5</v>
      </c>
      <c r="CC475" s="22">
        <f t="shared" si="732"/>
        <v>13.8345</v>
      </c>
      <c r="CD475" s="22">
        <v>1.1000000000000001</v>
      </c>
      <c r="CE475" s="123">
        <v>91.4</v>
      </c>
      <c r="CF475" s="124">
        <v>6111</v>
      </c>
      <c r="CG475" s="123">
        <v>74.900000000000006</v>
      </c>
      <c r="CH475" s="124">
        <v>4952</v>
      </c>
      <c r="CI475" s="123">
        <v>61.8</v>
      </c>
      <c r="CJ475" s="123">
        <v>76.3</v>
      </c>
      <c r="CK475" s="124">
        <v>5044</v>
      </c>
      <c r="CL475" s="19">
        <f t="shared" si="733"/>
        <v>1.2363013698630139</v>
      </c>
      <c r="CM475" s="19"/>
      <c r="CN475" s="19"/>
      <c r="CO475" s="19"/>
      <c r="CP475" s="6"/>
      <c r="CQ475" s="19"/>
      <c r="CR475" s="19"/>
      <c r="CS475" s="20"/>
      <c r="CT475" s="25"/>
      <c r="CU475" s="125"/>
      <c r="CV475" s="125"/>
      <c r="CW475" s="1"/>
      <c r="CX475" s="1"/>
      <c r="CY475" s="1"/>
      <c r="CZ475" s="22"/>
      <c r="DA475" s="16"/>
      <c r="DB475" s="126" t="s">
        <v>257</v>
      </c>
      <c r="DC475" s="127"/>
      <c r="DD475" s="128" t="s">
        <v>1887</v>
      </c>
      <c r="DE475" s="1"/>
      <c r="DF475" s="1"/>
      <c r="DG475" s="1"/>
      <c r="DH475" s="1"/>
      <c r="DI475" s="1" t="s">
        <v>435</v>
      </c>
      <c r="DJ475" s="331" t="s">
        <v>490</v>
      </c>
      <c r="DK475" s="4">
        <v>2</v>
      </c>
      <c r="DL475" s="4"/>
      <c r="DM475" s="4"/>
      <c r="DN475" s="16">
        <v>0</v>
      </c>
      <c r="DO475" s="4"/>
      <c r="DP475" s="4"/>
      <c r="DQ475" s="4"/>
      <c r="DR475" s="22" t="s">
        <v>430</v>
      </c>
      <c r="DS475" s="22" t="s">
        <v>430</v>
      </c>
      <c r="DT475" s="22">
        <v>344</v>
      </c>
      <c r="DU475" s="22">
        <v>19.8</v>
      </c>
      <c r="DV475" s="22">
        <v>80.2</v>
      </c>
      <c r="DW475" s="22" t="s">
        <v>430</v>
      </c>
      <c r="DX475" s="22" t="s">
        <v>430</v>
      </c>
      <c r="DY475" s="22" t="s">
        <v>430</v>
      </c>
      <c r="DZ475" s="39" t="s">
        <v>430</v>
      </c>
      <c r="EA475" s="2">
        <v>0</v>
      </c>
      <c r="EB475" s="2"/>
      <c r="EC475" s="36"/>
      <c r="ED475" s="36"/>
      <c r="EE475" s="4">
        <f>L475</f>
        <v>16</v>
      </c>
      <c r="EF475" s="4">
        <v>45</v>
      </c>
      <c r="EG475" s="4"/>
      <c r="EH475" s="4">
        <v>1</v>
      </c>
      <c r="EI475" s="4" t="s">
        <v>2783</v>
      </c>
      <c r="EJ475" s="4">
        <v>162</v>
      </c>
      <c r="EK475" s="4">
        <v>110</v>
      </c>
      <c r="EL475" s="6">
        <f>EK475/(EJ475*EJ475*0.01*0.01)</f>
        <v>41.914342325864958</v>
      </c>
      <c r="EM475" s="4"/>
      <c r="EN475" s="4">
        <v>1</v>
      </c>
      <c r="EO475" s="4">
        <v>3</v>
      </c>
      <c r="EP475" s="4">
        <v>2</v>
      </c>
      <c r="EQ475" s="31" t="s">
        <v>513</v>
      </c>
      <c r="ER475" s="14" t="s">
        <v>513</v>
      </c>
      <c r="ES475" s="129">
        <f>C475</f>
        <v>16632</v>
      </c>
      <c r="ET475" s="130">
        <v>75</v>
      </c>
      <c r="EU475" s="130">
        <v>6021</v>
      </c>
      <c r="EV475" s="130">
        <v>4000</v>
      </c>
      <c r="EW475" s="130">
        <v>38064</v>
      </c>
      <c r="EX475" s="130">
        <v>2446</v>
      </c>
      <c r="EY475" s="131">
        <f t="shared" si="734"/>
        <v>310.34848000000005</v>
      </c>
      <c r="EZ475" s="38">
        <f t="shared" si="735"/>
        <v>4965.5756800000008</v>
      </c>
      <c r="FA475" s="9"/>
      <c r="FB475" s="9"/>
      <c r="FC475" s="9"/>
      <c r="FD475" s="9"/>
      <c r="FE475" s="132"/>
      <c r="FF475" s="132"/>
      <c r="FG475" s="132"/>
      <c r="FH475" s="133"/>
      <c r="FI475" s="134"/>
      <c r="FJ475" s="133"/>
      <c r="FK475" s="135"/>
      <c r="FL475" s="136"/>
      <c r="FM475" s="9"/>
      <c r="FN475" s="1"/>
      <c r="FO475" s="40">
        <f t="shared" si="746"/>
        <v>0.308</v>
      </c>
      <c r="FP475" s="9"/>
      <c r="FQ475" s="118">
        <f t="shared" si="736"/>
        <v>40.624480983225375</v>
      </c>
      <c r="FR475" s="137">
        <f t="shared" si="737"/>
        <v>0.31034848000000004</v>
      </c>
      <c r="FS475" s="9"/>
      <c r="FT475" s="1"/>
      <c r="FU475" s="336">
        <v>42767</v>
      </c>
      <c r="FV475" s="343"/>
      <c r="FW475" s="210"/>
      <c r="FX475" s="366" t="s">
        <v>1349</v>
      </c>
      <c r="FY475" s="243" t="s">
        <v>2781</v>
      </c>
      <c r="FZ475" s="1"/>
      <c r="GA475" s="1">
        <v>2</v>
      </c>
      <c r="GB475" s="9"/>
      <c r="GC475" s="9"/>
      <c r="GD475" s="1"/>
      <c r="GE475" s="20">
        <v>0</v>
      </c>
      <c r="GF475" s="237" t="s">
        <v>513</v>
      </c>
      <c r="GG475" s="1"/>
      <c r="GH475" s="28">
        <v>44580</v>
      </c>
      <c r="GI475" s="352" t="s">
        <v>2488</v>
      </c>
      <c r="GJ475" s="244" t="s">
        <v>2558</v>
      </c>
      <c r="GK475" s="1"/>
      <c r="GL475" s="244" t="s">
        <v>513</v>
      </c>
      <c r="GM475" s="9"/>
      <c r="GN475" s="1"/>
      <c r="GO475" s="10"/>
      <c r="GP475" s="10"/>
      <c r="GQ475" s="20"/>
      <c r="GR475" s="138"/>
      <c r="GS475" s="1"/>
      <c r="GT475" s="1"/>
      <c r="GU475" s="1"/>
      <c r="GV475" s="1"/>
      <c r="GW475" s="1"/>
      <c r="GX475" s="1"/>
      <c r="GY475" s="9"/>
      <c r="GZ475" s="9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22">
        <v>69.099999999999994</v>
      </c>
      <c r="KC475" s="22">
        <v>18.100000000000001</v>
      </c>
      <c r="KD475" s="22">
        <v>4.6399999999999997</v>
      </c>
      <c r="KE475" s="20">
        <f t="shared" si="738"/>
        <v>170.07096704000003</v>
      </c>
      <c r="KF475" s="20">
        <f t="shared" si="739"/>
        <v>124.44974048000003</v>
      </c>
      <c r="KG475" s="20">
        <f t="shared" si="740"/>
        <v>13.841542208000002</v>
      </c>
      <c r="KH475" s="20">
        <f t="shared" si="741"/>
        <v>14.213960384000002</v>
      </c>
      <c r="KI475" s="20">
        <f t="shared" si="742"/>
        <v>0.8069060480000001</v>
      </c>
      <c r="KJ475" s="20">
        <f t="shared" si="743"/>
        <v>44.92635631328001</v>
      </c>
      <c r="KK475" s="20">
        <f t="shared" si="744"/>
        <v>36.339324220160009</v>
      </c>
      <c r="KL475" s="20">
        <f t="shared" si="745"/>
        <v>42.935160465600006</v>
      </c>
      <c r="KM475" s="9"/>
      <c r="KN475" s="9"/>
      <c r="KO475" s="9"/>
      <c r="KP475" s="1"/>
      <c r="KQ475" s="9"/>
      <c r="KR475" s="9"/>
      <c r="KS475" s="23">
        <v>44580</v>
      </c>
      <c r="KT475" s="20">
        <v>2</v>
      </c>
      <c r="KU475" s="1">
        <v>2</v>
      </c>
      <c r="KV475" s="1">
        <v>2</v>
      </c>
      <c r="KW475" s="23">
        <v>44881</v>
      </c>
      <c r="KX475" s="1">
        <v>2</v>
      </c>
      <c r="KY475" s="1">
        <v>0</v>
      </c>
      <c r="KZ475" s="1">
        <v>1</v>
      </c>
      <c r="LA475" s="11" t="s">
        <v>2480</v>
      </c>
      <c r="LB475" s="11"/>
      <c r="LC475" s="11"/>
    </row>
    <row r="476" spans="1:315">
      <c r="A476" s="1">
        <v>90</v>
      </c>
      <c r="B476" s="415">
        <f>COUNTIFS($D$3:D476,D476,$F$3:F476,F476)</f>
        <v>1</v>
      </c>
      <c r="C476" s="34">
        <v>12498</v>
      </c>
      <c r="D476" s="21" t="s">
        <v>1086</v>
      </c>
      <c r="E476" s="2" t="s">
        <v>623</v>
      </c>
      <c r="F476" s="12">
        <v>6361010513</v>
      </c>
      <c r="G476" s="1">
        <v>57</v>
      </c>
      <c r="H476" s="441">
        <v>43894</v>
      </c>
      <c r="I476" s="29" t="s">
        <v>441</v>
      </c>
      <c r="J476" s="24" t="s">
        <v>486</v>
      </c>
      <c r="K476" s="2" t="s">
        <v>429</v>
      </c>
      <c r="L476" s="1">
        <v>4</v>
      </c>
      <c r="M476" s="2">
        <v>2</v>
      </c>
      <c r="N476" s="2" t="s">
        <v>430</v>
      </c>
      <c r="O476" s="1"/>
      <c r="P476" s="1" t="s">
        <v>1075</v>
      </c>
      <c r="Q476" s="25"/>
      <c r="R476" s="25"/>
      <c r="S476" s="2"/>
      <c r="T476" s="41"/>
      <c r="U476" s="41"/>
      <c r="V476" s="50" t="s">
        <v>1014</v>
      </c>
      <c r="W476" s="27"/>
      <c r="X476" s="56"/>
      <c r="Y476" s="56"/>
      <c r="Z476" s="29"/>
      <c r="AA476" s="1" t="s">
        <v>797</v>
      </c>
      <c r="AB476" s="1"/>
      <c r="AC476" s="112">
        <v>166</v>
      </c>
      <c r="AD476" s="112">
        <v>600</v>
      </c>
      <c r="AE476" s="11"/>
      <c r="AF476" s="11"/>
      <c r="AG476" s="11" t="s">
        <v>482</v>
      </c>
      <c r="AH476" s="112">
        <v>50</v>
      </c>
      <c r="AI476" s="11"/>
      <c r="AJ476" s="11"/>
      <c r="AK476" s="112"/>
      <c r="AL476" s="1"/>
      <c r="AM476" s="11"/>
      <c r="AN476" s="1"/>
      <c r="AO476" s="113">
        <v>27.9</v>
      </c>
      <c r="AP476" s="114">
        <v>63.5</v>
      </c>
      <c r="AQ476" s="115">
        <v>7.57</v>
      </c>
      <c r="AR476" s="116">
        <f t="shared" si="721"/>
        <v>98.97</v>
      </c>
      <c r="AS476" s="117">
        <f t="shared" si="722"/>
        <v>0.43937007874015743</v>
      </c>
      <c r="AT476" s="118">
        <f t="shared" si="723"/>
        <v>3.326031496062992</v>
      </c>
      <c r="AU476" s="119">
        <f t="shared" si="724"/>
        <v>0.39257070493879276</v>
      </c>
      <c r="AV476" s="19">
        <f t="shared" si="747"/>
        <v>23.678240000000002</v>
      </c>
      <c r="AW476" s="19">
        <f>97-AY476-(CD476*100/AO476)</f>
        <v>84.868243727598568</v>
      </c>
      <c r="AX476" s="120">
        <v>2.3547599999999997</v>
      </c>
      <c r="AY476" s="19">
        <v>8.44</v>
      </c>
      <c r="AZ476" s="1" t="s">
        <v>431</v>
      </c>
      <c r="BA476" s="55">
        <v>19.3</v>
      </c>
      <c r="BB476" s="1" t="s">
        <v>431</v>
      </c>
      <c r="BC476" s="6">
        <v>0.3</v>
      </c>
      <c r="BD476" s="6"/>
      <c r="BE476" s="22"/>
      <c r="BF476" s="19"/>
      <c r="BG476" s="2">
        <v>8063</v>
      </c>
      <c r="BH476" s="64">
        <v>594.5</v>
      </c>
      <c r="BI476" s="19">
        <v>0.17</v>
      </c>
      <c r="BJ476" s="19">
        <v>39.799999999999997</v>
      </c>
      <c r="BK476" s="1">
        <v>60.2</v>
      </c>
      <c r="BL476" s="121">
        <f t="shared" si="725"/>
        <v>0.66112956810631218</v>
      </c>
      <c r="BM476" s="122">
        <v>0.36</v>
      </c>
      <c r="BN476" s="6">
        <f t="shared" si="726"/>
        <v>1.2903225806451613</v>
      </c>
      <c r="BO476" s="1" t="s">
        <v>431</v>
      </c>
      <c r="BP476" s="19">
        <v>79.400000000000006</v>
      </c>
      <c r="BQ476" s="19">
        <v>62.149999999999991</v>
      </c>
      <c r="BR476" s="42">
        <v>108417</v>
      </c>
      <c r="BS476" s="6">
        <f t="shared" si="727"/>
        <v>46.2</v>
      </c>
      <c r="BT476" s="4">
        <v>93.7</v>
      </c>
      <c r="BU476" s="42">
        <v>14371.235000000001</v>
      </c>
      <c r="BV476" s="6">
        <f t="shared" si="728"/>
        <v>6.2999999999999972</v>
      </c>
      <c r="BW476" s="6">
        <f t="shared" si="729"/>
        <v>63.119</v>
      </c>
      <c r="BX476" s="4">
        <v>25</v>
      </c>
      <c r="BY476" s="22">
        <f t="shared" si="730"/>
        <v>15.875</v>
      </c>
      <c r="BZ476" s="4">
        <v>21.2</v>
      </c>
      <c r="CA476" s="22">
        <f t="shared" si="731"/>
        <v>13.462</v>
      </c>
      <c r="CB476" s="4">
        <v>53.2</v>
      </c>
      <c r="CC476" s="22">
        <f t="shared" si="732"/>
        <v>33.782000000000004</v>
      </c>
      <c r="CD476" s="22">
        <v>1.03</v>
      </c>
      <c r="CE476" s="123">
        <v>100</v>
      </c>
      <c r="CF476" s="124">
        <v>15672.3</v>
      </c>
      <c r="CG476" s="123">
        <v>99.8</v>
      </c>
      <c r="CH476" s="124">
        <v>11385.6</v>
      </c>
      <c r="CI476" s="123">
        <v>98.8</v>
      </c>
      <c r="CJ476" s="123">
        <v>99.3</v>
      </c>
      <c r="CK476" s="124">
        <v>9803.9</v>
      </c>
      <c r="CL476" s="19">
        <f t="shared" si="733"/>
        <v>1.179245283018868</v>
      </c>
      <c r="CM476" s="22"/>
      <c r="CN476" s="22"/>
      <c r="CO476" s="22"/>
      <c r="CP476" s="6"/>
      <c r="CQ476" s="22">
        <v>2.73</v>
      </c>
      <c r="CR476" s="19"/>
      <c r="CS476" s="19"/>
      <c r="CT476" s="22"/>
      <c r="CU476" s="139"/>
      <c r="CV476" s="139"/>
      <c r="CW476" s="22"/>
      <c r="CX476" s="22"/>
      <c r="CY476" s="1"/>
      <c r="CZ476" s="22"/>
      <c r="DA476" s="16">
        <v>3</v>
      </c>
      <c r="DB476" s="126" t="s">
        <v>256</v>
      </c>
      <c r="DC476" s="127"/>
      <c r="DD476" s="128" t="s">
        <v>1057</v>
      </c>
      <c r="DE476" s="1"/>
      <c r="DF476" s="1"/>
      <c r="DG476" s="1"/>
      <c r="DH476" s="1"/>
      <c r="DI476" s="1" t="s">
        <v>435</v>
      </c>
      <c r="DJ476" s="205" t="s">
        <v>482</v>
      </c>
      <c r="DK476" s="4">
        <v>2</v>
      </c>
      <c r="DL476" s="4"/>
      <c r="DM476" s="4"/>
      <c r="DN476" s="16">
        <v>0</v>
      </c>
      <c r="DO476" s="4"/>
      <c r="DP476" s="4"/>
      <c r="DQ476" s="4"/>
      <c r="DR476" s="1" t="s">
        <v>430</v>
      </c>
      <c r="DS476" s="1" t="s">
        <v>430</v>
      </c>
      <c r="DT476" s="1">
        <v>275</v>
      </c>
      <c r="DU476" s="1">
        <v>12.7</v>
      </c>
      <c r="DV476" s="1">
        <v>87.3</v>
      </c>
      <c r="DW476" s="1" t="s">
        <v>430</v>
      </c>
      <c r="DX476" s="1" t="s">
        <v>430</v>
      </c>
      <c r="DY476" s="1" t="s">
        <v>430</v>
      </c>
      <c r="DZ476" s="1" t="s">
        <v>430</v>
      </c>
      <c r="EA476" s="1">
        <v>0</v>
      </c>
      <c r="EB476" s="1"/>
      <c r="EC476" s="36"/>
      <c r="ED476" s="36"/>
      <c r="EE476" s="4">
        <v>4</v>
      </c>
      <c r="EF476" s="4">
        <v>10</v>
      </c>
      <c r="EG476" s="4"/>
      <c r="EH476" s="4">
        <v>0</v>
      </c>
      <c r="EI476" s="4" t="s">
        <v>513</v>
      </c>
      <c r="EJ476" s="4" t="s">
        <v>430</v>
      </c>
      <c r="EK476" s="4" t="s">
        <v>430</v>
      </c>
      <c r="EL476" s="6" t="s">
        <v>430</v>
      </c>
      <c r="EM476" s="4"/>
      <c r="EN476" s="4">
        <v>0</v>
      </c>
      <c r="EO476" s="4">
        <v>2</v>
      </c>
      <c r="EP476" s="4">
        <v>1</v>
      </c>
      <c r="EQ476" s="31" t="s">
        <v>513</v>
      </c>
      <c r="ER476" s="14" t="s">
        <v>513</v>
      </c>
      <c r="ES476" s="129">
        <v>12498</v>
      </c>
      <c r="ET476" s="130">
        <v>75</v>
      </c>
      <c r="EU476" s="130">
        <v>17753</v>
      </c>
      <c r="EV476" s="130">
        <v>8000</v>
      </c>
      <c r="EW476" s="130">
        <v>40560</v>
      </c>
      <c r="EX476" s="130">
        <v>2541</v>
      </c>
      <c r="EY476" s="131">
        <f t="shared" si="734"/>
        <v>171.77159999999998</v>
      </c>
      <c r="EZ476" s="38">
        <f t="shared" si="735"/>
        <v>687.08639999999991</v>
      </c>
      <c r="FA476" s="9"/>
      <c r="FB476" s="9"/>
      <c r="FC476" s="9"/>
      <c r="FD476" s="9"/>
      <c r="FE476" s="132"/>
      <c r="FF476" s="132"/>
      <c r="FG476" s="132"/>
      <c r="FH476" s="133"/>
      <c r="FI476" s="11"/>
      <c r="FJ476" s="133"/>
      <c r="FK476" s="135"/>
      <c r="FL476" s="136"/>
      <c r="FM476" s="9"/>
      <c r="FN476" s="1"/>
      <c r="FO476" s="40">
        <f t="shared" si="746"/>
        <v>0.16600000000000001</v>
      </c>
      <c r="FP476" s="9"/>
      <c r="FQ476" s="118">
        <f t="shared" si="736"/>
        <v>14.313073846673802</v>
      </c>
      <c r="FR476" s="137">
        <f t="shared" si="737"/>
        <v>0.17177159999999997</v>
      </c>
      <c r="FS476" s="140">
        <f>DT476/EY476</f>
        <v>1.6009631394246782</v>
      </c>
      <c r="FT476" s="140"/>
      <c r="FU476" s="336">
        <v>42491</v>
      </c>
      <c r="FV476" s="343"/>
      <c r="FW476" s="237" t="s">
        <v>2609</v>
      </c>
      <c r="FX476" s="208"/>
      <c r="FY476" s="243" t="s">
        <v>2784</v>
      </c>
      <c r="FZ476" s="1"/>
      <c r="GA476" s="237" t="s">
        <v>430</v>
      </c>
      <c r="GB476" s="9"/>
      <c r="GC476" s="9"/>
      <c r="GD476" s="1"/>
      <c r="GE476" s="20">
        <v>0</v>
      </c>
      <c r="GF476" s="237" t="s">
        <v>513</v>
      </c>
      <c r="GG476" s="1"/>
      <c r="GH476" s="28">
        <v>43902</v>
      </c>
      <c r="GI476" s="351">
        <v>1</v>
      </c>
      <c r="GJ476" s="244" t="s">
        <v>2785</v>
      </c>
      <c r="GK476" s="1"/>
      <c r="GL476" s="244" t="s">
        <v>513</v>
      </c>
      <c r="GM476" s="9"/>
      <c r="GN476" s="1"/>
      <c r="GO476" s="10">
        <v>43894</v>
      </c>
      <c r="GP476" s="10"/>
      <c r="GQ476" s="20"/>
      <c r="GR476" s="138"/>
      <c r="GS476" s="1"/>
      <c r="GT476" s="1"/>
      <c r="GU476" s="1"/>
      <c r="GV476" s="1"/>
      <c r="GW476" s="1"/>
      <c r="GX476" s="1"/>
      <c r="GY476" s="9"/>
      <c r="GZ476" s="9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9"/>
      <c r="KC476" s="9"/>
      <c r="KD476" s="9"/>
      <c r="KE476" s="20">
        <f t="shared" si="738"/>
        <v>47.924276399999989</v>
      </c>
      <c r="KF476" s="20">
        <f t="shared" si="739"/>
        <v>109.07496599999997</v>
      </c>
      <c r="KG476" s="20">
        <f t="shared" si="740"/>
        <v>13.003110119999999</v>
      </c>
      <c r="KH476" s="20">
        <f t="shared" si="741"/>
        <v>4.0448089281599993</v>
      </c>
      <c r="KI476" s="20">
        <f t="shared" si="742"/>
        <v>0.61837775999999978</v>
      </c>
      <c r="KJ476" s="20">
        <f t="shared" si="743"/>
        <v>27.268741499999994</v>
      </c>
      <c r="KK476" s="20">
        <f t="shared" si="744"/>
        <v>23.123892791999996</v>
      </c>
      <c r="KL476" s="20">
        <f t="shared" si="745"/>
        <v>58.027881911999991</v>
      </c>
      <c r="KM476" s="9"/>
      <c r="KN476" s="9"/>
      <c r="KO476" s="9"/>
      <c r="KP476" s="1"/>
      <c r="KQ476" s="9"/>
      <c r="KR476" s="9"/>
      <c r="KS476" s="23">
        <v>43902</v>
      </c>
      <c r="KT476" s="20">
        <v>2</v>
      </c>
      <c r="KU476" s="237" t="s">
        <v>430</v>
      </c>
      <c r="KV476" s="1">
        <v>2</v>
      </c>
      <c r="KW476" s="23">
        <v>43902</v>
      </c>
      <c r="KX476" s="1">
        <v>2</v>
      </c>
      <c r="KY476" s="1">
        <v>0</v>
      </c>
      <c r="KZ476" s="1">
        <v>0</v>
      </c>
      <c r="LA476" s="11" t="s">
        <v>2428</v>
      </c>
      <c r="LB476" s="11"/>
      <c r="LC476" s="11"/>
    </row>
    <row r="477" spans="1:315">
      <c r="A477" s="1">
        <v>285</v>
      </c>
      <c r="B477" s="1">
        <f>COUNTIFS($D$3:D477,D477,$F$3:F477,F477)</f>
        <v>1</v>
      </c>
      <c r="C477" s="34">
        <v>11718</v>
      </c>
      <c r="D477" s="21" t="s">
        <v>812</v>
      </c>
      <c r="E477" s="2" t="s">
        <v>467</v>
      </c>
      <c r="F477" s="12">
        <v>5601092167</v>
      </c>
      <c r="G477" s="1">
        <v>63</v>
      </c>
      <c r="H477" s="441">
        <v>43745</v>
      </c>
      <c r="I477" s="29" t="s">
        <v>765</v>
      </c>
      <c r="J477" s="24" t="s">
        <v>486</v>
      </c>
      <c r="K477" s="2" t="s">
        <v>429</v>
      </c>
      <c r="L477" s="1">
        <v>7.5</v>
      </c>
      <c r="M477" s="2" t="s">
        <v>628</v>
      </c>
      <c r="N477" s="2" t="s">
        <v>430</v>
      </c>
      <c r="O477" s="1"/>
      <c r="P477" s="1" t="s">
        <v>813</v>
      </c>
      <c r="Q477" s="25"/>
      <c r="R477" s="25"/>
      <c r="S477" s="2" t="s">
        <v>787</v>
      </c>
      <c r="T477" s="45" t="s">
        <v>782</v>
      </c>
      <c r="U477" s="45"/>
      <c r="V477" s="46" t="s">
        <v>801</v>
      </c>
      <c r="W477" s="27"/>
      <c r="X477" s="56"/>
      <c r="Y477" s="56"/>
      <c r="Z477" s="29"/>
      <c r="AA477" s="1" t="s">
        <v>793</v>
      </c>
      <c r="AB477" s="1"/>
      <c r="AC477" s="112">
        <v>1473</v>
      </c>
      <c r="AD477" s="112">
        <v>11000</v>
      </c>
      <c r="AE477" s="11">
        <v>3</v>
      </c>
      <c r="AF477" s="11">
        <v>3000</v>
      </c>
      <c r="AG477" s="11" t="s">
        <v>490</v>
      </c>
      <c r="AH477" s="112">
        <v>1000</v>
      </c>
      <c r="AI477" s="11"/>
      <c r="AJ477" s="1"/>
      <c r="AK477" s="112"/>
      <c r="AL477" s="1"/>
      <c r="AM477" s="1"/>
      <c r="AN477" s="1"/>
      <c r="AO477" s="113">
        <v>50.2</v>
      </c>
      <c r="AP477" s="114">
        <v>9.9</v>
      </c>
      <c r="AQ477" s="115">
        <v>39.5</v>
      </c>
      <c r="AR477" s="116">
        <f t="shared" si="721"/>
        <v>99.6</v>
      </c>
      <c r="AS477" s="117">
        <f t="shared" si="722"/>
        <v>5.0707070707070709</v>
      </c>
      <c r="AT477" s="118">
        <f t="shared" si="723"/>
        <v>200.2929292929293</v>
      </c>
      <c r="AU477" s="119">
        <f t="shared" si="724"/>
        <v>1.0161943319838058</v>
      </c>
      <c r="AV477" s="19">
        <v>46.886800000000001</v>
      </c>
      <c r="AW477" s="19">
        <f>95-AY477</f>
        <v>93.4</v>
      </c>
      <c r="AX477" s="120">
        <v>0.80320000000000003</v>
      </c>
      <c r="AY477" s="19">
        <v>1.6</v>
      </c>
      <c r="AZ477" s="1" t="s">
        <v>431</v>
      </c>
      <c r="BA477" s="142">
        <v>25.869999999999997</v>
      </c>
      <c r="BB477" s="1" t="s">
        <v>431</v>
      </c>
      <c r="BC477" s="6">
        <v>7.9</v>
      </c>
      <c r="BD477" s="6"/>
      <c r="BE477" s="19">
        <v>53</v>
      </c>
      <c r="BF477" s="19">
        <v>41.6</v>
      </c>
      <c r="BG477" s="64">
        <v>6956.4285714285716</v>
      </c>
      <c r="BH477" s="20">
        <v>1064</v>
      </c>
      <c r="BI477" s="19">
        <v>7.59</v>
      </c>
      <c r="BJ477" s="19">
        <v>84.3</v>
      </c>
      <c r="BK477" s="1">
        <v>15.7</v>
      </c>
      <c r="BL477" s="144">
        <f t="shared" si="725"/>
        <v>5.369426751592357</v>
      </c>
      <c r="BM477" s="122">
        <v>3.4</v>
      </c>
      <c r="BN477" s="6">
        <f t="shared" si="726"/>
        <v>6.7729083665338639</v>
      </c>
      <c r="BO477" s="1" t="s">
        <v>431</v>
      </c>
      <c r="BP477" s="1">
        <v>46.5</v>
      </c>
      <c r="BQ477" s="1">
        <v>55.9</v>
      </c>
      <c r="BR477" s="42">
        <v>34242.857142857138</v>
      </c>
      <c r="BS477" s="6">
        <f t="shared" si="727"/>
        <v>63.8</v>
      </c>
      <c r="BT477" s="4">
        <v>87.3</v>
      </c>
      <c r="BU477" s="42">
        <v>17703.84</v>
      </c>
      <c r="BV477" s="6">
        <f t="shared" si="728"/>
        <v>12.700000000000003</v>
      </c>
      <c r="BW477" s="6">
        <f t="shared" si="729"/>
        <v>9.7119</v>
      </c>
      <c r="BX477" s="4">
        <v>10.9</v>
      </c>
      <c r="BY477" s="22">
        <f t="shared" si="730"/>
        <v>1.0791000000000002</v>
      </c>
      <c r="BZ477" s="4">
        <v>52.9</v>
      </c>
      <c r="CA477" s="22">
        <f t="shared" si="731"/>
        <v>5.2371000000000008</v>
      </c>
      <c r="CB477" s="4">
        <v>34.299999999999997</v>
      </c>
      <c r="CC477" s="22">
        <f t="shared" si="732"/>
        <v>3.3956999999999997</v>
      </c>
      <c r="CD477" s="6">
        <v>0.14000000000000001</v>
      </c>
      <c r="CE477" s="123">
        <v>98.2</v>
      </c>
      <c r="CF477" s="124">
        <v>14073.699999999999</v>
      </c>
      <c r="CG477" s="123">
        <v>98.8</v>
      </c>
      <c r="CH477" s="123">
        <v>10163</v>
      </c>
      <c r="CI477" s="123">
        <v>83.2</v>
      </c>
      <c r="CJ477" s="123">
        <v>92.5</v>
      </c>
      <c r="CK477" s="124">
        <v>11266.8</v>
      </c>
      <c r="CL477" s="143">
        <f t="shared" si="733"/>
        <v>0.20604914933837432</v>
      </c>
      <c r="CM477" s="22"/>
      <c r="CN477" s="22"/>
      <c r="CO477" s="22"/>
      <c r="CP477" s="6"/>
      <c r="CQ477" s="19"/>
      <c r="CR477" s="19"/>
      <c r="CS477" s="19"/>
      <c r="CT477" s="6">
        <v>78.599999999999994</v>
      </c>
      <c r="CU477" s="6">
        <v>25.2</v>
      </c>
      <c r="CV477" s="6">
        <v>80.3</v>
      </c>
      <c r="CW477" s="22">
        <v>57</v>
      </c>
      <c r="CX477" s="22">
        <v>72.099999999999994</v>
      </c>
      <c r="CY477" s="2">
        <v>45.6</v>
      </c>
      <c r="CZ477" s="22">
        <v>0.26</v>
      </c>
      <c r="DA477" s="16">
        <v>3</v>
      </c>
      <c r="DB477" s="126" t="s">
        <v>432</v>
      </c>
      <c r="DC477" s="127"/>
      <c r="DD477" s="128" t="s">
        <v>814</v>
      </c>
      <c r="DE477" s="1"/>
      <c r="DF477" s="1"/>
      <c r="DG477" s="1"/>
      <c r="DH477" s="1"/>
      <c r="DI477" s="105" t="s">
        <v>433</v>
      </c>
      <c r="DJ477" s="206" t="s">
        <v>490</v>
      </c>
      <c r="DK477" s="4">
        <v>2</v>
      </c>
      <c r="DL477" s="4"/>
      <c r="DM477" s="4"/>
      <c r="DN477" s="16" t="s">
        <v>530</v>
      </c>
      <c r="DO477" s="4"/>
      <c r="DP477" s="4"/>
      <c r="DQ477" s="4"/>
      <c r="DR477" s="1">
        <v>47.2</v>
      </c>
      <c r="DS477" s="1">
        <v>19.899999999999999</v>
      </c>
      <c r="DT477" s="1">
        <v>2296</v>
      </c>
      <c r="DU477" s="1">
        <v>68.3</v>
      </c>
      <c r="DV477" s="1">
        <v>31.7</v>
      </c>
      <c r="DW477" s="1" t="s">
        <v>430</v>
      </c>
      <c r="DX477" s="1" t="s">
        <v>430</v>
      </c>
      <c r="DY477" s="1" t="s">
        <v>430</v>
      </c>
      <c r="DZ477" s="1" t="s">
        <v>430</v>
      </c>
      <c r="EA477" s="1">
        <v>0</v>
      </c>
      <c r="EB477" s="1"/>
      <c r="EC477" s="4">
        <v>0</v>
      </c>
      <c r="ED477" s="4"/>
      <c r="EE477" s="4">
        <v>7.5</v>
      </c>
      <c r="EF477" s="4">
        <v>50</v>
      </c>
      <c r="EG477" s="4"/>
      <c r="EH477" s="4">
        <v>0</v>
      </c>
      <c r="EI477" s="4" t="s">
        <v>513</v>
      </c>
      <c r="EJ477" s="4">
        <v>179</v>
      </c>
      <c r="EK477" s="4">
        <v>89</v>
      </c>
      <c r="EL477" s="6">
        <f>EK477/(EJ477*EJ477*0.01*0.01)</f>
        <v>27.77691083299522</v>
      </c>
      <c r="EM477" s="4">
        <v>1</v>
      </c>
      <c r="EN477" s="4">
        <v>1</v>
      </c>
      <c r="EO477" s="4">
        <v>3</v>
      </c>
      <c r="EP477" s="4">
        <v>2</v>
      </c>
      <c r="EQ477" s="31">
        <v>8</v>
      </c>
      <c r="ER477" s="14">
        <v>43719</v>
      </c>
      <c r="ES477" s="129">
        <v>11718</v>
      </c>
      <c r="ET477" s="130">
        <v>75</v>
      </c>
      <c r="EU477" s="130">
        <v>33086</v>
      </c>
      <c r="EV477" s="130">
        <v>4000</v>
      </c>
      <c r="EW477" s="130">
        <v>42120</v>
      </c>
      <c r="EX477" s="130">
        <v>10715</v>
      </c>
      <c r="EY477" s="131">
        <f t="shared" si="734"/>
        <v>1504.386</v>
      </c>
      <c r="EZ477" s="38">
        <f t="shared" si="735"/>
        <v>11282.895</v>
      </c>
      <c r="FA477" s="9"/>
      <c r="FB477" s="9"/>
      <c r="FC477" s="9"/>
      <c r="FD477" s="9"/>
      <c r="FE477" s="132"/>
      <c r="FF477" s="132"/>
      <c r="FG477" s="132"/>
      <c r="FH477" s="133"/>
      <c r="FI477" s="134"/>
      <c r="FJ477" s="133"/>
      <c r="FK477" s="135"/>
      <c r="FL477" s="136"/>
      <c r="FM477" s="9"/>
      <c r="FN477" s="1"/>
      <c r="FO477" s="40">
        <f t="shared" si="746"/>
        <v>1.4730000000000001</v>
      </c>
      <c r="FP477" s="9"/>
      <c r="FQ477" s="118">
        <f t="shared" si="736"/>
        <v>32.385298917971348</v>
      </c>
      <c r="FR477" s="137">
        <f t="shared" si="737"/>
        <v>1.504386</v>
      </c>
      <c r="FS477" s="9"/>
      <c r="FT477" s="1"/>
      <c r="FU477" s="335"/>
      <c r="FV477" s="344">
        <v>41883</v>
      </c>
      <c r="FW477" s="210"/>
      <c r="FX477" s="244" t="s">
        <v>1314</v>
      </c>
      <c r="FY477" s="243" t="s">
        <v>2786</v>
      </c>
      <c r="FZ477" s="1"/>
      <c r="GA477" s="237">
        <v>4</v>
      </c>
      <c r="GB477" s="9"/>
      <c r="GC477" s="9"/>
      <c r="GD477" s="1"/>
      <c r="GE477" s="20">
        <v>1</v>
      </c>
      <c r="GF477" s="237" t="s">
        <v>445</v>
      </c>
      <c r="GG477" s="1"/>
      <c r="GH477" s="28">
        <v>43748</v>
      </c>
      <c r="GI477" s="351">
        <v>0</v>
      </c>
      <c r="GJ477" s="244" t="s">
        <v>2787</v>
      </c>
      <c r="GK477" s="1"/>
      <c r="GL477" s="244" t="s">
        <v>513</v>
      </c>
      <c r="GM477" s="9"/>
      <c r="GN477" s="1"/>
      <c r="GO477" s="10">
        <v>43745</v>
      </c>
      <c r="GP477" s="10"/>
      <c r="GQ477" s="20"/>
      <c r="GR477" s="138"/>
      <c r="GS477" s="1"/>
      <c r="GT477" s="22">
        <v>23.766332050500001</v>
      </c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"/>
      <c r="KC477" s="1"/>
      <c r="KD477" s="1"/>
      <c r="KE477" s="20">
        <f t="shared" si="738"/>
        <v>755.20177200000001</v>
      </c>
      <c r="KF477" s="20">
        <f t="shared" si="739"/>
        <v>148.934214</v>
      </c>
      <c r="KG477" s="20">
        <f t="shared" si="740"/>
        <v>594.23247000000003</v>
      </c>
      <c r="KH477" s="20">
        <f t="shared" si="741"/>
        <v>12.083228352000001</v>
      </c>
      <c r="KI477" s="20">
        <f t="shared" si="742"/>
        <v>51.149124</v>
      </c>
      <c r="KJ477" s="20">
        <f t="shared" si="743"/>
        <v>16.233829326000002</v>
      </c>
      <c r="KK477" s="20">
        <f t="shared" si="744"/>
        <v>78.786199206000006</v>
      </c>
      <c r="KL477" s="20">
        <f t="shared" si="745"/>
        <v>51.084435401999997</v>
      </c>
      <c r="KM477" s="1"/>
      <c r="KN477" s="1"/>
      <c r="KO477" s="1"/>
      <c r="KP477" s="1"/>
      <c r="KQ477" s="9"/>
      <c r="KR477" s="9"/>
      <c r="KS477" s="23">
        <v>43795</v>
      </c>
      <c r="KT477" s="20">
        <v>1</v>
      </c>
      <c r="KU477" s="1">
        <v>0</v>
      </c>
      <c r="KV477" s="1">
        <v>1</v>
      </c>
      <c r="KW477" s="23">
        <v>44266</v>
      </c>
      <c r="KX477" s="1">
        <v>1</v>
      </c>
      <c r="KY477" s="1">
        <v>0</v>
      </c>
      <c r="KZ477" s="1">
        <v>4</v>
      </c>
      <c r="LA477" s="11" t="s">
        <v>2438</v>
      </c>
      <c r="LB477" s="11"/>
      <c r="LC477" s="11"/>
    </row>
    <row r="478" spans="1:315">
      <c r="A478" s="1">
        <v>10</v>
      </c>
      <c r="B478" s="415">
        <f>COUNTIFS($D$3:D478,D478,$F$3:F478,F478)</f>
        <v>1</v>
      </c>
      <c r="C478" s="21">
        <v>14374</v>
      </c>
      <c r="D478" s="21" t="s">
        <v>2369</v>
      </c>
      <c r="E478" s="1" t="s">
        <v>601</v>
      </c>
      <c r="F478" s="12">
        <v>9755125699</v>
      </c>
      <c r="G478" s="1">
        <v>24</v>
      </c>
      <c r="H478" s="441">
        <v>44221</v>
      </c>
      <c r="I478" s="162"/>
      <c r="J478" s="24"/>
      <c r="K478" s="9"/>
      <c r="L478" s="1"/>
      <c r="M478" s="1"/>
      <c r="N478" s="1"/>
      <c r="O478" s="1"/>
      <c r="P478" s="25"/>
      <c r="Q478" s="25"/>
      <c r="R478" s="25"/>
      <c r="S478" s="27"/>
      <c r="T478" s="27"/>
      <c r="U478" s="27"/>
      <c r="V478" s="27"/>
      <c r="W478" s="27"/>
      <c r="X478" s="27"/>
      <c r="Y478" s="26"/>
      <c r="Z478" s="8"/>
      <c r="AA478" s="1"/>
      <c r="AB478" s="1"/>
      <c r="AC478" s="1"/>
      <c r="AD478" s="1"/>
      <c r="AE478" s="1"/>
      <c r="AF478" s="1"/>
      <c r="AG478" s="136"/>
      <c r="AH478" s="9"/>
      <c r="AI478" s="1"/>
      <c r="AJ478" s="1"/>
      <c r="AK478" s="112"/>
      <c r="AL478" s="1"/>
      <c r="AM478" s="1"/>
      <c r="AN478" s="1"/>
      <c r="AO478" s="163"/>
      <c r="AP478" s="164"/>
      <c r="AQ478" s="165"/>
      <c r="AR478" s="166"/>
      <c r="AS478" s="135"/>
      <c r="AT478" s="21"/>
      <c r="AU478" s="167"/>
      <c r="AV478" s="1"/>
      <c r="AW478" s="1"/>
      <c r="AX478" s="168"/>
      <c r="AY478" s="1"/>
      <c r="AZ478" s="1"/>
      <c r="BA478" s="142"/>
      <c r="BB478" s="1"/>
      <c r="BC478" s="169"/>
      <c r="BD478" s="4"/>
      <c r="BE478" s="1"/>
      <c r="BF478" s="1"/>
      <c r="BG478" s="1"/>
      <c r="BH478" s="1"/>
      <c r="BI478" s="1"/>
      <c r="BJ478" s="1"/>
      <c r="BK478" s="1"/>
      <c r="BL478" s="170"/>
      <c r="BM478" s="123"/>
      <c r="BN478" s="4"/>
      <c r="BO478" s="1"/>
      <c r="BP478" s="1"/>
      <c r="BQ478" s="1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25"/>
      <c r="CP478" s="4"/>
      <c r="CQ478" s="1"/>
      <c r="CR478" s="1"/>
      <c r="CS478" s="1"/>
      <c r="CT478" s="25"/>
      <c r="CU478" s="125"/>
      <c r="CV478" s="125"/>
      <c r="CW478" s="1"/>
      <c r="CX478" s="1"/>
      <c r="CY478" s="1"/>
      <c r="CZ478" s="1"/>
      <c r="DA478" s="1"/>
      <c r="DB478" s="126"/>
      <c r="DC478" s="8"/>
      <c r="DD478" s="8"/>
      <c r="DE478" s="1"/>
      <c r="DF478" s="1"/>
      <c r="DG478" s="1"/>
      <c r="DH478" s="1"/>
      <c r="DI478" s="2"/>
      <c r="DJ478" s="205" t="s">
        <v>482</v>
      </c>
      <c r="DK478" s="4"/>
      <c r="DL478" s="4"/>
      <c r="DM478" s="4"/>
      <c r="DN478" s="4"/>
      <c r="DO478" s="4"/>
      <c r="DP478" s="4"/>
      <c r="DQ478" s="4"/>
      <c r="DR478" s="1"/>
      <c r="DS478" s="1"/>
      <c r="DT478" s="2"/>
      <c r="DU478" s="2"/>
      <c r="DV478" s="2"/>
      <c r="DW478" s="2"/>
      <c r="DX478" s="2"/>
      <c r="DY478" s="2"/>
      <c r="DZ478" s="2"/>
      <c r="EA478" s="2"/>
      <c r="EB478" s="1"/>
      <c r="EC478" s="9"/>
      <c r="ED478" s="9"/>
      <c r="EE478" s="9"/>
      <c r="EF478" s="1">
        <v>7</v>
      </c>
      <c r="EG478" s="1"/>
      <c r="EH478" s="1">
        <v>0</v>
      </c>
      <c r="EI478" s="237" t="s">
        <v>513</v>
      </c>
      <c r="EJ478" s="237" t="s">
        <v>430</v>
      </c>
      <c r="EK478" s="237" t="s">
        <v>430</v>
      </c>
      <c r="EL478" s="6" t="s">
        <v>430</v>
      </c>
      <c r="EM478" s="1"/>
      <c r="EN478" s="1">
        <v>1</v>
      </c>
      <c r="EO478" s="1">
        <v>0</v>
      </c>
      <c r="EP478" s="1">
        <v>1</v>
      </c>
      <c r="EQ478" s="244" t="s">
        <v>513</v>
      </c>
      <c r="ER478" s="10" t="s">
        <v>513</v>
      </c>
      <c r="ES478" s="129"/>
      <c r="ET478" s="9"/>
      <c r="EU478" s="9"/>
      <c r="EV478" s="9"/>
      <c r="EW478" s="9"/>
      <c r="EX478" s="9"/>
      <c r="EY478" s="132"/>
      <c r="EZ478" s="132"/>
      <c r="FA478" s="11"/>
      <c r="FB478" s="9"/>
      <c r="FC478" s="9"/>
      <c r="FD478" s="9"/>
      <c r="FE478" s="9"/>
      <c r="FF478" s="9"/>
      <c r="FG478" s="132"/>
      <c r="FH478" s="132"/>
      <c r="FI478" s="134"/>
      <c r="FJ478" s="133"/>
      <c r="FK478" s="171"/>
      <c r="FL478" s="21"/>
      <c r="FM478" s="136"/>
      <c r="FN478" s="9"/>
      <c r="FO478" s="36"/>
      <c r="FP478" s="9"/>
      <c r="FQ478" s="132"/>
      <c r="FR478" s="132"/>
      <c r="FS478" s="1"/>
      <c r="FT478" s="1"/>
      <c r="FU478" s="334" t="s">
        <v>513</v>
      </c>
      <c r="FV478" s="367"/>
      <c r="FW478" s="237" t="s">
        <v>430</v>
      </c>
      <c r="FX478" s="208" t="s">
        <v>772</v>
      </c>
      <c r="FY478" s="243" t="s">
        <v>2461</v>
      </c>
      <c r="FZ478" s="1"/>
      <c r="GA478" s="237" t="s">
        <v>430</v>
      </c>
      <c r="GB478" s="9"/>
      <c r="GC478" s="9"/>
      <c r="GD478" s="1"/>
      <c r="GE478" s="20">
        <v>0</v>
      </c>
      <c r="GF478" s="237" t="s">
        <v>513</v>
      </c>
      <c r="GG478" s="1"/>
      <c r="GH478" s="244" t="s">
        <v>430</v>
      </c>
      <c r="GI478" s="351">
        <v>1</v>
      </c>
      <c r="GJ478" s="244" t="s">
        <v>430</v>
      </c>
      <c r="GK478" s="1"/>
      <c r="GL478" s="244" t="s">
        <v>513</v>
      </c>
      <c r="GM478" s="9"/>
      <c r="GN478" s="1"/>
      <c r="GO478" s="1"/>
      <c r="GP478" s="4"/>
      <c r="GQ478" s="1"/>
      <c r="GR478" s="138"/>
      <c r="GS478" s="1"/>
      <c r="GT478" s="1"/>
      <c r="GU478" s="1"/>
      <c r="GV478" s="1"/>
      <c r="GW478" s="1"/>
      <c r="GX478" s="1"/>
      <c r="GY478" s="9"/>
      <c r="GZ478" s="9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9"/>
      <c r="KC478" s="9"/>
      <c r="KD478" s="9"/>
      <c r="KE478" s="9"/>
      <c r="KF478" s="9"/>
      <c r="KG478" s="9"/>
      <c r="KH478" s="9"/>
      <c r="KI478" s="9"/>
      <c r="KJ478" s="9"/>
      <c r="KK478" s="9"/>
      <c r="KL478" s="9"/>
      <c r="KM478" s="9"/>
      <c r="KN478" s="9"/>
      <c r="KO478" s="9"/>
      <c r="KP478" s="1"/>
      <c r="KQ478" s="9"/>
      <c r="KR478" s="9"/>
      <c r="KS478" s="245" t="s">
        <v>430</v>
      </c>
      <c r="KT478" s="459" t="s">
        <v>430</v>
      </c>
      <c r="KU478" s="237" t="s">
        <v>430</v>
      </c>
      <c r="KV478" s="237" t="s">
        <v>430</v>
      </c>
      <c r="KW478" s="237" t="s">
        <v>430</v>
      </c>
      <c r="KX478" s="237" t="s">
        <v>430</v>
      </c>
      <c r="KY478" s="237" t="s">
        <v>430</v>
      </c>
      <c r="KZ478" s="237" t="s">
        <v>430</v>
      </c>
      <c r="LA478" s="11" t="s">
        <v>430</v>
      </c>
      <c r="LB478" s="11"/>
      <c r="LC478" s="11"/>
    </row>
    <row r="479" spans="1:315">
      <c r="A479" s="1">
        <v>39</v>
      </c>
      <c r="B479" s="1">
        <f>COUNTIFS($D$3:D479,D479,$F$3:F479,F479)</f>
        <v>1</v>
      </c>
      <c r="C479" s="34">
        <v>16986</v>
      </c>
      <c r="D479" s="72" t="s">
        <v>1949</v>
      </c>
      <c r="E479" s="73" t="s">
        <v>468</v>
      </c>
      <c r="F479" s="75">
        <v>5551222501</v>
      </c>
      <c r="G479" s="74">
        <v>67</v>
      </c>
      <c r="H479" s="442">
        <v>44617</v>
      </c>
      <c r="I479" s="29" t="s">
        <v>1950</v>
      </c>
      <c r="J479" s="24" t="s">
        <v>486</v>
      </c>
      <c r="K479" s="2" t="s">
        <v>429</v>
      </c>
      <c r="L479" s="2">
        <v>10</v>
      </c>
      <c r="M479" s="2" t="s">
        <v>562</v>
      </c>
      <c r="N479" s="2" t="s">
        <v>430</v>
      </c>
      <c r="O479" s="11"/>
      <c r="P479" s="2" t="s">
        <v>1937</v>
      </c>
      <c r="Q479" s="11"/>
      <c r="R479" s="11"/>
      <c r="S479" s="11"/>
      <c r="T479" s="41"/>
      <c r="U479" s="41"/>
      <c r="V479" s="61" t="s">
        <v>1358</v>
      </c>
      <c r="W479" s="41"/>
      <c r="X479" s="41"/>
      <c r="Y479" s="63" t="s">
        <v>1947</v>
      </c>
      <c r="Z479" s="11"/>
      <c r="AA479" s="1" t="s">
        <v>1780</v>
      </c>
      <c r="AB479" s="1"/>
      <c r="AC479" s="112">
        <v>276</v>
      </c>
      <c r="AD479" s="112">
        <v>2700</v>
      </c>
      <c r="AE479" s="11"/>
      <c r="AF479" s="11"/>
      <c r="AG479" s="11" t="s">
        <v>490</v>
      </c>
      <c r="AH479" s="112">
        <v>250</v>
      </c>
      <c r="AI479" s="11"/>
      <c r="AJ479" s="11"/>
      <c r="AK479" s="112"/>
      <c r="AL479" s="1"/>
      <c r="AM479" s="11"/>
      <c r="AN479" s="1"/>
      <c r="AO479" s="113">
        <v>18.100000000000001</v>
      </c>
      <c r="AP479" s="114">
        <v>74.3</v>
      </c>
      <c r="AQ479" s="115">
        <v>6.45</v>
      </c>
      <c r="AR479" s="116">
        <f t="shared" ref="AR479:AR485" si="750">AO479+AP479+AQ479</f>
        <v>98.850000000000009</v>
      </c>
      <c r="AS479" s="117">
        <f t="shared" ref="AS479:AS485" si="751">AO479/AP479</f>
        <v>0.24360699865410501</v>
      </c>
      <c r="AT479" s="118">
        <f t="shared" ref="AT479:AT485" si="752">AO479/AP479*AQ479</f>
        <v>1.5712651413189773</v>
      </c>
      <c r="AU479" s="119">
        <f t="shared" ref="AU479:AU485" si="753">AO479/(AP479+AQ479)</f>
        <v>0.22414860681114554</v>
      </c>
      <c r="AV479" s="19">
        <f>AW479*AO479/100</f>
        <v>10.598000000000003</v>
      </c>
      <c r="AW479" s="19">
        <f>98-AY479-(CD479*100/AO479)</f>
        <v>58.552486187845311</v>
      </c>
      <c r="AX479" s="120">
        <v>4.3</v>
      </c>
      <c r="AY479" s="19">
        <f>AX479*100/AO479</f>
        <v>23.756906077348063</v>
      </c>
      <c r="AZ479" s="1" t="s">
        <v>431</v>
      </c>
      <c r="BA479" s="55">
        <v>13.554</v>
      </c>
      <c r="BB479" s="1" t="s">
        <v>431</v>
      </c>
      <c r="BC479" s="6">
        <v>4.1000000000000002E-2</v>
      </c>
      <c r="BD479" s="6"/>
      <c r="BE479" s="19"/>
      <c r="BF479" s="19"/>
      <c r="BG479" s="64">
        <v>6263.4782608695659</v>
      </c>
      <c r="BH479" s="64">
        <v>284</v>
      </c>
      <c r="BI479" s="19">
        <v>0.38</v>
      </c>
      <c r="BJ479" s="19">
        <v>46.2</v>
      </c>
      <c r="BK479" s="19">
        <f>100-BJ479</f>
        <v>53.8</v>
      </c>
      <c r="BL479" s="121">
        <f t="shared" ref="BL479:BL485" si="754">BJ479/BK479</f>
        <v>0.858736059479554</v>
      </c>
      <c r="BM479" s="122">
        <v>0.18</v>
      </c>
      <c r="BN479" s="6">
        <f t="shared" ref="BN479:BN485" si="755">BM479*100/AO479</f>
        <v>0.99447513812154686</v>
      </c>
      <c r="BO479" s="1" t="s">
        <v>431</v>
      </c>
      <c r="BP479" s="19">
        <v>22.194000000000003</v>
      </c>
      <c r="BQ479" s="19">
        <v>15.04</v>
      </c>
      <c r="BR479" s="42">
        <v>21940.799999999999</v>
      </c>
      <c r="BS479" s="6">
        <f t="shared" ref="BS479:BS485" si="756">BX479+BZ479</f>
        <v>54.3</v>
      </c>
      <c r="BT479" s="4">
        <v>89</v>
      </c>
      <c r="BU479" s="42">
        <v>10867</v>
      </c>
      <c r="BV479" s="6">
        <f t="shared" ref="BV479:BV485" si="757">100-BT479</f>
        <v>11</v>
      </c>
      <c r="BW479" s="6">
        <f t="shared" ref="BW479:BW485" si="758">BY479+CA479+CC479</f>
        <v>74.077100000000002</v>
      </c>
      <c r="BX479" s="22">
        <v>34</v>
      </c>
      <c r="BY479" s="22">
        <f t="shared" ref="BY479:BY485" si="759">BX479*AP479/100</f>
        <v>25.261999999999997</v>
      </c>
      <c r="BZ479" s="6">
        <v>20.3</v>
      </c>
      <c r="CA479" s="22">
        <f t="shared" ref="CA479:CA485" si="760">BZ479*AP479/100</f>
        <v>15.0829</v>
      </c>
      <c r="CB479" s="6">
        <v>45.4</v>
      </c>
      <c r="CC479" s="22">
        <f t="shared" ref="CC479:CC485" si="761">CB479*AP479/100</f>
        <v>33.732199999999999</v>
      </c>
      <c r="CD479" s="22">
        <v>2.84</v>
      </c>
      <c r="CE479" s="123">
        <v>97.8</v>
      </c>
      <c r="CF479" s="124">
        <v>7094</v>
      </c>
      <c r="CG479" s="123">
        <v>93.1</v>
      </c>
      <c r="CH479" s="124">
        <v>6436</v>
      </c>
      <c r="CI479" s="123">
        <v>74.599999999999994</v>
      </c>
      <c r="CJ479" s="123">
        <v>86.2</v>
      </c>
      <c r="CK479" s="124">
        <v>5697</v>
      </c>
      <c r="CL479" s="19">
        <f t="shared" ref="CL479:CL485" si="762">BX479/BZ479</f>
        <v>1.6748768472906403</v>
      </c>
      <c r="CM479" s="19"/>
      <c r="CN479" s="19"/>
      <c r="CO479" s="19"/>
      <c r="CP479" s="6"/>
      <c r="CQ479" s="19"/>
      <c r="CR479" s="19"/>
      <c r="CS479" s="20"/>
      <c r="CT479" s="25"/>
      <c r="CU479" s="125"/>
      <c r="CV479" s="125"/>
      <c r="CW479" s="1"/>
      <c r="CX479" s="1"/>
      <c r="CY479" s="1"/>
      <c r="CZ479" s="22"/>
      <c r="DA479" s="16"/>
      <c r="DB479" s="126" t="s">
        <v>256</v>
      </c>
      <c r="DC479" s="127"/>
      <c r="DD479" s="128" t="s">
        <v>1951</v>
      </c>
      <c r="DE479" s="1"/>
      <c r="DF479" s="1"/>
      <c r="DG479" s="1"/>
      <c r="DH479" s="1"/>
      <c r="DI479" s="1" t="s">
        <v>435</v>
      </c>
      <c r="DJ479" s="206" t="s">
        <v>490</v>
      </c>
      <c r="DK479" s="4">
        <v>2</v>
      </c>
      <c r="DL479" s="4"/>
      <c r="DM479" s="4"/>
      <c r="DN479" s="16">
        <v>0</v>
      </c>
      <c r="DO479" s="4"/>
      <c r="DP479" s="4"/>
      <c r="DQ479" s="4"/>
      <c r="DR479" s="55" t="s">
        <v>430</v>
      </c>
      <c r="DS479" s="22" t="s">
        <v>430</v>
      </c>
      <c r="DT479" s="22">
        <v>748</v>
      </c>
      <c r="DU479" s="22">
        <v>5.7</v>
      </c>
      <c r="DV479" s="22">
        <v>94.3</v>
      </c>
      <c r="DW479" s="22" t="s">
        <v>430</v>
      </c>
      <c r="DX479" s="22" t="s">
        <v>430</v>
      </c>
      <c r="DY479" s="22" t="s">
        <v>430</v>
      </c>
      <c r="DZ479" s="22" t="s">
        <v>430</v>
      </c>
      <c r="EA479" s="2">
        <v>0</v>
      </c>
      <c r="EB479" s="2"/>
      <c r="EC479" s="36"/>
      <c r="ED479" s="36"/>
      <c r="EE479" s="4">
        <f>L479</f>
        <v>10</v>
      </c>
      <c r="EF479" s="4">
        <v>20</v>
      </c>
      <c r="EG479" s="4"/>
      <c r="EH479" s="4">
        <v>1</v>
      </c>
      <c r="EI479" s="4" t="s">
        <v>2788</v>
      </c>
      <c r="EJ479" s="4">
        <v>172</v>
      </c>
      <c r="EK479" s="4">
        <v>76</v>
      </c>
      <c r="EL479" s="6">
        <f t="shared" ref="EL479:EL484" si="763">EK479/(EJ479*EJ479*0.01*0.01)</f>
        <v>25.689561925365059</v>
      </c>
      <c r="EM479" s="4"/>
      <c r="EN479" s="4">
        <v>1</v>
      </c>
      <c r="EO479" s="4">
        <v>1</v>
      </c>
      <c r="EP479" s="4">
        <v>1</v>
      </c>
      <c r="EQ479" s="31">
        <v>1</v>
      </c>
      <c r="ER479" s="14">
        <v>44594</v>
      </c>
      <c r="ES479" s="129">
        <f>C479</f>
        <v>16986</v>
      </c>
      <c r="ET479" s="130">
        <v>75</v>
      </c>
      <c r="EU479" s="130">
        <v>20549</v>
      </c>
      <c r="EV479" s="130">
        <v>4000</v>
      </c>
      <c r="EW479" s="130">
        <v>37440</v>
      </c>
      <c r="EX479" s="130">
        <v>2128</v>
      </c>
      <c r="EY479" s="131">
        <f t="shared" ref="EY479:EY485" si="764">EX479/EV479*EW479/ET479</f>
        <v>265.57440000000003</v>
      </c>
      <c r="EZ479" s="38">
        <f t="shared" ref="EZ479:EZ485" si="765">L479*EY479</f>
        <v>2655.7440000000001</v>
      </c>
      <c r="FA479" s="9"/>
      <c r="FB479" s="9"/>
      <c r="FC479" s="9"/>
      <c r="FD479" s="9"/>
      <c r="FE479" s="132"/>
      <c r="FF479" s="132"/>
      <c r="FG479" s="132"/>
      <c r="FH479" s="133"/>
      <c r="FI479" s="134"/>
      <c r="FJ479" s="133"/>
      <c r="FK479" s="135"/>
      <c r="FL479" s="136"/>
      <c r="FM479" s="9"/>
      <c r="FN479" s="1"/>
      <c r="FO479" s="40">
        <f t="shared" ref="FO479:FO485" si="766">AC479/1000</f>
        <v>0.27600000000000002</v>
      </c>
      <c r="FP479" s="9"/>
      <c r="FQ479" s="118">
        <f t="shared" ref="FQ479:FQ485" si="767">EX479*100/EU479</f>
        <v>10.35573507226629</v>
      </c>
      <c r="FR479" s="137">
        <f t="shared" ref="FR479:FR485" si="768">EY479/1000</f>
        <v>0.26557440000000004</v>
      </c>
      <c r="FS479" s="9"/>
      <c r="FT479" s="1"/>
      <c r="FU479" s="335"/>
      <c r="FV479" s="344">
        <v>44075</v>
      </c>
      <c r="FW479" s="210"/>
      <c r="FX479" s="244" t="s">
        <v>1314</v>
      </c>
      <c r="FY479" s="243" t="s">
        <v>2539</v>
      </c>
      <c r="FZ479" s="1"/>
      <c r="GA479" s="1">
        <v>2</v>
      </c>
      <c r="GB479" s="9"/>
      <c r="GC479" s="9"/>
      <c r="GD479" s="1"/>
      <c r="GE479" s="20">
        <v>1</v>
      </c>
      <c r="GF479" s="237" t="s">
        <v>522</v>
      </c>
      <c r="GG479" s="1"/>
      <c r="GH479" s="28">
        <v>44631</v>
      </c>
      <c r="GI479" s="351">
        <v>0</v>
      </c>
      <c r="GJ479" s="244" t="s">
        <v>2706</v>
      </c>
      <c r="GK479" s="1"/>
      <c r="GL479" s="244" t="s">
        <v>513</v>
      </c>
      <c r="GM479" s="9"/>
      <c r="GN479" s="1"/>
      <c r="GO479" s="10"/>
      <c r="GP479" s="10"/>
      <c r="GQ479" s="20"/>
      <c r="GR479" s="138"/>
      <c r="GS479" s="1"/>
      <c r="GT479" s="1"/>
      <c r="GU479" s="1"/>
      <c r="GV479" s="1"/>
      <c r="GW479" s="1"/>
      <c r="GX479" s="1"/>
      <c r="GY479" s="9"/>
      <c r="GZ479" s="9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22">
        <v>82</v>
      </c>
      <c r="KC479" s="22">
        <v>33.299999999999997</v>
      </c>
      <c r="KD479" s="22">
        <v>3.54</v>
      </c>
      <c r="KE479" s="20">
        <f t="shared" ref="KE479:KE485" si="769">FR479*AO479/100*1000</f>
        <v>48.068966400000015</v>
      </c>
      <c r="KF479" s="20">
        <f t="shared" ref="KF479:KF485" si="770">FR479*AP479/100*1000</f>
        <v>197.32177920000001</v>
      </c>
      <c r="KG479" s="20">
        <f t="shared" ref="KG479:KG485" si="771">FR479*AQ479/100*1000</f>
        <v>17.129548800000002</v>
      </c>
      <c r="KH479" s="20">
        <f t="shared" ref="KH479:KH485" si="772">FR479*AX479/100*1000</f>
        <v>11.419699200000002</v>
      </c>
      <c r="KI479" s="20">
        <f t="shared" ref="KI479:KI485" si="773">FR479*BM479/100*1000</f>
        <v>0.47803392000000006</v>
      </c>
      <c r="KJ479" s="20">
        <f t="shared" ref="KJ479:KJ485" si="774">FR479*BY479/100*1000</f>
        <v>67.089404928000008</v>
      </c>
      <c r="KK479" s="20">
        <f t="shared" ref="KK479:KK485" si="775">FR479*CA479/100*1000</f>
        <v>40.056321177600012</v>
      </c>
      <c r="KL479" s="20">
        <f t="shared" ref="KL479:KL485" si="776">FR479*CC479/100*1000</f>
        <v>89.584087756800002</v>
      </c>
      <c r="KM479" s="9"/>
      <c r="KN479" s="9"/>
      <c r="KO479" s="9"/>
      <c r="KP479" s="1"/>
      <c r="KQ479" s="9"/>
      <c r="KR479" s="9"/>
      <c r="KS479" s="23">
        <v>44631</v>
      </c>
      <c r="KT479" s="20">
        <v>1</v>
      </c>
      <c r="KU479" s="1">
        <v>0</v>
      </c>
      <c r="KV479" s="1">
        <v>1</v>
      </c>
      <c r="KW479" s="23">
        <v>44930</v>
      </c>
      <c r="KX479" s="1">
        <v>1</v>
      </c>
      <c r="KY479" s="1">
        <v>0</v>
      </c>
      <c r="KZ479" s="1">
        <v>3</v>
      </c>
      <c r="LA479" s="11" t="s">
        <v>2498</v>
      </c>
      <c r="LB479" s="11"/>
      <c r="LC479" s="11"/>
    </row>
    <row r="480" spans="1:315">
      <c r="A480" s="1">
        <v>51</v>
      </c>
      <c r="B480" s="1">
        <f>COUNTIFS($D$3:D480,D480,$F$3:F480,F480)</f>
        <v>2</v>
      </c>
      <c r="C480" s="34">
        <v>17053</v>
      </c>
      <c r="D480" s="72" t="s">
        <v>1949</v>
      </c>
      <c r="E480" s="73" t="s">
        <v>468</v>
      </c>
      <c r="F480" s="75">
        <v>5551222501</v>
      </c>
      <c r="G480" s="74">
        <v>67</v>
      </c>
      <c r="H480" s="442">
        <v>44631</v>
      </c>
      <c r="I480" s="29" t="s">
        <v>1950</v>
      </c>
      <c r="J480" s="24" t="s">
        <v>486</v>
      </c>
      <c r="K480" s="2" t="s">
        <v>429</v>
      </c>
      <c r="L480" s="2">
        <v>12</v>
      </c>
      <c r="M480" s="2" t="s">
        <v>637</v>
      </c>
      <c r="N480" s="2" t="s">
        <v>430</v>
      </c>
      <c r="O480" s="11"/>
      <c r="P480" s="2" t="s">
        <v>1937</v>
      </c>
      <c r="Q480" s="11"/>
      <c r="R480" s="11"/>
      <c r="S480" s="11"/>
      <c r="T480" s="41"/>
      <c r="U480" s="41"/>
      <c r="V480" s="61" t="s">
        <v>1358</v>
      </c>
      <c r="W480" s="41"/>
      <c r="X480" s="41"/>
      <c r="Y480" s="63"/>
      <c r="Z480" s="11"/>
      <c r="AA480" s="1" t="s">
        <v>793</v>
      </c>
      <c r="AB480" s="1"/>
      <c r="AC480" s="112">
        <v>197</v>
      </c>
      <c r="AD480" s="112">
        <v>2300</v>
      </c>
      <c r="AE480" s="11"/>
      <c r="AF480" s="11"/>
      <c r="AG480" s="11" t="s">
        <v>490</v>
      </c>
      <c r="AH480" s="112">
        <v>150</v>
      </c>
      <c r="AI480" s="11"/>
      <c r="AJ480" s="11"/>
      <c r="AK480" s="112"/>
      <c r="AL480" s="1"/>
      <c r="AM480" s="11"/>
      <c r="AN480" s="1"/>
      <c r="AO480" s="113">
        <v>10.5</v>
      </c>
      <c r="AP480" s="114">
        <v>87.3</v>
      </c>
      <c r="AQ480" s="115">
        <v>1.1399999999999999</v>
      </c>
      <c r="AR480" s="116">
        <f t="shared" si="750"/>
        <v>98.94</v>
      </c>
      <c r="AS480" s="117">
        <f t="shared" si="751"/>
        <v>0.12027491408934708</v>
      </c>
      <c r="AT480" s="118">
        <f t="shared" si="752"/>
        <v>0.13711340206185565</v>
      </c>
      <c r="AU480" s="119">
        <f t="shared" si="753"/>
        <v>0.11872455902306649</v>
      </c>
      <c r="AV480" s="19">
        <f>AW480*AO480/100</f>
        <v>7.61</v>
      </c>
      <c r="AW480" s="19">
        <f>98-AY480-(CD480*100/AO480)</f>
        <v>72.476190476190482</v>
      </c>
      <c r="AX480" s="120">
        <v>2.04</v>
      </c>
      <c r="AY480" s="19">
        <f>AX480*100/AO480</f>
        <v>19.428571428571427</v>
      </c>
      <c r="AZ480" s="1" t="s">
        <v>431</v>
      </c>
      <c r="BA480" s="55">
        <v>8.5</v>
      </c>
      <c r="BB480" s="1" t="s">
        <v>431</v>
      </c>
      <c r="BC480" s="6">
        <v>1.5200000000000001E-3</v>
      </c>
      <c r="BD480" s="6"/>
      <c r="BE480" s="19"/>
      <c r="BF480" s="19"/>
      <c r="BG480" s="64">
        <v>4501.5999999999995</v>
      </c>
      <c r="BH480" s="64">
        <v>700.8</v>
      </c>
      <c r="BI480" s="19">
        <v>6.66</v>
      </c>
      <c r="BJ480" s="19">
        <v>42.6</v>
      </c>
      <c r="BK480" s="19">
        <f>100-BJ480</f>
        <v>57.4</v>
      </c>
      <c r="BL480" s="121">
        <f t="shared" si="754"/>
        <v>0.74216027874564461</v>
      </c>
      <c r="BM480" s="122">
        <v>7.8E-2</v>
      </c>
      <c r="BN480" s="6">
        <f t="shared" si="755"/>
        <v>0.74285714285714288</v>
      </c>
      <c r="BO480" s="1" t="s">
        <v>431</v>
      </c>
      <c r="BP480" s="19">
        <v>4.92</v>
      </c>
      <c r="BQ480" s="19">
        <v>13.02</v>
      </c>
      <c r="BR480" s="42">
        <v>13344</v>
      </c>
      <c r="BS480" s="6">
        <f t="shared" si="756"/>
        <v>82.4</v>
      </c>
      <c r="BT480" s="4">
        <v>96.3</v>
      </c>
      <c r="BU480" s="42">
        <v>13287</v>
      </c>
      <c r="BV480" s="6">
        <f t="shared" si="757"/>
        <v>3.7000000000000028</v>
      </c>
      <c r="BW480" s="6">
        <f t="shared" si="758"/>
        <v>86.688900000000004</v>
      </c>
      <c r="BX480" s="22">
        <v>54.1</v>
      </c>
      <c r="BY480" s="22">
        <f t="shared" si="759"/>
        <v>47.229300000000002</v>
      </c>
      <c r="BZ480" s="6">
        <v>28.3</v>
      </c>
      <c r="CA480" s="22">
        <f t="shared" si="760"/>
        <v>24.7059</v>
      </c>
      <c r="CB480" s="6">
        <v>16.899999999999999</v>
      </c>
      <c r="CC480" s="22">
        <f t="shared" si="761"/>
        <v>14.753699999999998</v>
      </c>
      <c r="CD480" s="22">
        <v>0.64</v>
      </c>
      <c r="CE480" s="123">
        <v>97.1</v>
      </c>
      <c r="CF480" s="124">
        <v>6696</v>
      </c>
      <c r="CG480" s="123">
        <v>86.6</v>
      </c>
      <c r="CH480" s="124">
        <v>5184</v>
      </c>
      <c r="CI480" s="123">
        <v>48.1</v>
      </c>
      <c r="CJ480" s="123">
        <v>85.7</v>
      </c>
      <c r="CK480" s="124">
        <v>5964</v>
      </c>
      <c r="CL480" s="19">
        <f t="shared" si="762"/>
        <v>1.911660777385159</v>
      </c>
      <c r="CM480" s="19"/>
      <c r="CN480" s="19"/>
      <c r="CO480" s="19"/>
      <c r="CP480" s="6"/>
      <c r="CQ480" s="19"/>
      <c r="CR480" s="19"/>
      <c r="CS480" s="20"/>
      <c r="CT480" s="25"/>
      <c r="CU480" s="125"/>
      <c r="CV480" s="125"/>
      <c r="CW480" s="1"/>
      <c r="CX480" s="1"/>
      <c r="CY480" s="1"/>
      <c r="CZ480" s="22"/>
      <c r="DA480" s="16"/>
      <c r="DB480" s="126" t="s">
        <v>256</v>
      </c>
      <c r="DC480" s="127"/>
      <c r="DD480" s="128" t="s">
        <v>1960</v>
      </c>
      <c r="DE480" s="1"/>
      <c r="DF480" s="1"/>
      <c r="DG480" s="1"/>
      <c r="DH480" s="1"/>
      <c r="DI480" s="1" t="s">
        <v>435</v>
      </c>
      <c r="DJ480" s="206" t="s">
        <v>490</v>
      </c>
      <c r="DK480" s="4">
        <v>2</v>
      </c>
      <c r="DL480" s="4"/>
      <c r="DM480" s="4"/>
      <c r="DN480" s="16">
        <v>0</v>
      </c>
      <c r="DO480" s="4"/>
      <c r="DP480" s="4"/>
      <c r="DQ480" s="4"/>
      <c r="DR480" s="55" t="s">
        <v>430</v>
      </c>
      <c r="DS480" s="22" t="s">
        <v>430</v>
      </c>
      <c r="DT480" s="22">
        <v>371</v>
      </c>
      <c r="DU480" s="22">
        <v>2.5</v>
      </c>
      <c r="DV480" s="22">
        <v>97.5</v>
      </c>
      <c r="DW480" s="22" t="s">
        <v>430</v>
      </c>
      <c r="DX480" s="22" t="s">
        <v>430</v>
      </c>
      <c r="DY480" s="22" t="s">
        <v>430</v>
      </c>
      <c r="DZ480" s="22" t="s">
        <v>430</v>
      </c>
      <c r="EA480" s="2">
        <v>0</v>
      </c>
      <c r="EB480" s="2"/>
      <c r="EC480" s="36"/>
      <c r="ED480" s="36"/>
      <c r="EE480" s="4">
        <f>L480</f>
        <v>12</v>
      </c>
      <c r="EF480" s="4">
        <v>15</v>
      </c>
      <c r="EG480" s="4"/>
      <c r="EH480" s="4">
        <v>1</v>
      </c>
      <c r="EI480" s="4" t="s">
        <v>2788</v>
      </c>
      <c r="EJ480" s="4">
        <v>172</v>
      </c>
      <c r="EK480" s="4">
        <v>76</v>
      </c>
      <c r="EL480" s="6">
        <f t="shared" si="763"/>
        <v>25.689561925365059</v>
      </c>
      <c r="EM480" s="4"/>
      <c r="EN480" s="4">
        <v>1</v>
      </c>
      <c r="EO480" s="4">
        <v>1</v>
      </c>
      <c r="EP480" s="4">
        <v>1</v>
      </c>
      <c r="EQ480" s="31">
        <v>1</v>
      </c>
      <c r="ER480" s="14">
        <v>44594</v>
      </c>
      <c r="ES480" s="129">
        <f>C480</f>
        <v>17053</v>
      </c>
      <c r="ET480" s="130">
        <v>75</v>
      </c>
      <c r="EU480" s="130">
        <v>140961</v>
      </c>
      <c r="EV480" s="130">
        <v>6796</v>
      </c>
      <c r="EW480" s="130">
        <v>37440</v>
      </c>
      <c r="EX480" s="130">
        <v>3034</v>
      </c>
      <c r="EY480" s="131">
        <f t="shared" si="764"/>
        <v>222.86238964096526</v>
      </c>
      <c r="EZ480" s="38">
        <f t="shared" si="765"/>
        <v>2674.3486756915831</v>
      </c>
      <c r="FA480" s="9"/>
      <c r="FB480" s="9"/>
      <c r="FC480" s="9"/>
      <c r="FD480" s="9"/>
      <c r="FE480" s="132"/>
      <c r="FF480" s="132"/>
      <c r="FG480" s="132"/>
      <c r="FH480" s="133"/>
      <c r="FI480" s="134"/>
      <c r="FJ480" s="133"/>
      <c r="FK480" s="135"/>
      <c r="FL480" s="136"/>
      <c r="FM480" s="9"/>
      <c r="FN480" s="1"/>
      <c r="FO480" s="40">
        <f t="shared" si="766"/>
        <v>0.19700000000000001</v>
      </c>
      <c r="FP480" s="9"/>
      <c r="FQ480" s="118">
        <f t="shared" si="767"/>
        <v>2.1523683855818274</v>
      </c>
      <c r="FR480" s="137">
        <f t="shared" si="768"/>
        <v>0.22286238964096527</v>
      </c>
      <c r="FS480" s="9"/>
      <c r="FT480" s="1"/>
      <c r="FU480" s="335"/>
      <c r="FV480" s="344">
        <v>44075</v>
      </c>
      <c r="FW480" s="210"/>
      <c r="FX480" s="244" t="s">
        <v>2471</v>
      </c>
      <c r="FY480" s="243" t="s">
        <v>2539</v>
      </c>
      <c r="FZ480" s="1"/>
      <c r="GA480" s="1">
        <v>0</v>
      </c>
      <c r="GB480" s="9"/>
      <c r="GC480" s="9"/>
      <c r="GD480" s="1"/>
      <c r="GE480" s="20">
        <v>1</v>
      </c>
      <c r="GF480" s="237" t="s">
        <v>2440</v>
      </c>
      <c r="GG480" s="1"/>
      <c r="GH480" s="28">
        <v>44673</v>
      </c>
      <c r="GI480" s="351">
        <v>1</v>
      </c>
      <c r="GJ480" s="244" t="s">
        <v>2789</v>
      </c>
      <c r="GK480" s="1"/>
      <c r="GL480" s="244" t="s">
        <v>513</v>
      </c>
      <c r="GM480" s="9"/>
      <c r="GN480" s="1"/>
      <c r="GO480" s="10"/>
      <c r="GP480" s="10"/>
      <c r="GQ480" s="20"/>
      <c r="GR480" s="138"/>
      <c r="GS480" s="1"/>
      <c r="GT480" s="1"/>
      <c r="GU480" s="1"/>
      <c r="GV480" s="1"/>
      <c r="GW480" s="1"/>
      <c r="GX480" s="1"/>
      <c r="GY480" s="9"/>
      <c r="GZ480" s="9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22">
        <v>63.8</v>
      </c>
      <c r="KC480" s="22">
        <v>14.4</v>
      </c>
      <c r="KD480" s="22">
        <v>1.53</v>
      </c>
      <c r="KE480" s="20">
        <f t="shared" si="769"/>
        <v>23.400550912301355</v>
      </c>
      <c r="KF480" s="20">
        <f t="shared" si="770"/>
        <v>194.55886615656269</v>
      </c>
      <c r="KG480" s="20">
        <f t="shared" si="771"/>
        <v>2.5406312419070036</v>
      </c>
      <c r="KH480" s="20">
        <f t="shared" si="772"/>
        <v>4.5463927486756912</v>
      </c>
      <c r="KI480" s="20">
        <f t="shared" si="773"/>
        <v>0.17383266391995292</v>
      </c>
      <c r="KJ480" s="20">
        <f t="shared" si="774"/>
        <v>105.25634659070042</v>
      </c>
      <c r="KK480" s="20">
        <f t="shared" si="775"/>
        <v>55.06015912230724</v>
      </c>
      <c r="KL480" s="20">
        <f t="shared" si="776"/>
        <v>32.880448380459086</v>
      </c>
      <c r="KM480" s="9"/>
      <c r="KN480" s="9"/>
      <c r="KO480" s="9"/>
      <c r="KP480" s="1"/>
      <c r="KQ480" s="9"/>
      <c r="KR480" s="9"/>
      <c r="KS480" s="23">
        <v>44673</v>
      </c>
      <c r="KT480" s="20">
        <v>1</v>
      </c>
      <c r="KU480" s="1">
        <v>0</v>
      </c>
      <c r="KV480" s="1">
        <v>1</v>
      </c>
      <c r="KW480" s="23">
        <v>44930</v>
      </c>
      <c r="KX480" s="1">
        <v>1</v>
      </c>
      <c r="KY480" s="1">
        <v>0</v>
      </c>
      <c r="KZ480" s="1">
        <v>3</v>
      </c>
      <c r="LA480" s="11" t="s">
        <v>2498</v>
      </c>
      <c r="LB480" s="11"/>
      <c r="LC480" s="11"/>
    </row>
    <row r="481" spans="1:315">
      <c r="A481" s="1">
        <v>146</v>
      </c>
      <c r="B481" s="1">
        <f>COUNTIFS($D$3:D481,D481,$F$3:F481,F481)</f>
        <v>1</v>
      </c>
      <c r="C481" s="34">
        <v>17631</v>
      </c>
      <c r="D481" s="21" t="s">
        <v>2064</v>
      </c>
      <c r="E481" s="2" t="s">
        <v>543</v>
      </c>
      <c r="F481" s="12">
        <v>520216090</v>
      </c>
      <c r="G481" s="1">
        <v>70</v>
      </c>
      <c r="H481" s="441">
        <v>44734</v>
      </c>
      <c r="I481" s="29" t="s">
        <v>624</v>
      </c>
      <c r="J481" s="24" t="s">
        <v>486</v>
      </c>
      <c r="K481" s="2" t="s">
        <v>429</v>
      </c>
      <c r="L481" s="2">
        <v>6</v>
      </c>
      <c r="M481" s="2">
        <v>2</v>
      </c>
      <c r="N481" s="2" t="s">
        <v>644</v>
      </c>
      <c r="O481" s="11"/>
      <c r="P481" s="2" t="s">
        <v>2059</v>
      </c>
      <c r="Q481" s="11"/>
      <c r="R481" s="11"/>
      <c r="S481" s="11"/>
      <c r="T481" s="41"/>
      <c r="U481" s="41"/>
      <c r="V481" s="61" t="s">
        <v>1980</v>
      </c>
      <c r="W481" s="41"/>
      <c r="X481" s="41"/>
      <c r="Y481" s="41"/>
      <c r="Z481" s="29"/>
      <c r="AA481" s="1" t="s">
        <v>1780</v>
      </c>
      <c r="AB481" s="1"/>
      <c r="AC481" s="112">
        <v>50</v>
      </c>
      <c r="AD481" s="112">
        <v>300</v>
      </c>
      <c r="AE481" s="11"/>
      <c r="AF481" s="11"/>
      <c r="AG481" s="11" t="s">
        <v>490</v>
      </c>
      <c r="AH481" s="112">
        <v>50</v>
      </c>
      <c r="AI481" s="1"/>
      <c r="AJ481" s="11"/>
      <c r="AK481" s="112"/>
      <c r="AL481" s="1"/>
      <c r="AM481" s="11"/>
      <c r="AN481" s="1"/>
      <c r="AO481" s="113">
        <v>13.2</v>
      </c>
      <c r="AP481" s="114">
        <v>56.3</v>
      </c>
      <c r="AQ481" s="115">
        <v>28.3</v>
      </c>
      <c r="AR481" s="116">
        <f t="shared" si="750"/>
        <v>97.8</v>
      </c>
      <c r="AS481" s="117">
        <f t="shared" si="751"/>
        <v>0.23445825932504441</v>
      </c>
      <c r="AT481" s="118">
        <f t="shared" si="752"/>
        <v>6.6351687388987566</v>
      </c>
      <c r="AU481" s="119">
        <f t="shared" si="753"/>
        <v>0.15602836879432624</v>
      </c>
      <c r="AV481" s="19">
        <f>AW481*AO481/100</f>
        <v>11.866</v>
      </c>
      <c r="AW481" s="19">
        <f>98-AY481</f>
        <v>89.893939393939391</v>
      </c>
      <c r="AX481" s="120">
        <v>1.07</v>
      </c>
      <c r="AY481" s="19">
        <f>AX481*100/AO481</f>
        <v>8.1060606060606073</v>
      </c>
      <c r="AZ481" s="1" t="s">
        <v>431</v>
      </c>
      <c r="BA481" s="55">
        <v>24.5</v>
      </c>
      <c r="BB481" s="1" t="s">
        <v>431</v>
      </c>
      <c r="BC481" s="6">
        <v>7.9000000000000001E-2</v>
      </c>
      <c r="BD481" s="6"/>
      <c r="BE481" s="19"/>
      <c r="BF481" s="19"/>
      <c r="BG481" s="64">
        <v>6672.3076923076924</v>
      </c>
      <c r="BH481" s="64">
        <v>352</v>
      </c>
      <c r="BI481" s="19">
        <v>0.79</v>
      </c>
      <c r="BJ481" s="19">
        <v>68.099999999999994</v>
      </c>
      <c r="BK481" s="19">
        <f>100-BJ481</f>
        <v>31.900000000000006</v>
      </c>
      <c r="BL481" s="121">
        <f t="shared" si="754"/>
        <v>2.1347962382445136</v>
      </c>
      <c r="BM481" s="122">
        <v>0.28999999999999998</v>
      </c>
      <c r="BN481" s="6">
        <f t="shared" si="755"/>
        <v>2.1969696969696968</v>
      </c>
      <c r="BO481" s="1" t="s">
        <v>431</v>
      </c>
      <c r="BP481" s="19">
        <v>46.016949152542374</v>
      </c>
      <c r="BQ481" s="19">
        <v>44.6</v>
      </c>
      <c r="BR481" s="42">
        <v>36977.919999999998</v>
      </c>
      <c r="BS481" s="6">
        <f t="shared" si="756"/>
        <v>67.2</v>
      </c>
      <c r="BT481" s="4">
        <v>95.7</v>
      </c>
      <c r="BU481" s="42">
        <v>6150.7936507936511</v>
      </c>
      <c r="BV481" s="6">
        <f t="shared" si="757"/>
        <v>4.2999999999999972</v>
      </c>
      <c r="BW481" s="6">
        <f t="shared" si="758"/>
        <v>56.243700000000004</v>
      </c>
      <c r="BX481" s="22">
        <v>29.8</v>
      </c>
      <c r="BY481" s="22">
        <f t="shared" si="759"/>
        <v>16.7774</v>
      </c>
      <c r="BZ481" s="6">
        <v>37.4</v>
      </c>
      <c r="CA481" s="22">
        <f t="shared" si="760"/>
        <v>21.0562</v>
      </c>
      <c r="CB481" s="6">
        <v>32.700000000000003</v>
      </c>
      <c r="CC481" s="22">
        <f t="shared" si="761"/>
        <v>18.4101</v>
      </c>
      <c r="CD481" s="22" t="s">
        <v>431</v>
      </c>
      <c r="CE481" s="123">
        <v>98</v>
      </c>
      <c r="CF481" s="124">
        <v>7965</v>
      </c>
      <c r="CG481" s="123">
        <v>92.9</v>
      </c>
      <c r="CH481" s="124">
        <v>5909</v>
      </c>
      <c r="CI481" s="123">
        <v>54.6</v>
      </c>
      <c r="CJ481" s="123">
        <v>81.8</v>
      </c>
      <c r="CK481" s="124">
        <v>6319</v>
      </c>
      <c r="CL481" s="19">
        <f t="shared" si="762"/>
        <v>0.79679144385026746</v>
      </c>
      <c r="CM481" s="19"/>
      <c r="CN481" s="19"/>
      <c r="CO481" s="19"/>
      <c r="CP481" s="6"/>
      <c r="CQ481" s="19"/>
      <c r="CR481" s="19"/>
      <c r="CS481" s="20"/>
      <c r="CT481" s="25"/>
      <c r="CU481" s="125"/>
      <c r="CV481" s="125"/>
      <c r="CW481" s="1"/>
      <c r="CX481" s="1"/>
      <c r="CY481" s="1"/>
      <c r="CZ481" s="22"/>
      <c r="DA481" s="16"/>
      <c r="DB481" s="126"/>
      <c r="DC481" s="127"/>
      <c r="DD481" s="128"/>
      <c r="DE481" s="1"/>
      <c r="DF481" s="1"/>
      <c r="DG481" s="1"/>
      <c r="DH481" s="1"/>
      <c r="DI481" s="1" t="s">
        <v>433</v>
      </c>
      <c r="DJ481" s="206" t="s">
        <v>490</v>
      </c>
      <c r="DK481" s="4">
        <v>2</v>
      </c>
      <c r="DL481" s="4"/>
      <c r="DM481" s="4"/>
      <c r="DN481" s="16">
        <v>0</v>
      </c>
      <c r="DO481" s="4"/>
      <c r="DP481" s="4"/>
      <c r="DQ481" s="4"/>
      <c r="DR481" s="55" t="s">
        <v>430</v>
      </c>
      <c r="DS481" s="22" t="s">
        <v>430</v>
      </c>
      <c r="DT481" s="22">
        <v>84</v>
      </c>
      <c r="DU481" s="22">
        <v>34.5</v>
      </c>
      <c r="DV481" s="22">
        <v>65.5</v>
      </c>
      <c r="DW481" s="22" t="s">
        <v>430</v>
      </c>
      <c r="DX481" s="22" t="s">
        <v>430</v>
      </c>
      <c r="DY481" s="22" t="s">
        <v>430</v>
      </c>
      <c r="DZ481" s="22" t="s">
        <v>430</v>
      </c>
      <c r="EA481" s="2">
        <v>0</v>
      </c>
      <c r="EB481" s="2"/>
      <c r="EC481" s="36"/>
      <c r="ED481" s="36"/>
      <c r="EE481" s="4">
        <f>L481</f>
        <v>6</v>
      </c>
      <c r="EF481" s="4" t="s">
        <v>430</v>
      </c>
      <c r="EG481" s="4"/>
      <c r="EH481" s="4">
        <v>1</v>
      </c>
      <c r="EI481" s="4" t="s">
        <v>2790</v>
      </c>
      <c r="EJ481" s="4">
        <v>184</v>
      </c>
      <c r="EK481" s="4">
        <v>99</v>
      </c>
      <c r="EL481" s="6">
        <f t="shared" si="763"/>
        <v>29.24149338374291</v>
      </c>
      <c r="EM481" s="4"/>
      <c r="EN481" s="4">
        <v>0</v>
      </c>
      <c r="EO481" s="4">
        <v>3</v>
      </c>
      <c r="EP481" s="4">
        <v>2</v>
      </c>
      <c r="EQ481" s="31" t="s">
        <v>513</v>
      </c>
      <c r="ER481" s="14" t="s">
        <v>513</v>
      </c>
      <c r="ES481" s="129">
        <f>C481</f>
        <v>17631</v>
      </c>
      <c r="ET481" s="130">
        <v>75</v>
      </c>
      <c r="EU481" s="130">
        <v>39536</v>
      </c>
      <c r="EV481" s="130">
        <v>20000</v>
      </c>
      <c r="EW481" s="130">
        <v>40560</v>
      </c>
      <c r="EX481" s="130">
        <v>2846</v>
      </c>
      <c r="EY481" s="131">
        <f t="shared" si="764"/>
        <v>76.955839999999995</v>
      </c>
      <c r="EZ481" s="38">
        <f t="shared" si="765"/>
        <v>461.73503999999997</v>
      </c>
      <c r="FA481" s="9"/>
      <c r="FB481" s="9"/>
      <c r="FC481" s="9"/>
      <c r="FD481" s="9"/>
      <c r="FE481" s="132"/>
      <c r="FF481" s="132"/>
      <c r="FG481" s="132"/>
      <c r="FH481" s="133"/>
      <c r="FI481" s="134"/>
      <c r="FJ481" s="133"/>
      <c r="FK481" s="135"/>
      <c r="FL481" s="136"/>
      <c r="FM481" s="9"/>
      <c r="FN481" s="1"/>
      <c r="FO481" s="40">
        <f t="shared" si="766"/>
        <v>0.05</v>
      </c>
      <c r="FP481" s="9"/>
      <c r="FQ481" s="118">
        <f t="shared" si="767"/>
        <v>7.1985026305139623</v>
      </c>
      <c r="FR481" s="137">
        <f t="shared" si="768"/>
        <v>7.6955839999999998E-2</v>
      </c>
      <c r="FS481" s="9"/>
      <c r="FT481" s="1"/>
      <c r="FU481" s="335"/>
      <c r="FV481" s="344">
        <v>42309</v>
      </c>
      <c r="FW481" s="210"/>
      <c r="FX481" s="244" t="s">
        <v>1322</v>
      </c>
      <c r="FY481" s="243" t="s">
        <v>2473</v>
      </c>
      <c r="FZ481" s="1"/>
      <c r="GA481" s="237" t="s">
        <v>430</v>
      </c>
      <c r="GB481" s="9"/>
      <c r="GC481" s="9"/>
      <c r="GD481" s="1"/>
      <c r="GE481" s="20">
        <v>0</v>
      </c>
      <c r="GF481" s="237" t="s">
        <v>513</v>
      </c>
      <c r="GG481" s="1"/>
      <c r="GH481" s="28">
        <v>44887</v>
      </c>
      <c r="GI481" s="351">
        <v>1</v>
      </c>
      <c r="GJ481" s="244" t="s">
        <v>2791</v>
      </c>
      <c r="GK481" s="1"/>
      <c r="GL481" s="244" t="s">
        <v>513</v>
      </c>
      <c r="GM481" s="9"/>
      <c r="GN481" s="1"/>
      <c r="GO481" s="10">
        <v>44734</v>
      </c>
      <c r="GP481" s="10"/>
      <c r="GQ481" s="20"/>
      <c r="GR481" s="138"/>
      <c r="GS481" s="1"/>
      <c r="GT481" s="1"/>
      <c r="GU481" s="1"/>
      <c r="GV481" s="1"/>
      <c r="GW481" s="1"/>
      <c r="GX481" s="1"/>
      <c r="GY481" s="9"/>
      <c r="GZ481" s="9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22"/>
      <c r="KC481" s="22"/>
      <c r="KD481" s="22"/>
      <c r="KE481" s="20">
        <f t="shared" si="769"/>
        <v>10.15817088</v>
      </c>
      <c r="KF481" s="20">
        <f t="shared" si="770"/>
        <v>43.326137920000001</v>
      </c>
      <c r="KG481" s="20">
        <f t="shared" si="771"/>
        <v>21.778502720000002</v>
      </c>
      <c r="KH481" s="20">
        <f t="shared" si="772"/>
        <v>0.8234274880000001</v>
      </c>
      <c r="KI481" s="20">
        <f t="shared" si="773"/>
        <v>0.22317193599999996</v>
      </c>
      <c r="KJ481" s="20">
        <f t="shared" si="774"/>
        <v>12.911189100159998</v>
      </c>
      <c r="KK481" s="20">
        <f t="shared" si="775"/>
        <v>16.203975582079998</v>
      </c>
      <c r="KL481" s="20">
        <f t="shared" si="776"/>
        <v>14.16764709984</v>
      </c>
      <c r="KM481" s="1">
        <v>90.7</v>
      </c>
      <c r="KN481" s="1">
        <v>79.099999999999994</v>
      </c>
      <c r="KO481" s="9"/>
      <c r="KP481" s="22"/>
      <c r="KQ481" s="22"/>
      <c r="KR481" s="22"/>
      <c r="KS481" s="23">
        <v>44886</v>
      </c>
      <c r="KT481" s="20">
        <v>2</v>
      </c>
      <c r="KU481" s="237" t="s">
        <v>430</v>
      </c>
      <c r="KV481" s="1">
        <v>2</v>
      </c>
      <c r="KW481" s="23">
        <v>44895</v>
      </c>
      <c r="KX481" s="1">
        <v>2</v>
      </c>
      <c r="KY481" s="2">
        <v>0</v>
      </c>
      <c r="KZ481" s="2">
        <v>0</v>
      </c>
      <c r="LA481" s="11" t="s">
        <v>2480</v>
      </c>
      <c r="LB481" s="11"/>
      <c r="LC481" s="11"/>
    </row>
    <row r="482" spans="1:315">
      <c r="A482" s="1">
        <v>47</v>
      </c>
      <c r="B482" s="1">
        <f>COUNTIFS($D$3:D482,D482,$F$3:F482,F482)</f>
        <v>1</v>
      </c>
      <c r="C482" s="34">
        <v>14678</v>
      </c>
      <c r="D482" s="21" t="s">
        <v>1473</v>
      </c>
      <c r="E482" s="2" t="s">
        <v>550</v>
      </c>
      <c r="F482" s="12">
        <v>500119268</v>
      </c>
      <c r="G482" s="1">
        <v>71</v>
      </c>
      <c r="H482" s="441">
        <v>44258</v>
      </c>
      <c r="I482" s="29" t="s">
        <v>456</v>
      </c>
      <c r="J482" s="24" t="s">
        <v>486</v>
      </c>
      <c r="K482" s="2" t="s">
        <v>429</v>
      </c>
      <c r="L482" s="2">
        <v>13</v>
      </c>
      <c r="M482" s="2">
        <v>1</v>
      </c>
      <c r="N482" s="2" t="s">
        <v>644</v>
      </c>
      <c r="O482" s="11"/>
      <c r="P482" s="2" t="s">
        <v>1437</v>
      </c>
      <c r="Q482" s="11"/>
      <c r="R482" s="11"/>
      <c r="S482" s="11"/>
      <c r="T482" s="41"/>
      <c r="U482" s="41"/>
      <c r="V482" s="61" t="s">
        <v>1358</v>
      </c>
      <c r="W482" s="59" t="s">
        <v>1305</v>
      </c>
      <c r="X482" s="60"/>
      <c r="Y482" s="60"/>
      <c r="Z482" s="11"/>
      <c r="AA482" s="1" t="s">
        <v>793</v>
      </c>
      <c r="AB482" s="1"/>
      <c r="AC482" s="112">
        <v>306</v>
      </c>
      <c r="AD482" s="112">
        <v>3900</v>
      </c>
      <c r="AE482" s="11"/>
      <c r="AF482" s="11"/>
      <c r="AG482" s="11" t="s">
        <v>490</v>
      </c>
      <c r="AH482" s="112">
        <v>250</v>
      </c>
      <c r="AI482" s="11"/>
      <c r="AJ482" s="11"/>
      <c r="AK482" s="112"/>
      <c r="AL482" s="1"/>
      <c r="AM482" s="11"/>
      <c r="AN482" s="1"/>
      <c r="AO482" s="113">
        <v>40.6</v>
      </c>
      <c r="AP482" s="114">
        <v>56</v>
      </c>
      <c r="AQ482" s="115">
        <v>2.1</v>
      </c>
      <c r="AR482" s="116">
        <f t="shared" si="750"/>
        <v>98.699999999999989</v>
      </c>
      <c r="AS482" s="117">
        <f t="shared" si="751"/>
        <v>0.72499999999999998</v>
      </c>
      <c r="AT482" s="118">
        <f t="shared" si="752"/>
        <v>1.5225</v>
      </c>
      <c r="AU482" s="119">
        <f t="shared" si="753"/>
        <v>0.6987951807228916</v>
      </c>
      <c r="AV482" s="19">
        <f>AW482*AO482/100</f>
        <v>32.527999999999999</v>
      </c>
      <c r="AW482" s="19">
        <f>98-AY482-(CD482*100/AO482)</f>
        <v>80.118226600985224</v>
      </c>
      <c r="AX482" s="120">
        <v>5.2</v>
      </c>
      <c r="AY482" s="19">
        <f>AX482*100/AO482</f>
        <v>12.807881773399014</v>
      </c>
      <c r="AZ482" s="1" t="s">
        <v>431</v>
      </c>
      <c r="BA482" s="55">
        <v>15.5</v>
      </c>
      <c r="BB482" s="1" t="s">
        <v>431</v>
      </c>
      <c r="BC482" s="6">
        <v>6.9300000000000004E-3</v>
      </c>
      <c r="BD482" s="6"/>
      <c r="BE482" s="19"/>
      <c r="BF482" s="19"/>
      <c r="BG482" s="2">
        <v>6757</v>
      </c>
      <c r="BH482" s="2">
        <v>281</v>
      </c>
      <c r="BI482" s="19">
        <v>1.75</v>
      </c>
      <c r="BJ482" s="19">
        <v>51.9</v>
      </c>
      <c r="BK482" s="1">
        <v>48.1</v>
      </c>
      <c r="BL482" s="121">
        <f t="shared" si="754"/>
        <v>1.0790020790020789</v>
      </c>
      <c r="BM482" s="122">
        <v>2.17</v>
      </c>
      <c r="BN482" s="6">
        <f t="shared" si="755"/>
        <v>5.3448275862068968</v>
      </c>
      <c r="BO482" s="1" t="s">
        <v>431</v>
      </c>
      <c r="BP482" s="19">
        <v>39.200000000000003</v>
      </c>
      <c r="BQ482" s="19">
        <v>36.4</v>
      </c>
      <c r="BR482" s="6">
        <v>47115.6</v>
      </c>
      <c r="BS482" s="6">
        <f t="shared" si="756"/>
        <v>46.900000000000006</v>
      </c>
      <c r="BT482" s="4">
        <v>72.5</v>
      </c>
      <c r="BU482" s="42">
        <v>5059.0476190476193</v>
      </c>
      <c r="BV482" s="6">
        <f t="shared" si="757"/>
        <v>27.5</v>
      </c>
      <c r="BW482" s="6">
        <f t="shared" si="758"/>
        <v>55.832000000000001</v>
      </c>
      <c r="BX482" s="22">
        <v>10.7</v>
      </c>
      <c r="BY482" s="22">
        <f t="shared" si="759"/>
        <v>5.9919999999999991</v>
      </c>
      <c r="BZ482" s="4">
        <v>36.200000000000003</v>
      </c>
      <c r="CA482" s="22">
        <f t="shared" si="760"/>
        <v>20.272000000000002</v>
      </c>
      <c r="CB482" s="4">
        <v>52.8</v>
      </c>
      <c r="CC482" s="22">
        <f t="shared" si="761"/>
        <v>29.567999999999998</v>
      </c>
      <c r="CD482" s="19">
        <v>2.06</v>
      </c>
      <c r="CE482" s="123">
        <v>94.6</v>
      </c>
      <c r="CF482" s="123">
        <v>8674</v>
      </c>
      <c r="CG482" s="123">
        <v>67</v>
      </c>
      <c r="CH482" s="123">
        <v>5232</v>
      </c>
      <c r="CI482" s="123">
        <v>13.3</v>
      </c>
      <c r="CJ482" s="123">
        <v>41.6</v>
      </c>
      <c r="CK482" s="123">
        <v>5361</v>
      </c>
      <c r="CL482" s="19">
        <f t="shared" si="762"/>
        <v>0.29558011049723754</v>
      </c>
      <c r="CM482" s="22">
        <v>2.5299999999999998</v>
      </c>
      <c r="CN482" s="22">
        <v>6</v>
      </c>
      <c r="CO482" s="22">
        <v>13.4</v>
      </c>
      <c r="CP482" s="6"/>
      <c r="CQ482" s="19"/>
      <c r="CR482" s="19"/>
      <c r="CS482" s="20"/>
      <c r="CT482" s="22"/>
      <c r="CU482" s="139"/>
      <c r="CV482" s="139"/>
      <c r="CW482" s="22"/>
      <c r="CX482" s="22"/>
      <c r="CY482" s="1"/>
      <c r="CZ482" s="22"/>
      <c r="DA482" s="16"/>
      <c r="DB482" s="126" t="s">
        <v>440</v>
      </c>
      <c r="DC482" s="127"/>
      <c r="DD482" s="128" t="s">
        <v>1474</v>
      </c>
      <c r="DE482" s="1"/>
      <c r="DF482" s="1"/>
      <c r="DG482" s="1"/>
      <c r="DH482" s="1"/>
      <c r="DI482" s="1" t="s">
        <v>433</v>
      </c>
      <c r="DJ482" s="206" t="s">
        <v>490</v>
      </c>
      <c r="DK482" s="4">
        <v>2</v>
      </c>
      <c r="DL482" s="4" t="s">
        <v>441</v>
      </c>
      <c r="DM482" s="4" t="s">
        <v>456</v>
      </c>
      <c r="DN482" s="16">
        <v>0</v>
      </c>
      <c r="DO482" s="4">
        <v>0</v>
      </c>
      <c r="DP482" s="4">
        <v>0</v>
      </c>
      <c r="DQ482" s="4" t="s">
        <v>430</v>
      </c>
      <c r="DR482" s="1" t="s">
        <v>430</v>
      </c>
      <c r="DS482" s="1" t="s">
        <v>430</v>
      </c>
      <c r="DT482" s="1">
        <v>273</v>
      </c>
      <c r="DU482" s="1">
        <v>19.7</v>
      </c>
      <c r="DV482" s="1">
        <v>80.3</v>
      </c>
      <c r="DW482" s="1" t="s">
        <v>430</v>
      </c>
      <c r="DX482" s="1" t="s">
        <v>430</v>
      </c>
      <c r="DY482" s="1" t="s">
        <v>430</v>
      </c>
      <c r="DZ482" s="1" t="s">
        <v>430</v>
      </c>
      <c r="EA482" s="1">
        <v>0</v>
      </c>
      <c r="EB482" s="1"/>
      <c r="EC482" s="36"/>
      <c r="ED482" s="36"/>
      <c r="EE482" s="4">
        <v>13</v>
      </c>
      <c r="EF482" s="4" t="s">
        <v>430</v>
      </c>
      <c r="EG482" s="4"/>
      <c r="EH482" s="4">
        <v>1</v>
      </c>
      <c r="EI482" s="4" t="s">
        <v>2797</v>
      </c>
      <c r="EJ482" s="4">
        <v>165</v>
      </c>
      <c r="EK482" s="4">
        <v>97</v>
      </c>
      <c r="EL482" s="6">
        <f t="shared" si="763"/>
        <v>35.62901744719926</v>
      </c>
      <c r="EM482" s="4" t="s">
        <v>430</v>
      </c>
      <c r="EN482" s="1">
        <v>1</v>
      </c>
      <c r="EO482" s="4">
        <v>3</v>
      </c>
      <c r="EP482" s="4">
        <v>2</v>
      </c>
      <c r="EQ482" s="31" t="s">
        <v>513</v>
      </c>
      <c r="ER482" s="14" t="s">
        <v>513</v>
      </c>
      <c r="ES482" s="129">
        <v>14678</v>
      </c>
      <c r="ET482" s="130">
        <v>75</v>
      </c>
      <c r="EU482" s="130">
        <v>4717</v>
      </c>
      <c r="EV482" s="130">
        <v>4000</v>
      </c>
      <c r="EW482" s="130">
        <v>39780</v>
      </c>
      <c r="EX482" s="130">
        <v>2248</v>
      </c>
      <c r="EY482" s="131">
        <f t="shared" si="764"/>
        <v>298.08480000000003</v>
      </c>
      <c r="EZ482" s="38">
        <f t="shared" si="765"/>
        <v>3875.1024000000002</v>
      </c>
      <c r="FA482" s="9"/>
      <c r="FB482" s="9"/>
      <c r="FC482" s="9"/>
      <c r="FD482" s="9"/>
      <c r="FE482" s="132"/>
      <c r="FF482" s="132"/>
      <c r="FG482" s="132"/>
      <c r="FH482" s="133"/>
      <c r="FI482" s="134"/>
      <c r="FJ482" s="133"/>
      <c r="FK482" s="135"/>
      <c r="FL482" s="136"/>
      <c r="FM482" s="9"/>
      <c r="FN482" s="1"/>
      <c r="FO482" s="40">
        <f t="shared" si="766"/>
        <v>0.30599999999999999</v>
      </c>
      <c r="FP482" s="9"/>
      <c r="FQ482" s="118">
        <f t="shared" si="767"/>
        <v>47.657409370362515</v>
      </c>
      <c r="FR482" s="137">
        <f t="shared" si="768"/>
        <v>0.29808480000000004</v>
      </c>
      <c r="FS482" s="9"/>
      <c r="FT482" s="1">
        <v>40</v>
      </c>
      <c r="FU482" s="335" t="s">
        <v>430</v>
      </c>
      <c r="FV482" s="337">
        <v>43160</v>
      </c>
      <c r="FW482" s="210" t="s">
        <v>430</v>
      </c>
      <c r="FX482" s="237" t="s">
        <v>1322</v>
      </c>
      <c r="FY482" s="243" t="s">
        <v>2430</v>
      </c>
      <c r="FZ482" s="1">
        <v>0</v>
      </c>
      <c r="GA482" s="1" t="s">
        <v>430</v>
      </c>
      <c r="GB482" s="9" t="s">
        <v>500</v>
      </c>
      <c r="GC482" s="9"/>
      <c r="GD482" s="1">
        <v>0</v>
      </c>
      <c r="GE482" s="20">
        <v>0</v>
      </c>
      <c r="GF482" s="237" t="s">
        <v>513</v>
      </c>
      <c r="GG482" s="1">
        <v>1</v>
      </c>
      <c r="GH482" s="28">
        <v>44364</v>
      </c>
      <c r="GI482" s="352" t="s">
        <v>430</v>
      </c>
      <c r="GJ482" s="8" t="s">
        <v>445</v>
      </c>
      <c r="GK482" s="1">
        <v>0</v>
      </c>
      <c r="GL482" s="244" t="s">
        <v>513</v>
      </c>
      <c r="GM482" s="9" t="s">
        <v>1475</v>
      </c>
      <c r="GN482" s="1"/>
      <c r="GO482" s="10">
        <v>44258</v>
      </c>
      <c r="GP482" s="10"/>
      <c r="GQ482" s="20"/>
      <c r="GR482" s="138"/>
      <c r="GS482" s="1"/>
      <c r="GT482" s="1"/>
      <c r="GU482" s="1"/>
      <c r="GV482" s="1"/>
      <c r="GW482" s="1"/>
      <c r="GX482" s="1"/>
      <c r="GY482" s="9"/>
      <c r="GZ482" s="9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9"/>
      <c r="KC482" s="9"/>
      <c r="KD482" s="9"/>
      <c r="KE482" s="20">
        <f t="shared" si="769"/>
        <v>121.02242880000003</v>
      </c>
      <c r="KF482" s="20">
        <f t="shared" si="770"/>
        <v>166.92748800000004</v>
      </c>
      <c r="KG482" s="20">
        <f t="shared" si="771"/>
        <v>6.2597808000000006</v>
      </c>
      <c r="KH482" s="20">
        <f t="shared" si="772"/>
        <v>15.500409600000003</v>
      </c>
      <c r="KI482" s="20">
        <f t="shared" si="773"/>
        <v>6.468440160000001</v>
      </c>
      <c r="KJ482" s="20">
        <f t="shared" si="774"/>
        <v>17.861241216</v>
      </c>
      <c r="KK482" s="20">
        <f t="shared" si="775"/>
        <v>60.427750656000015</v>
      </c>
      <c r="KL482" s="20">
        <f t="shared" si="776"/>
        <v>88.137713664000017</v>
      </c>
      <c r="KM482" s="9"/>
      <c r="KN482" s="9"/>
      <c r="KO482" s="9"/>
      <c r="KP482" s="1"/>
      <c r="KQ482" s="9"/>
      <c r="KR482" s="9"/>
      <c r="KS482" s="23">
        <v>44364</v>
      </c>
      <c r="KT482" s="20">
        <v>1</v>
      </c>
      <c r="KU482" s="237" t="s">
        <v>430</v>
      </c>
      <c r="KV482" s="1">
        <v>1</v>
      </c>
      <c r="KW482" s="245">
        <v>44818</v>
      </c>
      <c r="KX482" s="1">
        <v>1</v>
      </c>
      <c r="KY482" s="1">
        <v>4</v>
      </c>
      <c r="KZ482" s="1">
        <v>4</v>
      </c>
      <c r="LA482" s="11" t="s">
        <v>2438</v>
      </c>
      <c r="LB482" s="11"/>
      <c r="LC482" s="11"/>
    </row>
    <row r="483" spans="1:315">
      <c r="A483" s="1">
        <v>13</v>
      </c>
      <c r="B483" s="1">
        <f>COUNTIFS($D$3:D483,D483,$F$3:F483,F483)</f>
        <v>1</v>
      </c>
      <c r="C483" s="34">
        <v>12177</v>
      </c>
      <c r="D483" s="21" t="s">
        <v>988</v>
      </c>
      <c r="E483" s="2" t="s">
        <v>709</v>
      </c>
      <c r="F483" s="12">
        <v>440107433</v>
      </c>
      <c r="G483" s="1">
        <v>76</v>
      </c>
      <c r="H483" s="441">
        <v>43845</v>
      </c>
      <c r="I483" s="29" t="s">
        <v>441</v>
      </c>
      <c r="J483" s="24" t="s">
        <v>486</v>
      </c>
      <c r="K483" s="2" t="s">
        <v>429</v>
      </c>
      <c r="L483" s="1">
        <v>8</v>
      </c>
      <c r="M483" s="2" t="s">
        <v>598</v>
      </c>
      <c r="N483" s="2" t="s">
        <v>430</v>
      </c>
      <c r="O483" s="1"/>
      <c r="P483" s="1" t="s">
        <v>976</v>
      </c>
      <c r="Q483" s="25"/>
      <c r="R483" s="25"/>
      <c r="S483" s="2"/>
      <c r="T483" s="45" t="s">
        <v>782</v>
      </c>
      <c r="U483" s="45"/>
      <c r="V483" s="47" t="s">
        <v>858</v>
      </c>
      <c r="W483" s="27"/>
      <c r="X483" s="56"/>
      <c r="Y483" s="56"/>
      <c r="Z483" s="29"/>
      <c r="AA483" s="1" t="s">
        <v>797</v>
      </c>
      <c r="AB483" s="1"/>
      <c r="AC483" s="112">
        <v>273</v>
      </c>
      <c r="AD483" s="112">
        <v>2000</v>
      </c>
      <c r="AE483" s="11"/>
      <c r="AF483" s="11"/>
      <c r="AG483" s="11" t="s">
        <v>482</v>
      </c>
      <c r="AH483" s="112">
        <v>150</v>
      </c>
      <c r="AI483" s="11"/>
      <c r="AJ483" s="11"/>
      <c r="AK483" s="112"/>
      <c r="AL483" s="1"/>
      <c r="AM483" s="1"/>
      <c r="AN483" s="1"/>
      <c r="AO483" s="113">
        <v>23.1</v>
      </c>
      <c r="AP483" s="114">
        <v>72.2</v>
      </c>
      <c r="AQ483" s="115">
        <v>4.4000000000000004</v>
      </c>
      <c r="AR483" s="116">
        <f t="shared" si="750"/>
        <v>99.700000000000017</v>
      </c>
      <c r="AS483" s="117">
        <f t="shared" si="751"/>
        <v>0.31994459833795014</v>
      </c>
      <c r="AT483" s="118">
        <f t="shared" si="752"/>
        <v>1.4077562326869808</v>
      </c>
      <c r="AU483" s="119">
        <f t="shared" si="753"/>
        <v>0.30156657963446476</v>
      </c>
      <c r="AV483" s="19">
        <v>18.757200000000001</v>
      </c>
      <c r="AW483" s="19">
        <f>95-AY483</f>
        <v>81.2</v>
      </c>
      <c r="AX483" s="120">
        <v>3.1878000000000002</v>
      </c>
      <c r="AY483" s="19">
        <v>13.8</v>
      </c>
      <c r="AZ483" s="1" t="s">
        <v>431</v>
      </c>
      <c r="BA483" s="55">
        <v>22</v>
      </c>
      <c r="BB483" s="1" t="s">
        <v>431</v>
      </c>
      <c r="BC483" s="6">
        <v>0.1</v>
      </c>
      <c r="BD483" s="6">
        <v>89.6</v>
      </c>
      <c r="BE483" s="19">
        <v>32.700000000000003</v>
      </c>
      <c r="BF483" s="19">
        <v>23.4</v>
      </c>
      <c r="BG483" s="2">
        <v>5443</v>
      </c>
      <c r="BH483" s="20">
        <v>198.2</v>
      </c>
      <c r="BI483" s="19">
        <v>1.1000000000000001</v>
      </c>
      <c r="BJ483" s="19">
        <v>24.9</v>
      </c>
      <c r="BK483" s="1">
        <v>75.099999999999994</v>
      </c>
      <c r="BL483" s="144">
        <f t="shared" si="754"/>
        <v>0.33155792276964047</v>
      </c>
      <c r="BM483" s="122">
        <v>0.6</v>
      </c>
      <c r="BN483" s="6">
        <f t="shared" si="755"/>
        <v>2.5974025974025974</v>
      </c>
      <c r="BO483" s="1" t="s">
        <v>431</v>
      </c>
      <c r="BP483" s="19">
        <v>39.082999999999998</v>
      </c>
      <c r="BQ483" s="19">
        <v>67.165999999999997</v>
      </c>
      <c r="BR483" s="4">
        <v>36459</v>
      </c>
      <c r="BS483" s="6">
        <f t="shared" si="756"/>
        <v>66.7</v>
      </c>
      <c r="BT483" s="4">
        <v>94.6</v>
      </c>
      <c r="BU483" s="42">
        <v>9032.0400000000009</v>
      </c>
      <c r="BV483" s="6">
        <f t="shared" si="757"/>
        <v>5.4000000000000057</v>
      </c>
      <c r="BW483" s="6">
        <f t="shared" si="758"/>
        <v>71.766800000000003</v>
      </c>
      <c r="BX483" s="4">
        <v>32</v>
      </c>
      <c r="BY483" s="22">
        <f t="shared" si="759"/>
        <v>23.103999999999999</v>
      </c>
      <c r="BZ483" s="4">
        <v>34.700000000000003</v>
      </c>
      <c r="CA483" s="22">
        <f t="shared" si="760"/>
        <v>25.0534</v>
      </c>
      <c r="CB483" s="4">
        <v>32.700000000000003</v>
      </c>
      <c r="CC483" s="22">
        <f t="shared" si="761"/>
        <v>23.609400000000004</v>
      </c>
      <c r="CD483" s="22">
        <v>1.2</v>
      </c>
      <c r="CE483" s="123">
        <v>99.6</v>
      </c>
      <c r="CF483" s="124">
        <v>8247.4</v>
      </c>
      <c r="CG483" s="123">
        <v>98.8</v>
      </c>
      <c r="CH483" s="124">
        <v>5428.8</v>
      </c>
      <c r="CI483" s="123">
        <v>94</v>
      </c>
      <c r="CJ483" s="123">
        <v>97.5</v>
      </c>
      <c r="CK483" s="124">
        <v>5584.5999999999995</v>
      </c>
      <c r="CL483" s="19">
        <f t="shared" si="762"/>
        <v>0.9221902017291066</v>
      </c>
      <c r="CM483" s="22"/>
      <c r="CN483" s="22"/>
      <c r="CO483" s="22"/>
      <c r="CP483" s="6"/>
      <c r="CQ483" s="19"/>
      <c r="CR483" s="19"/>
      <c r="CS483" s="19"/>
      <c r="CT483" s="22"/>
      <c r="CU483" s="139"/>
      <c r="CV483" s="139"/>
      <c r="CW483" s="22"/>
      <c r="CX483" s="22"/>
      <c r="CY483" s="1"/>
      <c r="CZ483" s="22"/>
      <c r="DA483" s="16">
        <v>3</v>
      </c>
      <c r="DB483" s="126" t="s">
        <v>440</v>
      </c>
      <c r="DC483" s="127"/>
      <c r="DD483" s="128" t="s">
        <v>989</v>
      </c>
      <c r="DE483" s="1"/>
      <c r="DF483" s="1"/>
      <c r="DG483" s="1"/>
      <c r="DH483" s="1"/>
      <c r="DI483" s="1" t="s">
        <v>433</v>
      </c>
      <c r="DJ483" s="205" t="s">
        <v>482</v>
      </c>
      <c r="DK483" s="4">
        <v>2</v>
      </c>
      <c r="DL483" s="4"/>
      <c r="DM483" s="4"/>
      <c r="DN483" s="16">
        <v>0</v>
      </c>
      <c r="DO483" s="4"/>
      <c r="DP483" s="4"/>
      <c r="DQ483" s="4"/>
      <c r="DR483" s="1" t="s">
        <v>430</v>
      </c>
      <c r="DS483" s="1" t="s">
        <v>430</v>
      </c>
      <c r="DT483" s="1">
        <v>500</v>
      </c>
      <c r="DU483" s="1">
        <v>14</v>
      </c>
      <c r="DV483" s="1">
        <v>86</v>
      </c>
      <c r="DW483" s="1" t="s">
        <v>430</v>
      </c>
      <c r="DX483" s="1" t="s">
        <v>430</v>
      </c>
      <c r="DY483" s="1" t="s">
        <v>430</v>
      </c>
      <c r="DZ483" s="1" t="s">
        <v>430</v>
      </c>
      <c r="EA483" s="1">
        <v>0</v>
      </c>
      <c r="EB483" s="1"/>
      <c r="EC483" s="36"/>
      <c r="ED483" s="36"/>
      <c r="EE483" s="4">
        <v>8</v>
      </c>
      <c r="EF483" s="4">
        <v>12</v>
      </c>
      <c r="EG483" s="4"/>
      <c r="EH483" s="4">
        <v>1</v>
      </c>
      <c r="EI483" s="4" t="s">
        <v>2493</v>
      </c>
      <c r="EJ483" s="4">
        <v>180</v>
      </c>
      <c r="EK483" s="4">
        <v>90</v>
      </c>
      <c r="EL483" s="6">
        <f t="shared" si="763"/>
        <v>27.777777777777775</v>
      </c>
      <c r="EM483" s="4"/>
      <c r="EN483" s="4">
        <v>1</v>
      </c>
      <c r="EO483" s="4">
        <v>2</v>
      </c>
      <c r="EP483" s="4">
        <v>1</v>
      </c>
      <c r="EQ483" s="31" t="s">
        <v>513</v>
      </c>
      <c r="ER483" s="14" t="s">
        <v>513</v>
      </c>
      <c r="ES483" s="129">
        <v>12177</v>
      </c>
      <c r="ET483" s="130">
        <v>75</v>
      </c>
      <c r="EU483" s="130">
        <v>55628</v>
      </c>
      <c r="EV483" s="130">
        <v>8012</v>
      </c>
      <c r="EW483" s="130">
        <v>40560</v>
      </c>
      <c r="EX483" s="130">
        <v>3882</v>
      </c>
      <c r="EY483" s="131">
        <f t="shared" si="764"/>
        <v>262.03015476784822</v>
      </c>
      <c r="EZ483" s="38">
        <f t="shared" si="765"/>
        <v>2096.2412381427857</v>
      </c>
      <c r="FA483" s="9"/>
      <c r="FB483" s="9"/>
      <c r="FC483" s="9"/>
      <c r="FD483" s="9"/>
      <c r="FE483" s="132"/>
      <c r="FF483" s="132"/>
      <c r="FG483" s="132"/>
      <c r="FH483" s="133"/>
      <c r="FI483" s="11"/>
      <c r="FJ483" s="133"/>
      <c r="FK483" s="135"/>
      <c r="FL483" s="136"/>
      <c r="FM483" s="9"/>
      <c r="FN483" s="1"/>
      <c r="FO483" s="40">
        <f t="shared" si="766"/>
        <v>0.27300000000000002</v>
      </c>
      <c r="FP483" s="9"/>
      <c r="FQ483" s="118">
        <f t="shared" si="767"/>
        <v>6.9785000359531173</v>
      </c>
      <c r="FR483" s="137">
        <f t="shared" si="768"/>
        <v>0.26203015476784819</v>
      </c>
      <c r="FS483" s="140">
        <f>DT483/EY483</f>
        <v>1.9081773257852204</v>
      </c>
      <c r="FT483" s="140"/>
      <c r="FU483" s="336">
        <v>43831</v>
      </c>
      <c r="FV483" s="343"/>
      <c r="FW483" s="237" t="s">
        <v>2617</v>
      </c>
      <c r="FX483" s="208"/>
      <c r="FY483" s="243" t="s">
        <v>2429</v>
      </c>
      <c r="FZ483" s="1"/>
      <c r="GA483" s="1">
        <v>2</v>
      </c>
      <c r="GB483" s="9"/>
      <c r="GC483" s="9"/>
      <c r="GD483" s="1"/>
      <c r="GE483" s="20">
        <v>0</v>
      </c>
      <c r="GF483" s="237" t="s">
        <v>513</v>
      </c>
      <c r="GG483" s="1"/>
      <c r="GH483" s="28">
        <v>43971</v>
      </c>
      <c r="GI483" s="352" t="s">
        <v>2488</v>
      </c>
      <c r="GJ483" s="244" t="s">
        <v>2514</v>
      </c>
      <c r="GK483" s="1"/>
      <c r="GL483" s="244" t="s">
        <v>513</v>
      </c>
      <c r="GM483" s="9"/>
      <c r="GN483" s="1"/>
      <c r="GO483" s="10">
        <v>43845</v>
      </c>
      <c r="GP483" s="10"/>
      <c r="GQ483" s="20"/>
      <c r="GR483" s="138"/>
      <c r="GS483" s="1"/>
      <c r="GT483" s="1"/>
      <c r="GU483" s="1"/>
      <c r="GV483" s="1"/>
      <c r="GW483" s="1"/>
      <c r="GX483" s="1"/>
      <c r="GY483" s="9"/>
      <c r="GZ483" s="9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9"/>
      <c r="KC483" s="9"/>
      <c r="KD483" s="9"/>
      <c r="KE483" s="20">
        <f t="shared" si="769"/>
        <v>60.528965751372937</v>
      </c>
      <c r="KF483" s="20">
        <f t="shared" si="770"/>
        <v>189.18577174238638</v>
      </c>
      <c r="KG483" s="20">
        <f t="shared" si="771"/>
        <v>11.529326809785321</v>
      </c>
      <c r="KH483" s="20">
        <f t="shared" si="772"/>
        <v>8.352997273689466</v>
      </c>
      <c r="KI483" s="20">
        <f t="shared" si="773"/>
        <v>1.5721809286070891</v>
      </c>
      <c r="KJ483" s="20">
        <f t="shared" si="774"/>
        <v>60.539446957563641</v>
      </c>
      <c r="KK483" s="20">
        <f t="shared" si="775"/>
        <v>65.647462794608074</v>
      </c>
      <c r="KL483" s="20">
        <f t="shared" si="776"/>
        <v>61.863747359760367</v>
      </c>
      <c r="KM483" s="9"/>
      <c r="KN483" s="9"/>
      <c r="KO483" s="9"/>
      <c r="KP483" s="1"/>
      <c r="KQ483" s="9"/>
      <c r="KR483" s="9"/>
      <c r="KS483" s="23">
        <v>43971</v>
      </c>
      <c r="KT483" s="20">
        <v>1</v>
      </c>
      <c r="KU483" s="1">
        <v>1</v>
      </c>
      <c r="KV483" s="1">
        <v>1</v>
      </c>
      <c r="KW483" s="23">
        <v>43978</v>
      </c>
      <c r="KX483" s="1">
        <v>1</v>
      </c>
      <c r="KY483" s="1">
        <v>0</v>
      </c>
      <c r="KZ483" s="1">
        <v>3</v>
      </c>
      <c r="LA483" s="11" t="s">
        <v>2428</v>
      </c>
      <c r="LB483" s="11"/>
      <c r="LC483" s="11"/>
    </row>
    <row r="484" spans="1:315">
      <c r="A484" s="1">
        <v>69</v>
      </c>
      <c r="B484" s="415">
        <f>COUNTIFS($D$3:D484,D484,$F$3:F484,F484)</f>
        <v>1</v>
      </c>
      <c r="C484" s="34">
        <v>12432</v>
      </c>
      <c r="D484" s="21" t="s">
        <v>988</v>
      </c>
      <c r="E484" s="2" t="s">
        <v>451</v>
      </c>
      <c r="F484" s="12">
        <v>8504075767</v>
      </c>
      <c r="G484" s="1">
        <v>35</v>
      </c>
      <c r="H484" s="441">
        <v>43886</v>
      </c>
      <c r="I484" s="29" t="s">
        <v>1054</v>
      </c>
      <c r="J484" s="24" t="s">
        <v>486</v>
      </c>
      <c r="K484" s="2" t="s">
        <v>429</v>
      </c>
      <c r="L484" s="1">
        <v>27</v>
      </c>
      <c r="M484" s="2" t="s">
        <v>822</v>
      </c>
      <c r="N484" s="2" t="s">
        <v>430</v>
      </c>
      <c r="O484" s="1"/>
      <c r="P484" s="1" t="s">
        <v>1036</v>
      </c>
      <c r="Q484" s="25"/>
      <c r="R484" s="25"/>
      <c r="S484" s="2"/>
      <c r="T484" s="41"/>
      <c r="U484" s="41"/>
      <c r="V484" s="50" t="s">
        <v>1014</v>
      </c>
      <c r="W484" s="27"/>
      <c r="X484" s="56"/>
      <c r="Y484" s="56"/>
      <c r="Z484" s="29"/>
      <c r="AA484" s="1" t="s">
        <v>797</v>
      </c>
      <c r="AB484" s="1"/>
      <c r="AC484" s="112">
        <v>819</v>
      </c>
      <c r="AD484" s="112">
        <v>22000</v>
      </c>
      <c r="AE484" s="11"/>
      <c r="AF484" s="11"/>
      <c r="AG484" s="11" t="s">
        <v>482</v>
      </c>
      <c r="AH484" s="112">
        <v>1500</v>
      </c>
      <c r="AI484" s="11"/>
      <c r="AJ484" s="11"/>
      <c r="AK484" s="112"/>
      <c r="AL484" s="1"/>
      <c r="AM484" s="11"/>
      <c r="AN484" s="1"/>
      <c r="AO484" s="113">
        <v>12.7</v>
      </c>
      <c r="AP484" s="114">
        <v>11.5</v>
      </c>
      <c r="AQ484" s="115">
        <v>75.400000000000006</v>
      </c>
      <c r="AR484" s="116">
        <f t="shared" si="750"/>
        <v>99.600000000000009</v>
      </c>
      <c r="AS484" s="117">
        <f t="shared" si="751"/>
        <v>1.1043478260869564</v>
      </c>
      <c r="AT484" s="118">
        <f t="shared" si="752"/>
        <v>83.267826086956518</v>
      </c>
      <c r="AU484" s="119">
        <f t="shared" si="753"/>
        <v>0.14614499424626004</v>
      </c>
      <c r="AV484" s="19">
        <f>AW484*AO484/100</f>
        <v>10.742369999999999</v>
      </c>
      <c r="AW484" s="19">
        <f>97-AY484-(CD484*100/AO484)</f>
        <v>84.585590551181099</v>
      </c>
      <c r="AX484" s="120">
        <v>0.97663</v>
      </c>
      <c r="AY484" s="19">
        <v>7.69</v>
      </c>
      <c r="AZ484" s="1" t="s">
        <v>431</v>
      </c>
      <c r="BA484" s="55">
        <v>7.37</v>
      </c>
      <c r="BB484" s="1" t="s">
        <v>431</v>
      </c>
      <c r="BC484" s="6">
        <v>7.99</v>
      </c>
      <c r="BD484" s="6"/>
      <c r="BE484" s="22"/>
      <c r="BF484" s="19"/>
      <c r="BG484" s="2">
        <v>5646</v>
      </c>
      <c r="BH484" s="64">
        <v>246.29999999999998</v>
      </c>
      <c r="BI484" s="19">
        <v>0.15</v>
      </c>
      <c r="BJ484" s="19">
        <v>49.7</v>
      </c>
      <c r="BK484" s="1">
        <v>50.3</v>
      </c>
      <c r="BL484" s="121">
        <f t="shared" si="754"/>
        <v>0.98807157057654083</v>
      </c>
      <c r="BM484" s="122">
        <v>0.18</v>
      </c>
      <c r="BN484" s="6">
        <f t="shared" si="755"/>
        <v>1.4173228346456694</v>
      </c>
      <c r="BO484" s="1" t="s">
        <v>431</v>
      </c>
      <c r="BP484" s="19">
        <v>14.156999999999998</v>
      </c>
      <c r="BQ484" s="19">
        <v>8.6783999999999981</v>
      </c>
      <c r="BR484" s="42">
        <v>21129</v>
      </c>
      <c r="BS484" s="6">
        <f t="shared" si="756"/>
        <v>73</v>
      </c>
      <c r="BT484" s="4">
        <v>84.3</v>
      </c>
      <c r="BU484" s="42">
        <v>11540.25</v>
      </c>
      <c r="BV484" s="6">
        <f t="shared" si="757"/>
        <v>15.700000000000003</v>
      </c>
      <c r="BW484" s="6">
        <f t="shared" si="758"/>
        <v>11.407999999999999</v>
      </c>
      <c r="BX484" s="4">
        <v>26.6</v>
      </c>
      <c r="BY484" s="22">
        <f t="shared" si="759"/>
        <v>3.0590000000000002</v>
      </c>
      <c r="BZ484" s="4">
        <v>46.4</v>
      </c>
      <c r="CA484" s="22">
        <f t="shared" si="760"/>
        <v>5.3360000000000003</v>
      </c>
      <c r="CB484" s="4">
        <v>26.2</v>
      </c>
      <c r="CC484" s="22">
        <f t="shared" si="761"/>
        <v>3.0129999999999999</v>
      </c>
      <c r="CD484" s="22">
        <v>0.6</v>
      </c>
      <c r="CE484" s="123">
        <v>99.8</v>
      </c>
      <c r="CF484" s="124">
        <v>8349.6</v>
      </c>
      <c r="CG484" s="123">
        <v>98.7</v>
      </c>
      <c r="CH484" s="124">
        <v>7254.4000000000005</v>
      </c>
      <c r="CI484" s="123">
        <v>92.6</v>
      </c>
      <c r="CJ484" s="123">
        <v>97.2</v>
      </c>
      <c r="CK484" s="124">
        <v>7340.5999999999995</v>
      </c>
      <c r="CL484" s="19">
        <f t="shared" si="762"/>
        <v>0.57327586206896552</v>
      </c>
      <c r="CM484" s="22"/>
      <c r="CN484" s="22"/>
      <c r="CO484" s="22"/>
      <c r="CP484" s="6"/>
      <c r="CQ484" s="22">
        <v>0</v>
      </c>
      <c r="CR484" s="19"/>
      <c r="CS484" s="19"/>
      <c r="CT484" s="22"/>
      <c r="CU484" s="139"/>
      <c r="CV484" s="139"/>
      <c r="CW484" s="22"/>
      <c r="CX484" s="22"/>
      <c r="CY484" s="1"/>
      <c r="CZ484" s="22"/>
      <c r="DA484" s="16">
        <v>1</v>
      </c>
      <c r="DB484" s="126" t="s">
        <v>452</v>
      </c>
      <c r="DC484" s="127"/>
      <c r="DD484" s="128" t="s">
        <v>1055</v>
      </c>
      <c r="DE484" s="1"/>
      <c r="DF484" s="1"/>
      <c r="DG484" s="1"/>
      <c r="DH484" s="1"/>
      <c r="DI484" s="1" t="s">
        <v>433</v>
      </c>
      <c r="DJ484" s="205" t="s">
        <v>482</v>
      </c>
      <c r="DK484" s="4">
        <v>2</v>
      </c>
      <c r="DL484" s="4"/>
      <c r="DM484" s="4"/>
      <c r="DN484" s="5" t="s">
        <v>530</v>
      </c>
      <c r="DO484" s="4"/>
      <c r="DP484" s="4"/>
      <c r="DQ484" s="4"/>
      <c r="DR484" s="1" t="s">
        <v>430</v>
      </c>
      <c r="DS484" s="1" t="s">
        <v>430</v>
      </c>
      <c r="DT484" s="1">
        <v>2172</v>
      </c>
      <c r="DU484" s="1">
        <v>68.599999999999994</v>
      </c>
      <c r="DV484" s="1">
        <v>31.4</v>
      </c>
      <c r="DW484" s="1" t="s">
        <v>430</v>
      </c>
      <c r="DX484" s="1" t="s">
        <v>430</v>
      </c>
      <c r="DY484" s="1" t="s">
        <v>430</v>
      </c>
      <c r="DZ484" s="1" t="s">
        <v>430</v>
      </c>
      <c r="EA484" s="1">
        <v>0</v>
      </c>
      <c r="EB484" s="1"/>
      <c r="EC484" s="36"/>
      <c r="ED484" s="36"/>
      <c r="EE484" s="4">
        <v>27</v>
      </c>
      <c r="EF484" s="4" t="s">
        <v>430</v>
      </c>
      <c r="EG484" s="5">
        <v>3</v>
      </c>
      <c r="EH484" s="4">
        <v>1</v>
      </c>
      <c r="EI484" s="4" t="s">
        <v>2565</v>
      </c>
      <c r="EJ484" s="4">
        <v>174</v>
      </c>
      <c r="EK484" s="4">
        <v>83</v>
      </c>
      <c r="EL484" s="6">
        <f t="shared" si="763"/>
        <v>27.414453692693883</v>
      </c>
      <c r="EM484" s="4"/>
      <c r="EN484" s="4">
        <v>1</v>
      </c>
      <c r="EO484" s="4">
        <v>2</v>
      </c>
      <c r="EP484" s="4">
        <v>1</v>
      </c>
      <c r="EQ484" s="31" t="s">
        <v>2798</v>
      </c>
      <c r="ER484" s="14">
        <v>43873</v>
      </c>
      <c r="ES484" s="129">
        <v>12432</v>
      </c>
      <c r="ET484" s="130">
        <v>75</v>
      </c>
      <c r="EU484" s="130">
        <v>146491</v>
      </c>
      <c r="EV484" s="130">
        <v>4000</v>
      </c>
      <c r="EW484" s="130">
        <v>40560</v>
      </c>
      <c r="EX484" s="130">
        <v>5568</v>
      </c>
      <c r="EY484" s="131">
        <f t="shared" si="764"/>
        <v>752.79359999999997</v>
      </c>
      <c r="EZ484" s="38">
        <f t="shared" si="765"/>
        <v>20325.427199999998</v>
      </c>
      <c r="FA484" s="9"/>
      <c r="FB484" s="9"/>
      <c r="FC484" s="9"/>
      <c r="FD484" s="9"/>
      <c r="FE484" s="132"/>
      <c r="FF484" s="132"/>
      <c r="FG484" s="132"/>
      <c r="FH484" s="133"/>
      <c r="FI484" s="11"/>
      <c r="FJ484" s="133"/>
      <c r="FK484" s="135"/>
      <c r="FL484" s="136"/>
      <c r="FM484" s="9"/>
      <c r="FN484" s="1"/>
      <c r="FO484" s="40">
        <f t="shared" si="766"/>
        <v>0.81899999999999995</v>
      </c>
      <c r="FP484" s="9"/>
      <c r="FQ484" s="118">
        <f t="shared" si="767"/>
        <v>3.8009160972346425</v>
      </c>
      <c r="FR484" s="137">
        <f t="shared" si="768"/>
        <v>0.75279359999999995</v>
      </c>
      <c r="FS484" s="140">
        <f>DT484/EY484</f>
        <v>2.8852530095898796</v>
      </c>
      <c r="FT484" s="140"/>
      <c r="FU484" s="336">
        <v>43800</v>
      </c>
      <c r="FV484" s="343"/>
      <c r="FW484" s="237" t="s">
        <v>2471</v>
      </c>
      <c r="FX484" s="208"/>
      <c r="FY484" s="243" t="s">
        <v>2740</v>
      </c>
      <c r="FZ484" s="1"/>
      <c r="GA484" s="1">
        <v>2</v>
      </c>
      <c r="GB484" s="9"/>
      <c r="GC484" s="9"/>
      <c r="GD484" s="1"/>
      <c r="GE484" s="20">
        <v>1</v>
      </c>
      <c r="GF484" s="237" t="s">
        <v>522</v>
      </c>
      <c r="GG484" s="1"/>
      <c r="GH484" s="28">
        <v>43903</v>
      </c>
      <c r="GI484" s="352" t="s">
        <v>430</v>
      </c>
      <c r="GJ484" s="244" t="s">
        <v>2558</v>
      </c>
      <c r="GK484" s="1"/>
      <c r="GL484" s="244" t="s">
        <v>513</v>
      </c>
      <c r="GM484" s="9"/>
      <c r="GN484" s="1"/>
      <c r="GO484" s="10">
        <v>43886</v>
      </c>
      <c r="GP484" s="10"/>
      <c r="GQ484" s="20"/>
      <c r="GR484" s="138"/>
      <c r="GS484" s="1"/>
      <c r="GT484" s="1"/>
      <c r="GU484" s="1"/>
      <c r="GV484" s="1"/>
      <c r="GW484" s="1"/>
      <c r="GX484" s="1"/>
      <c r="GY484" s="9"/>
      <c r="GZ484" s="9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9"/>
      <c r="KC484" s="9"/>
      <c r="KD484" s="9"/>
      <c r="KE484" s="20">
        <f t="shared" si="769"/>
        <v>95.60478719999999</v>
      </c>
      <c r="KF484" s="20">
        <f t="shared" si="770"/>
        <v>86.571263999999999</v>
      </c>
      <c r="KG484" s="20">
        <f t="shared" si="771"/>
        <v>567.60637440000005</v>
      </c>
      <c r="KH484" s="20">
        <f t="shared" si="772"/>
        <v>7.3520081356799993</v>
      </c>
      <c r="KI484" s="20">
        <f t="shared" si="773"/>
        <v>1.3550284799999999</v>
      </c>
      <c r="KJ484" s="20">
        <f t="shared" si="774"/>
        <v>23.027956224</v>
      </c>
      <c r="KK484" s="20">
        <f t="shared" si="775"/>
        <v>40.169066495999999</v>
      </c>
      <c r="KL484" s="20">
        <f t="shared" si="776"/>
        <v>22.681671168000001</v>
      </c>
      <c r="KM484" s="9"/>
      <c r="KN484" s="9"/>
      <c r="KO484" s="9"/>
      <c r="KP484" s="1"/>
      <c r="KQ484" s="9"/>
      <c r="KR484" s="9"/>
      <c r="KS484" s="23">
        <v>43903</v>
      </c>
      <c r="KT484" s="20">
        <v>1</v>
      </c>
      <c r="KU484" s="1">
        <v>0</v>
      </c>
      <c r="KV484" s="1">
        <v>1</v>
      </c>
      <c r="KW484" s="23">
        <v>44208</v>
      </c>
      <c r="KX484" s="1">
        <v>1</v>
      </c>
      <c r="KY484" s="1">
        <v>0</v>
      </c>
      <c r="KZ484" s="1">
        <v>3</v>
      </c>
      <c r="LA484" s="11" t="s">
        <v>2744</v>
      </c>
      <c r="LB484" s="11"/>
      <c r="LC484" s="11"/>
    </row>
    <row r="485" spans="1:315">
      <c r="A485" s="1">
        <v>202</v>
      </c>
      <c r="B485" s="1">
        <f>COUNTIFS($D$3:D485,D485,$F$3:F485,F485)</f>
        <v>1</v>
      </c>
      <c r="C485" s="34">
        <v>15827</v>
      </c>
      <c r="D485" s="21" t="s">
        <v>1706</v>
      </c>
      <c r="E485" s="2" t="s">
        <v>529</v>
      </c>
      <c r="F485" s="12">
        <v>535401127</v>
      </c>
      <c r="G485" s="1">
        <v>68</v>
      </c>
      <c r="H485" s="441">
        <v>44399</v>
      </c>
      <c r="I485" s="29" t="s">
        <v>647</v>
      </c>
      <c r="J485" s="24" t="s">
        <v>486</v>
      </c>
      <c r="K485" s="2" t="s">
        <v>429</v>
      </c>
      <c r="L485" s="2">
        <v>12</v>
      </c>
      <c r="M485" s="2" t="s">
        <v>597</v>
      </c>
      <c r="N485" s="2" t="s">
        <v>644</v>
      </c>
      <c r="O485" s="11"/>
      <c r="P485" s="2" t="s">
        <v>1683</v>
      </c>
      <c r="Q485" s="11"/>
      <c r="R485" s="11"/>
      <c r="S485" s="11"/>
      <c r="T485" s="41"/>
      <c r="U485" s="41"/>
      <c r="V485" s="61" t="s">
        <v>1358</v>
      </c>
      <c r="W485" s="11"/>
      <c r="X485" s="69" t="s">
        <v>1650</v>
      </c>
      <c r="Y485" s="63"/>
      <c r="Z485" s="11"/>
      <c r="AA485" s="1" t="s">
        <v>793</v>
      </c>
      <c r="AB485" s="1"/>
      <c r="AC485" s="112">
        <v>240</v>
      </c>
      <c r="AD485" s="112">
        <v>2800</v>
      </c>
      <c r="AE485" s="11"/>
      <c r="AF485" s="11"/>
      <c r="AG485" s="11" t="s">
        <v>482</v>
      </c>
      <c r="AH485" s="112">
        <v>150</v>
      </c>
      <c r="AI485" s="11"/>
      <c r="AJ485" s="11"/>
      <c r="AK485" s="112"/>
      <c r="AL485" s="1"/>
      <c r="AM485" s="11"/>
      <c r="AN485" s="1"/>
      <c r="AO485" s="113">
        <v>50</v>
      </c>
      <c r="AP485" s="114">
        <v>34.1</v>
      </c>
      <c r="AQ485" s="115">
        <v>14.3</v>
      </c>
      <c r="AR485" s="116">
        <f t="shared" si="750"/>
        <v>98.399999999999991</v>
      </c>
      <c r="AS485" s="117">
        <f t="shared" si="751"/>
        <v>1.466275659824047</v>
      </c>
      <c r="AT485" s="118">
        <f t="shared" si="752"/>
        <v>20.967741935483872</v>
      </c>
      <c r="AU485" s="119">
        <f t="shared" si="753"/>
        <v>1.0330578512396693</v>
      </c>
      <c r="AV485" s="19">
        <f>AW485*AO485/100</f>
        <v>43.81</v>
      </c>
      <c r="AW485" s="19">
        <f>98-AY485-(CD485*100/AO485)</f>
        <v>87.62</v>
      </c>
      <c r="AX485" s="120">
        <v>3.53</v>
      </c>
      <c r="AY485" s="19">
        <f>AX485*100/AO485</f>
        <v>7.06</v>
      </c>
      <c r="AZ485" s="1" t="s">
        <v>431</v>
      </c>
      <c r="BA485" s="55">
        <v>31.330000000000002</v>
      </c>
      <c r="BB485" s="1" t="s">
        <v>431</v>
      </c>
      <c r="BC485" s="6">
        <v>0.19</v>
      </c>
      <c r="BD485" s="6"/>
      <c r="BE485" s="19"/>
      <c r="BF485" s="19"/>
      <c r="BG485" s="64">
        <v>5817.6991150442482</v>
      </c>
      <c r="BH485" s="64">
        <v>333.45000000000005</v>
      </c>
      <c r="BI485" s="19">
        <v>0.6</v>
      </c>
      <c r="BJ485" s="19">
        <v>47.3</v>
      </c>
      <c r="BK485" s="19">
        <f>100-BJ485</f>
        <v>52.7</v>
      </c>
      <c r="BL485" s="121">
        <f t="shared" si="754"/>
        <v>0.89753320683111948</v>
      </c>
      <c r="BM485" s="122">
        <v>1.1299999999999999</v>
      </c>
      <c r="BN485" s="6">
        <f t="shared" si="755"/>
        <v>2.2599999999999998</v>
      </c>
      <c r="BO485" s="1" t="s">
        <v>431</v>
      </c>
      <c r="BP485" s="19">
        <v>70</v>
      </c>
      <c r="BQ485" s="19">
        <v>37.44</v>
      </c>
      <c r="BR485" s="42">
        <v>50504</v>
      </c>
      <c r="BS485" s="6">
        <f t="shared" si="756"/>
        <v>57.900000000000006</v>
      </c>
      <c r="BT485" s="4">
        <v>84.8</v>
      </c>
      <c r="BU485" s="42">
        <v>9125.6</v>
      </c>
      <c r="BV485" s="6">
        <f t="shared" si="757"/>
        <v>15.200000000000003</v>
      </c>
      <c r="BW485" s="6">
        <f t="shared" si="758"/>
        <v>33.9636</v>
      </c>
      <c r="BX485" s="22">
        <v>28.8</v>
      </c>
      <c r="BY485" s="22">
        <f t="shared" si="759"/>
        <v>9.8208000000000002</v>
      </c>
      <c r="BZ485" s="6">
        <v>29.1</v>
      </c>
      <c r="CA485" s="22">
        <f t="shared" si="760"/>
        <v>9.9230999999999998</v>
      </c>
      <c r="CB485" s="6">
        <v>41.7</v>
      </c>
      <c r="CC485" s="22">
        <f t="shared" si="761"/>
        <v>14.219700000000003</v>
      </c>
      <c r="CD485" s="22">
        <v>1.66</v>
      </c>
      <c r="CE485" s="123">
        <v>97.2</v>
      </c>
      <c r="CF485" s="124">
        <v>8622</v>
      </c>
      <c r="CG485" s="123">
        <v>91.3</v>
      </c>
      <c r="CH485" s="124">
        <v>5927</v>
      </c>
      <c r="CI485" s="123">
        <v>65.900000000000006</v>
      </c>
      <c r="CJ485" s="123">
        <v>82.2</v>
      </c>
      <c r="CK485" s="124">
        <v>5874</v>
      </c>
      <c r="CL485" s="19">
        <f t="shared" si="762"/>
        <v>0.98969072164948446</v>
      </c>
      <c r="CM485" s="19"/>
      <c r="CN485" s="19"/>
      <c r="CO485" s="19"/>
      <c r="CP485" s="6">
        <v>0.97</v>
      </c>
      <c r="CQ485" s="19"/>
      <c r="CR485" s="19"/>
      <c r="CS485" s="20"/>
      <c r="CT485" s="25"/>
      <c r="CU485" s="125"/>
      <c r="CV485" s="125"/>
      <c r="CW485" s="1"/>
      <c r="CX485" s="1"/>
      <c r="CY485" s="1"/>
      <c r="CZ485" s="22"/>
      <c r="DA485" s="16"/>
      <c r="DB485" s="126" t="s">
        <v>257</v>
      </c>
      <c r="DC485" s="127"/>
      <c r="DD485" s="128" t="s">
        <v>1707</v>
      </c>
      <c r="DE485" s="1"/>
      <c r="DF485" s="1"/>
      <c r="DG485" s="1"/>
      <c r="DH485" s="1"/>
      <c r="DI485" s="1" t="s">
        <v>435</v>
      </c>
      <c r="DJ485" s="205" t="s">
        <v>482</v>
      </c>
      <c r="DK485" s="4">
        <v>2</v>
      </c>
      <c r="DL485" s="4"/>
      <c r="DM485" s="4"/>
      <c r="DN485" s="16">
        <v>0</v>
      </c>
      <c r="DO485" s="4"/>
      <c r="DP485" s="4"/>
      <c r="DQ485" s="4"/>
      <c r="DR485" s="22" t="s">
        <v>430</v>
      </c>
      <c r="DS485" s="22" t="s">
        <v>430</v>
      </c>
      <c r="DT485" s="64">
        <v>331</v>
      </c>
      <c r="DU485" s="22">
        <v>11.5</v>
      </c>
      <c r="DV485" s="22">
        <v>88.5</v>
      </c>
      <c r="DW485" s="22" t="s">
        <v>430</v>
      </c>
      <c r="DX485" s="22" t="s">
        <v>430</v>
      </c>
      <c r="DY485" s="22" t="s">
        <v>430</v>
      </c>
      <c r="DZ485" s="22" t="s">
        <v>430</v>
      </c>
      <c r="EA485" s="2">
        <v>0</v>
      </c>
      <c r="EB485" s="65"/>
      <c r="EC485" s="36"/>
      <c r="ED485" s="36"/>
      <c r="EE485" s="4">
        <f>L485</f>
        <v>12</v>
      </c>
      <c r="EF485" s="4">
        <v>50</v>
      </c>
      <c r="EG485" s="4"/>
      <c r="EH485" s="4">
        <v>0</v>
      </c>
      <c r="EI485" s="4" t="s">
        <v>513</v>
      </c>
      <c r="EJ485" s="4" t="s">
        <v>430</v>
      </c>
      <c r="EK485" s="4" t="s">
        <v>430</v>
      </c>
      <c r="EL485" s="6" t="s">
        <v>430</v>
      </c>
      <c r="EM485" s="4"/>
      <c r="EN485" s="4">
        <v>1</v>
      </c>
      <c r="EO485" s="4">
        <v>3</v>
      </c>
      <c r="EP485" s="4">
        <v>2</v>
      </c>
      <c r="EQ485" s="31" t="s">
        <v>513</v>
      </c>
      <c r="ER485" s="14" t="s">
        <v>513</v>
      </c>
      <c r="ES485" s="129">
        <f>C485</f>
        <v>15827</v>
      </c>
      <c r="ET485" s="130">
        <v>75</v>
      </c>
      <c r="EU485" s="130">
        <v>8558</v>
      </c>
      <c r="EV485" s="130">
        <v>6000</v>
      </c>
      <c r="EW485" s="130">
        <v>39780</v>
      </c>
      <c r="EX485" s="130">
        <v>2607</v>
      </c>
      <c r="EY485" s="131">
        <f t="shared" si="764"/>
        <v>230.4588</v>
      </c>
      <c r="EZ485" s="38">
        <f t="shared" si="765"/>
        <v>2765.5056</v>
      </c>
      <c r="FA485" s="9"/>
      <c r="FB485" s="9"/>
      <c r="FC485" s="9"/>
      <c r="FD485" s="9"/>
      <c r="FE485" s="132"/>
      <c r="FF485" s="132"/>
      <c r="FG485" s="132"/>
      <c r="FH485" s="133"/>
      <c r="FI485" s="134"/>
      <c r="FJ485" s="133"/>
      <c r="FK485" s="135"/>
      <c r="FL485" s="136"/>
      <c r="FM485" s="9"/>
      <c r="FN485" s="1"/>
      <c r="FO485" s="40">
        <f t="shared" si="766"/>
        <v>0.24</v>
      </c>
      <c r="FP485" s="9"/>
      <c r="FQ485" s="118">
        <f t="shared" si="767"/>
        <v>30.462724935732648</v>
      </c>
      <c r="FR485" s="137">
        <f t="shared" si="768"/>
        <v>0.23045879999999999</v>
      </c>
      <c r="FS485" s="9"/>
      <c r="FT485" s="1"/>
      <c r="FU485" s="334" t="s">
        <v>430</v>
      </c>
      <c r="FV485" s="343"/>
      <c r="FW485" s="237" t="s">
        <v>430</v>
      </c>
      <c r="FX485" s="208"/>
      <c r="FY485" s="243" t="s">
        <v>2517</v>
      </c>
      <c r="FZ485" s="1"/>
      <c r="GA485" s="237" t="s">
        <v>430</v>
      </c>
      <c r="GB485" s="9"/>
      <c r="GC485" s="9"/>
      <c r="GD485" s="1"/>
      <c r="GE485" s="20">
        <v>0</v>
      </c>
      <c r="GF485" s="237" t="s">
        <v>513</v>
      </c>
      <c r="GG485" s="1"/>
      <c r="GH485" s="244" t="s">
        <v>430</v>
      </c>
      <c r="GI485" s="352">
        <v>2</v>
      </c>
      <c r="GJ485" s="244" t="s">
        <v>430</v>
      </c>
      <c r="GK485" s="1"/>
      <c r="GL485" s="244" t="s">
        <v>513</v>
      </c>
      <c r="GM485" s="9"/>
      <c r="GN485" s="1"/>
      <c r="GO485" s="10"/>
      <c r="GP485" s="10"/>
      <c r="GQ485" s="20"/>
      <c r="GR485" s="138"/>
      <c r="GS485" s="1"/>
      <c r="GT485" s="1"/>
      <c r="GU485" s="1"/>
      <c r="GV485" s="1"/>
      <c r="GW485" s="1"/>
      <c r="GX485" s="1"/>
      <c r="GY485" s="9"/>
      <c r="GZ485" s="9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9"/>
      <c r="KC485" s="9"/>
      <c r="KD485" s="9"/>
      <c r="KE485" s="20">
        <f t="shared" si="769"/>
        <v>115.2294</v>
      </c>
      <c r="KF485" s="20">
        <f t="shared" si="770"/>
        <v>78.586450799999994</v>
      </c>
      <c r="KG485" s="20">
        <f t="shared" si="771"/>
        <v>32.955608399999996</v>
      </c>
      <c r="KH485" s="20">
        <f t="shared" si="772"/>
        <v>8.1351956399999992</v>
      </c>
      <c r="KI485" s="20">
        <f t="shared" si="773"/>
        <v>2.6041844399999996</v>
      </c>
      <c r="KJ485" s="20">
        <f t="shared" si="774"/>
        <v>22.632897830399997</v>
      </c>
      <c r="KK485" s="20">
        <f t="shared" si="775"/>
        <v>22.8686571828</v>
      </c>
      <c r="KL485" s="20">
        <f t="shared" si="776"/>
        <v>32.770549983600006</v>
      </c>
      <c r="KM485" s="9"/>
      <c r="KN485" s="9"/>
      <c r="KO485" s="9"/>
      <c r="KP485" s="1"/>
      <c r="KQ485" s="9"/>
      <c r="KR485" s="9"/>
      <c r="KS485" s="245" t="s">
        <v>430</v>
      </c>
      <c r="KT485" s="459" t="s">
        <v>430</v>
      </c>
      <c r="KU485" s="237" t="s">
        <v>430</v>
      </c>
      <c r="KV485" s="237" t="s">
        <v>430</v>
      </c>
      <c r="KW485" s="237" t="s">
        <v>430</v>
      </c>
      <c r="KX485" s="237" t="s">
        <v>430</v>
      </c>
      <c r="KY485" s="237" t="s">
        <v>430</v>
      </c>
      <c r="KZ485" s="237" t="s">
        <v>430</v>
      </c>
      <c r="LA485" s="11" t="s">
        <v>430</v>
      </c>
      <c r="LB485" s="11"/>
      <c r="LC485" s="11"/>
    </row>
    <row r="486" spans="1:315">
      <c r="A486" s="1">
        <v>124</v>
      </c>
      <c r="B486" s="415">
        <f>COUNTIFS($D$3:D486,D486,$F$3:F486,F486)</f>
        <v>1</v>
      </c>
      <c r="C486" s="21">
        <v>8711</v>
      </c>
      <c r="D486" s="21" t="s">
        <v>2286</v>
      </c>
      <c r="E486" s="1" t="s">
        <v>2287</v>
      </c>
      <c r="F486" s="12">
        <v>8002093825</v>
      </c>
      <c r="G486" s="1">
        <v>38</v>
      </c>
      <c r="H486" s="441">
        <v>43259</v>
      </c>
      <c r="I486" s="162"/>
      <c r="J486" s="24"/>
      <c r="K486" s="9"/>
      <c r="L486" s="1"/>
      <c r="M486" s="1"/>
      <c r="N486" s="1"/>
      <c r="O486" s="1"/>
      <c r="P486" s="25"/>
      <c r="Q486" s="25"/>
      <c r="R486" s="25"/>
      <c r="S486" s="27"/>
      <c r="T486" s="27"/>
      <c r="U486" s="27"/>
      <c r="V486" s="27"/>
      <c r="W486" s="27"/>
      <c r="X486" s="27"/>
      <c r="Y486" s="26"/>
      <c r="Z486" s="8"/>
      <c r="AA486" s="1"/>
      <c r="AB486" s="1"/>
      <c r="AC486" s="1"/>
      <c r="AD486" s="1"/>
      <c r="AE486" s="1"/>
      <c r="AF486" s="1"/>
      <c r="AG486" s="136"/>
      <c r="AH486" s="9"/>
      <c r="AI486" s="1"/>
      <c r="AJ486" s="1"/>
      <c r="AK486" s="112"/>
      <c r="AL486" s="1"/>
      <c r="AM486" s="1"/>
      <c r="AN486" s="1"/>
      <c r="AO486" s="163"/>
      <c r="AP486" s="164"/>
      <c r="AQ486" s="165"/>
      <c r="AR486" s="166"/>
      <c r="AS486" s="135"/>
      <c r="AT486" s="21"/>
      <c r="AU486" s="167"/>
      <c r="AV486" s="1"/>
      <c r="AW486" s="1"/>
      <c r="AX486" s="168"/>
      <c r="AY486" s="1"/>
      <c r="AZ486" s="1"/>
      <c r="BA486" s="142"/>
      <c r="BB486" s="1"/>
      <c r="BC486" s="169"/>
      <c r="BD486" s="4"/>
      <c r="BE486" s="1"/>
      <c r="BF486" s="1"/>
      <c r="BG486" s="1"/>
      <c r="BH486" s="1"/>
      <c r="BI486" s="1"/>
      <c r="BJ486" s="1"/>
      <c r="BK486" s="1"/>
      <c r="BL486" s="170"/>
      <c r="BM486" s="123"/>
      <c r="BN486" s="4"/>
      <c r="BO486" s="1"/>
      <c r="BP486" s="1"/>
      <c r="BQ486" s="1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5"/>
      <c r="CP486" s="4"/>
      <c r="CQ486" s="1"/>
      <c r="CR486" s="1"/>
      <c r="CS486" s="1"/>
      <c r="CT486" s="25"/>
      <c r="CU486" s="125"/>
      <c r="CV486" s="125"/>
      <c r="CW486" s="1"/>
      <c r="CX486" s="1"/>
      <c r="CY486" s="1"/>
      <c r="CZ486" s="1"/>
      <c r="DA486" s="1"/>
      <c r="DB486" s="126"/>
      <c r="DC486" s="8"/>
      <c r="DD486" s="8"/>
      <c r="DE486" s="1"/>
      <c r="DF486" s="1"/>
      <c r="DG486" s="1"/>
      <c r="DH486" s="1"/>
      <c r="DI486" s="2"/>
      <c r="DJ486" s="205" t="s">
        <v>482</v>
      </c>
      <c r="DK486" s="4"/>
      <c r="DL486" s="4"/>
      <c r="DM486" s="4"/>
      <c r="DN486" s="4"/>
      <c r="DO486" s="4"/>
      <c r="DP486" s="4"/>
      <c r="DQ486" s="4"/>
      <c r="DR486" s="1"/>
      <c r="DS486" s="1"/>
      <c r="DT486" s="2"/>
      <c r="DU486" s="2"/>
      <c r="DV486" s="2"/>
      <c r="DW486" s="2"/>
      <c r="DX486" s="2"/>
      <c r="DY486" s="2"/>
      <c r="DZ486" s="2"/>
      <c r="EA486" s="2"/>
      <c r="EB486" s="1"/>
      <c r="EC486" s="9"/>
      <c r="ED486" s="9"/>
      <c r="EE486" s="9"/>
      <c r="EF486" s="1">
        <v>21</v>
      </c>
      <c r="EG486" s="1"/>
      <c r="EH486" s="1">
        <v>1</v>
      </c>
      <c r="EI486" s="237" t="s">
        <v>2575</v>
      </c>
      <c r="EJ486" s="1">
        <v>194</v>
      </c>
      <c r="EK486" s="1">
        <v>147</v>
      </c>
      <c r="EL486" s="6">
        <f>EK486/((EJ486/100)*(EJ486/100))</f>
        <v>39.058348389839516</v>
      </c>
      <c r="EM486" s="1"/>
      <c r="EN486" s="1">
        <v>1</v>
      </c>
      <c r="EO486" s="1">
        <v>1</v>
      </c>
      <c r="EP486" s="1">
        <v>1</v>
      </c>
      <c r="EQ486" s="244" t="s">
        <v>2799</v>
      </c>
      <c r="ER486" s="10">
        <v>43144</v>
      </c>
      <c r="ES486" s="129"/>
      <c r="ET486" s="9"/>
      <c r="EU486" s="9"/>
      <c r="EV486" s="9"/>
      <c r="EW486" s="9"/>
      <c r="EX486" s="9"/>
      <c r="EY486" s="132"/>
      <c r="EZ486" s="132"/>
      <c r="FA486" s="11"/>
      <c r="FB486" s="9"/>
      <c r="FC486" s="9"/>
      <c r="FD486" s="9"/>
      <c r="FE486" s="9"/>
      <c r="FF486" s="9"/>
      <c r="FG486" s="132"/>
      <c r="FH486" s="132"/>
      <c r="FI486" s="134"/>
      <c r="FJ486" s="133"/>
      <c r="FK486" s="171"/>
      <c r="FL486" s="21"/>
      <c r="FM486" s="136"/>
      <c r="FN486" s="9"/>
      <c r="FO486" s="36"/>
      <c r="FP486" s="9"/>
      <c r="FQ486" s="132"/>
      <c r="FR486" s="132"/>
      <c r="FS486" s="1"/>
      <c r="FT486" s="1"/>
      <c r="FU486" s="336">
        <v>43132</v>
      </c>
      <c r="FV486" s="343" t="s">
        <v>772</v>
      </c>
      <c r="FW486" s="237" t="s">
        <v>1391</v>
      </c>
      <c r="FX486" s="208" t="s">
        <v>772</v>
      </c>
      <c r="FY486" s="243" t="s">
        <v>2539</v>
      </c>
      <c r="FZ486" s="1"/>
      <c r="GA486" s="1">
        <v>2</v>
      </c>
      <c r="GB486" s="9"/>
      <c r="GC486" s="9"/>
      <c r="GD486" s="1"/>
      <c r="GE486" s="20">
        <v>0</v>
      </c>
      <c r="GF486" s="237" t="s">
        <v>513</v>
      </c>
      <c r="GG486" s="1"/>
      <c r="GH486" s="28">
        <v>43388</v>
      </c>
      <c r="GI486" s="351">
        <v>1</v>
      </c>
      <c r="GJ486" s="244" t="s">
        <v>2800</v>
      </c>
      <c r="GK486" s="1"/>
      <c r="GL486" s="244" t="s">
        <v>513</v>
      </c>
      <c r="GM486" s="9"/>
      <c r="GN486" s="1"/>
      <c r="GO486" s="1"/>
      <c r="GP486" s="4"/>
      <c r="GQ486" s="1"/>
      <c r="GR486" s="138"/>
      <c r="GS486" s="1"/>
      <c r="GT486" s="1"/>
      <c r="GU486" s="1"/>
      <c r="GV486" s="1"/>
      <c r="GW486" s="1"/>
      <c r="GX486" s="1"/>
      <c r="GY486" s="9"/>
      <c r="GZ486" s="9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1"/>
      <c r="KQ486" s="9"/>
      <c r="KR486" s="9"/>
      <c r="KS486" s="23">
        <v>43388</v>
      </c>
      <c r="KT486" s="20">
        <v>1</v>
      </c>
      <c r="KU486" s="1">
        <v>0</v>
      </c>
      <c r="KV486" s="1">
        <v>1</v>
      </c>
      <c r="KW486" s="23">
        <v>44823</v>
      </c>
      <c r="KX486" s="1">
        <v>1</v>
      </c>
      <c r="KY486" s="1">
        <v>3</v>
      </c>
      <c r="KZ486" s="1">
        <v>3</v>
      </c>
      <c r="LA486" s="11" t="s">
        <v>2801</v>
      </c>
      <c r="LB486" s="11"/>
      <c r="LC486" s="11"/>
    </row>
    <row r="487" spans="1:315">
      <c r="A487" s="1">
        <v>144</v>
      </c>
      <c r="B487" s="415">
        <f>COUNTIFS($D$3:D487,D487,$F$3:F487,F487)</f>
        <v>1</v>
      </c>
      <c r="C487" s="21">
        <v>8801</v>
      </c>
      <c r="D487" s="21" t="s">
        <v>2292</v>
      </c>
      <c r="E487" s="1" t="s">
        <v>560</v>
      </c>
      <c r="F487" s="12">
        <v>511022335</v>
      </c>
      <c r="G487" s="1">
        <v>67</v>
      </c>
      <c r="H487" s="441">
        <v>43273</v>
      </c>
      <c r="I487" s="162"/>
      <c r="J487" s="24"/>
      <c r="K487" s="9"/>
      <c r="L487" s="1"/>
      <c r="M487" s="1"/>
      <c r="N487" s="1"/>
      <c r="O487" s="1"/>
      <c r="P487" s="25"/>
      <c r="Q487" s="25"/>
      <c r="R487" s="25"/>
      <c r="S487" s="27"/>
      <c r="T487" s="27"/>
      <c r="U487" s="27"/>
      <c r="V487" s="27"/>
      <c r="W487" s="27"/>
      <c r="X487" s="27"/>
      <c r="Y487" s="26"/>
      <c r="Z487" s="8"/>
      <c r="AA487" s="1"/>
      <c r="AB487" s="1"/>
      <c r="AC487" s="1"/>
      <c r="AD487" s="1"/>
      <c r="AE487" s="1"/>
      <c r="AF487" s="1"/>
      <c r="AG487" s="136"/>
      <c r="AH487" s="9"/>
      <c r="AI487" s="1"/>
      <c r="AJ487" s="1"/>
      <c r="AK487" s="112"/>
      <c r="AL487" s="1"/>
      <c r="AM487" s="1"/>
      <c r="AN487" s="1"/>
      <c r="AO487" s="163"/>
      <c r="AP487" s="164"/>
      <c r="AQ487" s="165"/>
      <c r="AR487" s="166"/>
      <c r="AS487" s="135"/>
      <c r="AT487" s="21"/>
      <c r="AU487" s="167"/>
      <c r="AV487" s="1"/>
      <c r="AW487" s="1"/>
      <c r="AX487" s="168"/>
      <c r="AY487" s="1"/>
      <c r="AZ487" s="1"/>
      <c r="BA487" s="142"/>
      <c r="BB487" s="1"/>
      <c r="BC487" s="169"/>
      <c r="BD487" s="4"/>
      <c r="BE487" s="1"/>
      <c r="BF487" s="1"/>
      <c r="BG487" s="1"/>
      <c r="BH487" s="1"/>
      <c r="BI487" s="1"/>
      <c r="BJ487" s="1"/>
      <c r="BK487" s="1"/>
      <c r="BL487" s="170"/>
      <c r="BM487" s="123"/>
      <c r="BN487" s="4"/>
      <c r="BO487" s="1"/>
      <c r="BP487" s="1"/>
      <c r="BQ487" s="1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25"/>
      <c r="CP487" s="4"/>
      <c r="CQ487" s="1"/>
      <c r="CR487" s="1"/>
      <c r="CS487" s="1"/>
      <c r="CT487" s="25"/>
      <c r="CU487" s="125"/>
      <c r="CV487" s="125"/>
      <c r="CW487" s="1"/>
      <c r="CX487" s="1"/>
      <c r="CY487" s="1"/>
      <c r="CZ487" s="1"/>
      <c r="DA487" s="1"/>
      <c r="DB487" s="126"/>
      <c r="DC487" s="8"/>
      <c r="DD487" s="8"/>
      <c r="DE487" s="1"/>
      <c r="DF487" s="1"/>
      <c r="DG487" s="1"/>
      <c r="DH487" s="1"/>
      <c r="DI487" s="2"/>
      <c r="DJ487" s="206" t="s">
        <v>490</v>
      </c>
      <c r="DK487" s="4"/>
      <c r="DL487" s="4"/>
      <c r="DM487" s="4"/>
      <c r="DN487" s="4"/>
      <c r="DO487" s="4"/>
      <c r="DP487" s="4"/>
      <c r="DQ487" s="4"/>
      <c r="DR487" s="1"/>
      <c r="DS487" s="1"/>
      <c r="DT487" s="2"/>
      <c r="DU487" s="2"/>
      <c r="DV487" s="2"/>
      <c r="DW487" s="2"/>
      <c r="DX487" s="2"/>
      <c r="DY487" s="2"/>
      <c r="DZ487" s="2"/>
      <c r="EA487" s="2"/>
      <c r="EB487" s="1"/>
      <c r="EC487" s="9"/>
      <c r="ED487" s="9"/>
      <c r="EE487" s="9"/>
      <c r="EF487" s="1">
        <v>18</v>
      </c>
      <c r="EG487" s="1"/>
      <c r="EH487" s="1">
        <v>1</v>
      </c>
      <c r="EI487" s="237" t="s">
        <v>2803</v>
      </c>
      <c r="EJ487" s="1">
        <v>178</v>
      </c>
      <c r="EK487" s="1">
        <v>91</v>
      </c>
      <c r="EL487" s="6">
        <f>EK487/((EJ487/100)*(EJ487/100))</f>
        <v>28.721121070571897</v>
      </c>
      <c r="EM487" s="1"/>
      <c r="EN487" s="1">
        <v>0</v>
      </c>
      <c r="EO487" s="1">
        <v>2</v>
      </c>
      <c r="EP487" s="1">
        <v>2</v>
      </c>
      <c r="EQ487" s="244" t="s">
        <v>2455</v>
      </c>
      <c r="ER487" s="10">
        <v>43423</v>
      </c>
      <c r="ES487" s="129"/>
      <c r="ET487" s="9"/>
      <c r="EU487" s="9"/>
      <c r="EV487" s="9"/>
      <c r="EW487" s="9"/>
      <c r="EX487" s="9"/>
      <c r="EY487" s="132"/>
      <c r="EZ487" s="132"/>
      <c r="FA487" s="11"/>
      <c r="FB487" s="9"/>
      <c r="FC487" s="9"/>
      <c r="FD487" s="9"/>
      <c r="FE487" s="9"/>
      <c r="FF487" s="9"/>
      <c r="FG487" s="132"/>
      <c r="FH487" s="132"/>
      <c r="FI487" s="134"/>
      <c r="FJ487" s="133"/>
      <c r="FK487" s="171"/>
      <c r="FL487" s="21"/>
      <c r="FM487" s="136"/>
      <c r="FN487" s="9"/>
      <c r="FO487" s="36"/>
      <c r="FP487" s="9"/>
      <c r="FQ487" s="132"/>
      <c r="FR487" s="132"/>
      <c r="FS487" s="1"/>
      <c r="FT487" s="1"/>
      <c r="FU487" s="335" t="s">
        <v>772</v>
      </c>
      <c r="FV487" s="344">
        <v>43191</v>
      </c>
      <c r="FW487" s="210" t="s">
        <v>772</v>
      </c>
      <c r="FX487" s="244" t="s">
        <v>1349</v>
      </c>
      <c r="FY487" s="243" t="s">
        <v>2491</v>
      </c>
      <c r="FZ487" s="1"/>
      <c r="GA487" s="1">
        <v>1</v>
      </c>
      <c r="GB487" s="9"/>
      <c r="GC487" s="9"/>
      <c r="GD487" s="1"/>
      <c r="GE487" s="20">
        <v>1</v>
      </c>
      <c r="GF487" s="237" t="s">
        <v>2523</v>
      </c>
      <c r="GG487" s="1"/>
      <c r="GH487" s="28">
        <v>44411</v>
      </c>
      <c r="GI487" s="352">
        <v>2</v>
      </c>
      <c r="GJ487" s="244" t="s">
        <v>2802</v>
      </c>
      <c r="GK487" s="1"/>
      <c r="GL487" s="244" t="s">
        <v>513</v>
      </c>
      <c r="GM487" s="9"/>
      <c r="GN487" s="1"/>
      <c r="GO487" s="1"/>
      <c r="GP487" s="4"/>
      <c r="GQ487" s="1"/>
      <c r="GR487" s="138"/>
      <c r="GS487" s="1"/>
      <c r="GT487" s="1"/>
      <c r="GU487" s="1"/>
      <c r="GV487" s="1"/>
      <c r="GW487" s="1"/>
      <c r="GX487" s="1"/>
      <c r="GY487" s="9"/>
      <c r="GZ487" s="9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9"/>
      <c r="KC487" s="9"/>
      <c r="KD487" s="9"/>
      <c r="KE487" s="9"/>
      <c r="KF487" s="9"/>
      <c r="KG487" s="9"/>
      <c r="KH487" s="9"/>
      <c r="KI487" s="9"/>
      <c r="KJ487" s="9"/>
      <c r="KK487" s="9"/>
      <c r="KL487" s="9"/>
      <c r="KM487" s="9"/>
      <c r="KN487" s="9"/>
      <c r="KO487" s="9"/>
      <c r="KP487" s="1"/>
      <c r="KQ487" s="9"/>
      <c r="KR487" s="9"/>
      <c r="KS487" s="23">
        <v>43315</v>
      </c>
      <c r="KT487" s="20">
        <v>1</v>
      </c>
      <c r="KU487" s="1">
        <v>1</v>
      </c>
      <c r="KV487" s="1">
        <v>1</v>
      </c>
      <c r="KW487" s="23">
        <v>43866</v>
      </c>
      <c r="KX487" s="1">
        <v>2</v>
      </c>
      <c r="KY487" s="1">
        <v>0</v>
      </c>
      <c r="KZ487" s="1">
        <v>0</v>
      </c>
      <c r="LA487" s="11" t="s">
        <v>2428</v>
      </c>
      <c r="LB487" s="11"/>
      <c r="LC487" s="11"/>
    </row>
    <row r="488" spans="1:315">
      <c r="A488" s="1">
        <v>14</v>
      </c>
      <c r="B488" s="415">
        <f>COUNTIFS($D$3:D488,D488,$F$3:F488,F488)</f>
        <v>1</v>
      </c>
      <c r="C488" s="34">
        <v>14403</v>
      </c>
      <c r="D488" s="21" t="s">
        <v>1422</v>
      </c>
      <c r="E488" s="2" t="s">
        <v>552</v>
      </c>
      <c r="F488" s="12">
        <v>6707191898</v>
      </c>
      <c r="G488" s="1">
        <v>54</v>
      </c>
      <c r="H488" s="441">
        <v>44224</v>
      </c>
      <c r="I488" s="29" t="s">
        <v>441</v>
      </c>
      <c r="J488" s="24" t="s">
        <v>486</v>
      </c>
      <c r="K488" s="2" t="s">
        <v>429</v>
      </c>
      <c r="L488" s="2">
        <v>24</v>
      </c>
      <c r="M488" s="2">
        <v>8</v>
      </c>
      <c r="N488" s="2" t="s">
        <v>430</v>
      </c>
      <c r="O488" s="11"/>
      <c r="P488" s="2" t="s">
        <v>1384</v>
      </c>
      <c r="Q488" s="11"/>
      <c r="R488" s="11"/>
      <c r="S488" s="11"/>
      <c r="T488" s="41"/>
      <c r="U488" s="41"/>
      <c r="V488" s="61" t="s">
        <v>1358</v>
      </c>
      <c r="W488" s="41"/>
      <c r="X488" s="63"/>
      <c r="Y488" s="63"/>
      <c r="Z488" s="11"/>
      <c r="AA488" s="1" t="s">
        <v>768</v>
      </c>
      <c r="AB488" s="1"/>
      <c r="AC488" s="112">
        <v>447</v>
      </c>
      <c r="AD488" s="112">
        <v>11000</v>
      </c>
      <c r="AE488" s="11"/>
      <c r="AF488" s="11"/>
      <c r="AG488" s="11" t="s">
        <v>490</v>
      </c>
      <c r="AH488" s="112">
        <v>1000</v>
      </c>
      <c r="AI488" s="11"/>
      <c r="AJ488" s="11"/>
      <c r="AK488" s="112"/>
      <c r="AL488" s="1"/>
      <c r="AM488" s="11"/>
      <c r="AN488" s="1"/>
      <c r="AO488" s="113">
        <v>55.9</v>
      </c>
      <c r="AP488" s="114">
        <v>34.200000000000003</v>
      </c>
      <c r="AQ488" s="115">
        <v>7.6</v>
      </c>
      <c r="AR488" s="116">
        <f>AO488+AP488+AQ488</f>
        <v>97.699999999999989</v>
      </c>
      <c r="AS488" s="117">
        <f>AO488/AP488</f>
        <v>1.634502923976608</v>
      </c>
      <c r="AT488" s="118">
        <f>AO488/AP488*AQ488</f>
        <v>12.422222222222221</v>
      </c>
      <c r="AU488" s="119">
        <f>AO488/(AP488+AQ488)</f>
        <v>1.3373205741626792</v>
      </c>
      <c r="AV488" s="19">
        <f>AW488*AO488/100</f>
        <v>51.32200000000001</v>
      </c>
      <c r="AW488" s="19">
        <f>98-AY488-(CD488*100/AO488)</f>
        <v>91.810375670840799</v>
      </c>
      <c r="AX488" s="120">
        <v>2.9</v>
      </c>
      <c r="AY488" s="19">
        <f>AX488*100/AO488</f>
        <v>5.1878354203935597</v>
      </c>
      <c r="AZ488" s="1" t="s">
        <v>431</v>
      </c>
      <c r="BA488" s="55">
        <v>25.2</v>
      </c>
      <c r="BB488" s="1" t="s">
        <v>431</v>
      </c>
      <c r="BC488" s="6">
        <v>0.34</v>
      </c>
      <c r="BD488" s="6"/>
      <c r="BE488" s="19"/>
      <c r="BF488" s="19"/>
      <c r="BG488" s="2">
        <v>5663</v>
      </c>
      <c r="BH488" s="64">
        <v>401.69491525423729</v>
      </c>
      <c r="BI488" s="19">
        <v>0.18</v>
      </c>
      <c r="BJ488" s="19">
        <v>68.7</v>
      </c>
      <c r="BK488" s="1">
        <v>31.3</v>
      </c>
      <c r="BL488" s="121">
        <f>BJ488/BK488</f>
        <v>2.1948881789137382</v>
      </c>
      <c r="BM488" s="122">
        <v>2.5099999999999998</v>
      </c>
      <c r="BN488" s="6">
        <f>BM488*100/AO488</f>
        <v>4.4901610017889082</v>
      </c>
      <c r="BO488" s="1" t="s">
        <v>431</v>
      </c>
      <c r="BP488" s="19">
        <v>15.6</v>
      </c>
      <c r="BQ488" s="19">
        <v>25.8</v>
      </c>
      <c r="BR488" s="6">
        <v>44782.5</v>
      </c>
      <c r="BS488" s="6">
        <f>BX488+BZ488</f>
        <v>39.4</v>
      </c>
      <c r="BT488" s="4">
        <v>86</v>
      </c>
      <c r="BU488" s="42">
        <v>6299.0476190476184</v>
      </c>
      <c r="BV488" s="6">
        <f>100-BT488</f>
        <v>14</v>
      </c>
      <c r="BW488" s="6">
        <f>BY488+CA488+CC488</f>
        <v>33.515999999999998</v>
      </c>
      <c r="BX488" s="22">
        <v>11.5</v>
      </c>
      <c r="BY488" s="22">
        <f>BX488*AP488/100</f>
        <v>3.9330000000000003</v>
      </c>
      <c r="BZ488" s="4">
        <v>27.9</v>
      </c>
      <c r="CA488" s="22">
        <f>BZ488*AP488/100</f>
        <v>9.5418000000000003</v>
      </c>
      <c r="CB488" s="4">
        <v>58.6</v>
      </c>
      <c r="CC488" s="22">
        <f>CB488*AP488/100</f>
        <v>20.0412</v>
      </c>
      <c r="CD488" s="22">
        <v>0.56000000000000005</v>
      </c>
      <c r="CE488" s="123">
        <v>93.4</v>
      </c>
      <c r="CF488" s="123">
        <v>6757</v>
      </c>
      <c r="CG488" s="123">
        <v>86.2</v>
      </c>
      <c r="CH488" s="123">
        <v>5628</v>
      </c>
      <c r="CI488" s="123">
        <v>38.299999999999997</v>
      </c>
      <c r="CJ488" s="123">
        <v>58.7</v>
      </c>
      <c r="CK488" s="123">
        <v>5232</v>
      </c>
      <c r="CL488" s="19">
        <f>BX488/BZ488</f>
        <v>0.41218637992831542</v>
      </c>
      <c r="CM488" s="22">
        <v>0.67</v>
      </c>
      <c r="CN488" s="22">
        <v>44.7</v>
      </c>
      <c r="CO488" s="22">
        <v>11.1</v>
      </c>
      <c r="CP488" s="6"/>
      <c r="CQ488" s="19"/>
      <c r="CR488" s="19"/>
      <c r="CS488" s="20"/>
      <c r="CT488" s="22"/>
      <c r="CU488" s="139"/>
      <c r="CV488" s="139"/>
      <c r="CW488" s="22"/>
      <c r="CX488" s="22"/>
      <c r="CY488" s="1"/>
      <c r="CZ488" s="22"/>
      <c r="DA488" s="16"/>
      <c r="DB488" s="126" t="s">
        <v>446</v>
      </c>
      <c r="DC488" s="127"/>
      <c r="DD488" s="128" t="s">
        <v>1423</v>
      </c>
      <c r="DE488" s="1"/>
      <c r="DF488" s="1"/>
      <c r="DG488" s="1"/>
      <c r="DH488" s="1"/>
      <c r="DI488" s="1" t="s">
        <v>433</v>
      </c>
      <c r="DJ488" s="206" t="s">
        <v>490</v>
      </c>
      <c r="DK488" s="4">
        <v>2</v>
      </c>
      <c r="DL488" s="4"/>
      <c r="DM488" s="4"/>
      <c r="DN488" s="16">
        <v>0</v>
      </c>
      <c r="DO488" s="4"/>
      <c r="DP488" s="4"/>
      <c r="DQ488" s="4"/>
      <c r="DR488" s="1" t="s">
        <v>430</v>
      </c>
      <c r="DS488" s="1" t="s">
        <v>430</v>
      </c>
      <c r="DT488" s="1">
        <v>141</v>
      </c>
      <c r="DU488" s="1">
        <v>12</v>
      </c>
      <c r="DV488" s="1">
        <v>88</v>
      </c>
      <c r="DW488" s="1" t="s">
        <v>430</v>
      </c>
      <c r="DX488" s="1" t="s">
        <v>430</v>
      </c>
      <c r="DY488" s="1" t="s">
        <v>430</v>
      </c>
      <c r="DZ488" s="1" t="s">
        <v>430</v>
      </c>
      <c r="EA488" s="8" t="s">
        <v>1424</v>
      </c>
      <c r="EB488" s="1" t="s">
        <v>1425</v>
      </c>
      <c r="EC488" s="36"/>
      <c r="ED488" s="36"/>
      <c r="EE488" s="4">
        <v>24</v>
      </c>
      <c r="EF488" s="4">
        <v>36</v>
      </c>
      <c r="EG488" s="4">
        <v>3</v>
      </c>
      <c r="EH488" s="4">
        <v>0</v>
      </c>
      <c r="EI488" s="4" t="s">
        <v>513</v>
      </c>
      <c r="EJ488" s="4" t="s">
        <v>430</v>
      </c>
      <c r="EK488" s="4" t="s">
        <v>430</v>
      </c>
      <c r="EL488" s="6" t="s">
        <v>430</v>
      </c>
      <c r="EM488" s="4"/>
      <c r="EN488" s="4">
        <v>1</v>
      </c>
      <c r="EO488" s="4">
        <v>3</v>
      </c>
      <c r="EP488" s="4">
        <v>2</v>
      </c>
      <c r="EQ488" s="31" t="s">
        <v>2770</v>
      </c>
      <c r="ER488" s="14" t="s">
        <v>430</v>
      </c>
      <c r="ES488" s="129">
        <v>14403</v>
      </c>
      <c r="ET488" s="130">
        <v>75</v>
      </c>
      <c r="EU488" s="130">
        <v>80734</v>
      </c>
      <c r="EV488" s="130">
        <v>4000</v>
      </c>
      <c r="EW488" s="130">
        <v>39780</v>
      </c>
      <c r="EX488" s="130">
        <v>1645</v>
      </c>
      <c r="EY488" s="131">
        <f>EX488/EV488*EW488/ET488</f>
        <v>218.12699999999998</v>
      </c>
      <c r="EZ488" s="38">
        <f>L488*EY488</f>
        <v>5235.0479999999998</v>
      </c>
      <c r="FA488" s="9"/>
      <c r="FB488" s="9"/>
      <c r="FC488" s="9"/>
      <c r="FD488" s="9"/>
      <c r="FE488" s="132"/>
      <c r="FF488" s="132"/>
      <c r="FG488" s="132"/>
      <c r="FH488" s="133"/>
      <c r="FI488" s="134"/>
      <c r="FJ488" s="133"/>
      <c r="FK488" s="135"/>
      <c r="FL488" s="136"/>
      <c r="FM488" s="9"/>
      <c r="FN488" s="1"/>
      <c r="FO488" s="40">
        <f>AC488/1000</f>
        <v>0.44700000000000001</v>
      </c>
      <c r="FP488" s="9"/>
      <c r="FQ488" s="118">
        <f>EX488*100/EU488</f>
        <v>2.0375554289394802</v>
      </c>
      <c r="FR488" s="137">
        <f>EY488/1000</f>
        <v>0.21812699999999999</v>
      </c>
      <c r="FS488" s="140"/>
      <c r="FT488" s="1"/>
      <c r="FU488" s="335"/>
      <c r="FV488" s="348" t="s">
        <v>430</v>
      </c>
      <c r="FW488" s="210"/>
      <c r="FX488" s="244" t="s">
        <v>430</v>
      </c>
      <c r="FY488" s="243" t="s">
        <v>2804</v>
      </c>
      <c r="FZ488" s="1"/>
      <c r="GA488" s="237" t="s">
        <v>430</v>
      </c>
      <c r="GB488" s="9"/>
      <c r="GC488" s="9"/>
      <c r="GD488" s="1"/>
      <c r="GE488" s="459" t="s">
        <v>430</v>
      </c>
      <c r="GF488" s="237" t="s">
        <v>430</v>
      </c>
      <c r="GG488" s="1"/>
      <c r="GH488" s="244" t="s">
        <v>430</v>
      </c>
      <c r="GI488" s="352">
        <v>1</v>
      </c>
      <c r="GJ488" s="244" t="s">
        <v>430</v>
      </c>
      <c r="GK488" s="1"/>
      <c r="GL488" s="244" t="s">
        <v>430</v>
      </c>
      <c r="GM488" s="9"/>
      <c r="GN488" s="1"/>
      <c r="GO488" s="10">
        <v>44224</v>
      </c>
      <c r="GP488" s="10"/>
      <c r="GQ488" s="20"/>
      <c r="GR488" s="138"/>
      <c r="GS488" s="1"/>
      <c r="GT488" s="1"/>
      <c r="GU488" s="1"/>
      <c r="GV488" s="1"/>
      <c r="GW488" s="1"/>
      <c r="GX488" s="1"/>
      <c r="GY488" s="9"/>
      <c r="GZ488" s="9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9"/>
      <c r="KC488" s="9"/>
      <c r="KD488" s="9"/>
      <c r="KE488" s="20">
        <f>FR488*AO488/100*1000</f>
        <v>121.932993</v>
      </c>
      <c r="KF488" s="20">
        <f>FR488*AP488/100*1000</f>
        <v>74.599434000000002</v>
      </c>
      <c r="KG488" s="20">
        <f>FR488*AQ488/100*1000</f>
        <v>16.577651999999997</v>
      </c>
      <c r="KH488" s="20">
        <f>FR488*AX488/100*1000</f>
        <v>6.3256829999999997</v>
      </c>
      <c r="KI488" s="20">
        <f>FR488*BM488/100*1000</f>
        <v>5.4749876999999998</v>
      </c>
      <c r="KJ488" s="20">
        <f>FR488*BY488/100*1000</f>
        <v>8.578934910000001</v>
      </c>
      <c r="KK488" s="20">
        <f>FR488*CA488/100*1000</f>
        <v>20.813242085999999</v>
      </c>
      <c r="KL488" s="20">
        <f>FR488*CC488/100*1000</f>
        <v>43.715268323999993</v>
      </c>
      <c r="KM488" s="9"/>
      <c r="KN488" s="9"/>
      <c r="KO488" s="9"/>
      <c r="KP488" s="1"/>
      <c r="KQ488" s="9"/>
      <c r="KR488" s="9"/>
      <c r="KS488" s="245" t="s">
        <v>430</v>
      </c>
      <c r="KT488" s="459" t="s">
        <v>430</v>
      </c>
      <c r="KU488" s="237" t="s">
        <v>430</v>
      </c>
      <c r="KV488" s="237" t="s">
        <v>430</v>
      </c>
      <c r="KW488" s="237" t="s">
        <v>430</v>
      </c>
      <c r="KX488" s="237" t="s">
        <v>430</v>
      </c>
      <c r="KY488" s="237" t="s">
        <v>430</v>
      </c>
      <c r="KZ488" s="237" t="s">
        <v>430</v>
      </c>
      <c r="LA488" s="11" t="s">
        <v>430</v>
      </c>
      <c r="LB488" s="11"/>
      <c r="LC488" s="11"/>
    </row>
    <row r="489" spans="1:315">
      <c r="A489" s="1">
        <v>205</v>
      </c>
      <c r="B489" s="1">
        <f>COUNTIFS($D$3:D489,D489,$F$3:F489,F489)</f>
        <v>1</v>
      </c>
      <c r="C489" s="34">
        <v>13278</v>
      </c>
      <c r="D489" s="21" t="s">
        <v>1263</v>
      </c>
      <c r="E489" s="2" t="s">
        <v>508</v>
      </c>
      <c r="F489" s="12">
        <v>420326428</v>
      </c>
      <c r="G489" s="1">
        <v>78</v>
      </c>
      <c r="H489" s="441">
        <v>44061</v>
      </c>
      <c r="I489" s="29" t="s">
        <v>441</v>
      </c>
      <c r="J489" s="24" t="s">
        <v>486</v>
      </c>
      <c r="K489" s="2" t="s">
        <v>429</v>
      </c>
      <c r="L489" s="1">
        <v>6.5</v>
      </c>
      <c r="M489" s="2" t="s">
        <v>661</v>
      </c>
      <c r="N489" s="2" t="s">
        <v>430</v>
      </c>
      <c r="O489" s="1"/>
      <c r="P489" s="1" t="s">
        <v>1246</v>
      </c>
      <c r="Q489" s="25"/>
      <c r="R489" s="25"/>
      <c r="S489" s="2"/>
      <c r="T489" s="41"/>
      <c r="U489" s="41"/>
      <c r="V489" s="54" t="s">
        <v>1107</v>
      </c>
      <c r="W489" s="27"/>
      <c r="X489" s="56"/>
      <c r="Y489" s="56"/>
      <c r="Z489" s="29"/>
      <c r="AA489" s="1" t="s">
        <v>793</v>
      </c>
      <c r="AB489" s="1"/>
      <c r="AC489" s="112">
        <v>140</v>
      </c>
      <c r="AD489" s="112">
        <v>900</v>
      </c>
      <c r="AE489" s="11"/>
      <c r="AF489" s="11"/>
      <c r="AG489" s="11" t="s">
        <v>482</v>
      </c>
      <c r="AH489" s="112">
        <v>50</v>
      </c>
      <c r="AI489" s="11"/>
      <c r="AJ489" s="11"/>
      <c r="AK489" s="112"/>
      <c r="AL489" s="1"/>
      <c r="AM489" s="11"/>
      <c r="AN489" s="1"/>
      <c r="AO489" s="113">
        <v>46.5</v>
      </c>
      <c r="AP489" s="114">
        <v>39.799999999999997</v>
      </c>
      <c r="AQ489" s="115">
        <v>12.4</v>
      </c>
      <c r="AR489" s="116">
        <f>AO489+AP489+AQ489</f>
        <v>98.7</v>
      </c>
      <c r="AS489" s="117">
        <f>AO489/AP489</f>
        <v>1.1683417085427137</v>
      </c>
      <c r="AT489" s="118">
        <f>AO489/AP489*AQ489</f>
        <v>14.48743718592965</v>
      </c>
      <c r="AU489" s="119">
        <f>AO489/(AP489+AQ489)</f>
        <v>0.8908045977011495</v>
      </c>
      <c r="AV489" s="19">
        <f>AW489*AO489/100</f>
        <v>38.010000000000005</v>
      </c>
      <c r="AW489" s="19">
        <f>98-AY489-(CD489*100/AO489)</f>
        <v>81.741935483870975</v>
      </c>
      <c r="AX489" s="120">
        <v>6.17</v>
      </c>
      <c r="AY489" s="19">
        <f>AX489*100/AO489</f>
        <v>13.268817204301076</v>
      </c>
      <c r="AZ489" s="1" t="s">
        <v>431</v>
      </c>
      <c r="BA489" s="55">
        <v>20.2</v>
      </c>
      <c r="BB489" s="1" t="s">
        <v>431</v>
      </c>
      <c r="BC489" s="6">
        <v>4.8000000000000001E-2</v>
      </c>
      <c r="BD489" s="6"/>
      <c r="BE489" s="19"/>
      <c r="BF489" s="19"/>
      <c r="BG489" s="2">
        <v>5715</v>
      </c>
      <c r="BH489" s="2">
        <v>267</v>
      </c>
      <c r="BI489" s="19">
        <v>1.17</v>
      </c>
      <c r="BJ489" s="19">
        <v>28.9</v>
      </c>
      <c r="BK489" s="19">
        <v>71.099999999999994</v>
      </c>
      <c r="BL489" s="144">
        <f>BJ489/BK489</f>
        <v>0.40646976090014064</v>
      </c>
      <c r="BM489" s="122">
        <v>0.34</v>
      </c>
      <c r="BN489" s="6">
        <f>BM489*100/AO489</f>
        <v>0.73118279569892475</v>
      </c>
      <c r="BO489" s="1" t="s">
        <v>431</v>
      </c>
      <c r="BP489" s="19">
        <v>49.6</v>
      </c>
      <c r="BQ489" s="19">
        <v>53.13</v>
      </c>
      <c r="BR489" s="42">
        <v>43216.800000000003</v>
      </c>
      <c r="BS489" s="6">
        <f>BX489+BZ489</f>
        <v>60.9</v>
      </c>
      <c r="BT489" s="4">
        <v>85.7</v>
      </c>
      <c r="BU489" s="42">
        <v>8612.7118644067796</v>
      </c>
      <c r="BV489" s="6">
        <f>100-BT489</f>
        <v>14.299999999999997</v>
      </c>
      <c r="BW489" s="6">
        <f>BY489+CA489+CC489</f>
        <v>39.720399999999998</v>
      </c>
      <c r="BX489" s="2">
        <v>17.600000000000001</v>
      </c>
      <c r="BY489" s="22">
        <f>BX489*AP489/100</f>
        <v>7.0048000000000004</v>
      </c>
      <c r="BZ489" s="4">
        <v>43.3</v>
      </c>
      <c r="CA489" s="22">
        <f>BZ489*AP489/100</f>
        <v>17.233399999999996</v>
      </c>
      <c r="CB489" s="4">
        <v>38.9</v>
      </c>
      <c r="CC489" s="22">
        <f>CB489*AP489/100</f>
        <v>15.482199999999999</v>
      </c>
      <c r="CD489" s="22">
        <v>1.39</v>
      </c>
      <c r="CE489" s="123">
        <v>99.8</v>
      </c>
      <c r="CF489" s="123">
        <v>10009</v>
      </c>
      <c r="CG489" s="123">
        <v>99.4</v>
      </c>
      <c r="CH489" s="123">
        <v>6696</v>
      </c>
      <c r="CI489" s="123">
        <v>88</v>
      </c>
      <c r="CJ489" s="123">
        <v>94.9</v>
      </c>
      <c r="CK489" s="123">
        <v>5611</v>
      </c>
      <c r="CL489" s="19">
        <f>BX489/BZ489</f>
        <v>0.40646651270207856</v>
      </c>
      <c r="CM489" s="22"/>
      <c r="CN489" s="22"/>
      <c r="CO489" s="22"/>
      <c r="CP489" s="6">
        <v>0.55000000000000004</v>
      </c>
      <c r="CQ489" s="19"/>
      <c r="CR489" s="19"/>
      <c r="CS489" s="19"/>
      <c r="CT489" s="22"/>
      <c r="CU489" s="139"/>
      <c r="CV489" s="139"/>
      <c r="CW489" s="22"/>
      <c r="CX489" s="22"/>
      <c r="CY489" s="1"/>
      <c r="CZ489" s="22"/>
      <c r="DA489" s="16"/>
      <c r="DB489" s="126" t="s">
        <v>440</v>
      </c>
      <c r="DC489" s="127"/>
      <c r="DD489" s="128" t="s">
        <v>1264</v>
      </c>
      <c r="DE489" s="1"/>
      <c r="DF489" s="1"/>
      <c r="DG489" s="1"/>
      <c r="DH489" s="1"/>
      <c r="DI489" s="1" t="s">
        <v>433</v>
      </c>
      <c r="DJ489" s="205" t="s">
        <v>482</v>
      </c>
      <c r="DK489" s="4">
        <v>2</v>
      </c>
      <c r="DL489" s="4"/>
      <c r="DM489" s="4"/>
      <c r="DN489" s="16">
        <v>0</v>
      </c>
      <c r="DO489" s="4"/>
      <c r="DP489" s="4"/>
      <c r="DQ489" s="4"/>
      <c r="DR489" s="1" t="s">
        <v>430</v>
      </c>
      <c r="DS489" s="1" t="s">
        <v>430</v>
      </c>
      <c r="DT489" s="1">
        <v>164</v>
      </c>
      <c r="DU489" s="1">
        <v>20.7</v>
      </c>
      <c r="DV489" s="1">
        <v>79.3</v>
      </c>
      <c r="DW489" s="1" t="s">
        <v>430</v>
      </c>
      <c r="DX489" s="1" t="s">
        <v>430</v>
      </c>
      <c r="DY489" s="1" t="s">
        <v>430</v>
      </c>
      <c r="DZ489" s="1" t="s">
        <v>430</v>
      </c>
      <c r="EA489" s="1">
        <v>0</v>
      </c>
      <c r="EB489" s="1"/>
      <c r="EC489" s="36"/>
      <c r="ED489" s="36"/>
      <c r="EE489" s="4">
        <v>6.5</v>
      </c>
      <c r="EF489" s="4">
        <v>15</v>
      </c>
      <c r="EG489" s="4">
        <v>2</v>
      </c>
      <c r="EH489" s="4">
        <v>1</v>
      </c>
      <c r="EI489" s="4" t="s">
        <v>2493</v>
      </c>
      <c r="EJ489" s="4" t="s">
        <v>430</v>
      </c>
      <c r="EK489" s="4" t="s">
        <v>430</v>
      </c>
      <c r="EL489" s="6" t="s">
        <v>430</v>
      </c>
      <c r="EM489" s="4"/>
      <c r="EN489" s="4">
        <v>0</v>
      </c>
      <c r="EO489" s="4">
        <v>2</v>
      </c>
      <c r="EP489" s="4">
        <v>1</v>
      </c>
      <c r="EQ489" s="31" t="s">
        <v>513</v>
      </c>
      <c r="ER489" s="14" t="s">
        <v>513</v>
      </c>
      <c r="ES489" s="129">
        <v>13278</v>
      </c>
      <c r="ET489" s="130">
        <v>75</v>
      </c>
      <c r="EU489" s="130">
        <v>6020</v>
      </c>
      <c r="EV489" s="130">
        <v>8000</v>
      </c>
      <c r="EW489" s="130">
        <v>39780</v>
      </c>
      <c r="EX489" s="130">
        <v>2001</v>
      </c>
      <c r="EY489" s="131">
        <f>EX489/EV489*EW489/ET489</f>
        <v>132.66630000000001</v>
      </c>
      <c r="EZ489" s="38">
        <f>L489*EY489</f>
        <v>862.33095000000003</v>
      </c>
      <c r="FA489" s="9"/>
      <c r="FB489" s="9"/>
      <c r="FC489" s="9"/>
      <c r="FD489" s="9"/>
      <c r="FE489" s="132"/>
      <c r="FF489" s="132"/>
      <c r="FG489" s="132"/>
      <c r="FH489" s="133"/>
      <c r="FI489" s="140"/>
      <c r="FJ489" s="133"/>
      <c r="FK489" s="135"/>
      <c r="FL489" s="136"/>
      <c r="FM489" s="9"/>
      <c r="FN489" s="1"/>
      <c r="FO489" s="40">
        <f>AC489/1000</f>
        <v>0.14000000000000001</v>
      </c>
      <c r="FP489" s="9"/>
      <c r="FQ489" s="118">
        <f>EX489*100/EU489</f>
        <v>33.239202657807311</v>
      </c>
      <c r="FR489" s="137">
        <f>EY489/1000</f>
        <v>0.13266630000000001</v>
      </c>
      <c r="FS489" s="9"/>
      <c r="FT489" s="1"/>
      <c r="FU489" s="336">
        <v>44013</v>
      </c>
      <c r="FV489" s="343"/>
      <c r="FW489" s="237" t="s">
        <v>1391</v>
      </c>
      <c r="FX489" s="208"/>
      <c r="FY489" s="243" t="s">
        <v>2429</v>
      </c>
      <c r="FZ489" s="1"/>
      <c r="GA489" s="1">
        <v>1</v>
      </c>
      <c r="GB489" s="9"/>
      <c r="GC489" s="9"/>
      <c r="GD489" s="1"/>
      <c r="GE489" s="20">
        <v>1</v>
      </c>
      <c r="GF489" s="237" t="s">
        <v>2489</v>
      </c>
      <c r="GG489" s="1"/>
      <c r="GH489" s="244" t="s">
        <v>430</v>
      </c>
      <c r="GI489" s="351">
        <v>1</v>
      </c>
      <c r="GJ489" s="244" t="s">
        <v>784</v>
      </c>
      <c r="GK489" s="1"/>
      <c r="GL489" s="244" t="s">
        <v>513</v>
      </c>
      <c r="GM489" s="9"/>
      <c r="GN489" s="1"/>
      <c r="GO489" s="10">
        <v>44061</v>
      </c>
      <c r="GP489" s="10"/>
      <c r="GQ489" s="20"/>
      <c r="GR489" s="138"/>
      <c r="GS489" s="1"/>
      <c r="GT489" s="1"/>
      <c r="GU489" s="1"/>
      <c r="GV489" s="1"/>
      <c r="GW489" s="1"/>
      <c r="GX489" s="1"/>
      <c r="GY489" s="9"/>
      <c r="GZ489" s="9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9"/>
      <c r="KC489" s="9"/>
      <c r="KD489" s="9"/>
      <c r="KE489" s="20">
        <f>FR489*AO489/100*1000</f>
        <v>61.689829500000009</v>
      </c>
      <c r="KF489" s="20">
        <f>FR489*AP489/100*1000</f>
        <v>52.801187399999996</v>
      </c>
      <c r="KG489" s="20">
        <f>FR489*AQ489/100*1000</f>
        <v>16.4506212</v>
      </c>
      <c r="KH489" s="20">
        <f>FR489*AX489/100*1000</f>
        <v>8.1855107100000009</v>
      </c>
      <c r="KI489" s="20">
        <f>FR489*BM489/100*1000</f>
        <v>0.45106542000000005</v>
      </c>
      <c r="KJ489" s="20">
        <f>FR489*BY489/100*1000</f>
        <v>9.2930089824000017</v>
      </c>
      <c r="KK489" s="20">
        <f>FR489*CA489/100*1000</f>
        <v>22.862914144200001</v>
      </c>
      <c r="KL489" s="20">
        <f>FR489*CC489/100*1000</f>
        <v>20.539661898600002</v>
      </c>
      <c r="KM489" s="9"/>
      <c r="KN489" s="9"/>
      <c r="KO489" s="9"/>
      <c r="KP489" s="1"/>
      <c r="KQ489" s="9"/>
      <c r="KR489" s="9"/>
      <c r="KS489" s="245" t="s">
        <v>430</v>
      </c>
      <c r="KT489" s="459" t="s">
        <v>430</v>
      </c>
      <c r="KU489" s="237" t="s">
        <v>430</v>
      </c>
      <c r="KV489" s="237" t="s">
        <v>430</v>
      </c>
      <c r="KW489" s="237" t="s">
        <v>430</v>
      </c>
      <c r="KX489" s="237" t="s">
        <v>430</v>
      </c>
      <c r="KY489" s="237" t="s">
        <v>430</v>
      </c>
      <c r="KZ489" s="237" t="s">
        <v>430</v>
      </c>
      <c r="LA489" s="11" t="s">
        <v>430</v>
      </c>
      <c r="LB489" s="11"/>
      <c r="LC489" s="11"/>
    </row>
    <row r="490" spans="1:315">
      <c r="A490" s="1">
        <v>377</v>
      </c>
      <c r="B490" s="1">
        <f>COUNTIFS($D$3:D490,D490,$F$3:F490,F490)</f>
        <v>1</v>
      </c>
      <c r="C490" s="34">
        <v>12004</v>
      </c>
      <c r="D490" s="21" t="s">
        <v>602</v>
      </c>
      <c r="E490" s="2" t="s">
        <v>953</v>
      </c>
      <c r="F490" s="12">
        <v>5410133333</v>
      </c>
      <c r="G490" s="1">
        <v>65</v>
      </c>
      <c r="H490" s="441">
        <v>43803</v>
      </c>
      <c r="I490" s="29" t="s">
        <v>470</v>
      </c>
      <c r="J490" s="24" t="s">
        <v>486</v>
      </c>
      <c r="K490" s="2" t="s">
        <v>429</v>
      </c>
      <c r="L490" s="1">
        <v>33</v>
      </c>
      <c r="M490" s="2" t="s">
        <v>728</v>
      </c>
      <c r="N490" s="2" t="s">
        <v>430</v>
      </c>
      <c r="O490" s="1"/>
      <c r="P490" s="1" t="s">
        <v>943</v>
      </c>
      <c r="Q490" s="25"/>
      <c r="R490" s="25"/>
      <c r="S490" s="2"/>
      <c r="T490" s="45" t="s">
        <v>782</v>
      </c>
      <c r="U490" s="45"/>
      <c r="V490" s="47" t="s">
        <v>858</v>
      </c>
      <c r="W490" s="27"/>
      <c r="X490" s="56"/>
      <c r="Y490" s="56"/>
      <c r="Z490" s="29"/>
      <c r="AA490" s="1" t="s">
        <v>756</v>
      </c>
      <c r="AB490" s="1"/>
      <c r="AC490" s="112">
        <v>414</v>
      </c>
      <c r="AD490" s="112">
        <v>13600</v>
      </c>
      <c r="AE490" s="11"/>
      <c r="AF490" s="11"/>
      <c r="AG490" s="11" t="s">
        <v>482</v>
      </c>
      <c r="AH490" s="112">
        <v>10000</v>
      </c>
      <c r="AI490" s="11"/>
      <c r="AJ490" s="1"/>
      <c r="AK490" s="112"/>
      <c r="AL490" s="1"/>
      <c r="AM490" s="1"/>
      <c r="AN490" s="1"/>
      <c r="AO490" s="113">
        <v>75.8</v>
      </c>
      <c r="AP490" s="114">
        <v>22.7</v>
      </c>
      <c r="AQ490" s="115">
        <v>1</v>
      </c>
      <c r="AR490" s="116">
        <f>AO490+AP490+AQ490</f>
        <v>99.5</v>
      </c>
      <c r="AS490" s="117">
        <f>AO490/AP490</f>
        <v>3.33920704845815</v>
      </c>
      <c r="AT490" s="118">
        <f>AO490/AP490*AQ490</f>
        <v>3.33920704845815</v>
      </c>
      <c r="AU490" s="119">
        <f>AO490/(AP490+AQ490)</f>
        <v>3.1983122362869199</v>
      </c>
      <c r="AV490" s="19">
        <v>53.666399999999996</v>
      </c>
      <c r="AW490" s="19">
        <f>95-AY490</f>
        <v>70.8</v>
      </c>
      <c r="AX490" s="148">
        <v>18.343599999999999</v>
      </c>
      <c r="AY490" s="19">
        <v>24.2</v>
      </c>
      <c r="AZ490" s="1" t="s">
        <v>431</v>
      </c>
      <c r="BA490" s="55">
        <v>22.880000000000003</v>
      </c>
      <c r="BB490" s="1" t="s">
        <v>431</v>
      </c>
      <c r="BC490" s="6">
        <v>0.11</v>
      </c>
      <c r="BD490" s="6">
        <v>86</v>
      </c>
      <c r="BE490" s="19">
        <v>90.8</v>
      </c>
      <c r="BF490" s="19">
        <v>59.3</v>
      </c>
      <c r="BG490" s="64" t="s">
        <v>431</v>
      </c>
      <c r="BH490" s="20">
        <v>1254.5999999999999</v>
      </c>
      <c r="BI490" s="2" t="s">
        <v>431</v>
      </c>
      <c r="BJ490" s="19">
        <v>51.1</v>
      </c>
      <c r="BK490" s="1">
        <v>48.9</v>
      </c>
      <c r="BL490" s="121">
        <f>BJ490/BK490</f>
        <v>1.0449897750511248</v>
      </c>
      <c r="BM490" s="122">
        <v>2.1</v>
      </c>
      <c r="BN490" s="6">
        <f>BM490*100/AO490</f>
        <v>2.7704485488126651</v>
      </c>
      <c r="BO490" s="1" t="s">
        <v>431</v>
      </c>
      <c r="BP490" s="1">
        <v>40.700000000000003</v>
      </c>
      <c r="BQ490" s="19">
        <v>84.245999999999995</v>
      </c>
      <c r="BR490" s="42">
        <v>62198.899999999994</v>
      </c>
      <c r="BS490" s="6">
        <f>BX490+BZ490</f>
        <v>21.6</v>
      </c>
      <c r="BT490" s="4">
        <v>78.900000000000006</v>
      </c>
      <c r="BU490" s="42">
        <v>9865.8000000000011</v>
      </c>
      <c r="BV490" s="6">
        <f>100-BT490</f>
        <v>21.099999999999994</v>
      </c>
      <c r="BW490" s="6">
        <f>BY490+CA490+CC490</f>
        <v>22.472999999999999</v>
      </c>
      <c r="BX490" s="4">
        <v>7.8</v>
      </c>
      <c r="BY490" s="22">
        <f>BX490*AP490/100</f>
        <v>1.7706</v>
      </c>
      <c r="BZ490" s="4">
        <v>13.8</v>
      </c>
      <c r="CA490" s="22">
        <f>BZ490*AP490/100</f>
        <v>3.1326000000000001</v>
      </c>
      <c r="CB490" s="4">
        <v>77.400000000000006</v>
      </c>
      <c r="CC490" s="22">
        <f>CB490*AP490/100</f>
        <v>17.569800000000001</v>
      </c>
      <c r="CD490" s="22">
        <v>1.72</v>
      </c>
      <c r="CE490" s="123">
        <v>100</v>
      </c>
      <c r="CF490" s="124">
        <v>19555.75</v>
      </c>
      <c r="CG490" s="123">
        <v>100</v>
      </c>
      <c r="CH490" s="123">
        <v>13908</v>
      </c>
      <c r="CI490" s="123">
        <v>92.9</v>
      </c>
      <c r="CJ490" s="123">
        <v>94.4</v>
      </c>
      <c r="CK490" s="124">
        <v>11336.4</v>
      </c>
      <c r="CL490" s="19">
        <f>BX490/BZ490</f>
        <v>0.56521739130434778</v>
      </c>
      <c r="CM490" s="22"/>
      <c r="CN490" s="22"/>
      <c r="CO490" s="22"/>
      <c r="CP490" s="6"/>
      <c r="CQ490" s="19"/>
      <c r="CR490" s="19"/>
      <c r="CS490" s="19"/>
      <c r="CT490" s="22"/>
      <c r="CU490" s="139"/>
      <c r="CV490" s="139"/>
      <c r="CW490" s="22"/>
      <c r="CX490" s="22"/>
      <c r="CY490" s="1"/>
      <c r="CZ490" s="22"/>
      <c r="DA490" s="1"/>
      <c r="DB490" s="126" t="s">
        <v>446</v>
      </c>
      <c r="DC490" s="127"/>
      <c r="DD490" s="128" t="s">
        <v>954</v>
      </c>
      <c r="DE490" s="1"/>
      <c r="DF490" s="1"/>
      <c r="DG490" s="1"/>
      <c r="DH490" s="1"/>
      <c r="DI490" s="1" t="s">
        <v>433</v>
      </c>
      <c r="DJ490" s="205" t="s">
        <v>482</v>
      </c>
      <c r="DK490" s="4">
        <v>2</v>
      </c>
      <c r="DL490" s="4"/>
      <c r="DM490" s="4"/>
      <c r="DN490" s="16">
        <v>0</v>
      </c>
      <c r="DO490" s="4"/>
      <c r="DP490" s="4"/>
      <c r="DQ490" s="4"/>
      <c r="DR490" s="1" t="s">
        <v>430</v>
      </c>
      <c r="DS490" s="1" t="s">
        <v>430</v>
      </c>
      <c r="DT490" s="1">
        <v>793</v>
      </c>
      <c r="DU490" s="1">
        <v>11.7</v>
      </c>
      <c r="DV490" s="1">
        <v>88.3</v>
      </c>
      <c r="DW490" s="1" t="s">
        <v>430</v>
      </c>
      <c r="DX490" s="1" t="s">
        <v>430</v>
      </c>
      <c r="DY490" s="1" t="s">
        <v>430</v>
      </c>
      <c r="DZ490" s="1" t="s">
        <v>430</v>
      </c>
      <c r="EA490" s="1">
        <v>0</v>
      </c>
      <c r="EB490" s="1"/>
      <c r="EC490" s="36"/>
      <c r="ED490" s="36"/>
      <c r="EE490" s="4">
        <v>33</v>
      </c>
      <c r="EF490" s="4">
        <v>40</v>
      </c>
      <c r="EG490" s="5">
        <v>3</v>
      </c>
      <c r="EH490" s="4">
        <v>0</v>
      </c>
      <c r="EI490" s="4" t="s">
        <v>513</v>
      </c>
      <c r="EJ490" s="4">
        <v>178</v>
      </c>
      <c r="EK490" s="4">
        <v>96</v>
      </c>
      <c r="EL490" s="6">
        <f>EK490/(EJ490*EJ490*0.01*0.01)</f>
        <v>30.299204645878042</v>
      </c>
      <c r="EM490" s="4"/>
      <c r="EN490" s="4">
        <v>1</v>
      </c>
      <c r="EO490" s="4">
        <v>2</v>
      </c>
      <c r="EP490" s="4">
        <v>1</v>
      </c>
      <c r="EQ490" s="31" t="s">
        <v>2455</v>
      </c>
      <c r="ER490" s="14">
        <v>43791</v>
      </c>
      <c r="ES490" s="129">
        <v>12004</v>
      </c>
      <c r="ET490" s="130">
        <v>75</v>
      </c>
      <c r="EU490" s="130">
        <v>304641</v>
      </c>
      <c r="EV490" s="130">
        <v>4000</v>
      </c>
      <c r="EW490" s="130">
        <v>40560</v>
      </c>
      <c r="EX490" s="130">
        <v>3143</v>
      </c>
      <c r="EY490" s="131">
        <f>EX490/EV490*EW490/ET490</f>
        <v>424.93359999999996</v>
      </c>
      <c r="EZ490" s="38">
        <f>L490*EY490</f>
        <v>14022.808799999999</v>
      </c>
      <c r="FA490" s="9"/>
      <c r="FB490" s="9"/>
      <c r="FC490" s="9"/>
      <c r="FD490" s="9"/>
      <c r="FE490" s="132"/>
      <c r="FF490" s="132"/>
      <c r="FG490" s="132"/>
      <c r="FH490" s="133"/>
      <c r="FI490" s="134"/>
      <c r="FJ490" s="133"/>
      <c r="FK490" s="135"/>
      <c r="FL490" s="136"/>
      <c r="FM490" s="9"/>
      <c r="FN490" s="1"/>
      <c r="FO490" s="40">
        <f>AC490/1000</f>
        <v>0.41399999999999998</v>
      </c>
      <c r="FP490" s="9"/>
      <c r="FQ490" s="118">
        <f>EX490*100/EU490</f>
        <v>1.0317061721829957</v>
      </c>
      <c r="FR490" s="137">
        <f>EY490/1000</f>
        <v>0.42493359999999997</v>
      </c>
      <c r="FS490" s="9"/>
      <c r="FT490" s="1"/>
      <c r="FU490" s="336">
        <v>43617</v>
      </c>
      <c r="FV490" s="343"/>
      <c r="FW490" s="237" t="s">
        <v>2806</v>
      </c>
      <c r="FX490" s="208"/>
      <c r="FY490" s="243" t="s">
        <v>2807</v>
      </c>
      <c r="FZ490" s="1"/>
      <c r="GA490" s="1">
        <v>3</v>
      </c>
      <c r="GB490" s="9"/>
      <c r="GC490" s="9"/>
      <c r="GD490" s="1"/>
      <c r="GE490" s="20">
        <v>1</v>
      </c>
      <c r="GF490" s="237" t="s">
        <v>522</v>
      </c>
      <c r="GG490" s="1"/>
      <c r="GH490" s="249">
        <v>43845</v>
      </c>
      <c r="GI490" s="351">
        <v>0</v>
      </c>
      <c r="GJ490" s="244" t="s">
        <v>2710</v>
      </c>
      <c r="GK490" s="1"/>
      <c r="GL490" s="244" t="s">
        <v>513</v>
      </c>
      <c r="GM490" s="9"/>
      <c r="GN490" s="1"/>
      <c r="GO490" s="10">
        <v>43803</v>
      </c>
      <c r="GP490" s="10"/>
      <c r="GQ490" s="20"/>
      <c r="GR490" s="138"/>
      <c r="GS490" s="1"/>
      <c r="GT490" s="1"/>
      <c r="GU490" s="1"/>
      <c r="GV490" s="1"/>
      <c r="GW490" s="1"/>
      <c r="GX490" s="1"/>
      <c r="GY490" s="9"/>
      <c r="GZ490" s="9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9"/>
      <c r="KC490" s="9"/>
      <c r="KD490" s="9"/>
      <c r="KE490" s="20">
        <f>FR490*AO490/100*1000</f>
        <v>322.09966879999996</v>
      </c>
      <c r="KF490" s="20">
        <f>FR490*AP490/100*1000</f>
        <v>96.459927199999996</v>
      </c>
      <c r="KG490" s="20">
        <f>FR490*AQ490/100*1000</f>
        <v>4.2493359999999996</v>
      </c>
      <c r="KH490" s="20">
        <f>FR490*AX490/100*1000</f>
        <v>77.948119849599991</v>
      </c>
      <c r="KI490" s="20">
        <f>FR490*BM490/100*1000</f>
        <v>8.9236056000000001</v>
      </c>
      <c r="KJ490" s="20">
        <f>FR490*BY490/100*1000</f>
        <v>7.5238743215999992</v>
      </c>
      <c r="KK490" s="20">
        <f>FR490*CA490/100*1000</f>
        <v>13.311469953599998</v>
      </c>
      <c r="KL490" s="20">
        <f>FR490*CC490/100*1000</f>
        <v>74.659983652799994</v>
      </c>
      <c r="KM490" s="9"/>
      <c r="KN490" s="9"/>
      <c r="KO490" s="9"/>
      <c r="KP490" s="1"/>
      <c r="KQ490" s="9"/>
      <c r="KR490" s="9"/>
      <c r="KS490" s="23">
        <v>43845</v>
      </c>
      <c r="KT490" s="20">
        <v>1</v>
      </c>
      <c r="KU490" s="1">
        <v>0</v>
      </c>
      <c r="KV490" s="1">
        <v>1</v>
      </c>
      <c r="KW490" s="23">
        <v>43845</v>
      </c>
      <c r="KX490" s="1">
        <v>1</v>
      </c>
      <c r="KY490" s="1">
        <v>0</v>
      </c>
      <c r="KZ490" s="1">
        <v>3</v>
      </c>
      <c r="LA490" s="11" t="s">
        <v>2428</v>
      </c>
      <c r="LB490" s="11"/>
      <c r="LC490" s="11"/>
    </row>
    <row r="491" spans="1:315">
      <c r="A491" s="1">
        <v>205</v>
      </c>
      <c r="B491" s="415">
        <f>COUNTIFS($D$3:D491,D491,$F$3:F491,F491)</f>
        <v>1</v>
      </c>
      <c r="C491" s="21">
        <v>15839</v>
      </c>
      <c r="D491" s="21" t="s">
        <v>602</v>
      </c>
      <c r="E491" s="1" t="s">
        <v>491</v>
      </c>
      <c r="F491" s="12">
        <v>8511116207</v>
      </c>
      <c r="G491" s="1">
        <v>36</v>
      </c>
      <c r="H491" s="441">
        <v>44403</v>
      </c>
      <c r="I491" s="162"/>
      <c r="J491" s="24"/>
      <c r="K491" s="9"/>
      <c r="L491" s="1"/>
      <c r="M491" s="1"/>
      <c r="N491" s="1"/>
      <c r="O491" s="1"/>
      <c r="P491" s="25"/>
      <c r="Q491" s="25"/>
      <c r="R491" s="25"/>
      <c r="S491" s="27"/>
      <c r="T491" s="27"/>
      <c r="U491" s="27"/>
      <c r="V491" s="27"/>
      <c r="W491" s="27"/>
      <c r="X491" s="27"/>
      <c r="Y491" s="26"/>
      <c r="Z491" s="8"/>
      <c r="AA491" s="1"/>
      <c r="AB491" s="1"/>
      <c r="AC491" s="1"/>
      <c r="AD491" s="1"/>
      <c r="AE491" s="1"/>
      <c r="AF491" s="1"/>
      <c r="AG491" s="136"/>
      <c r="AH491" s="9"/>
      <c r="AI491" s="1"/>
      <c r="AJ491" s="1"/>
      <c r="AK491" s="112"/>
      <c r="AL491" s="1"/>
      <c r="AM491" s="1"/>
      <c r="AN491" s="1"/>
      <c r="AO491" s="163"/>
      <c r="AP491" s="164"/>
      <c r="AQ491" s="165"/>
      <c r="AR491" s="166"/>
      <c r="AS491" s="135"/>
      <c r="AT491" s="21"/>
      <c r="AU491" s="167"/>
      <c r="AV491" s="1"/>
      <c r="AW491" s="1"/>
      <c r="AX491" s="168"/>
      <c r="AY491" s="1"/>
      <c r="AZ491" s="1"/>
      <c r="BA491" s="142"/>
      <c r="BB491" s="1"/>
      <c r="BC491" s="169"/>
      <c r="BD491" s="4"/>
      <c r="BE491" s="1"/>
      <c r="BF491" s="1"/>
      <c r="BG491" s="1"/>
      <c r="BH491" s="1"/>
      <c r="BI491" s="1"/>
      <c r="BJ491" s="1"/>
      <c r="BK491" s="1"/>
      <c r="BL491" s="170"/>
      <c r="BM491" s="123"/>
      <c r="BN491" s="4"/>
      <c r="BO491" s="1"/>
      <c r="BP491" s="1"/>
      <c r="BQ491" s="1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25"/>
      <c r="CP491" s="4"/>
      <c r="CQ491" s="1"/>
      <c r="CR491" s="1"/>
      <c r="CS491" s="1"/>
      <c r="CT491" s="25"/>
      <c r="CU491" s="125"/>
      <c r="CV491" s="125"/>
      <c r="CW491" s="1"/>
      <c r="CX491" s="1"/>
      <c r="CY491" s="1"/>
      <c r="CZ491" s="1"/>
      <c r="DA491" s="1"/>
      <c r="DB491" s="126"/>
      <c r="DC491" s="8"/>
      <c r="DD491" s="8"/>
      <c r="DE491" s="1"/>
      <c r="DF491" s="1"/>
      <c r="DG491" s="1"/>
      <c r="DH491" s="1"/>
      <c r="DI491" s="2"/>
      <c r="DJ491" s="206" t="s">
        <v>490</v>
      </c>
      <c r="DK491" s="4"/>
      <c r="DL491" s="4"/>
      <c r="DM491" s="4"/>
      <c r="DN491" s="4"/>
      <c r="DO491" s="4"/>
      <c r="DP491" s="4"/>
      <c r="DQ491" s="4"/>
      <c r="DR491" s="1"/>
      <c r="DS491" s="1"/>
      <c r="DT491" s="2"/>
      <c r="DU491" s="2"/>
      <c r="DV491" s="2"/>
      <c r="DW491" s="2"/>
      <c r="DX491" s="2"/>
      <c r="DY491" s="2"/>
      <c r="DZ491" s="2"/>
      <c r="EA491" s="2"/>
      <c r="EB491" s="1"/>
      <c r="EC491" s="9"/>
      <c r="ED491" s="9"/>
      <c r="EE491" s="9"/>
      <c r="EF491" s="1">
        <v>80</v>
      </c>
      <c r="EG491" s="1"/>
      <c r="EH491" s="1">
        <v>1</v>
      </c>
      <c r="EI491" s="237" t="s">
        <v>2810</v>
      </c>
      <c r="EJ491" s="1">
        <v>185</v>
      </c>
      <c r="EK491" s="1">
        <v>93</v>
      </c>
      <c r="EL491" s="6">
        <f>EK491/(EJ491*EJ491*0.01*0.01)</f>
        <v>27.173119065010958</v>
      </c>
      <c r="EM491" s="1"/>
      <c r="EN491" s="1">
        <v>0</v>
      </c>
      <c r="EO491" s="1">
        <v>1</v>
      </c>
      <c r="EP491" s="1">
        <v>1</v>
      </c>
      <c r="EQ491" s="244" t="s">
        <v>2619</v>
      </c>
      <c r="ER491" s="10">
        <v>43381</v>
      </c>
      <c r="ES491" s="129"/>
      <c r="ET491" s="9"/>
      <c r="EU491" s="9"/>
      <c r="EV491" s="9"/>
      <c r="EW491" s="9"/>
      <c r="EX491" s="9"/>
      <c r="EY491" s="132"/>
      <c r="EZ491" s="132"/>
      <c r="FA491" s="11"/>
      <c r="FB491" s="9"/>
      <c r="FC491" s="9"/>
      <c r="FD491" s="9"/>
      <c r="FE491" s="9"/>
      <c r="FF491" s="9"/>
      <c r="FG491" s="132"/>
      <c r="FH491" s="132"/>
      <c r="FI491" s="134"/>
      <c r="FJ491" s="133"/>
      <c r="FK491" s="171"/>
      <c r="FL491" s="21"/>
      <c r="FM491" s="136"/>
      <c r="FN491" s="9"/>
      <c r="FO491" s="36"/>
      <c r="FP491" s="9"/>
      <c r="FQ491" s="132"/>
      <c r="FR491" s="132"/>
      <c r="FS491" s="1"/>
      <c r="FT491" s="1"/>
      <c r="FU491" s="335" t="s">
        <v>772</v>
      </c>
      <c r="FV491" s="344">
        <v>43221</v>
      </c>
      <c r="FW491" s="210" t="s">
        <v>772</v>
      </c>
      <c r="FX491" s="244" t="s">
        <v>1314</v>
      </c>
      <c r="FY491" s="243" t="s">
        <v>2808</v>
      </c>
      <c r="FZ491" s="1"/>
      <c r="GA491" s="1">
        <v>1</v>
      </c>
      <c r="GB491" s="9"/>
      <c r="GC491" s="9"/>
      <c r="GD491" s="1"/>
      <c r="GE491" s="20">
        <v>1</v>
      </c>
      <c r="GF491" s="237" t="s">
        <v>2809</v>
      </c>
      <c r="GG491" s="1"/>
      <c r="GH491" s="28">
        <v>44411</v>
      </c>
      <c r="GI491" s="351">
        <v>0</v>
      </c>
      <c r="GJ491" s="244" t="s">
        <v>2489</v>
      </c>
      <c r="GK491" s="1"/>
      <c r="GL491" s="244" t="s">
        <v>513</v>
      </c>
      <c r="GM491" s="9"/>
      <c r="GN491" s="1"/>
      <c r="GO491" s="1"/>
      <c r="GP491" s="4"/>
      <c r="GQ491" s="1"/>
      <c r="GR491" s="138"/>
      <c r="GS491" s="1"/>
      <c r="GT491" s="1"/>
      <c r="GU491" s="1"/>
      <c r="GV491" s="1"/>
      <c r="GW491" s="1"/>
      <c r="GX491" s="1"/>
      <c r="GY491" s="9"/>
      <c r="GZ491" s="9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9"/>
      <c r="KC491" s="9"/>
      <c r="KD491" s="9"/>
      <c r="KE491" s="9"/>
      <c r="KF491" s="9"/>
      <c r="KG491" s="9"/>
      <c r="KH491" s="9"/>
      <c r="KI491" s="9"/>
      <c r="KJ491" s="9"/>
      <c r="KK491" s="9"/>
      <c r="KL491" s="9"/>
      <c r="KM491" s="9"/>
      <c r="KN491" s="9"/>
      <c r="KO491" s="9"/>
      <c r="KP491" s="1"/>
      <c r="KQ491" s="9"/>
      <c r="KR491" s="9"/>
      <c r="KS491" s="23">
        <v>44411</v>
      </c>
      <c r="KT491" s="20">
        <v>1</v>
      </c>
      <c r="KU491" s="1">
        <v>0</v>
      </c>
      <c r="KV491" s="1">
        <v>1</v>
      </c>
      <c r="KW491" s="23">
        <v>44411</v>
      </c>
      <c r="KX491" s="1">
        <v>1</v>
      </c>
      <c r="KY491" s="1">
        <v>0</v>
      </c>
      <c r="KZ491" s="1">
        <v>3</v>
      </c>
      <c r="LA491" s="11" t="s">
        <v>2498</v>
      </c>
      <c r="LB491" s="11"/>
      <c r="LC491" s="11"/>
    </row>
    <row r="492" spans="1:315">
      <c r="A492" s="1">
        <v>8</v>
      </c>
      <c r="B492" s="1">
        <f>COUNTIFS($D$3:D492,D492,$F$3:F492,F492)</f>
        <v>1</v>
      </c>
      <c r="C492" s="34">
        <v>16779</v>
      </c>
      <c r="D492" s="21" t="s">
        <v>602</v>
      </c>
      <c r="E492" s="2" t="s">
        <v>484</v>
      </c>
      <c r="F492" s="12">
        <v>500322032</v>
      </c>
      <c r="G492" s="1">
        <v>72</v>
      </c>
      <c r="H492" s="441">
        <v>44571</v>
      </c>
      <c r="I492" s="29" t="s">
        <v>441</v>
      </c>
      <c r="J492" s="24" t="s">
        <v>486</v>
      </c>
      <c r="K492" s="2" t="s">
        <v>429</v>
      </c>
      <c r="L492" s="2">
        <v>7</v>
      </c>
      <c r="M492" s="2">
        <v>2</v>
      </c>
      <c r="N492" s="2" t="s">
        <v>430</v>
      </c>
      <c r="O492" s="11"/>
      <c r="P492" s="2" t="s">
        <v>1398</v>
      </c>
      <c r="Q492" s="11"/>
      <c r="R492" s="11"/>
      <c r="S492" s="11"/>
      <c r="T492" s="41"/>
      <c r="U492" s="41"/>
      <c r="V492" s="61" t="s">
        <v>1358</v>
      </c>
      <c r="W492" s="41"/>
      <c r="X492" s="41"/>
      <c r="Y492" s="63"/>
      <c r="Z492" s="11"/>
      <c r="AA492" s="1" t="s">
        <v>760</v>
      </c>
      <c r="AB492" s="1"/>
      <c r="AC492" s="112">
        <v>91</v>
      </c>
      <c r="AD492" s="112">
        <v>600</v>
      </c>
      <c r="AE492" s="11"/>
      <c r="AF492" s="11"/>
      <c r="AG492" s="11" t="s">
        <v>490</v>
      </c>
      <c r="AH492" s="112">
        <v>50</v>
      </c>
      <c r="AI492" s="11"/>
      <c r="AJ492" s="11"/>
      <c r="AK492" s="112"/>
      <c r="AL492" s="1"/>
      <c r="AM492" s="11"/>
      <c r="AN492" s="1"/>
      <c r="AO492" s="113">
        <v>38.1</v>
      </c>
      <c r="AP492" s="114">
        <v>53.7</v>
      </c>
      <c r="AQ492" s="115">
        <v>6.68</v>
      </c>
      <c r="AR492" s="116">
        <f>AO492+AP492+AQ492</f>
        <v>98.480000000000018</v>
      </c>
      <c r="AS492" s="117">
        <f>AO492/AP492</f>
        <v>0.70949720670391059</v>
      </c>
      <c r="AT492" s="118">
        <f>AO492/AP492*AQ492</f>
        <v>4.7394413407821228</v>
      </c>
      <c r="AU492" s="119">
        <f>AO492/(AP492+AQ492)</f>
        <v>0.63100364359059291</v>
      </c>
      <c r="AV492" s="19">
        <f>AW492*AO492/100</f>
        <v>32.827999999999996</v>
      </c>
      <c r="AW492" s="19">
        <f>98-AY492-(CD492*100/AO492)</f>
        <v>86.162729658792642</v>
      </c>
      <c r="AX492" s="120">
        <v>3.54</v>
      </c>
      <c r="AY492" s="19">
        <f>AX492*100/AO492</f>
        <v>9.2913385826771648</v>
      </c>
      <c r="AZ492" s="1" t="s">
        <v>431</v>
      </c>
      <c r="BA492" s="55">
        <v>27.56</v>
      </c>
      <c r="BB492" s="1" t="s">
        <v>431</v>
      </c>
      <c r="BC492" s="6">
        <v>0.41</v>
      </c>
      <c r="BD492" s="6"/>
      <c r="BE492" s="19"/>
      <c r="BF492" s="19"/>
      <c r="BG492" s="64">
        <v>5155</v>
      </c>
      <c r="BH492" s="64">
        <v>343.64</v>
      </c>
      <c r="BI492" s="19">
        <v>1.31</v>
      </c>
      <c r="BJ492" s="19">
        <v>42.1</v>
      </c>
      <c r="BK492" s="19">
        <f>100-BJ492</f>
        <v>57.9</v>
      </c>
      <c r="BL492" s="121">
        <f>BJ492/BK492</f>
        <v>0.72711571675302245</v>
      </c>
      <c r="BM492" s="122">
        <v>1.22</v>
      </c>
      <c r="BN492" s="6">
        <f>BM492*100/AO492</f>
        <v>3.2020997375328082</v>
      </c>
      <c r="BO492" s="1" t="s">
        <v>431</v>
      </c>
      <c r="BP492" s="19">
        <v>48.125</v>
      </c>
      <c r="BQ492" s="19">
        <v>55.62</v>
      </c>
      <c r="BR492" s="42">
        <v>36284.01</v>
      </c>
      <c r="BS492" s="6">
        <f>BX492+BZ492</f>
        <v>26.349999999999998</v>
      </c>
      <c r="BT492" s="4">
        <v>92.5</v>
      </c>
      <c r="BU492" s="42">
        <v>6430.25</v>
      </c>
      <c r="BV492" s="6">
        <f>100-BT492</f>
        <v>7.5</v>
      </c>
      <c r="BW492" s="6">
        <f>BY492+CA492+CC492</f>
        <v>53.404650000000004</v>
      </c>
      <c r="BX492" s="22">
        <v>8.9499999999999993</v>
      </c>
      <c r="BY492" s="22">
        <f>BX492*AP492/100</f>
        <v>4.8061499999999997</v>
      </c>
      <c r="BZ492" s="6">
        <v>17.399999999999999</v>
      </c>
      <c r="CA492" s="22">
        <f>BZ492*AP492/100</f>
        <v>9.3437999999999999</v>
      </c>
      <c r="CB492" s="6">
        <v>73.099999999999994</v>
      </c>
      <c r="CC492" s="22">
        <f>CB492*AP492/100</f>
        <v>39.2547</v>
      </c>
      <c r="CD492" s="22">
        <v>0.97</v>
      </c>
      <c r="CE492" s="123">
        <v>96</v>
      </c>
      <c r="CF492" s="124">
        <v>8595</v>
      </c>
      <c r="CG492" s="123">
        <v>89.4</v>
      </c>
      <c r="CH492" s="124">
        <v>6262</v>
      </c>
      <c r="CI492" s="123">
        <v>60.3</v>
      </c>
      <c r="CJ492" s="123">
        <v>68.599999999999994</v>
      </c>
      <c r="CK492" s="124">
        <v>4674</v>
      </c>
      <c r="CL492" s="19">
        <f>BX492/BZ492</f>
        <v>0.51436781609195403</v>
      </c>
      <c r="CM492" s="19"/>
      <c r="CN492" s="19"/>
      <c r="CO492" s="19"/>
      <c r="CP492" s="6"/>
      <c r="CQ492" s="19"/>
      <c r="CR492" s="19"/>
      <c r="CS492" s="20"/>
      <c r="CT492" s="25"/>
      <c r="CU492" s="125"/>
      <c r="CV492" s="125"/>
      <c r="CW492" s="1"/>
      <c r="CX492" s="1"/>
      <c r="CY492" s="1"/>
      <c r="CZ492" s="22"/>
      <c r="DA492" s="16"/>
      <c r="DB492" s="126" t="s">
        <v>440</v>
      </c>
      <c r="DC492" s="127"/>
      <c r="DD492" s="128" t="s">
        <v>1913</v>
      </c>
      <c r="DE492" s="1"/>
      <c r="DF492" s="1"/>
      <c r="DG492" s="1"/>
      <c r="DH492" s="1"/>
      <c r="DI492" s="1" t="s">
        <v>433</v>
      </c>
      <c r="DJ492" s="206" t="s">
        <v>490</v>
      </c>
      <c r="DK492" s="4">
        <v>2</v>
      </c>
      <c r="DL492" s="4"/>
      <c r="DM492" s="4"/>
      <c r="DN492" s="16">
        <v>0</v>
      </c>
      <c r="DO492" s="4"/>
      <c r="DP492" s="4"/>
      <c r="DQ492" s="4"/>
      <c r="DR492" s="22" t="s">
        <v>430</v>
      </c>
      <c r="DS492" s="22" t="s">
        <v>430</v>
      </c>
      <c r="DT492" s="22">
        <v>185</v>
      </c>
      <c r="DU492" s="22">
        <v>4.9000000000000004</v>
      </c>
      <c r="DV492" s="22">
        <v>95.1</v>
      </c>
      <c r="DW492" s="22" t="s">
        <v>430</v>
      </c>
      <c r="DX492" s="22" t="s">
        <v>430</v>
      </c>
      <c r="DY492" s="22" t="s">
        <v>430</v>
      </c>
      <c r="DZ492" s="39" t="s">
        <v>430</v>
      </c>
      <c r="EA492" s="2">
        <v>0</v>
      </c>
      <c r="EB492" s="2"/>
      <c r="EC492" s="36"/>
      <c r="ED492" s="36"/>
      <c r="EE492" s="4">
        <f>L492</f>
        <v>7</v>
      </c>
      <c r="EF492" s="4" t="s">
        <v>430</v>
      </c>
      <c r="EG492" s="4"/>
      <c r="EH492" s="4">
        <v>0</v>
      </c>
      <c r="EI492" s="4" t="s">
        <v>513</v>
      </c>
      <c r="EJ492" s="4" t="s">
        <v>430</v>
      </c>
      <c r="EK492" s="4" t="s">
        <v>430</v>
      </c>
      <c r="EL492" s="6" t="s">
        <v>430</v>
      </c>
      <c r="EM492" s="4"/>
      <c r="EN492" s="4">
        <v>1</v>
      </c>
      <c r="EO492" s="4">
        <v>2</v>
      </c>
      <c r="EP492" s="4">
        <v>1</v>
      </c>
      <c r="EQ492" s="31" t="s">
        <v>513</v>
      </c>
      <c r="ER492" s="14" t="s">
        <v>513</v>
      </c>
      <c r="ES492" s="129">
        <f>C492</f>
        <v>16779</v>
      </c>
      <c r="ET492" s="130">
        <v>75</v>
      </c>
      <c r="EU492" s="130">
        <v>12684</v>
      </c>
      <c r="EV492" s="130">
        <v>12000</v>
      </c>
      <c r="EW492" s="130">
        <v>37400</v>
      </c>
      <c r="EX492" s="130">
        <v>2072</v>
      </c>
      <c r="EY492" s="131">
        <f>EX492/EV492*EW492/ET492</f>
        <v>86.103111111111119</v>
      </c>
      <c r="EZ492" s="38">
        <f>L492*EY492</f>
        <v>602.72177777777779</v>
      </c>
      <c r="FA492" s="9"/>
      <c r="FB492" s="9"/>
      <c r="FC492" s="9"/>
      <c r="FD492" s="9"/>
      <c r="FE492" s="132"/>
      <c r="FF492" s="132"/>
      <c r="FG492" s="132"/>
      <c r="FH492" s="133"/>
      <c r="FI492" s="134"/>
      <c r="FJ492" s="133"/>
      <c r="FK492" s="135"/>
      <c r="FL492" s="136"/>
      <c r="FM492" s="9"/>
      <c r="FN492" s="1"/>
      <c r="FO492" s="40">
        <f>AC492/1000</f>
        <v>9.0999999999999998E-2</v>
      </c>
      <c r="FP492" s="9"/>
      <c r="FQ492" s="118">
        <f>EX492*100/EU492</f>
        <v>16.335540838852097</v>
      </c>
      <c r="FR492" s="137">
        <f>EY492/1000</f>
        <v>8.6103111111111116E-2</v>
      </c>
      <c r="FS492" s="9"/>
      <c r="FT492" s="1"/>
      <c r="FU492" s="335"/>
      <c r="FV492" s="344">
        <v>44562</v>
      </c>
      <c r="FW492" s="210"/>
      <c r="FX492" s="244" t="s">
        <v>2629</v>
      </c>
      <c r="FY492" s="243" t="s">
        <v>2461</v>
      </c>
      <c r="FZ492" s="1"/>
      <c r="GA492" s="237">
        <v>1</v>
      </c>
      <c r="GB492" s="9"/>
      <c r="GC492" s="9"/>
      <c r="GD492" s="1"/>
      <c r="GE492" s="20">
        <v>0</v>
      </c>
      <c r="GF492" s="237" t="s">
        <v>513</v>
      </c>
      <c r="GG492" s="1"/>
      <c r="GH492" s="28">
        <v>44606</v>
      </c>
      <c r="GI492" s="351">
        <v>1</v>
      </c>
      <c r="GJ492" s="244" t="s">
        <v>1371</v>
      </c>
      <c r="GK492" s="1"/>
      <c r="GL492" s="244" t="s">
        <v>513</v>
      </c>
      <c r="GM492" s="9"/>
      <c r="GN492" s="1"/>
      <c r="GO492" s="10"/>
      <c r="GP492" s="10"/>
      <c r="GQ492" s="20"/>
      <c r="GR492" s="138"/>
      <c r="GS492" s="1"/>
      <c r="GT492" s="1"/>
      <c r="GU492" s="1"/>
      <c r="GV492" s="1"/>
      <c r="GW492" s="1"/>
      <c r="GX492" s="1"/>
      <c r="GY492" s="9"/>
      <c r="GZ492" s="9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22">
        <v>77.900000000000006</v>
      </c>
      <c r="KC492" s="22">
        <v>21.4</v>
      </c>
      <c r="KD492" s="22">
        <v>9.9499999999999993</v>
      </c>
      <c r="KE492" s="20">
        <f>FR492*AO492/100*1000</f>
        <v>32.805285333333337</v>
      </c>
      <c r="KF492" s="20">
        <f>FR492*AP492/100*1000</f>
        <v>46.237370666666671</v>
      </c>
      <c r="KG492" s="20">
        <f>FR492*AQ492/100*1000</f>
        <v>5.7516878222222223</v>
      </c>
      <c r="KH492" s="20">
        <f>FR492*AX492/100*1000</f>
        <v>3.0480501333333336</v>
      </c>
      <c r="KI492" s="20">
        <f>FR492*BM492/100*1000</f>
        <v>1.0504579555555555</v>
      </c>
      <c r="KJ492" s="20">
        <f>FR492*BY492/100*1000</f>
        <v>4.1382446746666668</v>
      </c>
      <c r="KK492" s="20">
        <f>FR492*CA492/100*1000</f>
        <v>8.0453024959999997</v>
      </c>
      <c r="KL492" s="20">
        <f>FR492*CC492/100*1000</f>
        <v>33.799517957333336</v>
      </c>
      <c r="KM492" s="9"/>
      <c r="KN492" s="9"/>
      <c r="KO492" s="9"/>
      <c r="KP492" s="1"/>
      <c r="KQ492" s="9"/>
      <c r="KR492" s="9"/>
      <c r="KS492" s="23">
        <v>44606</v>
      </c>
      <c r="KT492" s="20">
        <v>1</v>
      </c>
      <c r="KU492" s="1">
        <v>1</v>
      </c>
      <c r="KV492" s="1">
        <v>1</v>
      </c>
      <c r="KW492" s="23">
        <v>44606</v>
      </c>
      <c r="KX492" s="1">
        <v>1</v>
      </c>
      <c r="KY492" s="1">
        <v>0</v>
      </c>
      <c r="KZ492" s="1">
        <v>3</v>
      </c>
      <c r="LA492" s="11" t="s">
        <v>2428</v>
      </c>
      <c r="LB492" s="11"/>
      <c r="LC492" s="11"/>
    </row>
    <row r="493" spans="1:315">
      <c r="A493" s="1">
        <v>325</v>
      </c>
      <c r="B493" s="1">
        <f>COUNTIFS($D$3:D493,D493,$F$3:F493,F493)</f>
        <v>1</v>
      </c>
      <c r="C493" s="34">
        <v>11843</v>
      </c>
      <c r="D493" s="21" t="s">
        <v>864</v>
      </c>
      <c r="E493" s="2" t="s">
        <v>481</v>
      </c>
      <c r="F493" s="12">
        <v>7455165333</v>
      </c>
      <c r="G493" s="1">
        <v>45</v>
      </c>
      <c r="H493" s="441">
        <v>43777</v>
      </c>
      <c r="I493" s="29" t="s">
        <v>762</v>
      </c>
      <c r="J493" s="24" t="s">
        <v>486</v>
      </c>
      <c r="K493" s="2" t="s">
        <v>429</v>
      </c>
      <c r="L493" s="1">
        <v>10</v>
      </c>
      <c r="M493" s="2">
        <v>3</v>
      </c>
      <c r="N493" s="2" t="s">
        <v>430</v>
      </c>
      <c r="O493" s="1"/>
      <c r="P493" s="1" t="s">
        <v>848</v>
      </c>
      <c r="Q493" s="25"/>
      <c r="R493" s="25"/>
      <c r="S493" s="2"/>
      <c r="T493" s="45" t="s">
        <v>782</v>
      </c>
      <c r="U493" s="45"/>
      <c r="V493" s="47" t="s">
        <v>858</v>
      </c>
      <c r="W493" s="27"/>
      <c r="X493" s="56"/>
      <c r="Y493" s="56"/>
      <c r="Z493" s="29"/>
      <c r="AA493" s="1" t="s">
        <v>756</v>
      </c>
      <c r="AB493" s="1"/>
      <c r="AC493" s="112">
        <v>103</v>
      </c>
      <c r="AD493" s="112">
        <v>1030</v>
      </c>
      <c r="AE493" s="11"/>
      <c r="AF493" s="11"/>
      <c r="AG493" s="11" t="s">
        <v>482</v>
      </c>
      <c r="AH493" s="112">
        <v>150</v>
      </c>
      <c r="AI493" s="11"/>
      <c r="AJ493" s="1"/>
      <c r="AK493" s="112"/>
      <c r="AL493" s="1"/>
      <c r="AM493" s="1"/>
      <c r="AN493" s="1"/>
      <c r="AO493" s="113">
        <v>22.3</v>
      </c>
      <c r="AP493" s="114">
        <v>50.1</v>
      </c>
      <c r="AQ493" s="115">
        <v>27.5</v>
      </c>
      <c r="AR493" s="116">
        <f>AO493+AP493+AQ493</f>
        <v>99.9</v>
      </c>
      <c r="AS493" s="117">
        <f>AO493/AP493</f>
        <v>0.44510978043912175</v>
      </c>
      <c r="AT493" s="118">
        <f>AO493/AP493*AQ493</f>
        <v>12.240518962075848</v>
      </c>
      <c r="AU493" s="119">
        <f>AO493/(AP493+AQ493)</f>
        <v>0.28737113402061859</v>
      </c>
      <c r="AV493" s="19">
        <v>18.776600000000002</v>
      </c>
      <c r="AW493" s="19">
        <f>95-AY493</f>
        <v>84.2</v>
      </c>
      <c r="AX493" s="120">
        <v>2.4084000000000003</v>
      </c>
      <c r="AY493" s="19">
        <v>10.8</v>
      </c>
      <c r="AZ493" s="1" t="s">
        <v>431</v>
      </c>
      <c r="BA493" s="142">
        <v>47.32</v>
      </c>
      <c r="BB493" s="1" t="s">
        <v>431</v>
      </c>
      <c r="BC493" s="6">
        <v>1</v>
      </c>
      <c r="BD493" s="6">
        <v>79.599999999999994</v>
      </c>
      <c r="BE493" s="19">
        <v>46.3</v>
      </c>
      <c r="BF493" s="19">
        <v>35.9</v>
      </c>
      <c r="BG493" s="2">
        <v>7821</v>
      </c>
      <c r="BH493" s="20">
        <v>523.20000000000005</v>
      </c>
      <c r="BI493" s="19">
        <v>0</v>
      </c>
      <c r="BJ493" s="19">
        <v>54.2</v>
      </c>
      <c r="BK493" s="1">
        <v>45.8</v>
      </c>
      <c r="BL493" s="121">
        <f>BJ493/BK493</f>
        <v>1.1834061135371181</v>
      </c>
      <c r="BM493" s="122">
        <v>0.2</v>
      </c>
      <c r="BN493" s="6">
        <f>BM493*100/AO493</f>
        <v>0.89686098654708513</v>
      </c>
      <c r="BO493" s="1" t="s">
        <v>431</v>
      </c>
      <c r="BP493" s="1">
        <v>32.799999999999997</v>
      </c>
      <c r="BQ493" s="19">
        <v>86.525999999999996</v>
      </c>
      <c r="BR493" s="42">
        <v>48644.642857142855</v>
      </c>
      <c r="BS493" s="6">
        <f>BX493+BZ493</f>
        <v>59.7</v>
      </c>
      <c r="BT493" s="4">
        <v>93.6</v>
      </c>
      <c r="BU493" s="42">
        <v>5649.2800000000007</v>
      </c>
      <c r="BV493" s="6">
        <f>100-BT493</f>
        <v>6.4000000000000057</v>
      </c>
      <c r="BW493" s="6">
        <f>BY493+CA493+CC493</f>
        <v>48.797399999999996</v>
      </c>
      <c r="BX493" s="4">
        <v>13.3</v>
      </c>
      <c r="BY493" s="22">
        <f>BX493*AP493/100</f>
        <v>6.6633000000000004</v>
      </c>
      <c r="BZ493" s="4">
        <v>46.4</v>
      </c>
      <c r="CA493" s="22">
        <f>BZ493*AP493/100</f>
        <v>23.246399999999998</v>
      </c>
      <c r="CB493" s="4">
        <v>37.700000000000003</v>
      </c>
      <c r="CC493" s="22">
        <f>CB493*AP493/100</f>
        <v>18.887700000000002</v>
      </c>
      <c r="CD493" s="6">
        <v>0.8</v>
      </c>
      <c r="CE493" s="123">
        <v>86</v>
      </c>
      <c r="CF493" s="124">
        <v>6899.9999999999991</v>
      </c>
      <c r="CG493" s="123">
        <v>90.4</v>
      </c>
      <c r="CH493" s="123">
        <v>4968</v>
      </c>
      <c r="CI493" s="123">
        <v>55.3</v>
      </c>
      <c r="CJ493" s="123">
        <v>76.099999999999994</v>
      </c>
      <c r="CK493" s="124">
        <v>5799.5999999999995</v>
      </c>
      <c r="CL493" s="143">
        <f>BX493/BZ493</f>
        <v>0.28663793103448276</v>
      </c>
      <c r="CM493" s="22"/>
      <c r="CN493" s="22"/>
      <c r="CO493" s="22"/>
      <c r="CP493" s="6"/>
      <c r="CQ493" s="19"/>
      <c r="CR493" s="19"/>
      <c r="CS493" s="19"/>
      <c r="CT493" s="6">
        <v>88.1</v>
      </c>
      <c r="CU493" s="6">
        <v>53.9</v>
      </c>
      <c r="CV493" s="6"/>
      <c r="CW493" s="22"/>
      <c r="CX493" s="22"/>
      <c r="CY493" s="2"/>
      <c r="CZ493" s="22">
        <v>0</v>
      </c>
      <c r="DA493" s="1"/>
      <c r="DB493" s="126" t="s">
        <v>256</v>
      </c>
      <c r="DC493" s="127"/>
      <c r="DD493" s="128" t="s">
        <v>865</v>
      </c>
      <c r="DE493" s="1"/>
      <c r="DF493" s="1"/>
      <c r="DG493" s="1"/>
      <c r="DH493" s="1"/>
      <c r="DI493" s="1" t="s">
        <v>435</v>
      </c>
      <c r="DJ493" s="205" t="s">
        <v>482</v>
      </c>
      <c r="DK493" s="4">
        <v>2</v>
      </c>
      <c r="DL493" s="4"/>
      <c r="DM493" s="4"/>
      <c r="DN493" s="16">
        <v>0</v>
      </c>
      <c r="DO493" s="4"/>
      <c r="DP493" s="4"/>
      <c r="DQ493" s="4"/>
      <c r="DR493" s="1">
        <v>2.2000000000000002</v>
      </c>
      <c r="DS493" s="1" t="s">
        <v>430</v>
      </c>
      <c r="DT493" s="1">
        <v>120</v>
      </c>
      <c r="DU493" s="1">
        <v>65.8</v>
      </c>
      <c r="DV493" s="1">
        <v>34.200000000000003</v>
      </c>
      <c r="DW493" s="1" t="s">
        <v>430</v>
      </c>
      <c r="DX493" s="1" t="s">
        <v>430</v>
      </c>
      <c r="DY493" s="1" t="s">
        <v>430</v>
      </c>
      <c r="DZ493" s="1" t="s">
        <v>430</v>
      </c>
      <c r="EA493" s="1">
        <v>0</v>
      </c>
      <c r="EB493" s="1"/>
      <c r="EC493" s="36"/>
      <c r="ED493" s="36"/>
      <c r="EE493" s="4">
        <v>10</v>
      </c>
      <c r="EF493" s="4" t="s">
        <v>430</v>
      </c>
      <c r="EG493" s="4"/>
      <c r="EH493" s="4">
        <v>1</v>
      </c>
      <c r="EI493" s="4" t="s">
        <v>2561</v>
      </c>
      <c r="EJ493" s="4">
        <v>182</v>
      </c>
      <c r="EK493" s="4">
        <v>110</v>
      </c>
      <c r="EL493" s="6">
        <f>EK493/(EJ493*EJ493*0.01*0.01)</f>
        <v>33.208549692066171</v>
      </c>
      <c r="EM493" s="4"/>
      <c r="EN493" s="4">
        <v>0</v>
      </c>
      <c r="EO493" s="4">
        <v>2</v>
      </c>
      <c r="EP493" s="4">
        <v>2</v>
      </c>
      <c r="EQ493" s="31" t="s">
        <v>2612</v>
      </c>
      <c r="ER493" s="14">
        <v>43556</v>
      </c>
      <c r="ES493" s="129">
        <v>11843</v>
      </c>
      <c r="ET493" s="130">
        <v>75</v>
      </c>
      <c r="EU493" s="130">
        <v>2429</v>
      </c>
      <c r="EV493" s="130">
        <v>4000</v>
      </c>
      <c r="EW493" s="130">
        <v>42120</v>
      </c>
      <c r="EX493" s="130">
        <v>1220</v>
      </c>
      <c r="EY493" s="131">
        <f>EX493/EV493*EW493/ET493</f>
        <v>171.28800000000001</v>
      </c>
      <c r="EZ493" s="38">
        <f>L493*EY493</f>
        <v>1712.88</v>
      </c>
      <c r="FA493" s="9"/>
      <c r="FB493" s="9"/>
      <c r="FC493" s="9"/>
      <c r="FD493" s="9"/>
      <c r="FE493" s="132"/>
      <c r="FF493" s="132"/>
      <c r="FG493" s="132"/>
      <c r="FH493" s="133"/>
      <c r="FI493" s="134"/>
      <c r="FJ493" s="133"/>
      <c r="FK493" s="135"/>
      <c r="FL493" s="136"/>
      <c r="FM493" s="9"/>
      <c r="FN493" s="1"/>
      <c r="FO493" s="40">
        <f>AC493/1000</f>
        <v>0.10299999999999999</v>
      </c>
      <c r="FP493" s="9"/>
      <c r="FQ493" s="118">
        <f>EX493*100/EU493</f>
        <v>50.226430629888846</v>
      </c>
      <c r="FR493" s="137">
        <f>EY493/1000</f>
        <v>0.17128800000000002</v>
      </c>
      <c r="FS493" s="9"/>
      <c r="FT493" s="1"/>
      <c r="FU493" s="336">
        <v>43374</v>
      </c>
      <c r="FV493" s="343"/>
      <c r="FW493" s="237" t="s">
        <v>1314</v>
      </c>
      <c r="FX493" s="208"/>
      <c r="FY493" s="243" t="s">
        <v>2693</v>
      </c>
      <c r="FZ493" s="1"/>
      <c r="GA493" s="237" t="s">
        <v>430</v>
      </c>
      <c r="GB493" s="9"/>
      <c r="GC493" s="9"/>
      <c r="GD493" s="1"/>
      <c r="GE493" s="20">
        <v>0</v>
      </c>
      <c r="GF493" s="237" t="s">
        <v>513</v>
      </c>
      <c r="GG493" s="1"/>
      <c r="GH493" s="28">
        <v>44204</v>
      </c>
      <c r="GI493" s="351">
        <v>0</v>
      </c>
      <c r="GJ493" s="244" t="s">
        <v>2811</v>
      </c>
      <c r="GK493" s="1"/>
      <c r="GL493" s="244" t="s">
        <v>513</v>
      </c>
      <c r="GM493" s="9"/>
      <c r="GN493" s="1"/>
      <c r="GO493" s="10">
        <v>43777</v>
      </c>
      <c r="GP493" s="10"/>
      <c r="GQ493" s="20"/>
      <c r="GR493" s="138"/>
      <c r="GS493" s="1"/>
      <c r="GT493" s="1"/>
      <c r="GU493" s="1"/>
      <c r="GV493" s="1"/>
      <c r="GW493" s="1"/>
      <c r="GX493" s="1"/>
      <c r="GY493" s="9"/>
      <c r="GZ493" s="9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9"/>
      <c r="KC493" s="9"/>
      <c r="KD493" s="9"/>
      <c r="KE493" s="20">
        <f>FR493*AO493/100*1000</f>
        <v>38.197224000000006</v>
      </c>
      <c r="KF493" s="20">
        <f>FR493*AP493/100*1000</f>
        <v>85.81528800000001</v>
      </c>
      <c r="KG493" s="20">
        <f>FR493*AQ493/100*1000</f>
        <v>47.104200000000013</v>
      </c>
      <c r="KH493" s="20">
        <f>FR493*AX493/100*1000</f>
        <v>4.125300192000001</v>
      </c>
      <c r="KI493" s="20">
        <f>FR493*BM493/100*1000</f>
        <v>0.34257600000000005</v>
      </c>
      <c r="KJ493" s="20">
        <f>FR493*BY493/100*1000</f>
        <v>11.413433304000003</v>
      </c>
      <c r="KK493" s="20">
        <f>FR493*CA493/100*1000</f>
        <v>39.818293632</v>
      </c>
      <c r="KL493" s="20">
        <f>FR493*CC493/100*1000</f>
        <v>32.352363576000009</v>
      </c>
      <c r="KM493" s="9"/>
      <c r="KN493" s="9"/>
      <c r="KO493" s="9"/>
      <c r="KP493" s="1"/>
      <c r="KQ493" s="9"/>
      <c r="KR493" s="9"/>
      <c r="KS493" s="23">
        <v>44204</v>
      </c>
      <c r="KT493" s="20">
        <v>2</v>
      </c>
      <c r="KU493" s="1">
        <v>1</v>
      </c>
      <c r="KV493" s="1">
        <v>1</v>
      </c>
      <c r="KW493" s="23">
        <v>44372</v>
      </c>
      <c r="KX493" s="1">
        <v>1</v>
      </c>
      <c r="KY493" s="1">
        <v>0</v>
      </c>
      <c r="KZ493" s="1">
        <v>3</v>
      </c>
      <c r="LA493" s="11" t="s">
        <v>2428</v>
      </c>
      <c r="LB493" s="11"/>
      <c r="LC493" s="11"/>
    </row>
    <row r="494" spans="1:315">
      <c r="A494" s="1">
        <v>297</v>
      </c>
      <c r="B494" s="415">
        <f>COUNTIFS($D$3:D494,D494,$F$3:F494,F494)</f>
        <v>1</v>
      </c>
      <c r="C494" s="21">
        <v>11772</v>
      </c>
      <c r="D494" s="21" t="s">
        <v>2345</v>
      </c>
      <c r="E494" s="1" t="s">
        <v>520</v>
      </c>
      <c r="F494" s="12">
        <v>8303015336</v>
      </c>
      <c r="G494" s="1">
        <v>36</v>
      </c>
      <c r="H494" s="441">
        <v>43759</v>
      </c>
      <c r="I494" s="162"/>
      <c r="J494" s="24"/>
      <c r="K494" s="9"/>
      <c r="L494" s="1"/>
      <c r="M494" s="1"/>
      <c r="N494" s="1"/>
      <c r="O494" s="1"/>
      <c r="P494" s="25"/>
      <c r="Q494" s="25"/>
      <c r="R494" s="25"/>
      <c r="S494" s="27"/>
      <c r="T494" s="27"/>
      <c r="U494" s="27"/>
      <c r="V494" s="27"/>
      <c r="W494" s="27"/>
      <c r="X494" s="27"/>
      <c r="Y494" s="26"/>
      <c r="Z494" s="8"/>
      <c r="AA494" s="1"/>
      <c r="AB494" s="1"/>
      <c r="AC494" s="1"/>
      <c r="AD494" s="1"/>
      <c r="AE494" s="1"/>
      <c r="AF494" s="1"/>
      <c r="AG494" s="136"/>
      <c r="AH494" s="9"/>
      <c r="AI494" s="1"/>
      <c r="AJ494" s="1"/>
      <c r="AK494" s="112"/>
      <c r="AL494" s="1"/>
      <c r="AM494" s="1"/>
      <c r="AN494" s="1"/>
      <c r="AO494" s="163"/>
      <c r="AP494" s="164"/>
      <c r="AQ494" s="165"/>
      <c r="AR494" s="166"/>
      <c r="AS494" s="135"/>
      <c r="AT494" s="21"/>
      <c r="AU494" s="167"/>
      <c r="AV494" s="1"/>
      <c r="AW494" s="1"/>
      <c r="AX494" s="168"/>
      <c r="AY494" s="1"/>
      <c r="AZ494" s="1"/>
      <c r="BA494" s="142"/>
      <c r="BB494" s="1"/>
      <c r="BC494" s="169"/>
      <c r="BD494" s="4"/>
      <c r="BE494" s="1"/>
      <c r="BF494" s="1"/>
      <c r="BG494" s="1"/>
      <c r="BH494" s="1"/>
      <c r="BI494" s="1"/>
      <c r="BJ494" s="1"/>
      <c r="BK494" s="1"/>
      <c r="BL494" s="170"/>
      <c r="BM494" s="123"/>
      <c r="BN494" s="4"/>
      <c r="BO494" s="1"/>
      <c r="BP494" s="1"/>
      <c r="BQ494" s="1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25"/>
      <c r="CP494" s="4"/>
      <c r="CQ494" s="1"/>
      <c r="CR494" s="1"/>
      <c r="CS494" s="1"/>
      <c r="CT494" s="25"/>
      <c r="CU494" s="125"/>
      <c r="CV494" s="125"/>
      <c r="CW494" s="1"/>
      <c r="CX494" s="1"/>
      <c r="CY494" s="1"/>
      <c r="CZ494" s="1"/>
      <c r="DA494" s="1"/>
      <c r="DB494" s="126"/>
      <c r="DC494" s="8"/>
      <c r="DD494" s="8"/>
      <c r="DE494" s="1"/>
      <c r="DF494" s="1"/>
      <c r="DG494" s="1"/>
      <c r="DH494" s="1"/>
      <c r="DI494" s="2"/>
      <c r="DJ494" s="205" t="s">
        <v>482</v>
      </c>
      <c r="DK494" s="4"/>
      <c r="DL494" s="4"/>
      <c r="DM494" s="4"/>
      <c r="DN494" s="4"/>
      <c r="DO494" s="4"/>
      <c r="DP494" s="4"/>
      <c r="DQ494" s="4"/>
      <c r="DR494" s="1"/>
      <c r="DS494" s="1"/>
      <c r="DT494" s="2"/>
      <c r="DU494" s="2"/>
      <c r="DV494" s="2"/>
      <c r="DW494" s="2"/>
      <c r="DX494" s="2"/>
      <c r="DY494" s="2"/>
      <c r="DZ494" s="2"/>
      <c r="EA494" s="2"/>
      <c r="EB494" s="1"/>
      <c r="EC494" s="9"/>
      <c r="ED494" s="9"/>
      <c r="EE494" s="9"/>
      <c r="EF494" s="1">
        <v>30</v>
      </c>
      <c r="EG494" s="1"/>
      <c r="EH494" s="1">
        <v>1</v>
      </c>
      <c r="EI494" s="237" t="s">
        <v>2813</v>
      </c>
      <c r="EJ494" s="237" t="s">
        <v>430</v>
      </c>
      <c r="EK494" s="237" t="s">
        <v>430</v>
      </c>
      <c r="EL494" s="6" t="s">
        <v>430</v>
      </c>
      <c r="EM494" s="1"/>
      <c r="EN494" s="1">
        <v>1</v>
      </c>
      <c r="EO494" s="1">
        <v>2</v>
      </c>
      <c r="EP494" s="1">
        <v>1</v>
      </c>
      <c r="EQ494" s="244" t="s">
        <v>513</v>
      </c>
      <c r="ER494" s="10" t="s">
        <v>513</v>
      </c>
      <c r="ES494" s="129"/>
      <c r="ET494" s="9"/>
      <c r="EU494" s="9"/>
      <c r="EV494" s="9"/>
      <c r="EW494" s="9"/>
      <c r="EX494" s="9"/>
      <c r="EY494" s="132"/>
      <c r="EZ494" s="132"/>
      <c r="FA494" s="11"/>
      <c r="FB494" s="9"/>
      <c r="FC494" s="9"/>
      <c r="FD494" s="9"/>
      <c r="FE494" s="9"/>
      <c r="FF494" s="9"/>
      <c r="FG494" s="132"/>
      <c r="FH494" s="132"/>
      <c r="FI494" s="134"/>
      <c r="FJ494" s="133"/>
      <c r="FK494" s="171"/>
      <c r="FL494" s="21"/>
      <c r="FM494" s="136"/>
      <c r="FN494" s="9"/>
      <c r="FO494" s="36"/>
      <c r="FP494" s="9"/>
      <c r="FQ494" s="132"/>
      <c r="FR494" s="132"/>
      <c r="FS494" s="1"/>
      <c r="FT494" s="1"/>
      <c r="FU494" s="336">
        <v>43739</v>
      </c>
      <c r="FV494" s="343" t="s">
        <v>772</v>
      </c>
      <c r="FW494" s="237" t="s">
        <v>2471</v>
      </c>
      <c r="FX494" s="208" t="s">
        <v>772</v>
      </c>
      <c r="FY494" s="243" t="s">
        <v>2429</v>
      </c>
      <c r="FZ494" s="1"/>
      <c r="GA494" s="237">
        <v>2</v>
      </c>
      <c r="GB494" s="9"/>
      <c r="GC494" s="9"/>
      <c r="GD494" s="1"/>
      <c r="GE494" s="20">
        <v>1</v>
      </c>
      <c r="GF494" s="237" t="s">
        <v>2440</v>
      </c>
      <c r="GG494" s="1"/>
      <c r="GH494" s="28">
        <v>43801</v>
      </c>
      <c r="GI494" s="351">
        <v>1</v>
      </c>
      <c r="GJ494" s="244" t="s">
        <v>2812</v>
      </c>
      <c r="GK494" s="1"/>
      <c r="GL494" s="244" t="s">
        <v>513</v>
      </c>
      <c r="GM494" s="9"/>
      <c r="GN494" s="1"/>
      <c r="GO494" s="1"/>
      <c r="GP494" s="4"/>
      <c r="GQ494" s="1"/>
      <c r="GR494" s="138"/>
      <c r="GS494" s="1"/>
      <c r="GT494" s="1"/>
      <c r="GU494" s="1"/>
      <c r="GV494" s="1"/>
      <c r="GW494" s="1"/>
      <c r="GX494" s="1"/>
      <c r="GY494" s="9"/>
      <c r="GZ494" s="9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9"/>
      <c r="KC494" s="9"/>
      <c r="KD494" s="9"/>
      <c r="KE494" s="9"/>
      <c r="KF494" s="9"/>
      <c r="KG494" s="9"/>
      <c r="KH494" s="9"/>
      <c r="KI494" s="9"/>
      <c r="KJ494" s="9"/>
      <c r="KK494" s="9"/>
      <c r="KL494" s="9"/>
      <c r="KM494" s="9"/>
      <c r="KN494" s="9"/>
      <c r="KO494" s="9"/>
      <c r="KP494" s="1"/>
      <c r="KQ494" s="9"/>
      <c r="KR494" s="9"/>
      <c r="KS494" s="23">
        <v>43801</v>
      </c>
      <c r="KT494" s="20">
        <v>1</v>
      </c>
      <c r="KU494" s="1">
        <v>1</v>
      </c>
      <c r="KV494" s="1">
        <v>2</v>
      </c>
      <c r="KW494" s="23">
        <v>43892</v>
      </c>
      <c r="KX494" s="1">
        <v>1</v>
      </c>
      <c r="KY494" s="1">
        <v>0</v>
      </c>
      <c r="KZ494" s="1">
        <v>3</v>
      </c>
      <c r="LA494" s="11" t="s">
        <v>2428</v>
      </c>
      <c r="LB494" s="11"/>
      <c r="LC494" s="11"/>
    </row>
    <row r="495" spans="1:315">
      <c r="A495" s="1">
        <v>108</v>
      </c>
      <c r="B495" s="1">
        <f>COUNTIFS($D$3:D495,D495,$F$3:F495,F495)</f>
        <v>1</v>
      </c>
      <c r="C495" s="34">
        <v>17347</v>
      </c>
      <c r="D495" s="21" t="s">
        <v>2016</v>
      </c>
      <c r="E495" s="2" t="s">
        <v>520</v>
      </c>
      <c r="F495" s="12">
        <v>510617070</v>
      </c>
      <c r="G495" s="1">
        <v>71</v>
      </c>
      <c r="H495" s="441">
        <v>44685</v>
      </c>
      <c r="I495" s="29" t="s">
        <v>2017</v>
      </c>
      <c r="J495" s="24" t="s">
        <v>486</v>
      </c>
      <c r="K495" s="2" t="s">
        <v>429</v>
      </c>
      <c r="L495" s="2">
        <v>15</v>
      </c>
      <c r="M495" s="2">
        <v>2</v>
      </c>
      <c r="N495" s="2" t="s">
        <v>644</v>
      </c>
      <c r="O495" s="11"/>
      <c r="P495" s="2" t="s">
        <v>1991</v>
      </c>
      <c r="Q495" s="11"/>
      <c r="R495" s="11"/>
      <c r="S495" s="11"/>
      <c r="T495" s="41"/>
      <c r="U495" s="41"/>
      <c r="V495" s="61" t="s">
        <v>1980</v>
      </c>
      <c r="W495" s="41"/>
      <c r="X495" s="41"/>
      <c r="Y495" s="41"/>
      <c r="Z495" s="29"/>
      <c r="AA495" s="1" t="s">
        <v>1780</v>
      </c>
      <c r="AB495" s="1"/>
      <c r="AC495" s="112">
        <v>23</v>
      </c>
      <c r="AD495" s="112">
        <v>300</v>
      </c>
      <c r="AE495" s="11"/>
      <c r="AF495" s="11"/>
      <c r="AG495" s="11" t="s">
        <v>482</v>
      </c>
      <c r="AH495" s="112">
        <v>50</v>
      </c>
      <c r="AI495" s="1"/>
      <c r="AJ495" s="11"/>
      <c r="AK495" s="112"/>
      <c r="AL495" s="1"/>
      <c r="AM495" s="11"/>
      <c r="AN495" s="1"/>
      <c r="AO495" s="113">
        <v>29.4</v>
      </c>
      <c r="AP495" s="114">
        <v>57.7</v>
      </c>
      <c r="AQ495" s="115">
        <v>11.3</v>
      </c>
      <c r="AR495" s="116">
        <f>AO495+AP495+AQ495</f>
        <v>98.399999999999991</v>
      </c>
      <c r="AS495" s="117">
        <f>AO495/AP495</f>
        <v>0.50953206239168103</v>
      </c>
      <c r="AT495" s="118">
        <f>AO495/AP495*AQ495</f>
        <v>5.7577123050259962</v>
      </c>
      <c r="AU495" s="119">
        <f>AO495/(AP495+AQ495)</f>
        <v>0.42608695652173911</v>
      </c>
      <c r="AV495" s="19">
        <f>AW495*AO495/100</f>
        <v>26.031999999999996</v>
      </c>
      <c r="AW495" s="19">
        <f>98-AY495</f>
        <v>88.544217687074834</v>
      </c>
      <c r="AX495" s="120">
        <v>2.78</v>
      </c>
      <c r="AY495" s="19">
        <f>AX495*100/AO495</f>
        <v>9.4557823129251712</v>
      </c>
      <c r="AZ495" s="1" t="s">
        <v>431</v>
      </c>
      <c r="BA495" s="55">
        <v>15.4</v>
      </c>
      <c r="BB495" s="1" t="s">
        <v>431</v>
      </c>
      <c r="BC495" s="6">
        <v>4.7E-2</v>
      </c>
      <c r="BD495" s="6"/>
      <c r="BE495" s="19"/>
      <c r="BF495" s="19"/>
      <c r="BG495" s="64">
        <v>4276.9230769230771</v>
      </c>
      <c r="BH495" s="64">
        <v>156</v>
      </c>
      <c r="BI495" s="19">
        <v>0.66</v>
      </c>
      <c r="BJ495" s="19">
        <v>55.2</v>
      </c>
      <c r="BK495" s="19">
        <f>100-BJ495</f>
        <v>44.8</v>
      </c>
      <c r="BL495" s="121">
        <f>BJ495/BK495</f>
        <v>1.2321428571428572</v>
      </c>
      <c r="BM495" s="122">
        <v>0.28999999999999998</v>
      </c>
      <c r="BN495" s="6">
        <f>BM495*100/AO495</f>
        <v>0.98639455782312913</v>
      </c>
      <c r="BO495" s="1" t="s">
        <v>431</v>
      </c>
      <c r="BP495" s="19">
        <v>32.118644067796609</v>
      </c>
      <c r="BQ495" s="19">
        <v>42.5</v>
      </c>
      <c r="BR495" s="42">
        <v>38976</v>
      </c>
      <c r="BS495" s="6">
        <f>BX495+BZ495</f>
        <v>55.5</v>
      </c>
      <c r="BT495" s="4">
        <v>77.8</v>
      </c>
      <c r="BU495" s="42">
        <v>7474.6031746031749</v>
      </c>
      <c r="BV495" s="6">
        <f>100-BT495</f>
        <v>22.200000000000003</v>
      </c>
      <c r="BW495" s="6">
        <f>BY495+CA495+CC495</f>
        <v>57.469200000000001</v>
      </c>
      <c r="BX495" s="22">
        <v>25.7</v>
      </c>
      <c r="BY495" s="22">
        <f>BX495*AP495/100</f>
        <v>14.828900000000001</v>
      </c>
      <c r="BZ495" s="6">
        <v>29.8</v>
      </c>
      <c r="CA495" s="22">
        <f>BZ495*AP495/100</f>
        <v>17.194600000000001</v>
      </c>
      <c r="CB495" s="6">
        <v>44.1</v>
      </c>
      <c r="CC495" s="22">
        <f>CB495*AP495/100</f>
        <v>25.445700000000002</v>
      </c>
      <c r="CD495" s="22" t="s">
        <v>431</v>
      </c>
      <c r="CE495" s="123">
        <v>88.9</v>
      </c>
      <c r="CF495" s="124">
        <v>6436</v>
      </c>
      <c r="CG495" s="123">
        <v>73.3</v>
      </c>
      <c r="CH495" s="124">
        <v>5106</v>
      </c>
      <c r="CI495" s="123">
        <v>33.799999999999997</v>
      </c>
      <c r="CJ495" s="123">
        <v>59.8</v>
      </c>
      <c r="CK495" s="124">
        <v>5044</v>
      </c>
      <c r="CL495" s="19">
        <f>BX495/BZ495</f>
        <v>0.86241610738255026</v>
      </c>
      <c r="CM495" s="19"/>
      <c r="CN495" s="19"/>
      <c r="CO495" s="19"/>
      <c r="CP495" s="6"/>
      <c r="CQ495" s="19"/>
      <c r="CR495" s="19"/>
      <c r="CS495" s="20"/>
      <c r="CT495" s="25"/>
      <c r="CU495" s="125"/>
      <c r="CV495" s="125"/>
      <c r="CW495" s="1"/>
      <c r="CX495" s="1"/>
      <c r="CY495" s="1"/>
      <c r="CZ495" s="22"/>
      <c r="DA495" s="16"/>
      <c r="DB495" s="126"/>
      <c r="DC495" s="127"/>
      <c r="DD495" s="128"/>
      <c r="DE495" s="1"/>
      <c r="DF495" s="1"/>
      <c r="DG495" s="1"/>
      <c r="DH495" s="1"/>
      <c r="DI495" s="1" t="s">
        <v>433</v>
      </c>
      <c r="DJ495" s="205" t="s">
        <v>482</v>
      </c>
      <c r="DK495" s="4">
        <v>2</v>
      </c>
      <c r="DL495" s="4"/>
      <c r="DM495" s="4"/>
      <c r="DN495" s="16">
        <v>0</v>
      </c>
      <c r="DO495" s="4"/>
      <c r="DP495" s="4"/>
      <c r="DQ495" s="4"/>
      <c r="DR495" s="55" t="s">
        <v>430</v>
      </c>
      <c r="DS495" s="22" t="s">
        <v>430</v>
      </c>
      <c r="DT495" s="22">
        <v>49</v>
      </c>
      <c r="DU495" s="22">
        <v>18.399999999999999</v>
      </c>
      <c r="DV495" s="22">
        <v>81.599999999999994</v>
      </c>
      <c r="DW495" s="22" t="s">
        <v>430</v>
      </c>
      <c r="DX495" s="22" t="s">
        <v>430</v>
      </c>
      <c r="DY495" s="22" t="s">
        <v>430</v>
      </c>
      <c r="DZ495" s="22" t="s">
        <v>430</v>
      </c>
      <c r="EA495" s="2">
        <v>0</v>
      </c>
      <c r="EB495" s="2"/>
      <c r="EC495" s="36"/>
      <c r="ED495" s="36"/>
      <c r="EE495" s="4">
        <f>L495</f>
        <v>15</v>
      </c>
      <c r="EF495" s="4">
        <v>40</v>
      </c>
      <c r="EG495" s="4"/>
      <c r="EH495" s="4">
        <v>0</v>
      </c>
      <c r="EI495" s="4" t="s">
        <v>513</v>
      </c>
      <c r="EJ495" s="4">
        <v>174</v>
      </c>
      <c r="EK495" s="4">
        <v>85</v>
      </c>
      <c r="EL495" s="6">
        <f>EK495/(EJ495*EJ495*0.01*0.01)</f>
        <v>28.075042938300964</v>
      </c>
      <c r="EM495" s="4"/>
      <c r="EN495" s="4">
        <v>1</v>
      </c>
      <c r="EO495" s="4">
        <v>2</v>
      </c>
      <c r="EP495" s="4">
        <v>2</v>
      </c>
      <c r="EQ495" s="31" t="s">
        <v>513</v>
      </c>
      <c r="ER495" s="14" t="s">
        <v>513</v>
      </c>
      <c r="ES495" s="129">
        <f>C495</f>
        <v>17347</v>
      </c>
      <c r="ET495" s="130">
        <v>75</v>
      </c>
      <c r="EU495" s="130">
        <v>22164</v>
      </c>
      <c r="EV495" s="130">
        <v>20000</v>
      </c>
      <c r="EW495" s="130">
        <v>40560</v>
      </c>
      <c r="EX495" s="130">
        <v>1932</v>
      </c>
      <c r="EY495" s="131">
        <f>EX495/EV495*EW495/ET495</f>
        <v>52.241280000000003</v>
      </c>
      <c r="EZ495" s="38">
        <f>L495*EY495</f>
        <v>783.61920000000009</v>
      </c>
      <c r="FA495" s="9"/>
      <c r="FB495" s="9"/>
      <c r="FC495" s="9"/>
      <c r="FD495" s="9"/>
      <c r="FE495" s="132"/>
      <c r="FF495" s="132"/>
      <c r="FG495" s="132"/>
      <c r="FH495" s="133"/>
      <c r="FI495" s="134"/>
      <c r="FJ495" s="133"/>
      <c r="FK495" s="135"/>
      <c r="FL495" s="136"/>
      <c r="FM495" s="9"/>
      <c r="FN495" s="1"/>
      <c r="FO495" s="40">
        <f>AC495/1000</f>
        <v>2.3E-2</v>
      </c>
      <c r="FP495" s="9"/>
      <c r="FQ495" s="118">
        <f>EX495*100/EU495</f>
        <v>8.7168381158635633</v>
      </c>
      <c r="FR495" s="137">
        <f>EY495/1000</f>
        <v>5.2241280000000001E-2</v>
      </c>
      <c r="FS495" s="9"/>
      <c r="FT495" s="1"/>
      <c r="FU495" s="334" t="s">
        <v>430</v>
      </c>
      <c r="FV495" s="343"/>
      <c r="FW495" s="237" t="s">
        <v>1322</v>
      </c>
      <c r="FX495" s="208"/>
      <c r="FY495" s="243" t="s">
        <v>2695</v>
      </c>
      <c r="FZ495" s="1"/>
      <c r="GA495" s="1">
        <v>2</v>
      </c>
      <c r="GB495" s="9"/>
      <c r="GC495" s="9"/>
      <c r="GD495" s="1"/>
      <c r="GE495" s="20">
        <v>0</v>
      </c>
      <c r="GF495" s="237" t="s">
        <v>513</v>
      </c>
      <c r="GG495" s="1"/>
      <c r="GH495" s="28">
        <v>44727</v>
      </c>
      <c r="GI495" s="351">
        <v>1</v>
      </c>
      <c r="GJ495" s="244" t="s">
        <v>2814</v>
      </c>
      <c r="GK495" s="1"/>
      <c r="GL495" s="244" t="s">
        <v>513</v>
      </c>
      <c r="GM495" s="9"/>
      <c r="GN495" s="1"/>
      <c r="GO495" s="10">
        <v>44685</v>
      </c>
      <c r="GP495" s="10"/>
      <c r="GQ495" s="20"/>
      <c r="GR495" s="138"/>
      <c r="GS495" s="1"/>
      <c r="GT495" s="1"/>
      <c r="GU495" s="1"/>
      <c r="GV495" s="1"/>
      <c r="GW495" s="1"/>
      <c r="GX495" s="1"/>
      <c r="GY495" s="9"/>
      <c r="GZ495" s="9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22"/>
      <c r="KC495" s="22"/>
      <c r="KD495" s="22"/>
      <c r="KE495" s="20">
        <f>FR495*AO495/100*1000</f>
        <v>15.35893632</v>
      </c>
      <c r="KF495" s="20">
        <f>FR495*AP495/100*1000</f>
        <v>30.143218560000001</v>
      </c>
      <c r="KG495" s="20">
        <f>FR495*AQ495/100*1000</f>
        <v>5.9032646399999997</v>
      </c>
      <c r="KH495" s="20">
        <f>FR495*AX495/100*1000</f>
        <v>1.4523075839999999</v>
      </c>
      <c r="KI495" s="20">
        <f>FR495*BM495/100*1000</f>
        <v>0.15149971199999998</v>
      </c>
      <c r="KJ495" s="20">
        <f>FR495*BY495/100*1000</f>
        <v>7.7468071699200003</v>
      </c>
      <c r="KK495" s="20">
        <f>FR495*CA495/100*1000</f>
        <v>8.9826791308800011</v>
      </c>
      <c r="KL495" s="20">
        <f>FR495*CC495/100*1000</f>
        <v>13.293159384960001</v>
      </c>
      <c r="KM495" s="1">
        <v>90.1</v>
      </c>
      <c r="KN495" s="1">
        <v>75.8</v>
      </c>
      <c r="KO495" s="9"/>
      <c r="KP495" s="22"/>
      <c r="KQ495" s="22"/>
      <c r="KR495" s="22"/>
      <c r="KS495" s="10">
        <v>44727</v>
      </c>
      <c r="KT495" s="20">
        <v>1</v>
      </c>
      <c r="KU495" s="1">
        <v>1</v>
      </c>
      <c r="KV495" s="1">
        <v>1</v>
      </c>
      <c r="KW495" s="23">
        <v>44727</v>
      </c>
      <c r="KX495" s="1">
        <v>1</v>
      </c>
      <c r="KY495" s="2">
        <v>0</v>
      </c>
      <c r="KZ495" s="2">
        <v>3</v>
      </c>
      <c r="LA495" s="11" t="s">
        <v>2428</v>
      </c>
      <c r="LB495" s="11"/>
      <c r="LC495" s="11"/>
    </row>
    <row r="496" spans="1:315">
      <c r="A496" s="1">
        <v>102</v>
      </c>
      <c r="B496" s="1">
        <f>COUNTIFS($D$3:D496,D496,$F$3:F496,F496)</f>
        <v>1</v>
      </c>
      <c r="C496" s="34">
        <v>12545</v>
      </c>
      <c r="D496" s="21" t="s">
        <v>1103</v>
      </c>
      <c r="E496" s="2" t="s">
        <v>817</v>
      </c>
      <c r="F496" s="12">
        <v>506014268</v>
      </c>
      <c r="G496" s="1">
        <v>70</v>
      </c>
      <c r="H496" s="441">
        <v>43901</v>
      </c>
      <c r="I496" s="29" t="s">
        <v>456</v>
      </c>
      <c r="J496" s="24" t="s">
        <v>486</v>
      </c>
      <c r="K496" s="2" t="s">
        <v>429</v>
      </c>
      <c r="L496" s="1">
        <v>3.5</v>
      </c>
      <c r="M496" s="2" t="s">
        <v>661</v>
      </c>
      <c r="N496" s="2" t="s">
        <v>430</v>
      </c>
      <c r="O496" s="1"/>
      <c r="P496" s="1" t="s">
        <v>1104</v>
      </c>
      <c r="Q496" s="25"/>
      <c r="R496" s="25"/>
      <c r="S496" s="2"/>
      <c r="T496" s="49" t="s">
        <v>1013</v>
      </c>
      <c r="U496" s="49"/>
      <c r="V496" s="50" t="s">
        <v>1014</v>
      </c>
      <c r="W496" s="27"/>
      <c r="X496" s="56"/>
      <c r="Y496" s="56"/>
      <c r="Z496" s="29"/>
      <c r="AA496" s="1" t="s">
        <v>793</v>
      </c>
      <c r="AB496" s="1"/>
      <c r="AC496" s="112">
        <v>400</v>
      </c>
      <c r="AD496" s="112">
        <v>1400</v>
      </c>
      <c r="AE496" s="11"/>
      <c r="AF496" s="11"/>
      <c r="AG496" s="11" t="s">
        <v>490</v>
      </c>
      <c r="AH496" s="112">
        <v>150</v>
      </c>
      <c r="AI496" s="11"/>
      <c r="AJ496" s="11"/>
      <c r="AK496" s="112"/>
      <c r="AL496" s="1"/>
      <c r="AM496" s="11"/>
      <c r="AN496" s="1"/>
      <c r="AO496" s="113">
        <v>42.9</v>
      </c>
      <c r="AP496" s="114">
        <v>54.6</v>
      </c>
      <c r="AQ496" s="115">
        <v>1.35</v>
      </c>
      <c r="AR496" s="116">
        <f>AO496+AP496+AQ496</f>
        <v>98.85</v>
      </c>
      <c r="AS496" s="117">
        <f>AO496/AP496</f>
        <v>0.7857142857142857</v>
      </c>
      <c r="AT496" s="118">
        <f>AO496/AP496*AQ496</f>
        <v>1.0607142857142857</v>
      </c>
      <c r="AU496" s="119">
        <f>AO496/(AP496+AQ496)</f>
        <v>0.76675603217158173</v>
      </c>
      <c r="AV496" s="19">
        <f>AW496*AO496/100</f>
        <v>37.669720000000005</v>
      </c>
      <c r="AW496" s="19">
        <f>97-AY496-(CD496*100/AO496)</f>
        <v>87.808205128205131</v>
      </c>
      <c r="AX496" s="120">
        <v>1.85328</v>
      </c>
      <c r="AY496" s="19">
        <f>AX496*100/AO496</f>
        <v>4.32</v>
      </c>
      <c r="AZ496" s="1" t="s">
        <v>431</v>
      </c>
      <c r="BA496" s="55">
        <v>36.200000000000003</v>
      </c>
      <c r="BB496" s="1" t="s">
        <v>431</v>
      </c>
      <c r="BC496" s="6">
        <v>3.5999999999999997E-2</v>
      </c>
      <c r="BD496" s="6"/>
      <c r="BE496" s="22"/>
      <c r="BF496" s="19"/>
      <c r="BG496" s="2">
        <v>5377</v>
      </c>
      <c r="BH496" s="64">
        <v>242.35000000000002</v>
      </c>
      <c r="BI496" s="19">
        <v>1.52</v>
      </c>
      <c r="BJ496" s="19">
        <v>53.4</v>
      </c>
      <c r="BK496" s="1">
        <v>46.6</v>
      </c>
      <c r="BL496" s="121">
        <f>BJ496/BK496</f>
        <v>1.1459227467811157</v>
      </c>
      <c r="BM496" s="122">
        <v>7.9000000000000001E-2</v>
      </c>
      <c r="BN496" s="6">
        <f>BM496*100/AO496</f>
        <v>0.18414918414918416</v>
      </c>
      <c r="BO496" s="1" t="s">
        <v>431</v>
      </c>
      <c r="BP496" s="19">
        <v>20.206999999999997</v>
      </c>
      <c r="BQ496" s="19">
        <v>37.29</v>
      </c>
      <c r="BR496" s="42">
        <v>37627.100000000006</v>
      </c>
      <c r="BS496" s="6">
        <f>BX496+BZ496</f>
        <v>37</v>
      </c>
      <c r="BT496" s="4">
        <v>91</v>
      </c>
      <c r="BU496" s="42">
        <v>8562.0849999999991</v>
      </c>
      <c r="BV496" s="6">
        <f>100-BT496</f>
        <v>9</v>
      </c>
      <c r="BW496" s="6">
        <f>BY496+CA496+CC496</f>
        <v>54.326999999999998</v>
      </c>
      <c r="BX496" s="4">
        <v>21.8</v>
      </c>
      <c r="BY496" s="22">
        <f>BX496*AP496/100</f>
        <v>11.902799999999999</v>
      </c>
      <c r="BZ496" s="4">
        <v>15.2</v>
      </c>
      <c r="CA496" s="22">
        <f>BZ496*AP496/100</f>
        <v>8.299199999999999</v>
      </c>
      <c r="CB496" s="4">
        <v>62.5</v>
      </c>
      <c r="CC496" s="22">
        <f>CB496*AP496/100</f>
        <v>34.125</v>
      </c>
      <c r="CD496" s="19">
        <v>2.09</v>
      </c>
      <c r="CE496" s="123">
        <v>97.4</v>
      </c>
      <c r="CF496" s="124">
        <v>7590.5</v>
      </c>
      <c r="CG496" s="123">
        <v>88.8</v>
      </c>
      <c r="CH496" s="124">
        <v>4620.8</v>
      </c>
      <c r="CI496" s="123">
        <v>58.4</v>
      </c>
      <c r="CJ496" s="123">
        <v>71.7</v>
      </c>
      <c r="CK496" s="124">
        <v>3944</v>
      </c>
      <c r="CL496" s="19">
        <f>BX496/BZ496</f>
        <v>1.4342105263157896</v>
      </c>
      <c r="CM496" s="22"/>
      <c r="CN496" s="22"/>
      <c r="CO496" s="22"/>
      <c r="CP496" s="6"/>
      <c r="CQ496" s="22">
        <v>13.2</v>
      </c>
      <c r="CR496" s="19"/>
      <c r="CS496" s="19"/>
      <c r="CT496" s="22"/>
      <c r="CU496" s="139"/>
      <c r="CV496" s="139"/>
      <c r="CW496" s="22"/>
      <c r="CX496" s="22"/>
      <c r="CY496" s="1"/>
      <c r="CZ496" s="22"/>
      <c r="DA496" s="16">
        <v>3</v>
      </c>
      <c r="DB496" s="126" t="s">
        <v>256</v>
      </c>
      <c r="DC496" s="127"/>
      <c r="DD496" s="128" t="s">
        <v>1105</v>
      </c>
      <c r="DE496" s="1"/>
      <c r="DF496" s="1"/>
      <c r="DG496" s="1"/>
      <c r="DH496" s="1"/>
      <c r="DI496" s="1" t="s">
        <v>435</v>
      </c>
      <c r="DJ496" s="206" t="s">
        <v>490</v>
      </c>
      <c r="DK496" s="4">
        <v>2</v>
      </c>
      <c r="DL496" s="4" t="s">
        <v>456</v>
      </c>
      <c r="DM496" s="4" t="s">
        <v>441</v>
      </c>
      <c r="DN496" s="16">
        <v>0</v>
      </c>
      <c r="DO496" s="4"/>
      <c r="DP496" s="4"/>
      <c r="DQ496" s="4"/>
      <c r="DR496" s="1" t="s">
        <v>430</v>
      </c>
      <c r="DS496" s="1" t="s">
        <v>430</v>
      </c>
      <c r="DT496" s="1">
        <v>378</v>
      </c>
      <c r="DU496" s="1">
        <v>10.3</v>
      </c>
      <c r="DV496" s="1">
        <v>89.7</v>
      </c>
      <c r="DW496" s="1" t="s">
        <v>430</v>
      </c>
      <c r="DX496" s="1" t="s">
        <v>430</v>
      </c>
      <c r="DY496" s="1" t="s">
        <v>430</v>
      </c>
      <c r="DZ496" s="1" t="s">
        <v>430</v>
      </c>
      <c r="EA496" s="1">
        <v>0</v>
      </c>
      <c r="EB496" s="1"/>
      <c r="EC496" s="36"/>
      <c r="ED496" s="36"/>
      <c r="EE496" s="4">
        <v>3.5</v>
      </c>
      <c r="EF496" s="4">
        <v>9</v>
      </c>
      <c r="EG496" s="4">
        <v>2</v>
      </c>
      <c r="EH496" s="4">
        <v>1</v>
      </c>
      <c r="EI496" s="4" t="s">
        <v>2815</v>
      </c>
      <c r="EJ496" s="4">
        <v>165</v>
      </c>
      <c r="EK496" s="4">
        <v>64</v>
      </c>
      <c r="EL496" s="6">
        <f>EK496/(EJ496*EJ496*0.01*0.01)</f>
        <v>23.507805325987142</v>
      </c>
      <c r="EM496" s="4">
        <v>1</v>
      </c>
      <c r="EN496" s="1">
        <v>1</v>
      </c>
      <c r="EO496" s="4">
        <v>2</v>
      </c>
      <c r="EP496" s="4">
        <v>1</v>
      </c>
      <c r="EQ496" s="31">
        <v>1</v>
      </c>
      <c r="ER496" s="14">
        <v>42951</v>
      </c>
      <c r="ES496" s="129">
        <v>12545</v>
      </c>
      <c r="ET496" s="130">
        <v>75</v>
      </c>
      <c r="EU496" s="130">
        <v>8135</v>
      </c>
      <c r="EV496" s="130">
        <v>4000</v>
      </c>
      <c r="EW496" s="130">
        <v>40560</v>
      </c>
      <c r="EX496" s="130">
        <v>2942</v>
      </c>
      <c r="EY496" s="131">
        <f>EX496/EV496*EW496/ET496</f>
        <v>397.75839999999999</v>
      </c>
      <c r="EZ496" s="38">
        <f>L496*EY496</f>
        <v>1392.1543999999999</v>
      </c>
      <c r="FA496" s="9"/>
      <c r="FB496" s="9"/>
      <c r="FC496" s="9"/>
      <c r="FD496" s="9"/>
      <c r="FE496" s="132"/>
      <c r="FF496" s="132"/>
      <c r="FG496" s="132"/>
      <c r="FH496" s="133"/>
      <c r="FI496" s="11"/>
      <c r="FJ496" s="133"/>
      <c r="FK496" s="135"/>
      <c r="FL496" s="136"/>
      <c r="FM496" s="9"/>
      <c r="FN496" s="1"/>
      <c r="FO496" s="40">
        <f>AC496/1000</f>
        <v>0.4</v>
      </c>
      <c r="FP496" s="9"/>
      <c r="FQ496" s="118">
        <f>EX496*100/EU496</f>
        <v>36.164720344191764</v>
      </c>
      <c r="FR496" s="137">
        <f>EY496/1000</f>
        <v>0.39775840000000001</v>
      </c>
      <c r="FS496" s="140">
        <f>DT496/EY496</f>
        <v>0.95032562480138694</v>
      </c>
      <c r="FT496" s="42">
        <v>72</v>
      </c>
      <c r="FU496" s="338" t="s">
        <v>1106</v>
      </c>
      <c r="FV496" s="345">
        <v>43952</v>
      </c>
      <c r="FW496" s="211"/>
      <c r="FX496" s="29" t="s">
        <v>1391</v>
      </c>
      <c r="FY496" s="241" t="s">
        <v>2522</v>
      </c>
      <c r="FZ496" s="1">
        <v>0</v>
      </c>
      <c r="GA496" s="2" t="s">
        <v>430</v>
      </c>
      <c r="GB496" s="11" t="s">
        <v>1083</v>
      </c>
      <c r="GC496" s="11"/>
      <c r="GD496" s="1"/>
      <c r="GE496" s="20">
        <v>0</v>
      </c>
      <c r="GF496" s="2" t="s">
        <v>513</v>
      </c>
      <c r="GG496" s="1">
        <v>1</v>
      </c>
      <c r="GH496" s="249" t="s">
        <v>430</v>
      </c>
      <c r="GI496" s="351">
        <v>1</v>
      </c>
      <c r="GJ496" s="29" t="s">
        <v>430</v>
      </c>
      <c r="GK496" s="1">
        <v>0</v>
      </c>
      <c r="GL496" s="244" t="s">
        <v>513</v>
      </c>
      <c r="GM496" s="11" t="s">
        <v>1017</v>
      </c>
      <c r="GN496" s="1"/>
      <c r="GO496" s="10">
        <v>43901</v>
      </c>
      <c r="GP496" s="14" t="s">
        <v>522</v>
      </c>
      <c r="GQ496" s="20">
        <f>DATEDIF(ER496,GO496,"m")</f>
        <v>31</v>
      </c>
      <c r="GR496" s="138" t="s">
        <v>1018</v>
      </c>
      <c r="GS496" s="1"/>
      <c r="GT496" s="19"/>
      <c r="GU496" s="1"/>
      <c r="GV496" s="11"/>
      <c r="GW496" s="1"/>
      <c r="GX496" s="1"/>
      <c r="GY496" s="9"/>
      <c r="GZ496" s="11">
        <v>1</v>
      </c>
      <c r="HA496" s="51">
        <v>0</v>
      </c>
      <c r="HB496" s="51">
        <v>0</v>
      </c>
      <c r="HC496" s="52">
        <v>1218.58</v>
      </c>
      <c r="HD496" s="51">
        <v>0</v>
      </c>
      <c r="HE496" s="51">
        <v>0</v>
      </c>
      <c r="HF496" s="51">
        <v>0</v>
      </c>
      <c r="HG496" s="52">
        <v>7289.2</v>
      </c>
      <c r="HH496" s="51">
        <v>0</v>
      </c>
      <c r="HI496" s="52">
        <v>239.2</v>
      </c>
      <c r="HJ496" s="51">
        <v>0</v>
      </c>
      <c r="HK496" s="51">
        <v>0</v>
      </c>
      <c r="HL496" s="51">
        <v>0</v>
      </c>
      <c r="HM496" s="51">
        <v>256.42</v>
      </c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20"/>
      <c r="IC496" s="20"/>
      <c r="ID496" s="11"/>
      <c r="IE496" s="11"/>
      <c r="IF496" s="20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9"/>
      <c r="KC496" s="9"/>
      <c r="KD496" s="9"/>
      <c r="KE496" s="20">
        <f>FR496*AO496/100*1000</f>
        <v>170.63835359999999</v>
      </c>
      <c r="KF496" s="20">
        <f>FR496*AP496/100*1000</f>
        <v>217.17608640000003</v>
      </c>
      <c r="KG496" s="20">
        <f>FR496*AQ496/100*1000</f>
        <v>5.369738400000001</v>
      </c>
      <c r="KH496" s="20">
        <f>FR496*AX496/100*1000</f>
        <v>7.3715768755200006</v>
      </c>
      <c r="KI496" s="20">
        <f>FR496*BM496/100*1000</f>
        <v>0.31422913599999996</v>
      </c>
      <c r="KJ496" s="20">
        <f>FR496*BY496/100*1000</f>
        <v>47.344386835199998</v>
      </c>
      <c r="KK496" s="20">
        <f>FR496*CA496/100*1000</f>
        <v>33.010765132799996</v>
      </c>
      <c r="KL496" s="20">
        <f>FR496*CC496/100*1000</f>
        <v>135.73505399999999</v>
      </c>
      <c r="KM496" s="9"/>
      <c r="KN496" s="9"/>
      <c r="KO496" s="9"/>
      <c r="KP496" s="1"/>
      <c r="KQ496" s="9"/>
      <c r="KR496" s="9"/>
      <c r="KS496" s="23" t="s">
        <v>430</v>
      </c>
      <c r="KT496" s="20" t="s">
        <v>430</v>
      </c>
      <c r="KU496" s="237" t="s">
        <v>430</v>
      </c>
      <c r="KV496" s="2" t="s">
        <v>430</v>
      </c>
      <c r="KW496" s="237" t="s">
        <v>430</v>
      </c>
      <c r="KX496" s="237" t="s">
        <v>430</v>
      </c>
      <c r="KY496" s="237" t="s">
        <v>430</v>
      </c>
      <c r="KZ496" s="237" t="s">
        <v>430</v>
      </c>
      <c r="LA496" s="11" t="s">
        <v>430</v>
      </c>
      <c r="LB496" s="11"/>
      <c r="LC496" s="11"/>
    </row>
    <row r="497" spans="1:315">
      <c r="A497" s="1">
        <v>64</v>
      </c>
      <c r="B497" s="415">
        <f>COUNTIFS($D$3:D497,D497,$F$3:F497,F497)</f>
        <v>1</v>
      </c>
      <c r="C497" s="21">
        <v>12419</v>
      </c>
      <c r="D497" s="21" t="s">
        <v>2356</v>
      </c>
      <c r="E497" s="1" t="s">
        <v>2357</v>
      </c>
      <c r="F497" s="12">
        <v>9411095650</v>
      </c>
      <c r="G497" s="1">
        <v>26</v>
      </c>
      <c r="H497" s="441">
        <v>43885</v>
      </c>
      <c r="I497" s="162"/>
      <c r="J497" s="24"/>
      <c r="K497" s="9"/>
      <c r="L497" s="1"/>
      <c r="M497" s="1"/>
      <c r="N497" s="1"/>
      <c r="O497" s="1"/>
      <c r="P497" s="25"/>
      <c r="Q497" s="25"/>
      <c r="R497" s="25"/>
      <c r="S497" s="27"/>
      <c r="T497" s="27"/>
      <c r="U497" s="27"/>
      <c r="V497" s="27"/>
      <c r="W497" s="27"/>
      <c r="X497" s="27"/>
      <c r="Y497" s="26"/>
      <c r="Z497" s="8"/>
      <c r="AA497" s="1"/>
      <c r="AB497" s="1"/>
      <c r="AC497" s="1"/>
      <c r="AD497" s="1"/>
      <c r="AE497" s="1"/>
      <c r="AF497" s="1"/>
      <c r="AG497" s="136"/>
      <c r="AH497" s="9"/>
      <c r="AI497" s="1"/>
      <c r="AJ497" s="1"/>
      <c r="AK497" s="112"/>
      <c r="AL497" s="1"/>
      <c r="AM497" s="1"/>
      <c r="AN497" s="1"/>
      <c r="AO497" s="163"/>
      <c r="AP497" s="164"/>
      <c r="AQ497" s="165"/>
      <c r="AR497" s="166"/>
      <c r="AS497" s="135"/>
      <c r="AT497" s="21"/>
      <c r="AU497" s="167"/>
      <c r="AV497" s="1"/>
      <c r="AW497" s="1"/>
      <c r="AX497" s="168"/>
      <c r="AY497" s="1"/>
      <c r="AZ497" s="1"/>
      <c r="BA497" s="142"/>
      <c r="BB497" s="1"/>
      <c r="BC497" s="169"/>
      <c r="BD497" s="4"/>
      <c r="BE497" s="1"/>
      <c r="BF497" s="1"/>
      <c r="BG497" s="1"/>
      <c r="BH497" s="1"/>
      <c r="BI497" s="1"/>
      <c r="BJ497" s="1"/>
      <c r="BK497" s="1"/>
      <c r="BL497" s="170"/>
      <c r="BM497" s="123"/>
      <c r="BN497" s="4"/>
      <c r="BO497" s="1"/>
      <c r="BP497" s="1"/>
      <c r="BQ497" s="1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5"/>
      <c r="CP497" s="4"/>
      <c r="CQ497" s="1"/>
      <c r="CR497" s="1"/>
      <c r="CS497" s="1"/>
      <c r="CT497" s="25"/>
      <c r="CU497" s="125"/>
      <c r="CV497" s="125"/>
      <c r="CW497" s="1"/>
      <c r="CX497" s="1"/>
      <c r="CY497" s="1"/>
      <c r="CZ497" s="1"/>
      <c r="DA497" s="1"/>
      <c r="DB497" s="126"/>
      <c r="DC497" s="8"/>
      <c r="DD497" s="8"/>
      <c r="DE497" s="1"/>
      <c r="DF497" s="1"/>
      <c r="DG497" s="1"/>
      <c r="DH497" s="1"/>
      <c r="DI497" s="2"/>
      <c r="DJ497" s="206" t="s">
        <v>490</v>
      </c>
      <c r="DK497" s="4"/>
      <c r="DL497" s="4"/>
      <c r="DM497" s="4"/>
      <c r="DN497" s="4"/>
      <c r="DO497" s="4"/>
      <c r="DP497" s="4"/>
      <c r="DQ497" s="4"/>
      <c r="DR497" s="1"/>
      <c r="DS497" s="1"/>
      <c r="DT497" s="2"/>
      <c r="DU497" s="2"/>
      <c r="DV497" s="2"/>
      <c r="DW497" s="2"/>
      <c r="DX497" s="2"/>
      <c r="DY497" s="2"/>
      <c r="DZ497" s="2"/>
      <c r="EA497" s="2"/>
      <c r="EB497" s="1"/>
      <c r="EC497" s="9"/>
      <c r="ED497" s="9"/>
      <c r="EE497" s="9"/>
      <c r="EF497" s="1">
        <v>30</v>
      </c>
      <c r="EG497" s="1"/>
      <c r="EH497" s="1">
        <v>0</v>
      </c>
      <c r="EI497" s="237" t="s">
        <v>513</v>
      </c>
      <c r="EJ497" s="1">
        <v>190</v>
      </c>
      <c r="EK497" s="1">
        <v>86</v>
      </c>
      <c r="EL497" s="6">
        <f>EK497/(EJ497*EJ497*0.01*0.01)</f>
        <v>23.822714681440445</v>
      </c>
      <c r="EM497" s="1"/>
      <c r="EN497" s="1">
        <v>1</v>
      </c>
      <c r="EO497" s="1">
        <v>0</v>
      </c>
      <c r="EP497" s="1">
        <v>1</v>
      </c>
      <c r="EQ497" s="244" t="s">
        <v>2601</v>
      </c>
      <c r="ER497" s="10">
        <v>43838</v>
      </c>
      <c r="ES497" s="129"/>
      <c r="ET497" s="9"/>
      <c r="EU497" s="9"/>
      <c r="EV497" s="9"/>
      <c r="EW497" s="9"/>
      <c r="EX497" s="9"/>
      <c r="EY497" s="132"/>
      <c r="EZ497" s="132"/>
      <c r="FA497" s="11"/>
      <c r="FB497" s="9"/>
      <c r="FC497" s="9"/>
      <c r="FD497" s="9"/>
      <c r="FE497" s="9"/>
      <c r="FF497" s="9"/>
      <c r="FG497" s="132"/>
      <c r="FH497" s="132"/>
      <c r="FI497" s="134"/>
      <c r="FJ497" s="133"/>
      <c r="FK497" s="171"/>
      <c r="FL497" s="21"/>
      <c r="FM497" s="136"/>
      <c r="FN497" s="9"/>
      <c r="FO497" s="36"/>
      <c r="FP497" s="9"/>
      <c r="FQ497" s="132"/>
      <c r="FR497" s="132"/>
      <c r="FS497" s="1"/>
      <c r="FT497" s="1"/>
      <c r="FU497" s="335" t="s">
        <v>772</v>
      </c>
      <c r="FV497" s="348" t="s">
        <v>513</v>
      </c>
      <c r="FW497" s="210" t="s">
        <v>772</v>
      </c>
      <c r="FX497" s="244" t="s">
        <v>2471</v>
      </c>
      <c r="FY497" s="243" t="s">
        <v>2816</v>
      </c>
      <c r="FZ497" s="1"/>
      <c r="GA497" s="1">
        <v>2</v>
      </c>
      <c r="GB497" s="9"/>
      <c r="GC497" s="9"/>
      <c r="GD497" s="1"/>
      <c r="GE497" s="20">
        <v>1</v>
      </c>
      <c r="GF497" s="237" t="s">
        <v>2440</v>
      </c>
      <c r="GG497" s="1"/>
      <c r="GH497" s="28">
        <v>43983</v>
      </c>
      <c r="GI497" s="351">
        <v>0</v>
      </c>
      <c r="GJ497" s="244" t="s">
        <v>2817</v>
      </c>
      <c r="GK497" s="1"/>
      <c r="GL497" s="244" t="s">
        <v>513</v>
      </c>
      <c r="GM497" s="9"/>
      <c r="GN497" s="1"/>
      <c r="GO497" s="1"/>
      <c r="GP497" s="4"/>
      <c r="GQ497" s="1"/>
      <c r="GR497" s="138"/>
      <c r="GS497" s="1"/>
      <c r="GT497" s="1"/>
      <c r="GU497" s="1"/>
      <c r="GV497" s="1"/>
      <c r="GW497" s="1"/>
      <c r="GX497" s="1"/>
      <c r="GY497" s="9"/>
      <c r="GZ497" s="9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1"/>
      <c r="KQ497" s="9"/>
      <c r="KR497" s="9"/>
      <c r="KS497" s="23">
        <v>43983</v>
      </c>
      <c r="KT497" s="20">
        <v>1</v>
      </c>
      <c r="KU497" s="1">
        <v>1</v>
      </c>
      <c r="KV497" s="1">
        <v>1</v>
      </c>
      <c r="KW497" s="23">
        <v>44928</v>
      </c>
      <c r="KX497" s="1">
        <v>1</v>
      </c>
      <c r="KY497" s="1">
        <v>0</v>
      </c>
      <c r="KZ497" s="1">
        <v>3</v>
      </c>
      <c r="LA497" s="11" t="s">
        <v>2744</v>
      </c>
      <c r="LB497" s="11"/>
      <c r="LC497" s="11"/>
    </row>
    <row r="498" spans="1:315">
      <c r="A498" s="1">
        <v>190</v>
      </c>
      <c r="B498" s="1">
        <f>COUNTIFS($D$3:D498,D498,$F$3:F498,F498)</f>
        <v>1</v>
      </c>
      <c r="C498" s="34">
        <v>13218</v>
      </c>
      <c r="D498" s="21" t="s">
        <v>1236</v>
      </c>
      <c r="E498" s="2" t="s">
        <v>679</v>
      </c>
      <c r="F498" s="12">
        <v>7501033705</v>
      </c>
      <c r="G498" s="1">
        <v>45</v>
      </c>
      <c r="H498" s="441">
        <v>44048</v>
      </c>
      <c r="I498" s="29" t="s">
        <v>1237</v>
      </c>
      <c r="J498" s="24" t="s">
        <v>486</v>
      </c>
      <c r="K498" s="2" t="s">
        <v>429</v>
      </c>
      <c r="L498" s="1">
        <v>12</v>
      </c>
      <c r="M498" s="2" t="s">
        <v>610</v>
      </c>
      <c r="N498" s="2" t="s">
        <v>644</v>
      </c>
      <c r="O498" s="1"/>
      <c r="P498" s="1" t="s">
        <v>1204</v>
      </c>
      <c r="Q498" s="25"/>
      <c r="R498" s="25"/>
      <c r="S498" s="2"/>
      <c r="T498" s="41"/>
      <c r="U498" s="41"/>
      <c r="V498" s="54" t="s">
        <v>1107</v>
      </c>
      <c r="W498" s="27"/>
      <c r="X498" s="56"/>
      <c r="Y498" s="56"/>
      <c r="Z498" s="29" t="s">
        <v>1238</v>
      </c>
      <c r="AA498" s="1" t="s">
        <v>793</v>
      </c>
      <c r="AB498" s="1"/>
      <c r="AC498" s="112">
        <v>3145</v>
      </c>
      <c r="AD498" s="112">
        <v>37000</v>
      </c>
      <c r="AE498" s="11"/>
      <c r="AF498" s="11"/>
      <c r="AG498" s="157" t="s">
        <v>1239</v>
      </c>
      <c r="AH498" s="112">
        <v>4000</v>
      </c>
      <c r="AI498" s="11"/>
      <c r="AJ498" s="11"/>
      <c r="AK498" s="112"/>
      <c r="AL498" s="1"/>
      <c r="AM498" s="11"/>
      <c r="AN498" s="1"/>
      <c r="AO498" s="113">
        <v>28.2</v>
      </c>
      <c r="AP498" s="114">
        <v>69.599999999999994</v>
      </c>
      <c r="AQ498" s="115">
        <v>0.77</v>
      </c>
      <c r="AR498" s="116">
        <f>AO498+AP498+AQ498</f>
        <v>98.57</v>
      </c>
      <c r="AS498" s="117">
        <f>AO498/AP498</f>
        <v>0.40517241379310348</v>
      </c>
      <c r="AT498" s="118">
        <f>AO498/AP498*AQ498</f>
        <v>0.31198275862068969</v>
      </c>
      <c r="AU498" s="119">
        <f>AO498/(AP498+AQ498)</f>
        <v>0.40073895125763825</v>
      </c>
      <c r="AV498" s="19">
        <f>AW498*AO498/100</f>
        <v>25.774999999999999</v>
      </c>
      <c r="AW498" s="19">
        <f>98-AY498-(CD498*100/AO498)</f>
        <v>91.400709219858157</v>
      </c>
      <c r="AX498" s="120">
        <v>1.82</v>
      </c>
      <c r="AY498" s="19">
        <f>AX498*100/AO498</f>
        <v>6.4539007092198579</v>
      </c>
      <c r="AZ498" s="1" t="s">
        <v>431</v>
      </c>
      <c r="BA498" s="55">
        <v>54.8</v>
      </c>
      <c r="BB498" s="1" t="s">
        <v>431</v>
      </c>
      <c r="BC498" s="6">
        <v>4.5999999999999999E-2</v>
      </c>
      <c r="BD498" s="6"/>
      <c r="BE498" s="19"/>
      <c r="BF498" s="19"/>
      <c r="BG498" s="64"/>
      <c r="BH498" s="158"/>
      <c r="BI498" s="19" t="s">
        <v>431</v>
      </c>
      <c r="BJ498" s="19">
        <v>61.9</v>
      </c>
      <c r="BK498" s="19">
        <v>38.1</v>
      </c>
      <c r="BL498" s="121">
        <f>BJ498/BK498</f>
        <v>1.6246719160104985</v>
      </c>
      <c r="BM498" s="122">
        <v>1.32</v>
      </c>
      <c r="BN498" s="6">
        <f>BM498*100/AO498</f>
        <v>4.6808510638297873</v>
      </c>
      <c r="BO498" s="1" t="s">
        <v>431</v>
      </c>
      <c r="BP498" s="19">
        <v>61.9</v>
      </c>
      <c r="BQ498" s="19">
        <v>61.754999999999995</v>
      </c>
      <c r="BR498" s="42">
        <v>41380.9</v>
      </c>
      <c r="BS498" s="6">
        <f>BX498+BZ498</f>
        <v>98.13</v>
      </c>
      <c r="BT498" s="4">
        <v>97.9</v>
      </c>
      <c r="BU498" s="42">
        <v>22143.220338983054</v>
      </c>
      <c r="BV498" s="6">
        <f>100-BT498</f>
        <v>2.0999999999999943</v>
      </c>
      <c r="BW498" s="6">
        <f>BY498+CA498+CC498</f>
        <v>68.667359999999988</v>
      </c>
      <c r="BX498" s="2">
        <v>95.1</v>
      </c>
      <c r="BY498" s="22">
        <f>BX498*AP498/100</f>
        <v>66.189599999999984</v>
      </c>
      <c r="BZ498" s="4">
        <v>3.03</v>
      </c>
      <c r="CA498" s="22">
        <f>BZ498*AP498/100</f>
        <v>2.1088799999999996</v>
      </c>
      <c r="CB498" s="4">
        <v>0.53</v>
      </c>
      <c r="CC498" s="22">
        <f>CB498*AP498/100</f>
        <v>0.36887999999999999</v>
      </c>
      <c r="CD498" s="22">
        <v>4.1000000000000002E-2</v>
      </c>
      <c r="CE498" s="123">
        <v>100</v>
      </c>
      <c r="CF498" s="123">
        <v>32536</v>
      </c>
      <c r="CG498" s="123">
        <v>99.9</v>
      </c>
      <c r="CH498" s="123">
        <v>22301</v>
      </c>
      <c r="CI498" s="123">
        <v>95.7</v>
      </c>
      <c r="CJ498" s="123">
        <v>100</v>
      </c>
      <c r="CK498" s="123">
        <v>32044</v>
      </c>
      <c r="CL498" s="143">
        <f>BX498/BZ498</f>
        <v>31.386138613861387</v>
      </c>
      <c r="CM498" s="22"/>
      <c r="CN498" s="22"/>
      <c r="CO498" s="22"/>
      <c r="CP498" s="6">
        <v>1.55</v>
      </c>
      <c r="CQ498" s="19"/>
      <c r="CR498" s="19"/>
      <c r="CS498" s="19"/>
      <c r="CT498" s="22"/>
      <c r="CU498" s="139"/>
      <c r="CV498" s="139"/>
      <c r="CW498" s="22"/>
      <c r="CX498" s="22"/>
      <c r="CY498" s="1"/>
      <c r="CZ498" s="22"/>
      <c r="DA498" s="16"/>
      <c r="DB498" s="126" t="s">
        <v>440</v>
      </c>
      <c r="DC498" s="127"/>
      <c r="DD498" s="128" t="s">
        <v>1240</v>
      </c>
      <c r="DE498" s="1"/>
      <c r="DF498" s="1"/>
      <c r="DG498" s="1"/>
      <c r="DH498" s="1"/>
      <c r="DI498" s="105" t="s">
        <v>433</v>
      </c>
      <c r="DJ498" s="206" t="s">
        <v>490</v>
      </c>
      <c r="DK498" s="4">
        <v>2</v>
      </c>
      <c r="DL498" s="4"/>
      <c r="DM498" s="4"/>
      <c r="DN498" s="16" t="s">
        <v>442</v>
      </c>
      <c r="DO498" s="4"/>
      <c r="DP498" s="4"/>
      <c r="DQ498" s="4"/>
      <c r="DR498" s="22" t="s">
        <v>430</v>
      </c>
      <c r="DS498" s="22" t="s">
        <v>430</v>
      </c>
      <c r="DT498" s="22">
        <v>4118</v>
      </c>
      <c r="DU498" s="22">
        <v>5.4</v>
      </c>
      <c r="DV498" s="22">
        <v>94.6</v>
      </c>
      <c r="DW498" s="22" t="s">
        <v>430</v>
      </c>
      <c r="DX498" s="22" t="s">
        <v>430</v>
      </c>
      <c r="DY498" s="22" t="s">
        <v>430</v>
      </c>
      <c r="DZ498" s="22" t="s">
        <v>430</v>
      </c>
      <c r="EA498" s="2">
        <v>0</v>
      </c>
      <c r="EB498" s="2"/>
      <c r="EC498" s="36"/>
      <c r="ED498" s="36"/>
      <c r="EE498" s="4">
        <v>12</v>
      </c>
      <c r="EF498" s="4">
        <v>41</v>
      </c>
      <c r="EG498" s="4"/>
      <c r="EH498" s="4">
        <v>0</v>
      </c>
      <c r="EI498" s="4" t="s">
        <v>513</v>
      </c>
      <c r="EJ498" s="4">
        <v>180</v>
      </c>
      <c r="EK498" s="4">
        <v>76</v>
      </c>
      <c r="EL498" s="6">
        <f>EK498/(EJ498*EJ498*0.01*0.01)</f>
        <v>23.456790123456788</v>
      </c>
      <c r="EM498" s="4"/>
      <c r="EN498" s="4">
        <v>1</v>
      </c>
      <c r="EO498" s="4">
        <v>1</v>
      </c>
      <c r="EP498" s="4">
        <v>1</v>
      </c>
      <c r="EQ498" s="31" t="s">
        <v>2684</v>
      </c>
      <c r="ER498" s="14">
        <v>43998</v>
      </c>
      <c r="ES498" s="129">
        <v>13218</v>
      </c>
      <c r="ET498" s="130">
        <v>75</v>
      </c>
      <c r="EU498" s="130">
        <v>52865</v>
      </c>
      <c r="EV498" s="130">
        <v>4000</v>
      </c>
      <c r="EW498" s="130">
        <v>39780</v>
      </c>
      <c r="EX498" s="130">
        <v>23515</v>
      </c>
      <c r="EY498" s="131">
        <f>EX498/EV498*EW498/ET498</f>
        <v>3118.0890000000004</v>
      </c>
      <c r="EZ498" s="38">
        <f>L498*EY498</f>
        <v>37417.068000000007</v>
      </c>
      <c r="FA498" s="9"/>
      <c r="FB498" s="9"/>
      <c r="FC498" s="9"/>
      <c r="FD498" s="9"/>
      <c r="FE498" s="132"/>
      <c r="FF498" s="132"/>
      <c r="FG498" s="132"/>
      <c r="FH498" s="133"/>
      <c r="FI498" s="11"/>
      <c r="FJ498" s="133"/>
      <c r="FK498" s="135"/>
      <c r="FL498" s="136"/>
      <c r="FM498" s="9"/>
      <c r="FN498" s="1"/>
      <c r="FO498" s="40">
        <f>AC498/1000</f>
        <v>3.145</v>
      </c>
      <c r="FP498" s="9"/>
      <c r="FQ498" s="118">
        <f>EX498*100/EU498</f>
        <v>44.481225763737825</v>
      </c>
      <c r="FR498" s="137">
        <f>EY498/1000</f>
        <v>3.1180890000000003</v>
      </c>
      <c r="FS498" s="140">
        <f>DT498/EY498</f>
        <v>1.320680711807777</v>
      </c>
      <c r="FT498" s="140"/>
      <c r="FU498" s="335"/>
      <c r="FV498" s="344">
        <v>43831</v>
      </c>
      <c r="FW498" s="210"/>
      <c r="FX498" s="244" t="s">
        <v>2471</v>
      </c>
      <c r="FY498" s="243" t="s">
        <v>2769</v>
      </c>
      <c r="FZ498" s="1"/>
      <c r="GA498" s="1">
        <v>2</v>
      </c>
      <c r="GB498" s="9"/>
      <c r="GC498" s="9"/>
      <c r="GD498" s="1"/>
      <c r="GE498" s="20">
        <v>1</v>
      </c>
      <c r="GF498" s="237" t="s">
        <v>784</v>
      </c>
      <c r="GG498" s="1"/>
      <c r="GH498" s="244" t="s">
        <v>430</v>
      </c>
      <c r="GI498" s="351">
        <v>0</v>
      </c>
      <c r="GJ498" s="244" t="s">
        <v>784</v>
      </c>
      <c r="GK498" s="1"/>
      <c r="GL498" s="244" t="s">
        <v>513</v>
      </c>
      <c r="GM498" s="9"/>
      <c r="GN498" s="1"/>
      <c r="GO498" s="10">
        <v>44048</v>
      </c>
      <c r="GP498" s="10"/>
      <c r="GQ498" s="20"/>
      <c r="GR498" s="138"/>
      <c r="GS498" s="1"/>
      <c r="GT498" s="1"/>
      <c r="GU498" s="1"/>
      <c r="GV498" s="1"/>
      <c r="GW498" s="1"/>
      <c r="GX498" s="1"/>
      <c r="GY498" s="9"/>
      <c r="GZ498" s="9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9"/>
      <c r="KC498" s="9"/>
      <c r="KD498" s="9"/>
      <c r="KE498" s="20">
        <f>FR498*AO498/100*1000</f>
        <v>879.30109800000014</v>
      </c>
      <c r="KF498" s="20">
        <f>FR498*AP498/100*1000</f>
        <v>2170.1899440000002</v>
      </c>
      <c r="KG498" s="20">
        <f>FR498*AQ498/100*1000</f>
        <v>24.009285300000002</v>
      </c>
      <c r="KH498" s="20">
        <f>FR498*AX498/100*1000</f>
        <v>56.749219800000006</v>
      </c>
      <c r="KI498" s="20">
        <f>FR498*BM498/100*1000</f>
        <v>41.158774800000003</v>
      </c>
      <c r="KJ498" s="20">
        <f>FR498*BY498/100*1000</f>
        <v>2063.8506367439995</v>
      </c>
      <c r="KK498" s="20">
        <f>FR498*CA498/100*1000</f>
        <v>65.756755303199995</v>
      </c>
      <c r="KL498" s="20">
        <f>FR498*CC498/100*1000</f>
        <v>11.502006703200001</v>
      </c>
      <c r="KM498" s="9"/>
      <c r="KN498" s="9"/>
      <c r="KO498" s="9"/>
      <c r="KP498" s="1"/>
      <c r="KQ498" s="9"/>
      <c r="KR498" s="9"/>
      <c r="KS498" s="245" t="s">
        <v>430</v>
      </c>
      <c r="KT498" s="459" t="s">
        <v>430</v>
      </c>
      <c r="KU498" s="237" t="s">
        <v>430</v>
      </c>
      <c r="KV498" s="237" t="s">
        <v>430</v>
      </c>
      <c r="KW498" s="237" t="s">
        <v>430</v>
      </c>
      <c r="KX498" s="237" t="s">
        <v>430</v>
      </c>
      <c r="KY498" s="237" t="s">
        <v>430</v>
      </c>
      <c r="KZ498" s="237" t="s">
        <v>430</v>
      </c>
      <c r="LA498" s="11" t="s">
        <v>430</v>
      </c>
      <c r="LB498" s="11"/>
      <c r="LC498" s="11"/>
    </row>
    <row r="499" spans="1:315">
      <c r="A499" s="1">
        <v>206</v>
      </c>
      <c r="B499" s="1">
        <f>COUNTIFS($D$3:D499,D499,$F$3:F499,F499)</f>
        <v>1</v>
      </c>
      <c r="C499" s="34">
        <v>18018</v>
      </c>
      <c r="D499" s="21" t="s">
        <v>2122</v>
      </c>
      <c r="E499" s="2" t="s">
        <v>519</v>
      </c>
      <c r="F499" s="12">
        <v>7902145372</v>
      </c>
      <c r="G499" s="1">
        <v>43</v>
      </c>
      <c r="H499" s="441">
        <v>44820</v>
      </c>
      <c r="I499" s="29" t="s">
        <v>2123</v>
      </c>
      <c r="J499" s="24" t="s">
        <v>486</v>
      </c>
      <c r="K499" s="2" t="s">
        <v>429</v>
      </c>
      <c r="L499" s="2">
        <v>12</v>
      </c>
      <c r="M499" s="2" t="s">
        <v>628</v>
      </c>
      <c r="N499" s="2" t="s">
        <v>430</v>
      </c>
      <c r="O499" s="11"/>
      <c r="P499" s="2" t="s">
        <v>2115</v>
      </c>
      <c r="Q499" s="11" t="s">
        <v>2097</v>
      </c>
      <c r="R499" s="11"/>
      <c r="S499" s="11"/>
      <c r="T499" s="41"/>
      <c r="U499" s="41"/>
      <c r="V499" s="61" t="s">
        <v>1980</v>
      </c>
      <c r="W499" s="41" t="s">
        <v>1305</v>
      </c>
      <c r="X499" s="41" t="s">
        <v>1880</v>
      </c>
      <c r="Y499" s="41"/>
      <c r="Z499" s="29" t="s">
        <v>2001</v>
      </c>
      <c r="AA499" s="1" t="s">
        <v>1780</v>
      </c>
      <c r="AB499" s="1"/>
      <c r="AC499" s="112">
        <v>18026</v>
      </c>
      <c r="AD499" s="112">
        <v>216000</v>
      </c>
      <c r="AE499" s="1"/>
      <c r="AF499" s="1"/>
      <c r="AG499" s="11" t="s">
        <v>464</v>
      </c>
      <c r="AH499" s="112">
        <v>10000</v>
      </c>
      <c r="AI499" s="1"/>
      <c r="AJ499" s="11"/>
      <c r="AK499" s="112"/>
      <c r="AL499" s="1"/>
      <c r="AM499" s="11"/>
      <c r="AN499" s="1"/>
      <c r="AO499" s="113"/>
      <c r="AP499" s="114"/>
      <c r="AQ499" s="115"/>
      <c r="AR499" s="116">
        <f>AO499+AP499+AQ499</f>
        <v>0</v>
      </c>
      <c r="AS499" s="117" t="e">
        <f>AO499/AP499</f>
        <v>#DIV/0!</v>
      </c>
      <c r="AT499" s="118" t="e">
        <f>AO499/AP499*AQ499</f>
        <v>#DIV/0!</v>
      </c>
      <c r="AU499" s="119" t="e">
        <f>AO499/(AP499+AQ499)</f>
        <v>#DIV/0!</v>
      </c>
      <c r="AV499" s="19" t="e">
        <f>AW499*AO499/100</f>
        <v>#DIV/0!</v>
      </c>
      <c r="AW499" s="19" t="e">
        <f>98-AY499</f>
        <v>#DIV/0!</v>
      </c>
      <c r="AX499" s="120"/>
      <c r="AY499" s="19" t="e">
        <f>AX499*100/AO499</f>
        <v>#DIV/0!</v>
      </c>
      <c r="AZ499" s="1" t="s">
        <v>431</v>
      </c>
      <c r="BA499" s="55"/>
      <c r="BB499" s="1" t="s">
        <v>431</v>
      </c>
      <c r="BC499" s="6"/>
      <c r="BD499" s="6"/>
      <c r="BE499" s="19"/>
      <c r="BF499" s="19"/>
      <c r="BG499" s="64"/>
      <c r="BH499" s="64"/>
      <c r="BI499" s="19"/>
      <c r="BJ499" s="19"/>
      <c r="BK499" s="19">
        <f>100-BJ499</f>
        <v>100</v>
      </c>
      <c r="BL499" s="121">
        <f>BJ499/BK499</f>
        <v>0</v>
      </c>
      <c r="BM499" s="122"/>
      <c r="BN499" s="6" t="e">
        <f>BM499*100/AO499</f>
        <v>#DIV/0!</v>
      </c>
      <c r="BO499" s="1" t="s">
        <v>431</v>
      </c>
      <c r="BP499" s="19"/>
      <c r="BQ499" s="19"/>
      <c r="BR499" s="42"/>
      <c r="BS499" s="6">
        <f>BX499+BZ499</f>
        <v>0</v>
      </c>
      <c r="BT499" s="4"/>
      <c r="BU499" s="42"/>
      <c r="BV499" s="6">
        <f>100-BT499</f>
        <v>100</v>
      </c>
      <c r="BW499" s="6">
        <f>BY499+CA499+CC499</f>
        <v>0</v>
      </c>
      <c r="BX499" s="22"/>
      <c r="BY499" s="22">
        <f>BX499*AP499/100</f>
        <v>0</v>
      </c>
      <c r="BZ499" s="6"/>
      <c r="CA499" s="22">
        <f>BZ499*AP499/100</f>
        <v>0</v>
      </c>
      <c r="CB499" s="6"/>
      <c r="CC499" s="22">
        <f>CB499*AP499/100</f>
        <v>0</v>
      </c>
      <c r="CD499" s="22" t="s">
        <v>431</v>
      </c>
      <c r="CE499" s="123"/>
      <c r="CF499" s="124"/>
      <c r="CG499" s="123"/>
      <c r="CH499" s="124"/>
      <c r="CI499" s="123"/>
      <c r="CJ499" s="123"/>
      <c r="CK499" s="124"/>
      <c r="CL499" s="19" t="e">
        <f>BX499/BZ499</f>
        <v>#DIV/0!</v>
      </c>
      <c r="CM499" s="19"/>
      <c r="CN499" s="19"/>
      <c r="CO499" s="19"/>
      <c r="CP499" s="6"/>
      <c r="CQ499" s="19"/>
      <c r="CR499" s="19"/>
      <c r="CS499" s="20"/>
      <c r="CT499" s="25"/>
      <c r="CU499" s="125"/>
      <c r="CV499" s="125"/>
      <c r="CW499" s="1"/>
      <c r="CX499" s="1"/>
      <c r="CY499" s="1"/>
      <c r="CZ499" s="22"/>
      <c r="DA499" s="16"/>
      <c r="DB499" s="126"/>
      <c r="DC499" s="127"/>
      <c r="DD499" s="128"/>
      <c r="DE499" s="1"/>
      <c r="DF499" s="1"/>
      <c r="DG499" s="1"/>
      <c r="DH499" s="1"/>
      <c r="DI499" s="1"/>
      <c r="DJ499" s="368" t="s">
        <v>482</v>
      </c>
      <c r="DK499" s="4"/>
      <c r="DL499" s="4"/>
      <c r="DM499" s="4"/>
      <c r="DN499" s="16"/>
      <c r="DO499" s="4"/>
      <c r="DP499" s="4"/>
      <c r="DQ499" s="4"/>
      <c r="DR499" s="55"/>
      <c r="DS499" s="22"/>
      <c r="DT499" s="22"/>
      <c r="DU499" s="22"/>
      <c r="DV499" s="22"/>
      <c r="DW499" s="22"/>
      <c r="DX499" s="22"/>
      <c r="DY499" s="22"/>
      <c r="DZ499" s="22"/>
      <c r="EA499" s="2"/>
      <c r="EB499" s="2"/>
      <c r="EC499" s="36"/>
      <c r="ED499" s="36"/>
      <c r="EE499" s="4">
        <f>L499</f>
        <v>12</v>
      </c>
      <c r="EF499" s="4">
        <v>40</v>
      </c>
      <c r="EG499" s="4"/>
      <c r="EH499" s="4">
        <v>1</v>
      </c>
      <c r="EI499" s="4" t="s">
        <v>2818</v>
      </c>
      <c r="EJ499" s="4" t="s">
        <v>430</v>
      </c>
      <c r="EK499" s="4" t="s">
        <v>430</v>
      </c>
      <c r="EL499" s="6" t="s">
        <v>430</v>
      </c>
      <c r="EM499" s="4"/>
      <c r="EN499" s="4">
        <v>1</v>
      </c>
      <c r="EO499" s="4">
        <v>1</v>
      </c>
      <c r="EP499" s="4">
        <v>1</v>
      </c>
      <c r="EQ499" s="31">
        <v>1</v>
      </c>
      <c r="ER499" s="14">
        <v>44713</v>
      </c>
      <c r="ES499" s="129">
        <f>C499</f>
        <v>18018</v>
      </c>
      <c r="ET499" s="130">
        <v>75</v>
      </c>
      <c r="EU499" s="130"/>
      <c r="EV499" s="130">
        <v>4000</v>
      </c>
      <c r="EW499" s="130">
        <v>40560</v>
      </c>
      <c r="EX499" s="130"/>
      <c r="EY499" s="131">
        <f>EX499/EV499*EW499/ET499</f>
        <v>0</v>
      </c>
      <c r="EZ499" s="38">
        <f>L499*EY499</f>
        <v>0</v>
      </c>
      <c r="FA499" s="9"/>
      <c r="FB499" s="9"/>
      <c r="FC499" s="9"/>
      <c r="FD499" s="9"/>
      <c r="FE499" s="132"/>
      <c r="FF499" s="132"/>
      <c r="FG499" s="132"/>
      <c r="FH499" s="133"/>
      <c r="FI499" s="134"/>
      <c r="FJ499" s="133"/>
      <c r="FK499" s="135"/>
      <c r="FL499" s="136"/>
      <c r="FM499" s="9"/>
      <c r="FN499" s="1"/>
      <c r="FO499" s="40" t="e">
        <f>#REF!/1000</f>
        <v>#REF!</v>
      </c>
      <c r="FP499" s="9"/>
      <c r="FQ499" s="118" t="e">
        <f>EX499*100/EU499</f>
        <v>#DIV/0!</v>
      </c>
      <c r="FR499" s="137">
        <f>EY499/1000</f>
        <v>0</v>
      </c>
      <c r="FS499" s="9"/>
      <c r="FT499" s="1"/>
      <c r="FU499" s="336">
        <v>43891</v>
      </c>
      <c r="FV499" s="343"/>
      <c r="FW499" s="237" t="s">
        <v>1322</v>
      </c>
      <c r="FX499" s="208"/>
      <c r="FY499" s="243" t="s">
        <v>2539</v>
      </c>
      <c r="FZ499" s="1"/>
      <c r="GA499" s="1">
        <v>2</v>
      </c>
      <c r="GB499" s="9"/>
      <c r="GC499" s="9"/>
      <c r="GD499" s="1"/>
      <c r="GE499" s="20">
        <v>0</v>
      </c>
      <c r="GF499" s="237" t="s">
        <v>513</v>
      </c>
      <c r="GG499" s="1"/>
      <c r="GH499" s="28">
        <v>44824</v>
      </c>
      <c r="GI499" s="351">
        <v>0</v>
      </c>
      <c r="GJ499" s="244" t="s">
        <v>2440</v>
      </c>
      <c r="GK499" s="1"/>
      <c r="GL499" s="244" t="s">
        <v>513</v>
      </c>
      <c r="GM499" s="9"/>
      <c r="GN499" s="1"/>
      <c r="GO499" s="10"/>
      <c r="GP499" s="10"/>
      <c r="GQ499" s="20"/>
      <c r="GR499" s="138"/>
      <c r="GS499" s="1"/>
      <c r="GT499" s="1"/>
      <c r="GU499" s="1"/>
      <c r="GV499" s="1"/>
      <c r="GW499" s="1"/>
      <c r="GX499" s="1"/>
      <c r="GY499" s="9"/>
      <c r="GZ499" s="9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22"/>
      <c r="KC499" s="22"/>
      <c r="KD499" s="22"/>
      <c r="KE499" s="20">
        <f>FR499*AO499/100*1000</f>
        <v>0</v>
      </c>
      <c r="KF499" s="20">
        <f>FR499*AP499/100*1000</f>
        <v>0</v>
      </c>
      <c r="KG499" s="20">
        <f>FR499*AQ499/100*1000</f>
        <v>0</v>
      </c>
      <c r="KH499" s="20">
        <f>FR499*AX499/100*1000</f>
        <v>0</v>
      </c>
      <c r="KI499" s="20">
        <f>FR499*BM499/100*1000</f>
        <v>0</v>
      </c>
      <c r="KJ499" s="20">
        <f>FR499*BY499/100*1000</f>
        <v>0</v>
      </c>
      <c r="KK499" s="20">
        <f>FR499*CA499/100*1000</f>
        <v>0</v>
      </c>
      <c r="KL499" s="20">
        <f>FR499*CC499/100*1000</f>
        <v>0</v>
      </c>
      <c r="KM499" s="1"/>
      <c r="KN499" s="1"/>
      <c r="KO499" s="9"/>
      <c r="KP499" s="22"/>
      <c r="KQ499" s="22"/>
      <c r="KR499" s="22"/>
      <c r="KS499" s="23">
        <v>44824</v>
      </c>
      <c r="KT499" s="20">
        <v>1</v>
      </c>
      <c r="KU499" s="1">
        <v>1</v>
      </c>
      <c r="KV499" s="1">
        <v>1</v>
      </c>
      <c r="KW499" s="23">
        <v>44824</v>
      </c>
      <c r="KX499" s="1">
        <v>1</v>
      </c>
      <c r="KY499" s="2">
        <v>0</v>
      </c>
      <c r="KZ499" s="2">
        <v>3</v>
      </c>
      <c r="LA499" s="11" t="s">
        <v>2428</v>
      </c>
      <c r="LB499" s="11"/>
      <c r="LC499" s="11"/>
    </row>
    <row r="500" spans="1:315">
      <c r="A500" s="1">
        <v>174</v>
      </c>
      <c r="B500" s="1">
        <f>COUNTIFS($D$3:D500,D500,$F$3:F500,F500)</f>
        <v>1</v>
      </c>
      <c r="C500" s="34">
        <v>17802</v>
      </c>
      <c r="D500" s="21" t="s">
        <v>2090</v>
      </c>
      <c r="E500" s="2" t="s">
        <v>535</v>
      </c>
      <c r="F500" s="12">
        <v>460913454</v>
      </c>
      <c r="G500" s="1">
        <v>76</v>
      </c>
      <c r="H500" s="441">
        <v>44770</v>
      </c>
      <c r="I500" s="29" t="s">
        <v>2091</v>
      </c>
      <c r="J500" s="24" t="s">
        <v>486</v>
      </c>
      <c r="K500" s="2" t="s">
        <v>429</v>
      </c>
      <c r="L500" s="2">
        <v>5</v>
      </c>
      <c r="M500" s="2">
        <v>2</v>
      </c>
      <c r="N500" s="2" t="s">
        <v>643</v>
      </c>
      <c r="O500" s="11"/>
      <c r="P500" s="2" t="s">
        <v>2087</v>
      </c>
      <c r="Q500" s="11"/>
      <c r="R500" s="11"/>
      <c r="S500" s="11"/>
      <c r="T500" s="41"/>
      <c r="U500" s="41"/>
      <c r="V500" s="61" t="s">
        <v>1980</v>
      </c>
      <c r="W500" s="41"/>
      <c r="X500" s="41"/>
      <c r="Y500" s="41"/>
      <c r="Z500" s="29"/>
      <c r="AA500" s="1" t="s">
        <v>1780</v>
      </c>
      <c r="AB500" s="1"/>
      <c r="AC500" s="112">
        <v>56</v>
      </c>
      <c r="AD500" s="112">
        <v>200</v>
      </c>
      <c r="AE500" s="11"/>
      <c r="AF500" s="11"/>
      <c r="AG500" s="11" t="s">
        <v>490</v>
      </c>
      <c r="AH500" s="112">
        <v>50</v>
      </c>
      <c r="AI500" s="1"/>
      <c r="AJ500" s="11"/>
      <c r="AK500" s="112"/>
      <c r="AL500" s="1"/>
      <c r="AM500" s="11"/>
      <c r="AN500" s="1"/>
      <c r="AO500" s="113">
        <v>13.2</v>
      </c>
      <c r="AP500" s="114">
        <v>81.2</v>
      </c>
      <c r="AQ500" s="115">
        <v>4.51</v>
      </c>
      <c r="AR500" s="116">
        <f>AO500+AP500+AQ500</f>
        <v>98.910000000000011</v>
      </c>
      <c r="AS500" s="117">
        <f>AO500/AP500</f>
        <v>0.1625615763546798</v>
      </c>
      <c r="AT500" s="118">
        <f>AO500/AP500*AQ500</f>
        <v>0.73315270935960586</v>
      </c>
      <c r="AU500" s="119">
        <f>AO500/(AP500+AQ500)</f>
        <v>0.15400770038501924</v>
      </c>
      <c r="AV500" s="19">
        <f>AW500*AO500/100</f>
        <v>11.975999999999999</v>
      </c>
      <c r="AW500" s="19">
        <f>98-AY500</f>
        <v>90.72727272727272</v>
      </c>
      <c r="AX500" s="120">
        <v>0.96</v>
      </c>
      <c r="AY500" s="19">
        <f>AX500*100/AO500</f>
        <v>7.2727272727272734</v>
      </c>
      <c r="AZ500" s="1" t="s">
        <v>431</v>
      </c>
      <c r="BA500" s="55">
        <v>27.8</v>
      </c>
      <c r="BB500" s="1" t="s">
        <v>431</v>
      </c>
      <c r="BC500" s="6">
        <v>0</v>
      </c>
      <c r="BD500" s="6"/>
      <c r="BE500" s="19"/>
      <c r="BF500" s="19"/>
      <c r="BG500" s="64" t="s">
        <v>431</v>
      </c>
      <c r="BH500" s="64" t="s">
        <v>431</v>
      </c>
      <c r="BI500" s="19">
        <v>0</v>
      </c>
      <c r="BJ500" s="19">
        <v>39.9</v>
      </c>
      <c r="BK500" s="19">
        <f>100-BJ500</f>
        <v>60.1</v>
      </c>
      <c r="BL500" s="121">
        <f>BJ500/BK500</f>
        <v>0.66389351081530779</v>
      </c>
      <c r="BM500" s="122">
        <v>0.25</v>
      </c>
      <c r="BN500" s="6">
        <f>BM500*100/AO500</f>
        <v>1.893939393939394</v>
      </c>
      <c r="BO500" s="1" t="s">
        <v>431</v>
      </c>
      <c r="BP500" s="19">
        <v>46.440677966101696</v>
      </c>
      <c r="BQ500" s="19">
        <v>53.4</v>
      </c>
      <c r="BR500" s="42">
        <v>65946.880000000005</v>
      </c>
      <c r="BS500" s="6">
        <f>BX500+BZ500</f>
        <v>58.3</v>
      </c>
      <c r="BT500" s="4">
        <v>94.5</v>
      </c>
      <c r="BU500" s="42">
        <v>7053.9682539682535</v>
      </c>
      <c r="BV500" s="6">
        <f>100-BT500</f>
        <v>5.5</v>
      </c>
      <c r="BW500" s="6">
        <f>BY500+CA500+CC500</f>
        <v>81.118800000000007</v>
      </c>
      <c r="BX500" s="22">
        <v>27.3</v>
      </c>
      <c r="BY500" s="22">
        <f>BX500*AP500/100</f>
        <v>22.167600000000004</v>
      </c>
      <c r="BZ500" s="6">
        <v>31</v>
      </c>
      <c r="CA500" s="22">
        <f>BZ500*AP500/100</f>
        <v>25.172000000000004</v>
      </c>
      <c r="CB500" s="6">
        <v>41.6</v>
      </c>
      <c r="CC500" s="22">
        <f>CB500*AP500/100</f>
        <v>33.779200000000003</v>
      </c>
      <c r="CD500" s="22" t="s">
        <v>431</v>
      </c>
      <c r="CE500" s="123">
        <v>88.5</v>
      </c>
      <c r="CF500" s="124">
        <v>6614</v>
      </c>
      <c r="CG500" s="123">
        <v>81.2</v>
      </c>
      <c r="CH500" s="124">
        <v>5560</v>
      </c>
      <c r="CI500" s="123">
        <v>49.2</v>
      </c>
      <c r="CJ500" s="123">
        <v>69.900000000000006</v>
      </c>
      <c r="CK500" s="124">
        <v>5344</v>
      </c>
      <c r="CL500" s="19">
        <f>BX500/BZ500</f>
        <v>0.88064516129032255</v>
      </c>
      <c r="CM500" s="19"/>
      <c r="CN500" s="19"/>
      <c r="CO500" s="19"/>
      <c r="CP500" s="6"/>
      <c r="CQ500" s="19"/>
      <c r="CR500" s="19"/>
      <c r="CS500" s="20"/>
      <c r="CT500" s="25"/>
      <c r="CU500" s="125"/>
      <c r="CV500" s="125"/>
      <c r="CW500" s="1"/>
      <c r="CX500" s="1"/>
      <c r="CY500" s="1"/>
      <c r="CZ500" s="22"/>
      <c r="DA500" s="16"/>
      <c r="DB500" s="126"/>
      <c r="DC500" s="127"/>
      <c r="DD500" s="128"/>
      <c r="DE500" s="1"/>
      <c r="DF500" s="1"/>
      <c r="DG500" s="1"/>
      <c r="DH500" s="1"/>
      <c r="DI500" s="1" t="s">
        <v>433</v>
      </c>
      <c r="DJ500" s="206" t="s">
        <v>490</v>
      </c>
      <c r="DK500" s="4">
        <v>2</v>
      </c>
      <c r="DL500" s="4"/>
      <c r="DM500" s="4"/>
      <c r="DN500" s="16">
        <v>0</v>
      </c>
      <c r="DO500" s="4"/>
      <c r="DP500" s="4"/>
      <c r="DQ500" s="4"/>
      <c r="DR500" s="55" t="s">
        <v>430</v>
      </c>
      <c r="DS500" s="22" t="s">
        <v>430</v>
      </c>
      <c r="DT500" s="22">
        <v>68</v>
      </c>
      <c r="DU500" s="22">
        <v>22</v>
      </c>
      <c r="DV500" s="22">
        <v>78</v>
      </c>
      <c r="DW500" s="22" t="s">
        <v>430</v>
      </c>
      <c r="DX500" s="22" t="s">
        <v>430</v>
      </c>
      <c r="DY500" s="22" t="s">
        <v>430</v>
      </c>
      <c r="DZ500" s="22" t="s">
        <v>430</v>
      </c>
      <c r="EA500" s="2">
        <v>0</v>
      </c>
      <c r="EB500" s="2"/>
      <c r="EC500" s="36"/>
      <c r="ED500" s="36"/>
      <c r="EE500" s="4">
        <f>L500</f>
        <v>5</v>
      </c>
      <c r="EF500" s="4">
        <v>5</v>
      </c>
      <c r="EG500" s="4"/>
      <c r="EH500" s="4">
        <v>1</v>
      </c>
      <c r="EI500" s="4" t="s">
        <v>2819</v>
      </c>
      <c r="EJ500" s="4">
        <v>175</v>
      </c>
      <c r="EK500" s="4">
        <v>83</v>
      </c>
      <c r="EL500" s="6">
        <f>EK500/(EJ500*EJ500*0.01*0.01)</f>
        <v>27.102040816326532</v>
      </c>
      <c r="EM500" s="4"/>
      <c r="EN500" s="4">
        <v>1</v>
      </c>
      <c r="EO500" s="4">
        <v>2</v>
      </c>
      <c r="EP500" s="4">
        <v>2</v>
      </c>
      <c r="EQ500" s="31" t="s">
        <v>2455</v>
      </c>
      <c r="ER500" s="14">
        <v>40424</v>
      </c>
      <c r="ES500" s="129">
        <f>C500</f>
        <v>17802</v>
      </c>
      <c r="ET500" s="130">
        <v>75</v>
      </c>
      <c r="EU500" s="130">
        <v>14584</v>
      </c>
      <c r="EV500" s="130">
        <v>20000</v>
      </c>
      <c r="EW500" s="130">
        <v>40560</v>
      </c>
      <c r="EX500" s="130">
        <v>2188</v>
      </c>
      <c r="EY500" s="131">
        <f>EX500/EV500*EW500/ET500</f>
        <v>59.163519999999998</v>
      </c>
      <c r="EZ500" s="38">
        <f>L500*EY500</f>
        <v>295.81759999999997</v>
      </c>
      <c r="FA500" s="9"/>
      <c r="FB500" s="9"/>
      <c r="FC500" s="9"/>
      <c r="FD500" s="9"/>
      <c r="FE500" s="132"/>
      <c r="FF500" s="132"/>
      <c r="FG500" s="132"/>
      <c r="FH500" s="133"/>
      <c r="FI500" s="134"/>
      <c r="FJ500" s="133"/>
      <c r="FK500" s="135"/>
      <c r="FL500" s="136"/>
      <c r="FM500" s="9"/>
      <c r="FN500" s="1"/>
      <c r="FO500" s="40">
        <f>AC500/1000</f>
        <v>5.6000000000000001E-2</v>
      </c>
      <c r="FP500" s="9"/>
      <c r="FQ500" s="118">
        <f>EX500*100/EU500</f>
        <v>15.002742731760835</v>
      </c>
      <c r="FR500" s="137">
        <f>EY500/1000</f>
        <v>5.9163519999999997E-2</v>
      </c>
      <c r="FS500" s="9"/>
      <c r="FT500" s="1"/>
      <c r="FU500" s="335"/>
      <c r="FV500" s="344">
        <v>45208</v>
      </c>
      <c r="FW500" s="210"/>
      <c r="FX500" s="244" t="s">
        <v>1314</v>
      </c>
      <c r="FY500" s="243" t="s">
        <v>2713</v>
      </c>
      <c r="FZ500" s="1"/>
      <c r="GA500" s="1">
        <v>2</v>
      </c>
      <c r="GB500" s="9"/>
      <c r="GC500" s="9"/>
      <c r="GD500" s="1"/>
      <c r="GE500" s="20">
        <v>0</v>
      </c>
      <c r="GF500" s="237" t="s">
        <v>513</v>
      </c>
      <c r="GG500" s="1"/>
      <c r="GH500" s="249" t="s">
        <v>430</v>
      </c>
      <c r="GI500" s="351">
        <v>1</v>
      </c>
      <c r="GJ500" s="244" t="s">
        <v>513</v>
      </c>
      <c r="GK500" s="1"/>
      <c r="GL500" s="244" t="s">
        <v>513</v>
      </c>
      <c r="GM500" s="9"/>
      <c r="GN500" s="1"/>
      <c r="GO500" s="10">
        <v>44770</v>
      </c>
      <c r="GP500" s="10"/>
      <c r="GQ500" s="20"/>
      <c r="GR500" s="138"/>
      <c r="GS500" s="1"/>
      <c r="GT500" s="1"/>
      <c r="GU500" s="1"/>
      <c r="GV500" s="1"/>
      <c r="GW500" s="1"/>
      <c r="GX500" s="1"/>
      <c r="GY500" s="9"/>
      <c r="GZ500" s="9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22"/>
      <c r="KC500" s="22"/>
      <c r="KD500" s="22"/>
      <c r="KE500" s="20">
        <f>FR500*AO500/100*1000</f>
        <v>7.8095846399999989</v>
      </c>
      <c r="KF500" s="20">
        <f>FR500*AP500/100*1000</f>
        <v>48.040778240000002</v>
      </c>
      <c r="KG500" s="20">
        <f>FR500*AQ500/100*1000</f>
        <v>2.6682747519999999</v>
      </c>
      <c r="KH500" s="20">
        <f>FR500*AX500/100*1000</f>
        <v>0.56796979199999997</v>
      </c>
      <c r="KI500" s="20">
        <f>FR500*BM500/100*1000</f>
        <v>0.14790879999999998</v>
      </c>
      <c r="KJ500" s="20">
        <f>FR500*BY500/100*1000</f>
        <v>13.115132459520002</v>
      </c>
      <c r="KK500" s="20">
        <f>FR500*CA500/100*1000</f>
        <v>14.892641254400001</v>
      </c>
      <c r="KL500" s="20">
        <f>FR500*CC500/100*1000</f>
        <v>19.984963747839998</v>
      </c>
      <c r="KM500" s="1">
        <v>88.5</v>
      </c>
      <c r="KN500" s="1">
        <v>95.7</v>
      </c>
      <c r="KO500" s="9"/>
      <c r="KP500" s="22"/>
      <c r="KQ500" s="22"/>
      <c r="KR500" s="22"/>
      <c r="KS500" s="245" t="s">
        <v>430</v>
      </c>
      <c r="KT500" s="459" t="s">
        <v>430</v>
      </c>
      <c r="KU500" s="237" t="s">
        <v>430</v>
      </c>
      <c r="KV500" s="237" t="s">
        <v>430</v>
      </c>
      <c r="KW500" s="237" t="s">
        <v>430</v>
      </c>
      <c r="KX500" s="237" t="s">
        <v>430</v>
      </c>
      <c r="KY500" s="2" t="s">
        <v>430</v>
      </c>
      <c r="KZ500" s="2" t="s">
        <v>430</v>
      </c>
      <c r="LA500" s="11" t="s">
        <v>430</v>
      </c>
      <c r="LB500" s="11"/>
      <c r="LC500" s="11"/>
    </row>
    <row r="501" spans="1:315">
      <c r="A501" s="1">
        <v>207</v>
      </c>
      <c r="B501" s="415">
        <f>COUNTIFS($D$3:D501,D501,$F$3:F501,F501)</f>
        <v>1</v>
      </c>
      <c r="C501" s="34">
        <v>13288</v>
      </c>
      <c r="D501" s="21" t="s">
        <v>462</v>
      </c>
      <c r="E501" s="2" t="s">
        <v>505</v>
      </c>
      <c r="F501" s="12">
        <v>6859091338</v>
      </c>
      <c r="G501" s="1">
        <v>52</v>
      </c>
      <c r="H501" s="441">
        <v>44062</v>
      </c>
      <c r="I501" s="29" t="s">
        <v>441</v>
      </c>
      <c r="J501" s="24" t="s">
        <v>486</v>
      </c>
      <c r="K501" s="2" t="s">
        <v>429</v>
      </c>
      <c r="L501" s="1">
        <v>8</v>
      </c>
      <c r="M501" s="2">
        <v>1</v>
      </c>
      <c r="N501" s="2" t="s">
        <v>644</v>
      </c>
      <c r="O501" s="1"/>
      <c r="P501" s="1" t="s">
        <v>1246</v>
      </c>
      <c r="Q501" s="25"/>
      <c r="R501" s="25"/>
      <c r="S501" s="2"/>
      <c r="T501" s="41"/>
      <c r="U501" s="41"/>
      <c r="V501" s="54" t="s">
        <v>1107</v>
      </c>
      <c r="W501" s="27"/>
      <c r="X501" s="56"/>
      <c r="Y501" s="56"/>
      <c r="Z501" s="29"/>
      <c r="AA501" s="1" t="s">
        <v>793</v>
      </c>
      <c r="AB501" s="1"/>
      <c r="AC501" s="112">
        <v>429</v>
      </c>
      <c r="AD501" s="112">
        <v>3400</v>
      </c>
      <c r="AE501" s="11"/>
      <c r="AF501" s="11"/>
      <c r="AG501" s="11" t="s">
        <v>490</v>
      </c>
      <c r="AH501" s="112">
        <v>250</v>
      </c>
      <c r="AI501" s="11"/>
      <c r="AJ501" s="11"/>
      <c r="AK501" s="112"/>
      <c r="AL501" s="1"/>
      <c r="AM501" s="11"/>
      <c r="AN501" s="1"/>
      <c r="AO501" s="113">
        <v>42.9</v>
      </c>
      <c r="AP501" s="114">
        <v>55</v>
      </c>
      <c r="AQ501" s="115">
        <v>1.2</v>
      </c>
      <c r="AR501" s="116">
        <f>AO501+AP501+AQ501</f>
        <v>99.100000000000009</v>
      </c>
      <c r="AS501" s="117">
        <f>AO501/AP501</f>
        <v>0.78</v>
      </c>
      <c r="AT501" s="118">
        <f>AO501/AP501*AQ501</f>
        <v>0.93599999999999994</v>
      </c>
      <c r="AU501" s="119">
        <f>AO501/(AP501+AQ501)</f>
        <v>0.7633451957295373</v>
      </c>
      <c r="AV501" s="19">
        <f>AW501*AO501/100</f>
        <v>34.632000000000005</v>
      </c>
      <c r="AW501" s="19">
        <f>98-AY501-(CD501*100/AO501)</f>
        <v>80.727272727272734</v>
      </c>
      <c r="AX501" s="120">
        <v>5.76</v>
      </c>
      <c r="AY501" s="19">
        <f>AX501*100/AO501</f>
        <v>13.426573426573427</v>
      </c>
      <c r="AZ501" s="1" t="s">
        <v>431</v>
      </c>
      <c r="BA501" s="55">
        <v>19.3</v>
      </c>
      <c r="BB501" s="1" t="s">
        <v>431</v>
      </c>
      <c r="BC501" s="6">
        <v>3.5000000000000003E-2</v>
      </c>
      <c r="BD501" s="6"/>
      <c r="BE501" s="19"/>
      <c r="BF501" s="19"/>
      <c r="BG501" s="2">
        <v>6903</v>
      </c>
      <c r="BH501" s="2">
        <v>430</v>
      </c>
      <c r="BI501" s="19">
        <v>4.3499999999999996</v>
      </c>
      <c r="BJ501" s="19">
        <v>36.200000000000003</v>
      </c>
      <c r="BK501" s="19">
        <v>63.7</v>
      </c>
      <c r="BL501" s="121">
        <f>BJ501/BK501</f>
        <v>0.56828885400313978</v>
      </c>
      <c r="BM501" s="122">
        <v>0.24</v>
      </c>
      <c r="BN501" s="6">
        <f>BM501*100/AO501</f>
        <v>0.55944055944055948</v>
      </c>
      <c r="BO501" s="1" t="s">
        <v>431</v>
      </c>
      <c r="BP501" s="19">
        <v>25.2</v>
      </c>
      <c r="BQ501" s="19">
        <v>62.79</v>
      </c>
      <c r="BR501" s="42">
        <v>53858.200000000004</v>
      </c>
      <c r="BS501" s="6">
        <f>BX501+BZ501</f>
        <v>51.7</v>
      </c>
      <c r="BT501" s="4">
        <v>84.8</v>
      </c>
      <c r="BU501" s="42">
        <v>10277.118644067798</v>
      </c>
      <c r="BV501" s="6">
        <f>100-BT501</f>
        <v>15.200000000000003</v>
      </c>
      <c r="BW501" s="6">
        <f>BY501+CA501+CC501</f>
        <v>54.834999999999994</v>
      </c>
      <c r="BX501" s="2">
        <v>22.5</v>
      </c>
      <c r="BY501" s="22">
        <f>BX501*AP501/100</f>
        <v>12.375</v>
      </c>
      <c r="BZ501" s="4">
        <v>29.2</v>
      </c>
      <c r="CA501" s="22">
        <f>BZ501*AP501/100</f>
        <v>16.059999999999999</v>
      </c>
      <c r="CB501" s="4">
        <v>48</v>
      </c>
      <c r="CC501" s="22">
        <f>CB501*AP501/100</f>
        <v>26.4</v>
      </c>
      <c r="CD501" s="22">
        <v>1.65</v>
      </c>
      <c r="CE501" s="123">
        <v>100</v>
      </c>
      <c r="CF501" s="123">
        <v>10606</v>
      </c>
      <c r="CG501" s="123">
        <v>99.5</v>
      </c>
      <c r="CH501" s="123">
        <v>8014</v>
      </c>
      <c r="CI501" s="123">
        <v>92.8</v>
      </c>
      <c r="CJ501" s="123">
        <v>96.4</v>
      </c>
      <c r="CK501" s="123">
        <v>6000</v>
      </c>
      <c r="CL501" s="19">
        <f>BX501/BZ501</f>
        <v>0.77054794520547942</v>
      </c>
      <c r="CM501" s="22"/>
      <c r="CN501" s="22"/>
      <c r="CO501" s="22"/>
      <c r="CP501" s="6">
        <v>1.25</v>
      </c>
      <c r="CQ501" s="19"/>
      <c r="CR501" s="19"/>
      <c r="CS501" s="19"/>
      <c r="CT501" s="22"/>
      <c r="CU501" s="139"/>
      <c r="CV501" s="139"/>
      <c r="CW501" s="22"/>
      <c r="CX501" s="22"/>
      <c r="CY501" s="1"/>
      <c r="CZ501" s="22"/>
      <c r="DA501" s="16"/>
      <c r="DB501" s="126" t="s">
        <v>256</v>
      </c>
      <c r="DC501" s="127"/>
      <c r="DD501" s="128" t="s">
        <v>1267</v>
      </c>
      <c r="DE501" s="1"/>
      <c r="DF501" s="1"/>
      <c r="DG501" s="1"/>
      <c r="DH501" s="1"/>
      <c r="DI501" s="1" t="s">
        <v>435</v>
      </c>
      <c r="DJ501" s="206" t="s">
        <v>490</v>
      </c>
      <c r="DK501" s="4">
        <v>2</v>
      </c>
      <c r="DL501" s="4"/>
      <c r="DM501" s="4"/>
      <c r="DN501" s="16">
        <v>0</v>
      </c>
      <c r="DO501" s="4"/>
      <c r="DP501" s="4"/>
      <c r="DQ501" s="4"/>
      <c r="DR501" s="1" t="s">
        <v>430</v>
      </c>
      <c r="DS501" s="1" t="s">
        <v>430</v>
      </c>
      <c r="DT501" s="1">
        <v>235</v>
      </c>
      <c r="DU501" s="1">
        <v>36.6</v>
      </c>
      <c r="DV501" s="1">
        <v>63.4</v>
      </c>
      <c r="DW501" s="1" t="s">
        <v>430</v>
      </c>
      <c r="DX501" s="1" t="s">
        <v>430</v>
      </c>
      <c r="DY501" s="1" t="s">
        <v>430</v>
      </c>
      <c r="DZ501" s="1" t="s">
        <v>430</v>
      </c>
      <c r="EA501" s="1">
        <v>0</v>
      </c>
      <c r="EB501" s="1"/>
      <c r="EC501" s="36"/>
      <c r="ED501" s="36"/>
      <c r="EE501" s="4">
        <v>8</v>
      </c>
      <c r="EF501" s="4">
        <v>30</v>
      </c>
      <c r="EG501" s="4"/>
      <c r="EH501" s="4">
        <v>1</v>
      </c>
      <c r="EI501" s="4" t="s">
        <v>2821</v>
      </c>
      <c r="EJ501" s="4" t="s">
        <v>430</v>
      </c>
      <c r="EK501" s="4" t="s">
        <v>430</v>
      </c>
      <c r="EL501" s="6" t="s">
        <v>430</v>
      </c>
      <c r="EM501" s="4"/>
      <c r="EN501" s="4">
        <v>0</v>
      </c>
      <c r="EO501" s="4">
        <v>2</v>
      </c>
      <c r="EP501" s="4">
        <v>1</v>
      </c>
      <c r="EQ501" s="31" t="s">
        <v>513</v>
      </c>
      <c r="ER501" s="14" t="s">
        <v>513</v>
      </c>
      <c r="ES501" s="129">
        <v>13288</v>
      </c>
      <c r="ET501" s="130">
        <v>75</v>
      </c>
      <c r="EU501" s="130">
        <v>12211</v>
      </c>
      <c r="EV501" s="130">
        <v>4000</v>
      </c>
      <c r="EW501" s="130">
        <v>39780</v>
      </c>
      <c r="EX501" s="130">
        <v>3296</v>
      </c>
      <c r="EY501" s="131">
        <f>EX501/EV501*EW501/ET501</f>
        <v>437.0496</v>
      </c>
      <c r="EZ501" s="38">
        <f>L501*EY501</f>
        <v>3496.3968</v>
      </c>
      <c r="FA501" s="9"/>
      <c r="FB501" s="9"/>
      <c r="FC501" s="9"/>
      <c r="FD501" s="9"/>
      <c r="FE501" s="132"/>
      <c r="FF501" s="132"/>
      <c r="FG501" s="132"/>
      <c r="FH501" s="133"/>
      <c r="FI501" s="140"/>
      <c r="FJ501" s="133"/>
      <c r="FK501" s="135"/>
      <c r="FL501" s="136"/>
      <c r="FM501" s="9"/>
      <c r="FN501" s="1"/>
      <c r="FO501" s="40">
        <f>AC501/1000</f>
        <v>0.42899999999999999</v>
      </c>
      <c r="FP501" s="9"/>
      <c r="FQ501" s="118">
        <f>EX501*100/EU501</f>
        <v>26.992056342641881</v>
      </c>
      <c r="FR501" s="137">
        <f>EY501/1000</f>
        <v>0.43704959999999998</v>
      </c>
      <c r="FS501" s="9"/>
      <c r="FT501" s="1"/>
      <c r="FU501" s="335"/>
      <c r="FV501" s="344">
        <v>44013</v>
      </c>
      <c r="FW501" s="210"/>
      <c r="FX501" s="244" t="s">
        <v>2471</v>
      </c>
      <c r="FY501" s="243" t="s">
        <v>2429</v>
      </c>
      <c r="FZ501" s="1"/>
      <c r="GA501" s="1">
        <v>1</v>
      </c>
      <c r="GB501" s="9"/>
      <c r="GC501" s="9"/>
      <c r="GD501" s="1"/>
      <c r="GE501" s="20">
        <v>1</v>
      </c>
      <c r="GF501" s="237" t="s">
        <v>2489</v>
      </c>
      <c r="GG501" s="1"/>
      <c r="GH501" s="28">
        <v>44097</v>
      </c>
      <c r="GI501" s="351">
        <v>1</v>
      </c>
      <c r="GJ501" s="244" t="s">
        <v>2820</v>
      </c>
      <c r="GK501" s="1"/>
      <c r="GL501" s="244" t="s">
        <v>513</v>
      </c>
      <c r="GM501" s="9"/>
      <c r="GN501" s="1"/>
      <c r="GO501" s="10">
        <v>44062</v>
      </c>
      <c r="GP501" s="10"/>
      <c r="GQ501" s="20"/>
      <c r="GR501" s="138"/>
      <c r="GS501" s="1"/>
      <c r="GT501" s="1"/>
      <c r="GU501" s="1"/>
      <c r="GV501" s="1"/>
      <c r="GW501" s="1"/>
      <c r="GX501" s="1"/>
      <c r="GY501" s="9"/>
      <c r="GZ501" s="9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9"/>
      <c r="KC501" s="9"/>
      <c r="KD501" s="9"/>
      <c r="KE501" s="20">
        <f>FR501*AO501/100*1000</f>
        <v>187.49427839999998</v>
      </c>
      <c r="KF501" s="20">
        <f>FR501*AP501/100*1000</f>
        <v>240.37727999999998</v>
      </c>
      <c r="KG501" s="20">
        <f>FR501*AQ501/100*1000</f>
        <v>5.2445951999999991</v>
      </c>
      <c r="KH501" s="20">
        <f>FR501*AX501/100*1000</f>
        <v>25.174056960000001</v>
      </c>
      <c r="KI501" s="20">
        <f>FR501*BM501/100*1000</f>
        <v>1.0489190399999999</v>
      </c>
      <c r="KJ501" s="20">
        <f>FR501*BY501/100*1000</f>
        <v>54.084887999999999</v>
      </c>
      <c r="KK501" s="20">
        <f>FR501*CA501/100*1000</f>
        <v>70.190165759999999</v>
      </c>
      <c r="KL501" s="20">
        <f>FR501*CC501/100*1000</f>
        <v>115.38109439999999</v>
      </c>
      <c r="KM501" s="9"/>
      <c r="KN501" s="9"/>
      <c r="KO501" s="9"/>
      <c r="KP501" s="1"/>
      <c r="KQ501" s="9"/>
      <c r="KR501" s="9"/>
      <c r="KS501" s="23">
        <v>44097</v>
      </c>
      <c r="KT501" s="20">
        <v>2</v>
      </c>
      <c r="KU501" s="1">
        <v>1</v>
      </c>
      <c r="KV501" s="1">
        <v>1</v>
      </c>
      <c r="KW501" s="23">
        <v>44004</v>
      </c>
      <c r="KX501" s="1">
        <v>1</v>
      </c>
      <c r="KY501" s="1">
        <v>0</v>
      </c>
      <c r="KZ501" s="1">
        <v>3</v>
      </c>
      <c r="LA501" s="11" t="s">
        <v>2428</v>
      </c>
      <c r="LB501" s="11"/>
      <c r="LC501" s="11"/>
    </row>
    <row r="502" spans="1:315">
      <c r="A502" s="1">
        <v>154</v>
      </c>
      <c r="B502" s="415">
        <f>COUNTIFS($D$3:D502,D502,$F$3:F502,F502)</f>
        <v>1</v>
      </c>
      <c r="C502" s="21">
        <v>10711</v>
      </c>
      <c r="D502" s="21" t="s">
        <v>2331</v>
      </c>
      <c r="E502" s="1" t="s">
        <v>556</v>
      </c>
      <c r="F502" s="12">
        <v>6502251811</v>
      </c>
      <c r="G502" s="1">
        <v>54</v>
      </c>
      <c r="H502" s="441">
        <v>43579</v>
      </c>
      <c r="I502" s="162"/>
      <c r="J502" s="24"/>
      <c r="K502" s="9"/>
      <c r="L502" s="1"/>
      <c r="M502" s="1"/>
      <c r="N502" s="1"/>
      <c r="O502" s="1"/>
      <c r="P502" s="25"/>
      <c r="Q502" s="25"/>
      <c r="R502" s="25"/>
      <c r="S502" s="27"/>
      <c r="T502" s="27"/>
      <c r="U502" s="27"/>
      <c r="V502" s="27"/>
      <c r="W502" s="27"/>
      <c r="X502" s="27"/>
      <c r="Y502" s="26"/>
      <c r="Z502" s="8"/>
      <c r="AA502" s="1"/>
      <c r="AB502" s="1"/>
      <c r="AC502" s="1"/>
      <c r="AD502" s="1"/>
      <c r="AE502" s="1"/>
      <c r="AF502" s="1"/>
      <c r="AG502" s="136"/>
      <c r="AH502" s="9"/>
      <c r="AI502" s="1"/>
      <c r="AJ502" s="1"/>
      <c r="AK502" s="112"/>
      <c r="AL502" s="1"/>
      <c r="AM502" s="1"/>
      <c r="AN502" s="1"/>
      <c r="AO502" s="163"/>
      <c r="AP502" s="164"/>
      <c r="AQ502" s="165"/>
      <c r="AR502" s="166"/>
      <c r="AS502" s="135"/>
      <c r="AT502" s="21"/>
      <c r="AU502" s="167"/>
      <c r="AV502" s="1"/>
      <c r="AW502" s="1"/>
      <c r="AX502" s="168"/>
      <c r="AY502" s="1"/>
      <c r="AZ502" s="1"/>
      <c r="BA502" s="142"/>
      <c r="BB502" s="1"/>
      <c r="BC502" s="169"/>
      <c r="BD502" s="4"/>
      <c r="BE502" s="1"/>
      <c r="BF502" s="1"/>
      <c r="BG502" s="1"/>
      <c r="BH502" s="1"/>
      <c r="BI502" s="1"/>
      <c r="BJ502" s="1"/>
      <c r="BK502" s="1"/>
      <c r="BL502" s="170"/>
      <c r="BM502" s="123"/>
      <c r="BN502" s="4"/>
      <c r="BO502" s="1"/>
      <c r="BP502" s="1"/>
      <c r="BQ502" s="1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25"/>
      <c r="CP502" s="4"/>
      <c r="CQ502" s="1"/>
      <c r="CR502" s="1"/>
      <c r="CS502" s="1"/>
      <c r="CT502" s="25"/>
      <c r="CU502" s="125"/>
      <c r="CV502" s="125"/>
      <c r="CW502" s="1"/>
      <c r="CX502" s="1"/>
      <c r="CY502" s="1"/>
      <c r="CZ502" s="1"/>
      <c r="DA502" s="1"/>
      <c r="DB502" s="126"/>
      <c r="DC502" s="8"/>
      <c r="DD502" s="8"/>
      <c r="DE502" s="1"/>
      <c r="DF502" s="1"/>
      <c r="DG502" s="1"/>
      <c r="DH502" s="1"/>
      <c r="DI502" s="2"/>
      <c r="DJ502" s="205" t="s">
        <v>482</v>
      </c>
      <c r="DK502" s="4"/>
      <c r="DL502" s="4"/>
      <c r="DM502" s="4"/>
      <c r="DN502" s="4"/>
      <c r="DO502" s="4"/>
      <c r="DP502" s="4"/>
      <c r="DQ502" s="4"/>
      <c r="DR502" s="1"/>
      <c r="DS502" s="1"/>
      <c r="DT502" s="2"/>
      <c r="DU502" s="2"/>
      <c r="DV502" s="2"/>
      <c r="DW502" s="2"/>
      <c r="DX502" s="2"/>
      <c r="DY502" s="2"/>
      <c r="DZ502" s="2"/>
      <c r="EA502" s="2"/>
      <c r="EB502" s="1"/>
      <c r="EC502" s="9"/>
      <c r="ED502" s="9"/>
      <c r="EE502" s="9"/>
      <c r="EF502" s="1">
        <v>25</v>
      </c>
      <c r="EG502" s="1"/>
      <c r="EH502" s="1">
        <v>1</v>
      </c>
      <c r="EI502" s="237" t="s">
        <v>2435</v>
      </c>
      <c r="EJ502" s="1">
        <v>172</v>
      </c>
      <c r="EK502" s="1">
        <v>78</v>
      </c>
      <c r="EL502" s="6">
        <f>EK502/((EJ502/100)*(EJ502/100))</f>
        <v>26.365603028664147</v>
      </c>
      <c r="EM502" s="1"/>
      <c r="EN502" s="1">
        <v>0</v>
      </c>
      <c r="EO502" s="1">
        <v>2</v>
      </c>
      <c r="EP502" s="1">
        <v>2</v>
      </c>
      <c r="EQ502" s="244" t="s">
        <v>513</v>
      </c>
      <c r="ER502" s="10" t="s">
        <v>513</v>
      </c>
      <c r="ES502" s="129"/>
      <c r="ET502" s="9"/>
      <c r="EU502" s="9"/>
      <c r="EV502" s="9"/>
      <c r="EW502" s="9"/>
      <c r="EX502" s="9"/>
      <c r="EY502" s="132"/>
      <c r="EZ502" s="132"/>
      <c r="FA502" s="11"/>
      <c r="FB502" s="9"/>
      <c r="FC502" s="9"/>
      <c r="FD502" s="9"/>
      <c r="FE502" s="9"/>
      <c r="FF502" s="9"/>
      <c r="FG502" s="132"/>
      <c r="FH502" s="132"/>
      <c r="FI502" s="134"/>
      <c r="FJ502" s="133"/>
      <c r="FK502" s="171"/>
      <c r="FL502" s="21"/>
      <c r="FM502" s="136"/>
      <c r="FN502" s="9"/>
      <c r="FO502" s="36"/>
      <c r="FP502" s="9"/>
      <c r="FQ502" s="132"/>
      <c r="FR502" s="132"/>
      <c r="FS502" s="1"/>
      <c r="FT502" s="1"/>
      <c r="FU502" s="336">
        <v>43556</v>
      </c>
      <c r="FV502" s="343" t="s">
        <v>772</v>
      </c>
      <c r="FW502" s="237" t="s">
        <v>1349</v>
      </c>
      <c r="FX502" s="208" t="s">
        <v>772</v>
      </c>
      <c r="FY502" s="243" t="s">
        <v>2429</v>
      </c>
      <c r="FZ502" s="1"/>
      <c r="GA502" s="1">
        <v>2</v>
      </c>
      <c r="GB502" s="9"/>
      <c r="GC502" s="9"/>
      <c r="GD502" s="1"/>
      <c r="GE502" s="20">
        <v>0</v>
      </c>
      <c r="GF502" s="237" t="s">
        <v>513</v>
      </c>
      <c r="GG502" s="1"/>
      <c r="GH502" s="28">
        <v>43585</v>
      </c>
      <c r="GI502" s="351">
        <v>0</v>
      </c>
      <c r="GJ502" s="244" t="s">
        <v>2822</v>
      </c>
      <c r="GK502" s="1"/>
      <c r="GL502" s="244" t="s">
        <v>513</v>
      </c>
      <c r="GM502" s="9"/>
      <c r="GN502" s="1"/>
      <c r="GO502" s="1"/>
      <c r="GP502" s="4"/>
      <c r="GQ502" s="1"/>
      <c r="GR502" s="138"/>
      <c r="GS502" s="1"/>
      <c r="GT502" s="1"/>
      <c r="GU502" s="1"/>
      <c r="GV502" s="1"/>
      <c r="GW502" s="1"/>
      <c r="GX502" s="1"/>
      <c r="GY502" s="9"/>
      <c r="GZ502" s="9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9"/>
      <c r="KC502" s="9"/>
      <c r="KD502" s="9"/>
      <c r="KE502" s="9"/>
      <c r="KF502" s="9"/>
      <c r="KG502" s="9"/>
      <c r="KH502" s="9"/>
      <c r="KI502" s="9"/>
      <c r="KJ502" s="9"/>
      <c r="KK502" s="9"/>
      <c r="KL502" s="9"/>
      <c r="KM502" s="9"/>
      <c r="KN502" s="9"/>
      <c r="KO502" s="9"/>
      <c r="KP502" s="1"/>
      <c r="KQ502" s="9"/>
      <c r="KR502" s="9"/>
      <c r="KS502" s="23">
        <v>43585</v>
      </c>
      <c r="KT502" s="20">
        <v>1</v>
      </c>
      <c r="KU502" s="1">
        <v>1</v>
      </c>
      <c r="KV502" s="1">
        <v>1</v>
      </c>
      <c r="KW502" s="23">
        <v>43706</v>
      </c>
      <c r="KX502" s="1">
        <v>1</v>
      </c>
      <c r="KY502" s="1">
        <v>0</v>
      </c>
      <c r="KZ502" s="1">
        <v>3</v>
      </c>
      <c r="LA502" s="11" t="s">
        <v>2428</v>
      </c>
      <c r="LB502" s="11"/>
      <c r="LC502" s="11"/>
    </row>
    <row r="503" spans="1:315">
      <c r="A503" s="1">
        <v>287</v>
      </c>
      <c r="B503" s="1">
        <f>COUNTIFS($D$3:D503,D503,$F$3:F503,F503)</f>
        <v>1</v>
      </c>
      <c r="C503" s="34">
        <v>16225</v>
      </c>
      <c r="D503" s="21" t="s">
        <v>1836</v>
      </c>
      <c r="E503" s="2" t="s">
        <v>520</v>
      </c>
      <c r="F503" s="12">
        <v>6504162588</v>
      </c>
      <c r="G503" s="1">
        <v>56</v>
      </c>
      <c r="H503" s="441">
        <v>44482</v>
      </c>
      <c r="I503" s="29" t="s">
        <v>1837</v>
      </c>
      <c r="J503" s="24" t="s">
        <v>486</v>
      </c>
      <c r="K503" s="2" t="s">
        <v>429</v>
      </c>
      <c r="L503" s="2">
        <v>12</v>
      </c>
      <c r="M503" s="2">
        <v>1</v>
      </c>
      <c r="N503" s="2" t="s">
        <v>430</v>
      </c>
      <c r="O503" s="11"/>
      <c r="P503" s="2" t="s">
        <v>1808</v>
      </c>
      <c r="Q503" s="11"/>
      <c r="R503" s="11"/>
      <c r="S503" s="11"/>
      <c r="T503" s="41"/>
      <c r="U503" s="41"/>
      <c r="V503" s="61" t="s">
        <v>1358</v>
      </c>
      <c r="W503" s="41"/>
      <c r="X503" s="41"/>
      <c r="Y503" s="63"/>
      <c r="Z503" s="11"/>
      <c r="AA503" s="1" t="s">
        <v>1784</v>
      </c>
      <c r="AB503" s="1"/>
      <c r="AC503" s="112">
        <v>260</v>
      </c>
      <c r="AD503" s="112">
        <v>3100</v>
      </c>
      <c r="AE503" s="11"/>
      <c r="AF503" s="11"/>
      <c r="AG503" s="11" t="s">
        <v>490</v>
      </c>
      <c r="AH503" s="112">
        <v>250</v>
      </c>
      <c r="AI503" s="11"/>
      <c r="AJ503" s="11"/>
      <c r="AK503" s="112"/>
      <c r="AL503" s="1"/>
      <c r="AM503" s="11"/>
      <c r="AN503" s="1"/>
      <c r="AO503" s="113">
        <v>32.9</v>
      </c>
      <c r="AP503" s="114">
        <v>42.6</v>
      </c>
      <c r="AQ503" s="115">
        <v>23.3</v>
      </c>
      <c r="AR503" s="116">
        <f>AO503+AP503+AQ503</f>
        <v>98.8</v>
      </c>
      <c r="AS503" s="117">
        <f>AO503/AP503</f>
        <v>0.77230046948356801</v>
      </c>
      <c r="AT503" s="118">
        <f>AO503/AP503*AQ503</f>
        <v>17.994600938967135</v>
      </c>
      <c r="AU503" s="119">
        <f>AO503/(AP503+AQ503)</f>
        <v>0.49924127465857354</v>
      </c>
      <c r="AV503" s="19">
        <f>AW503*AO503/100</f>
        <v>27.931999999999999</v>
      </c>
      <c r="AW503" s="19">
        <f>98-AY503-(CD503*100/AO503)</f>
        <v>84.899696048632222</v>
      </c>
      <c r="AX503" s="120">
        <v>3.04</v>
      </c>
      <c r="AY503" s="19">
        <f>AX503*100/AO503</f>
        <v>9.2401215805471129</v>
      </c>
      <c r="AZ503" s="1" t="s">
        <v>431</v>
      </c>
      <c r="BA503" s="55">
        <v>11.063000000000001</v>
      </c>
      <c r="BB503" s="1" t="s">
        <v>431</v>
      </c>
      <c r="BC503" s="6">
        <v>0.15</v>
      </c>
      <c r="BD503" s="6"/>
      <c r="BE503" s="19"/>
      <c r="BF503" s="19"/>
      <c r="BG503" s="64">
        <v>4776.666666666667</v>
      </c>
      <c r="BH503" s="64">
        <v>338.8</v>
      </c>
      <c r="BI503" s="19">
        <v>0.59</v>
      </c>
      <c r="BJ503" s="19">
        <v>52.7</v>
      </c>
      <c r="BK503" s="19">
        <f>100-BJ503</f>
        <v>47.3</v>
      </c>
      <c r="BL503" s="121">
        <f>BJ503/BK503</f>
        <v>1.1141649048625795</v>
      </c>
      <c r="BM503" s="122">
        <v>0.39</v>
      </c>
      <c r="BN503" s="6">
        <f>BM503*100/AO503</f>
        <v>1.1854103343465046</v>
      </c>
      <c r="BO503" s="1" t="s">
        <v>431</v>
      </c>
      <c r="BP503" s="19">
        <v>19.420000000000002</v>
      </c>
      <c r="BQ503" s="19">
        <v>28.86</v>
      </c>
      <c r="BR503" s="42">
        <v>38439.360000000001</v>
      </c>
      <c r="BS503" s="6">
        <f>BX503+BZ503</f>
        <v>49.5</v>
      </c>
      <c r="BT503" s="4">
        <v>88.1</v>
      </c>
      <c r="BU503" s="42">
        <v>9100.25</v>
      </c>
      <c r="BV503" s="6">
        <f>100-BT503</f>
        <v>11.900000000000006</v>
      </c>
      <c r="BW503" s="6">
        <f>BY503+CA503+CC503</f>
        <v>42.514799999999994</v>
      </c>
      <c r="BX503" s="22">
        <v>17.7</v>
      </c>
      <c r="BY503" s="22">
        <f>BX503*AP503/100</f>
        <v>7.5401999999999996</v>
      </c>
      <c r="BZ503" s="6">
        <v>31.8</v>
      </c>
      <c r="CA503" s="22">
        <f>BZ503*AP503/100</f>
        <v>13.546800000000001</v>
      </c>
      <c r="CB503" s="6">
        <v>50.3</v>
      </c>
      <c r="CC503" s="22">
        <f>CB503*AP503/100</f>
        <v>21.427799999999998</v>
      </c>
      <c r="CD503" s="22">
        <v>1.27</v>
      </c>
      <c r="CE503" s="123">
        <v>98.1</v>
      </c>
      <c r="CF503" s="124">
        <v>8388</v>
      </c>
      <c r="CG503" s="123">
        <v>88.8</v>
      </c>
      <c r="CH503" s="124">
        <v>5715</v>
      </c>
      <c r="CI503" s="123">
        <v>65.5</v>
      </c>
      <c r="CJ503" s="123">
        <v>78.599999999999994</v>
      </c>
      <c r="CK503" s="124">
        <v>5232</v>
      </c>
      <c r="CL503" s="19">
        <f>BX503/BZ503</f>
        <v>0.55660377358490565</v>
      </c>
      <c r="CM503" s="19"/>
      <c r="CN503" s="19"/>
      <c r="CO503" s="19"/>
      <c r="CP503" s="6"/>
      <c r="CQ503" s="19"/>
      <c r="CR503" s="19"/>
      <c r="CS503" s="20"/>
      <c r="CT503" s="25"/>
      <c r="CU503" s="125"/>
      <c r="CV503" s="125"/>
      <c r="CW503" s="1"/>
      <c r="CX503" s="1"/>
      <c r="CY503" s="1"/>
      <c r="CZ503" s="22"/>
      <c r="DA503" s="16"/>
      <c r="DB503" s="126" t="s">
        <v>440</v>
      </c>
      <c r="DC503" s="127"/>
      <c r="DD503" s="128" t="s">
        <v>1838</v>
      </c>
      <c r="DE503" s="1"/>
      <c r="DF503" s="1"/>
      <c r="DG503" s="1"/>
      <c r="DH503" s="1"/>
      <c r="DI503" s="1" t="s">
        <v>433</v>
      </c>
      <c r="DJ503" s="206" t="s">
        <v>490</v>
      </c>
      <c r="DK503" s="4">
        <v>2</v>
      </c>
      <c r="DL503" s="4"/>
      <c r="DM503" s="4"/>
      <c r="DN503" s="16">
        <v>0</v>
      </c>
      <c r="DO503" s="4"/>
      <c r="DP503" s="4"/>
      <c r="DQ503" s="4"/>
      <c r="DR503" s="22" t="s">
        <v>430</v>
      </c>
      <c r="DS503" s="22" t="s">
        <v>430</v>
      </c>
      <c r="DT503" s="22">
        <v>84</v>
      </c>
      <c r="DU503" s="22">
        <v>16.7</v>
      </c>
      <c r="DV503" s="22">
        <v>83.3</v>
      </c>
      <c r="DW503" s="39" t="s">
        <v>430</v>
      </c>
      <c r="DX503" s="39" t="s">
        <v>430</v>
      </c>
      <c r="DY503" s="39" t="s">
        <v>430</v>
      </c>
      <c r="DZ503" s="39" t="s">
        <v>430</v>
      </c>
      <c r="EA503" s="2">
        <v>0</v>
      </c>
      <c r="EB503" s="2"/>
      <c r="EC503" s="36"/>
      <c r="ED503" s="36"/>
      <c r="EE503" s="4">
        <f>L503</f>
        <v>12</v>
      </c>
      <c r="EF503" s="4">
        <v>45</v>
      </c>
      <c r="EG503" s="4"/>
      <c r="EH503" s="4">
        <v>1</v>
      </c>
      <c r="EI503" s="4" t="s">
        <v>2823</v>
      </c>
      <c r="EJ503" s="4">
        <v>170</v>
      </c>
      <c r="EK503" s="4">
        <v>90</v>
      </c>
      <c r="EL503" s="6">
        <f t="shared" ref="EL503:EL513" si="777">EK503/(EJ503*EJ503*0.01*0.01)</f>
        <v>31.141868512110726</v>
      </c>
      <c r="EM503" s="4"/>
      <c r="EN503" s="4">
        <v>1</v>
      </c>
      <c r="EO503" s="4">
        <v>2</v>
      </c>
      <c r="EP503" s="4">
        <v>2</v>
      </c>
      <c r="EQ503" s="31">
        <v>1</v>
      </c>
      <c r="ER503" s="14">
        <v>42022</v>
      </c>
      <c r="ES503" s="129">
        <f>C503</f>
        <v>16225</v>
      </c>
      <c r="ET503" s="130">
        <v>75</v>
      </c>
      <c r="EU503" s="130">
        <v>38229</v>
      </c>
      <c r="EV503" s="130">
        <v>4104</v>
      </c>
      <c r="EW503" s="130">
        <v>37440</v>
      </c>
      <c r="EX503" s="130">
        <v>2268</v>
      </c>
      <c r="EY503" s="131">
        <f>EX503/EV503*EW503/ET503</f>
        <v>275.87368421052633</v>
      </c>
      <c r="EZ503" s="38">
        <f>L503*EY503</f>
        <v>3310.484210526316</v>
      </c>
      <c r="FA503" s="9"/>
      <c r="FB503" s="9"/>
      <c r="FC503" s="9"/>
      <c r="FD503" s="9"/>
      <c r="FE503" s="132"/>
      <c r="FF503" s="132"/>
      <c r="FG503" s="132"/>
      <c r="FH503" s="133"/>
      <c r="FI503" s="134"/>
      <c r="FJ503" s="133"/>
      <c r="FK503" s="135"/>
      <c r="FL503" s="136"/>
      <c r="FM503" s="9"/>
      <c r="FN503" s="1"/>
      <c r="FO503" s="40">
        <f>AC503/1000</f>
        <v>0.26</v>
      </c>
      <c r="FP503" s="9"/>
      <c r="FQ503" s="118">
        <f>EX503*100/EU503</f>
        <v>5.9326689162677546</v>
      </c>
      <c r="FR503" s="137">
        <f>EY503/1000</f>
        <v>0.27587368421052633</v>
      </c>
      <c r="FS503" s="9"/>
      <c r="FT503" s="1"/>
      <c r="FU503" s="335"/>
      <c r="FV503" s="344">
        <v>42005</v>
      </c>
      <c r="FW503" s="210"/>
      <c r="FX503" s="244" t="s">
        <v>1314</v>
      </c>
      <c r="FY503" s="243" t="s">
        <v>2625</v>
      </c>
      <c r="FZ503" s="1"/>
      <c r="GA503" s="1">
        <v>2</v>
      </c>
      <c r="GB503" s="9"/>
      <c r="GC503" s="9"/>
      <c r="GD503" s="1"/>
      <c r="GE503" s="20">
        <v>0</v>
      </c>
      <c r="GF503" s="237" t="s">
        <v>513</v>
      </c>
      <c r="GG503" s="1"/>
      <c r="GH503" s="28">
        <v>44515</v>
      </c>
      <c r="GI503" s="351">
        <v>1</v>
      </c>
      <c r="GJ503" s="244" t="s">
        <v>2822</v>
      </c>
      <c r="GK503" s="1"/>
      <c r="GL503" s="244" t="s">
        <v>513</v>
      </c>
      <c r="GM503" s="9"/>
      <c r="GN503" s="1"/>
      <c r="GO503" s="10"/>
      <c r="GP503" s="10"/>
      <c r="GQ503" s="20"/>
      <c r="GR503" s="138"/>
      <c r="GS503" s="1"/>
      <c r="GT503" s="1"/>
      <c r="GU503" s="1"/>
      <c r="GV503" s="1"/>
      <c r="GW503" s="1"/>
      <c r="GX503" s="1"/>
      <c r="GY503" s="9"/>
      <c r="GZ503" s="9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22">
        <v>74.900000000000006</v>
      </c>
      <c r="KC503" s="22">
        <v>11</v>
      </c>
      <c r="KD503" s="22">
        <v>21.3</v>
      </c>
      <c r="KE503" s="20">
        <f>FR503*AO503/100*1000</f>
        <v>90.762442105263162</v>
      </c>
      <c r="KF503" s="20">
        <f>FR503*AP503/100*1000</f>
        <v>117.52218947368422</v>
      </c>
      <c r="KG503" s="20">
        <f>FR503*AQ503/100*1000</f>
        <v>64.27856842105264</v>
      </c>
      <c r="KH503" s="20">
        <f>FR503*AX503/100*1000</f>
        <v>8.3865600000000011</v>
      </c>
      <c r="KI503" s="20">
        <f>FR503*BM503/100*1000</f>
        <v>1.0759073684210527</v>
      </c>
      <c r="KJ503" s="20">
        <f>FR503*BY503/100*1000</f>
        <v>20.801427536842105</v>
      </c>
      <c r="KK503" s="20">
        <f>FR503*CA503/100*1000</f>
        <v>37.37205625263158</v>
      </c>
      <c r="KL503" s="20">
        <f>FR503*CC503/100*1000</f>
        <v>59.11366130526315</v>
      </c>
      <c r="KM503" s="9"/>
      <c r="KN503" s="9"/>
      <c r="KO503" s="9"/>
      <c r="KP503" s="1"/>
      <c r="KQ503" s="9"/>
      <c r="KR503" s="9"/>
      <c r="KS503" s="23">
        <v>44515</v>
      </c>
      <c r="KT503" s="20">
        <v>2</v>
      </c>
      <c r="KU503" s="1">
        <v>2</v>
      </c>
      <c r="KV503" s="1">
        <v>2</v>
      </c>
      <c r="KW503" s="23">
        <v>44953</v>
      </c>
      <c r="KX503" s="1">
        <v>2</v>
      </c>
      <c r="KY503" s="1">
        <v>0</v>
      </c>
      <c r="KZ503" s="1">
        <v>0</v>
      </c>
      <c r="LA503" s="11" t="s">
        <v>2428</v>
      </c>
      <c r="LB503" s="11"/>
      <c r="LC503" s="11"/>
    </row>
    <row r="504" spans="1:315">
      <c r="A504" s="1">
        <v>92</v>
      </c>
      <c r="B504" s="415">
        <f>COUNTIFS($D$3:D504,D504,$F$3:F504,F504)</f>
        <v>1</v>
      </c>
      <c r="C504" s="34">
        <v>14947</v>
      </c>
      <c r="D504" s="21" t="s">
        <v>1551</v>
      </c>
      <c r="E504" s="2" t="s">
        <v>468</v>
      </c>
      <c r="F504" s="12">
        <v>5558071365</v>
      </c>
      <c r="G504" s="1">
        <v>66</v>
      </c>
      <c r="H504" s="441">
        <v>44286</v>
      </c>
      <c r="I504" s="29" t="s">
        <v>441</v>
      </c>
      <c r="J504" s="24" t="s">
        <v>486</v>
      </c>
      <c r="K504" s="2" t="s">
        <v>429</v>
      </c>
      <c r="L504" s="2">
        <v>18</v>
      </c>
      <c r="M504" s="2">
        <v>1</v>
      </c>
      <c r="N504" s="2" t="s">
        <v>644</v>
      </c>
      <c r="O504" s="11"/>
      <c r="P504" s="2" t="s">
        <v>1528</v>
      </c>
      <c r="Q504" s="11"/>
      <c r="R504" s="11"/>
      <c r="S504" s="11"/>
      <c r="T504" s="41"/>
      <c r="U504" s="41"/>
      <c r="V504" s="61" t="s">
        <v>1358</v>
      </c>
      <c r="W504" s="59" t="s">
        <v>1305</v>
      </c>
      <c r="X504" s="43" t="s">
        <v>1544</v>
      </c>
      <c r="Y504" s="68"/>
      <c r="Z504" s="11"/>
      <c r="AA504" s="1" t="s">
        <v>793</v>
      </c>
      <c r="AB504" s="1"/>
      <c r="AC504" s="112">
        <v>1742</v>
      </c>
      <c r="AD504" s="112">
        <v>31000</v>
      </c>
      <c r="AE504" s="11"/>
      <c r="AF504" s="11"/>
      <c r="AG504" s="11" t="s">
        <v>482</v>
      </c>
      <c r="AH504" s="112">
        <v>4000</v>
      </c>
      <c r="AI504" s="11"/>
      <c r="AJ504" s="11"/>
      <c r="AK504" s="112"/>
      <c r="AL504" s="1"/>
      <c r="AM504" s="11"/>
      <c r="AN504" s="1"/>
      <c r="AO504" s="113">
        <v>5.19</v>
      </c>
      <c r="AP504" s="114">
        <v>35.299999999999997</v>
      </c>
      <c r="AQ504" s="115">
        <v>58.7</v>
      </c>
      <c r="AR504" s="116">
        <f>AO504+AP504+AQ504</f>
        <v>99.19</v>
      </c>
      <c r="AS504" s="117">
        <f>AO504/AP504</f>
        <v>0.14702549575070825</v>
      </c>
      <c r="AT504" s="118">
        <f>AO504/AP504*AQ504</f>
        <v>8.6303966005665753</v>
      </c>
      <c r="AU504" s="119">
        <f>AO504/(AP504+AQ504)</f>
        <v>5.5212765957446813E-2</v>
      </c>
      <c r="AV504" s="19">
        <f>AW504*AO504/100</f>
        <v>4.0762</v>
      </c>
      <c r="AW504" s="19">
        <f>98-AY504-(CD504*100/AO504)</f>
        <v>78.539499036608859</v>
      </c>
      <c r="AX504" s="120">
        <v>0.32</v>
      </c>
      <c r="AY504" s="19">
        <f>AX504*100/AO504</f>
        <v>6.1657032755298644</v>
      </c>
      <c r="AZ504" s="1" t="s">
        <v>431</v>
      </c>
      <c r="BA504" s="55">
        <v>13.1</v>
      </c>
      <c r="BB504" s="1" t="s">
        <v>431</v>
      </c>
      <c r="BC504" s="6">
        <v>6.16</v>
      </c>
      <c r="BD504" s="6"/>
      <c r="BE504" s="19"/>
      <c r="BF504" s="19"/>
      <c r="BG504" s="64">
        <v>6733.0188679245284</v>
      </c>
      <c r="BH504" s="64">
        <v>369.12521440823326</v>
      </c>
      <c r="BI504" s="19">
        <v>3.12</v>
      </c>
      <c r="BJ504" s="19">
        <v>44.2</v>
      </c>
      <c r="BK504" s="19">
        <v>55.8</v>
      </c>
      <c r="BL504" s="121">
        <f>BJ504/BK504</f>
        <v>0.79211469534050183</v>
      </c>
      <c r="BM504" s="122">
        <v>0.57999999999999996</v>
      </c>
      <c r="BN504" s="6">
        <f>BM504*100/AO504</f>
        <v>11.175337186897877</v>
      </c>
      <c r="BO504" s="1" t="s">
        <v>431</v>
      </c>
      <c r="BP504" s="19">
        <v>38.170000000000009</v>
      </c>
      <c r="BQ504" s="19">
        <v>34.700000000000003</v>
      </c>
      <c r="BR504" s="4">
        <v>42960</v>
      </c>
      <c r="BS504" s="6">
        <f>BX504+BZ504</f>
        <v>60.9</v>
      </c>
      <c r="BT504" s="4">
        <v>90</v>
      </c>
      <c r="BU504" s="42">
        <v>12992</v>
      </c>
      <c r="BV504" s="6">
        <f>100-BT504</f>
        <v>10</v>
      </c>
      <c r="BW504" s="6">
        <f>BY504+CA504+CC504</f>
        <v>34.911699999999996</v>
      </c>
      <c r="BX504" s="22">
        <v>19.5</v>
      </c>
      <c r="BY504" s="22">
        <f>BX504*AP504/100</f>
        <v>6.8834999999999988</v>
      </c>
      <c r="BZ504" s="6">
        <v>41.4</v>
      </c>
      <c r="CA504" s="22">
        <f>BZ504*AP504/100</f>
        <v>14.614199999999999</v>
      </c>
      <c r="CB504" s="6">
        <v>38</v>
      </c>
      <c r="CC504" s="22">
        <f>CB504*AP504/100</f>
        <v>13.413999999999998</v>
      </c>
      <c r="CD504" s="22">
        <v>0.69</v>
      </c>
      <c r="CE504" s="123">
        <v>98.5</v>
      </c>
      <c r="CF504" s="124">
        <v>8754.1999999999989</v>
      </c>
      <c r="CG504" s="123">
        <v>89.7</v>
      </c>
      <c r="CH504" s="124">
        <v>6312.5999999999995</v>
      </c>
      <c r="CI504" s="123">
        <v>46.6</v>
      </c>
      <c r="CJ504" s="123">
        <v>67.599999999999994</v>
      </c>
      <c r="CK504" s="124">
        <v>6419</v>
      </c>
      <c r="CL504" s="19">
        <f>BX504/BZ504</f>
        <v>0.47101449275362323</v>
      </c>
      <c r="CM504" s="19" t="s">
        <v>431</v>
      </c>
      <c r="CN504" s="19" t="s">
        <v>431</v>
      </c>
      <c r="CO504" s="19" t="s">
        <v>431</v>
      </c>
      <c r="CP504" s="6"/>
      <c r="CQ504" s="19"/>
      <c r="CR504" s="19"/>
      <c r="CS504" s="20"/>
      <c r="CT504" s="25"/>
      <c r="CU504" s="125"/>
      <c r="CV504" s="125"/>
      <c r="CW504" s="1"/>
      <c r="CX504" s="1"/>
      <c r="CY504" s="1"/>
      <c r="CZ504" s="22"/>
      <c r="DA504" s="16"/>
      <c r="DB504" s="126" t="s">
        <v>463</v>
      </c>
      <c r="DC504" s="127"/>
      <c r="DD504" s="128" t="s">
        <v>1552</v>
      </c>
      <c r="DE504" s="1"/>
      <c r="DF504" s="1"/>
      <c r="DG504" s="1"/>
      <c r="DH504" s="1"/>
      <c r="DI504" s="105" t="s">
        <v>435</v>
      </c>
      <c r="DJ504" s="205" t="s">
        <v>482</v>
      </c>
      <c r="DK504" s="4">
        <v>2</v>
      </c>
      <c r="DL504" s="4"/>
      <c r="DM504" s="4"/>
      <c r="DN504" s="16" t="s">
        <v>530</v>
      </c>
      <c r="DO504" s="4"/>
      <c r="DP504" s="4"/>
      <c r="DQ504" s="4"/>
      <c r="DR504" s="22" t="s">
        <v>430</v>
      </c>
      <c r="DS504" s="22" t="s">
        <v>430</v>
      </c>
      <c r="DT504" s="64">
        <v>2863</v>
      </c>
      <c r="DU504" s="22">
        <v>75.400000000000006</v>
      </c>
      <c r="DV504" s="22">
        <v>24.6</v>
      </c>
      <c r="DW504" s="22" t="s">
        <v>430</v>
      </c>
      <c r="DX504" s="22" t="s">
        <v>430</v>
      </c>
      <c r="DY504" s="22" t="s">
        <v>430</v>
      </c>
      <c r="DZ504" s="22" t="s">
        <v>430</v>
      </c>
      <c r="EA504" s="2">
        <v>0</v>
      </c>
      <c r="EB504" s="65"/>
      <c r="EC504" s="36"/>
      <c r="ED504" s="36"/>
      <c r="EE504" s="4">
        <f>L504</f>
        <v>18</v>
      </c>
      <c r="EF504" s="4">
        <v>25</v>
      </c>
      <c r="EG504" s="4"/>
      <c r="EH504" s="4">
        <v>1</v>
      </c>
      <c r="EI504" s="4" t="s">
        <v>2824</v>
      </c>
      <c r="EJ504" s="4">
        <v>166</v>
      </c>
      <c r="EK504" s="4">
        <v>77</v>
      </c>
      <c r="EL504" s="6">
        <f t="shared" si="777"/>
        <v>27.943097691972707</v>
      </c>
      <c r="EM504" s="4"/>
      <c r="EN504" s="4">
        <v>1</v>
      </c>
      <c r="EO504" s="4">
        <v>2</v>
      </c>
      <c r="EP504" s="4">
        <v>2</v>
      </c>
      <c r="EQ504" s="31" t="s">
        <v>513</v>
      </c>
      <c r="ER504" s="14" t="s">
        <v>513</v>
      </c>
      <c r="ES504" s="129">
        <v>14947</v>
      </c>
      <c r="ET504" s="130">
        <v>75</v>
      </c>
      <c r="EU504" s="130">
        <v>18916</v>
      </c>
      <c r="EV504" s="130">
        <v>4000</v>
      </c>
      <c r="EW504" s="130">
        <v>39780</v>
      </c>
      <c r="EX504" s="130">
        <v>13189</v>
      </c>
      <c r="EY504" s="131">
        <f>EX504/EV504*EW504/ET504</f>
        <v>1748.8614000000002</v>
      </c>
      <c r="EZ504" s="38">
        <f>L504*EY504</f>
        <v>31479.505200000003</v>
      </c>
      <c r="FA504" s="9"/>
      <c r="FB504" s="9"/>
      <c r="FC504" s="9"/>
      <c r="FD504" s="9"/>
      <c r="FE504" s="132"/>
      <c r="FF504" s="132"/>
      <c r="FG504" s="132"/>
      <c r="FH504" s="133"/>
      <c r="FI504" s="134"/>
      <c r="FJ504" s="133"/>
      <c r="FK504" s="135"/>
      <c r="FL504" s="136"/>
      <c r="FM504" s="9"/>
      <c r="FN504" s="1"/>
      <c r="FO504" s="40">
        <f>AC504/1000</f>
        <v>1.742</v>
      </c>
      <c r="FP504" s="9"/>
      <c r="FQ504" s="118">
        <f>EX504*100/EU504</f>
        <v>69.724043138084156</v>
      </c>
      <c r="FR504" s="137">
        <f>EY504/1000</f>
        <v>1.7488614000000002</v>
      </c>
      <c r="FS504" s="9"/>
      <c r="FT504" s="1"/>
      <c r="FU504" s="336">
        <v>44075</v>
      </c>
      <c r="FV504" s="367"/>
      <c r="FW504" s="237" t="s">
        <v>1314</v>
      </c>
      <c r="FX504" s="208"/>
      <c r="FY504" s="243" t="s">
        <v>2430</v>
      </c>
      <c r="FZ504" s="1"/>
      <c r="GA504" s="1">
        <v>1</v>
      </c>
      <c r="GB504" s="9"/>
      <c r="GC504" s="9"/>
      <c r="GD504" s="1"/>
      <c r="GE504" s="20">
        <v>0</v>
      </c>
      <c r="GF504" s="237" t="s">
        <v>513</v>
      </c>
      <c r="GG504" s="1"/>
      <c r="GH504" s="28">
        <v>44475</v>
      </c>
      <c r="GI504" s="352" t="s">
        <v>2488</v>
      </c>
      <c r="GJ504" s="244" t="s">
        <v>513</v>
      </c>
      <c r="GK504" s="1"/>
      <c r="GL504" s="244" t="s">
        <v>513</v>
      </c>
      <c r="GM504" s="9"/>
      <c r="GN504" s="1"/>
      <c r="GO504" s="10">
        <v>44286</v>
      </c>
      <c r="GP504" s="10"/>
      <c r="GQ504" s="20"/>
      <c r="GR504" s="138"/>
      <c r="GS504" s="1"/>
      <c r="GT504" s="1"/>
      <c r="GU504" s="1"/>
      <c r="GV504" s="1"/>
      <c r="GW504" s="1"/>
      <c r="GX504" s="1"/>
      <c r="GY504" s="9"/>
      <c r="GZ504" s="9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9"/>
      <c r="KC504" s="9"/>
      <c r="KD504" s="9"/>
      <c r="KE504" s="20">
        <f>FR504*AO504/100*1000</f>
        <v>90.765906660000013</v>
      </c>
      <c r="KF504" s="20">
        <f>FR504*AP504/100*1000</f>
        <v>617.34807420000004</v>
      </c>
      <c r="KG504" s="20">
        <f>FR504*AQ504/100*1000</f>
        <v>1026.5816418000002</v>
      </c>
      <c r="KH504" s="20">
        <f>FR504*AX504/100*1000</f>
        <v>5.5963564800000007</v>
      </c>
      <c r="KI504" s="20">
        <f>FR504*BM504/100*1000</f>
        <v>10.143396120000002</v>
      </c>
      <c r="KJ504" s="20">
        <f>FR504*BY504/100*1000</f>
        <v>120.382874469</v>
      </c>
      <c r="KK504" s="20">
        <f>FR504*CA504/100*1000</f>
        <v>255.5821027188</v>
      </c>
      <c r="KL504" s="20">
        <f>FR504*CC504/100*1000</f>
        <v>234.59226819599999</v>
      </c>
      <c r="KM504" s="9"/>
      <c r="KN504" s="9"/>
      <c r="KO504" s="9"/>
      <c r="KP504" s="1"/>
      <c r="KQ504" s="9"/>
      <c r="KR504" s="9"/>
      <c r="KS504" s="23">
        <v>44475</v>
      </c>
      <c r="KT504" s="20">
        <v>1</v>
      </c>
      <c r="KU504" s="1">
        <v>0</v>
      </c>
      <c r="KV504" s="1">
        <v>1</v>
      </c>
      <c r="KW504" s="23">
        <v>44475</v>
      </c>
      <c r="KX504" s="1">
        <v>1</v>
      </c>
      <c r="KY504" s="1">
        <v>0</v>
      </c>
      <c r="KZ504" s="1">
        <v>3</v>
      </c>
      <c r="LA504" s="11" t="s">
        <v>2428</v>
      </c>
      <c r="LB504" s="11"/>
      <c r="LC504" s="11"/>
    </row>
    <row r="505" spans="1:315">
      <c r="A505" s="1">
        <v>167</v>
      </c>
      <c r="B505" s="415">
        <f>COUNTIFS($D$3:D505,D505,$F$3:F505,F505)</f>
        <v>1</v>
      </c>
      <c r="C505" s="21">
        <v>15469</v>
      </c>
      <c r="D505" s="21" t="s">
        <v>2375</v>
      </c>
      <c r="E505" s="1" t="s">
        <v>2376</v>
      </c>
      <c r="F505" s="12">
        <v>9511215725</v>
      </c>
      <c r="G505" s="1">
        <v>26</v>
      </c>
      <c r="H505" s="441">
        <v>44358</v>
      </c>
      <c r="I505" s="162"/>
      <c r="J505" s="24"/>
      <c r="K505" s="9"/>
      <c r="L505" s="1"/>
      <c r="M505" s="1"/>
      <c r="N505" s="1"/>
      <c r="O505" s="1"/>
      <c r="P505" s="25"/>
      <c r="Q505" s="25"/>
      <c r="R505" s="25"/>
      <c r="S505" s="27"/>
      <c r="T505" s="27"/>
      <c r="U505" s="27"/>
      <c r="V505" s="27"/>
      <c r="W505" s="27"/>
      <c r="X505" s="27"/>
      <c r="Y505" s="26"/>
      <c r="Z505" s="8"/>
      <c r="AA505" s="1"/>
      <c r="AB505" s="1"/>
      <c r="AC505" s="1"/>
      <c r="AD505" s="1"/>
      <c r="AE505" s="1"/>
      <c r="AF505" s="1"/>
      <c r="AG505" s="136"/>
      <c r="AH505" s="9"/>
      <c r="AI505" s="1"/>
      <c r="AJ505" s="1"/>
      <c r="AK505" s="112"/>
      <c r="AL505" s="1"/>
      <c r="AM505" s="1"/>
      <c r="AN505" s="1"/>
      <c r="AO505" s="163"/>
      <c r="AP505" s="164"/>
      <c r="AQ505" s="165"/>
      <c r="AR505" s="166"/>
      <c r="AS505" s="135"/>
      <c r="AT505" s="21"/>
      <c r="AU505" s="167"/>
      <c r="AV505" s="1"/>
      <c r="AW505" s="1"/>
      <c r="AX505" s="168"/>
      <c r="AY505" s="1"/>
      <c r="AZ505" s="1"/>
      <c r="BA505" s="142"/>
      <c r="BB505" s="1"/>
      <c r="BC505" s="169"/>
      <c r="BD505" s="4"/>
      <c r="BE505" s="1"/>
      <c r="BF505" s="1"/>
      <c r="BG505" s="1"/>
      <c r="BH505" s="1"/>
      <c r="BI505" s="1"/>
      <c r="BJ505" s="1"/>
      <c r="BK505" s="1"/>
      <c r="BL505" s="170"/>
      <c r="BM505" s="123"/>
      <c r="BN505" s="4"/>
      <c r="BO505" s="1"/>
      <c r="BP505" s="1"/>
      <c r="BQ505" s="1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25"/>
      <c r="CP505" s="4"/>
      <c r="CQ505" s="1"/>
      <c r="CR505" s="1"/>
      <c r="CS505" s="1"/>
      <c r="CT505" s="25"/>
      <c r="CU505" s="125"/>
      <c r="CV505" s="125"/>
      <c r="CW505" s="1"/>
      <c r="CX505" s="1"/>
      <c r="CY505" s="1"/>
      <c r="CZ505" s="1"/>
      <c r="DA505" s="1"/>
      <c r="DB505" s="126"/>
      <c r="DC505" s="8"/>
      <c r="DD505" s="8"/>
      <c r="DE505" s="1"/>
      <c r="DF505" s="1"/>
      <c r="DG505" s="1"/>
      <c r="DH505" s="1"/>
      <c r="DI505" s="2"/>
      <c r="DJ505" s="206" t="s">
        <v>490</v>
      </c>
      <c r="DK505" s="4"/>
      <c r="DL505" s="4"/>
      <c r="DM505" s="4"/>
      <c r="DN505" s="4"/>
      <c r="DO505" s="4"/>
      <c r="DP505" s="4"/>
      <c r="DQ505" s="4"/>
      <c r="DR505" s="1"/>
      <c r="DS505" s="1"/>
      <c r="DT505" s="2"/>
      <c r="DU505" s="2"/>
      <c r="DV505" s="2"/>
      <c r="DW505" s="2"/>
      <c r="DX505" s="2"/>
      <c r="DY505" s="2"/>
      <c r="DZ505" s="2"/>
      <c r="EA505" s="2"/>
      <c r="EB505" s="1"/>
      <c r="EC505" s="9"/>
      <c r="ED505" s="9"/>
      <c r="EE505" s="9"/>
      <c r="EF505" s="1">
        <v>25</v>
      </c>
      <c r="EG505" s="1"/>
      <c r="EH505" s="1">
        <v>0</v>
      </c>
      <c r="EI505" s="237" t="s">
        <v>513</v>
      </c>
      <c r="EJ505" s="1">
        <v>183</v>
      </c>
      <c r="EK505" s="1">
        <v>82</v>
      </c>
      <c r="EL505" s="6">
        <f t="shared" si="777"/>
        <v>24.485652005136014</v>
      </c>
      <c r="EM505" s="1"/>
      <c r="EN505" s="1">
        <v>1</v>
      </c>
      <c r="EO505" s="1">
        <v>0</v>
      </c>
      <c r="EP505" s="1">
        <v>1</v>
      </c>
      <c r="EQ505" s="244" t="s">
        <v>513</v>
      </c>
      <c r="ER505" s="10" t="s">
        <v>513</v>
      </c>
      <c r="ES505" s="129"/>
      <c r="ET505" s="9"/>
      <c r="EU505" s="9"/>
      <c r="EV505" s="9"/>
      <c r="EW505" s="9"/>
      <c r="EX505" s="9"/>
      <c r="EY505" s="132"/>
      <c r="EZ505" s="132"/>
      <c r="FA505" s="11"/>
      <c r="FB505" s="9"/>
      <c r="FC505" s="9"/>
      <c r="FD505" s="9"/>
      <c r="FE505" s="9"/>
      <c r="FF505" s="9"/>
      <c r="FG505" s="132"/>
      <c r="FH505" s="132"/>
      <c r="FI505" s="134"/>
      <c r="FJ505" s="133"/>
      <c r="FK505" s="171"/>
      <c r="FL505" s="21"/>
      <c r="FM505" s="136"/>
      <c r="FN505" s="9"/>
      <c r="FO505" s="36"/>
      <c r="FP505" s="9"/>
      <c r="FQ505" s="132"/>
      <c r="FR505" s="132"/>
      <c r="FS505" s="1"/>
      <c r="FT505" s="1"/>
      <c r="FU505" s="335" t="s">
        <v>772</v>
      </c>
      <c r="FV505" s="348" t="s">
        <v>513</v>
      </c>
      <c r="FW505" s="210" t="s">
        <v>772</v>
      </c>
      <c r="FX505" s="244" t="s">
        <v>1314</v>
      </c>
      <c r="FY505" s="243" t="s">
        <v>2461</v>
      </c>
      <c r="FZ505" s="1"/>
      <c r="GA505" s="1">
        <v>2</v>
      </c>
      <c r="GB505" s="9"/>
      <c r="GC505" s="9"/>
      <c r="GD505" s="1"/>
      <c r="GE505" s="20">
        <v>0</v>
      </c>
      <c r="GF505" s="237" t="s">
        <v>513</v>
      </c>
      <c r="GG505" s="1"/>
      <c r="GH505" s="28">
        <v>44393</v>
      </c>
      <c r="GI505" s="351">
        <v>1</v>
      </c>
      <c r="GJ505" s="244" t="s">
        <v>2825</v>
      </c>
      <c r="GK505" s="1"/>
      <c r="GL505" s="244" t="s">
        <v>513</v>
      </c>
      <c r="GM505" s="9"/>
      <c r="GN505" s="1"/>
      <c r="GO505" s="1"/>
      <c r="GP505" s="4"/>
      <c r="GQ505" s="1"/>
      <c r="GR505" s="138"/>
      <c r="GS505" s="1"/>
      <c r="GT505" s="1"/>
      <c r="GU505" s="1"/>
      <c r="GV505" s="1"/>
      <c r="GW505" s="1"/>
      <c r="GX505" s="1"/>
      <c r="GY505" s="9"/>
      <c r="GZ505" s="9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9"/>
      <c r="KC505" s="9"/>
      <c r="KD505" s="9"/>
      <c r="KE505" s="9"/>
      <c r="KF505" s="9"/>
      <c r="KG505" s="9"/>
      <c r="KH505" s="9"/>
      <c r="KI505" s="9"/>
      <c r="KJ505" s="9"/>
      <c r="KK505" s="9"/>
      <c r="KL505" s="9"/>
      <c r="KM505" s="9"/>
      <c r="KN505" s="9"/>
      <c r="KO505" s="9"/>
      <c r="KP505" s="1"/>
      <c r="KQ505" s="9"/>
      <c r="KR505" s="9"/>
      <c r="KS505" s="23">
        <v>44393</v>
      </c>
      <c r="KT505" s="20">
        <v>2</v>
      </c>
      <c r="KU505" s="1">
        <v>2</v>
      </c>
      <c r="KV505" s="1">
        <v>2</v>
      </c>
      <c r="KW505" s="23">
        <v>44439</v>
      </c>
      <c r="KX505" s="1">
        <v>2</v>
      </c>
      <c r="KY505" s="1">
        <v>0</v>
      </c>
      <c r="KZ505" s="1">
        <v>0</v>
      </c>
      <c r="LA505" s="11" t="s">
        <v>513</v>
      </c>
      <c r="LB505" s="11"/>
      <c r="LC505" s="11"/>
    </row>
    <row r="506" spans="1:315">
      <c r="A506" s="1">
        <v>92</v>
      </c>
      <c r="B506" s="1">
        <f>COUNTIFS($D$3:D506,D506,$F$3:F506,F506)</f>
        <v>1</v>
      </c>
      <c r="C506" s="34">
        <v>17271</v>
      </c>
      <c r="D506" s="21" t="s">
        <v>1995</v>
      </c>
      <c r="E506" s="2" t="s">
        <v>501</v>
      </c>
      <c r="F506" s="12">
        <v>6907314458</v>
      </c>
      <c r="G506" s="1">
        <v>53</v>
      </c>
      <c r="H506" s="441">
        <v>44665</v>
      </c>
      <c r="I506" s="29" t="s">
        <v>1996</v>
      </c>
      <c r="J506" s="24" t="s">
        <v>486</v>
      </c>
      <c r="K506" s="2" t="s">
        <v>429</v>
      </c>
      <c r="L506" s="2">
        <v>11</v>
      </c>
      <c r="M506" s="2">
        <v>2</v>
      </c>
      <c r="N506" s="2" t="s">
        <v>644</v>
      </c>
      <c r="O506" s="11"/>
      <c r="P506" s="2" t="s">
        <v>1991</v>
      </c>
      <c r="Q506" s="11"/>
      <c r="R506" s="11"/>
      <c r="S506" s="11"/>
      <c r="T506" s="41"/>
      <c r="U506" s="41"/>
      <c r="V506" s="61" t="s">
        <v>1980</v>
      </c>
      <c r="W506" s="41"/>
      <c r="X506" s="41"/>
      <c r="Y506" s="41"/>
      <c r="Z506" s="29"/>
      <c r="AA506" s="1" t="s">
        <v>1780</v>
      </c>
      <c r="AB506" s="1"/>
      <c r="AC506" s="112">
        <v>30</v>
      </c>
      <c r="AD506" s="112">
        <v>300</v>
      </c>
      <c r="AE506" s="11"/>
      <c r="AF506" s="11"/>
      <c r="AG506" s="11" t="s">
        <v>490</v>
      </c>
      <c r="AH506" s="112">
        <v>50</v>
      </c>
      <c r="AI506" s="11"/>
      <c r="AJ506" s="11"/>
      <c r="AK506" s="112"/>
      <c r="AL506" s="1"/>
      <c r="AM506" s="11"/>
      <c r="AN506" s="1"/>
      <c r="AO506" s="113">
        <v>28</v>
      </c>
      <c r="AP506" s="114">
        <v>67.5</v>
      </c>
      <c r="AQ506" s="115">
        <v>3.41</v>
      </c>
      <c r="AR506" s="116">
        <f>AO506+AP506+AQ506</f>
        <v>98.91</v>
      </c>
      <c r="AS506" s="117">
        <f>AO506/AP506</f>
        <v>0.4148148148148148</v>
      </c>
      <c r="AT506" s="118">
        <f>AO506/AP506*AQ506</f>
        <v>1.4145185185185185</v>
      </c>
      <c r="AU506" s="119">
        <f>AO506/(AP506+AQ506)</f>
        <v>0.39486673247778875</v>
      </c>
      <c r="AV506" s="19">
        <f>AW506*AO506/100</f>
        <v>24.83</v>
      </c>
      <c r="AW506" s="19">
        <f>98-AY506</f>
        <v>88.678571428571431</v>
      </c>
      <c r="AX506" s="120">
        <v>2.61</v>
      </c>
      <c r="AY506" s="19">
        <f>AX506*100/AO506</f>
        <v>9.3214285714285712</v>
      </c>
      <c r="AZ506" s="1" t="s">
        <v>431</v>
      </c>
      <c r="BA506" s="55">
        <v>7.7666666666666675</v>
      </c>
      <c r="BB506" s="1" t="s">
        <v>431</v>
      </c>
      <c r="BC506" s="6">
        <v>0</v>
      </c>
      <c r="BD506" s="6"/>
      <c r="BE506" s="19"/>
      <c r="BF506" s="19"/>
      <c r="BG506" s="64">
        <v>8137</v>
      </c>
      <c r="BH506" s="64">
        <v>236.6</v>
      </c>
      <c r="BI506" s="19">
        <v>0.65</v>
      </c>
      <c r="BJ506" s="19">
        <v>33.5</v>
      </c>
      <c r="BK506" s="19">
        <f>100-BJ506</f>
        <v>66.5</v>
      </c>
      <c r="BL506" s="121">
        <f>BJ506/BK506</f>
        <v>0.50375939849624063</v>
      </c>
      <c r="BM506" s="122">
        <v>0.21</v>
      </c>
      <c r="BN506" s="6">
        <f>BM506*100/AO506</f>
        <v>0.75</v>
      </c>
      <c r="BO506" s="1" t="s">
        <v>431</v>
      </c>
      <c r="BP506" s="19">
        <v>28.1</v>
      </c>
      <c r="BQ506" s="19">
        <v>39.599999999999994</v>
      </c>
      <c r="BR506" s="42">
        <v>86041.25</v>
      </c>
      <c r="BS506" s="6">
        <f>BX506+BZ506</f>
        <v>40.730000000000004</v>
      </c>
      <c r="BT506" s="4">
        <v>96.6</v>
      </c>
      <c r="BU506" s="42">
        <v>9052</v>
      </c>
      <c r="BV506" s="6">
        <f>100-BT506</f>
        <v>3.4000000000000057</v>
      </c>
      <c r="BW506" s="6">
        <f>BY506+CA506+CC506</f>
        <v>67.115250000000003</v>
      </c>
      <c r="BX506" s="22">
        <v>8.6300000000000008</v>
      </c>
      <c r="BY506" s="22">
        <f>BX506*AP506/100</f>
        <v>5.8252500000000005</v>
      </c>
      <c r="BZ506" s="6">
        <v>32.1</v>
      </c>
      <c r="CA506" s="22">
        <f>BZ506*AP506/100</f>
        <v>21.6675</v>
      </c>
      <c r="CB506" s="6">
        <v>58.7</v>
      </c>
      <c r="CC506" s="22">
        <f>CB506*AP506/100</f>
        <v>39.622500000000002</v>
      </c>
      <c r="CD506" s="22" t="s">
        <v>431</v>
      </c>
      <c r="CE506" s="123">
        <v>88.5</v>
      </c>
      <c r="CF506" s="124">
        <v>6111</v>
      </c>
      <c r="CG506" s="123">
        <v>77.400000000000006</v>
      </c>
      <c r="CH506" s="124">
        <v>5090</v>
      </c>
      <c r="CI506" s="123">
        <v>51.7</v>
      </c>
      <c r="CJ506" s="123">
        <v>63.4</v>
      </c>
      <c r="CK506" s="124">
        <v>4425</v>
      </c>
      <c r="CL506" s="19">
        <f>BX506/BZ506</f>
        <v>0.2688473520249221</v>
      </c>
      <c r="CM506" s="19"/>
      <c r="CN506" s="19"/>
      <c r="CO506" s="19"/>
      <c r="CP506" s="6"/>
      <c r="CQ506" s="19"/>
      <c r="CR506" s="19"/>
      <c r="CS506" s="20"/>
      <c r="CT506" s="25"/>
      <c r="CU506" s="125"/>
      <c r="CV506" s="125"/>
      <c r="CW506" s="1"/>
      <c r="CX506" s="1"/>
      <c r="CY506" s="1"/>
      <c r="CZ506" s="22"/>
      <c r="DA506" s="16"/>
      <c r="DB506" s="126"/>
      <c r="DC506" s="127"/>
      <c r="DD506" s="128"/>
      <c r="DE506" s="1"/>
      <c r="DF506" s="1"/>
      <c r="DG506" s="1"/>
      <c r="DH506" s="1"/>
      <c r="DI506" s="1" t="s">
        <v>433</v>
      </c>
      <c r="DJ506" s="206" t="s">
        <v>490</v>
      </c>
      <c r="DK506" s="4">
        <v>2</v>
      </c>
      <c r="DL506" s="4"/>
      <c r="DM506" s="4"/>
      <c r="DN506" s="16">
        <v>0</v>
      </c>
      <c r="DO506" s="4"/>
      <c r="DP506" s="4"/>
      <c r="DQ506" s="4"/>
      <c r="DR506" s="55" t="s">
        <v>430</v>
      </c>
      <c r="DS506" s="22" t="s">
        <v>430</v>
      </c>
      <c r="DT506" s="22">
        <v>59</v>
      </c>
      <c r="DU506" s="22">
        <v>18.600000000000001</v>
      </c>
      <c r="DV506" s="22">
        <v>81.400000000000006</v>
      </c>
      <c r="DW506" s="22" t="s">
        <v>430</v>
      </c>
      <c r="DX506" s="22" t="s">
        <v>430</v>
      </c>
      <c r="DY506" s="22" t="s">
        <v>430</v>
      </c>
      <c r="DZ506" s="22" t="s">
        <v>430</v>
      </c>
      <c r="EA506" s="2">
        <v>0</v>
      </c>
      <c r="EB506" s="2"/>
      <c r="EC506" s="36"/>
      <c r="ED506" s="36"/>
      <c r="EE506" s="4">
        <f>L506</f>
        <v>11</v>
      </c>
      <c r="EF506" s="4">
        <v>20</v>
      </c>
      <c r="EG506" s="4"/>
      <c r="EH506" s="4">
        <v>1</v>
      </c>
      <c r="EI506" s="4" t="s">
        <v>2534</v>
      </c>
      <c r="EJ506" s="4">
        <v>187</v>
      </c>
      <c r="EK506" s="4">
        <v>130</v>
      </c>
      <c r="EL506" s="6">
        <f t="shared" si="777"/>
        <v>37.175784266064227</v>
      </c>
      <c r="EM506" s="4"/>
      <c r="EN506" s="4">
        <v>1</v>
      </c>
      <c r="EO506" s="4">
        <v>3</v>
      </c>
      <c r="EP506" s="4">
        <v>2</v>
      </c>
      <c r="EQ506" s="31" t="s">
        <v>2684</v>
      </c>
      <c r="ER506" s="14">
        <v>44488</v>
      </c>
      <c r="ES506" s="129">
        <f>C506</f>
        <v>17271</v>
      </c>
      <c r="ET506" s="130">
        <v>75</v>
      </c>
      <c r="EU506" s="130">
        <v>10480</v>
      </c>
      <c r="EV506" s="130">
        <v>13053</v>
      </c>
      <c r="EW506" s="130">
        <v>37440</v>
      </c>
      <c r="EX506" s="130">
        <v>2038</v>
      </c>
      <c r="EY506" s="131">
        <f>EX506/EV506*EW506/ET506</f>
        <v>77.941438749712717</v>
      </c>
      <c r="EZ506" s="38">
        <f>L506*EY506</f>
        <v>857.35582624683991</v>
      </c>
      <c r="FA506" s="9"/>
      <c r="FB506" s="9"/>
      <c r="FC506" s="9"/>
      <c r="FD506" s="9"/>
      <c r="FE506" s="132"/>
      <c r="FF506" s="132"/>
      <c r="FG506" s="132"/>
      <c r="FH506" s="133"/>
      <c r="FI506" s="134"/>
      <c r="FJ506" s="133"/>
      <c r="FK506" s="135"/>
      <c r="FL506" s="136"/>
      <c r="FM506" s="9"/>
      <c r="FN506" s="1"/>
      <c r="FO506" s="40">
        <f>AC506/1000</f>
        <v>0.03</v>
      </c>
      <c r="FP506" s="9"/>
      <c r="FQ506" s="118">
        <f>EX506*100/EU506</f>
        <v>19.446564885496183</v>
      </c>
      <c r="FR506" s="137">
        <f>EY506/1000</f>
        <v>7.794143874971271E-2</v>
      </c>
      <c r="FS506" s="9"/>
      <c r="FT506" s="1"/>
      <c r="FU506" s="335"/>
      <c r="FV506" s="344">
        <v>44287</v>
      </c>
      <c r="FW506" s="210"/>
      <c r="FX506" s="244" t="s">
        <v>2562</v>
      </c>
      <c r="FY506" s="243" t="s">
        <v>2693</v>
      </c>
      <c r="FZ506" s="1"/>
      <c r="GA506" s="1">
        <v>3</v>
      </c>
      <c r="GB506" s="9"/>
      <c r="GC506" s="9"/>
      <c r="GD506" s="1"/>
      <c r="GE506" s="20">
        <v>0</v>
      </c>
      <c r="GF506" s="237" t="s">
        <v>513</v>
      </c>
      <c r="GG506" s="1"/>
      <c r="GH506" s="28">
        <v>44805</v>
      </c>
      <c r="GI506" s="351">
        <v>1</v>
      </c>
      <c r="GJ506" s="244" t="s">
        <v>2514</v>
      </c>
      <c r="GK506" s="1"/>
      <c r="GL506" s="244" t="s">
        <v>513</v>
      </c>
      <c r="GM506" s="9"/>
      <c r="GN506" s="1"/>
      <c r="GO506" s="10">
        <v>44665</v>
      </c>
      <c r="GP506" s="10"/>
      <c r="GQ506" s="20"/>
      <c r="GR506" s="138"/>
      <c r="GS506" s="1"/>
      <c r="GT506" s="1"/>
      <c r="GU506" s="1"/>
      <c r="GV506" s="1"/>
      <c r="GW506" s="1"/>
      <c r="GX506" s="1"/>
      <c r="GY506" s="9"/>
      <c r="GZ506" s="9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22"/>
      <c r="KC506" s="22"/>
      <c r="KD506" s="22"/>
      <c r="KE506" s="20">
        <f>FR506*AO506/100*1000</f>
        <v>21.82360284991956</v>
      </c>
      <c r="KF506" s="20">
        <f>FR506*AP506/100*1000</f>
        <v>52.610471156056086</v>
      </c>
      <c r="KG506" s="20">
        <f>FR506*AQ506/100*1000</f>
        <v>2.6578030613652035</v>
      </c>
      <c r="KH506" s="20">
        <f>FR506*AX506/100*1000</f>
        <v>2.0342715513675018</v>
      </c>
      <c r="KI506" s="20">
        <f>FR506*BM506/100*1000</f>
        <v>0.16367702137439669</v>
      </c>
      <c r="KJ506" s="20">
        <f>FR506*BY506/100*1000</f>
        <v>4.5402836607676402</v>
      </c>
      <c r="KK506" s="20">
        <f>FR506*CA506/100*1000</f>
        <v>16.887961241094004</v>
      </c>
      <c r="KL506" s="20">
        <f>FR506*CC506/100*1000</f>
        <v>30.882346568604923</v>
      </c>
      <c r="KM506" s="1">
        <v>82.6</v>
      </c>
      <c r="KN506" s="1">
        <v>95.3</v>
      </c>
      <c r="KO506" s="9"/>
      <c r="KP506" s="2"/>
      <c r="KQ506" s="2"/>
      <c r="KR506" s="2"/>
      <c r="KS506" s="23">
        <v>44805</v>
      </c>
      <c r="KT506" s="20">
        <v>3</v>
      </c>
      <c r="KU506" s="1">
        <v>4</v>
      </c>
      <c r="KV506" s="1">
        <v>3</v>
      </c>
      <c r="KW506" s="23">
        <v>44805</v>
      </c>
      <c r="KX506" s="1">
        <v>3</v>
      </c>
      <c r="KY506" s="2">
        <v>1</v>
      </c>
      <c r="KZ506" s="2">
        <v>2</v>
      </c>
      <c r="LA506" s="11" t="s">
        <v>2480</v>
      </c>
      <c r="LB506" s="11"/>
      <c r="LC506" s="11"/>
    </row>
    <row r="507" spans="1:315">
      <c r="A507" s="1">
        <v>93</v>
      </c>
      <c r="B507" s="1">
        <f>COUNTIFS($D$3:D507,D507,$F$3:F507,F507)</f>
        <v>1</v>
      </c>
      <c r="C507" s="34">
        <v>14948</v>
      </c>
      <c r="D507" s="21" t="s">
        <v>1553</v>
      </c>
      <c r="E507" s="2" t="s">
        <v>498</v>
      </c>
      <c r="F507" s="12">
        <v>7957305719</v>
      </c>
      <c r="G507" s="1">
        <v>42</v>
      </c>
      <c r="H507" s="441">
        <v>44286</v>
      </c>
      <c r="I507" s="29" t="s">
        <v>1554</v>
      </c>
      <c r="J507" s="24" t="s">
        <v>486</v>
      </c>
      <c r="K507" s="2" t="s">
        <v>429</v>
      </c>
      <c r="L507" s="2">
        <v>37</v>
      </c>
      <c r="M507" s="2" t="s">
        <v>691</v>
      </c>
      <c r="N507" s="2" t="s">
        <v>644</v>
      </c>
      <c r="O507" s="11"/>
      <c r="P507" s="2" t="s">
        <v>1528</v>
      </c>
      <c r="Q507" s="11"/>
      <c r="R507" s="11"/>
      <c r="S507" s="11"/>
      <c r="T507" s="41"/>
      <c r="U507" s="41"/>
      <c r="V507" s="61" t="s">
        <v>1358</v>
      </c>
      <c r="W507" s="41"/>
      <c r="X507" s="43" t="s">
        <v>1544</v>
      </c>
      <c r="Y507" s="68"/>
      <c r="Z507" s="11"/>
      <c r="AA507" s="1" t="s">
        <v>793</v>
      </c>
      <c r="AB507" s="1"/>
      <c r="AC507" s="112">
        <v>338</v>
      </c>
      <c r="AD507" s="112">
        <v>12000</v>
      </c>
      <c r="AE507" s="11"/>
      <c r="AF507" s="11"/>
      <c r="AG507" s="11" t="s">
        <v>490</v>
      </c>
      <c r="AH507" s="112">
        <v>1000</v>
      </c>
      <c r="AI507" s="11"/>
      <c r="AJ507" s="11"/>
      <c r="AK507" s="112"/>
      <c r="AL507" s="1"/>
      <c r="AM507" s="11"/>
      <c r="AN507" s="1"/>
      <c r="AO507" s="113">
        <v>77.400000000000006</v>
      </c>
      <c r="AP507" s="114">
        <v>20</v>
      </c>
      <c r="AQ507" s="115">
        <v>1.92</v>
      </c>
      <c r="AR507" s="116">
        <f>AO507+AP507+AQ507</f>
        <v>99.320000000000007</v>
      </c>
      <c r="AS507" s="117">
        <f>AO507/AP507</f>
        <v>3.87</v>
      </c>
      <c r="AT507" s="118">
        <f>AO507/AP507*AQ507</f>
        <v>7.4303999999999997</v>
      </c>
      <c r="AU507" s="119">
        <f>AO507/(AP507+AQ507)</f>
        <v>3.531021897810219</v>
      </c>
      <c r="AV507" s="19">
        <f>AW507*AO507/100</f>
        <v>72.492000000000004</v>
      </c>
      <c r="AW507" s="19">
        <f>98-AY507-(CD507*100/AO507)</f>
        <v>93.658914728682177</v>
      </c>
      <c r="AX507" s="120">
        <v>1.36</v>
      </c>
      <c r="AY507" s="19">
        <f>AX507*100/AO507</f>
        <v>1.7571059431524547</v>
      </c>
      <c r="AZ507" s="1" t="s">
        <v>431</v>
      </c>
      <c r="BA507" s="55">
        <v>6.32</v>
      </c>
      <c r="BB507" s="1" t="s">
        <v>431</v>
      </c>
      <c r="BC507" s="6">
        <v>8.4000000000000005E-2</v>
      </c>
      <c r="BD507" s="6"/>
      <c r="BE507" s="19"/>
      <c r="BF507" s="19"/>
      <c r="BG507" s="64">
        <v>5942.4528301886803</v>
      </c>
      <c r="BH507" s="64">
        <v>314.92281303602056</v>
      </c>
      <c r="BI507" s="19">
        <v>1.1599999999999999</v>
      </c>
      <c r="BJ507" s="19">
        <v>36.200000000000003</v>
      </c>
      <c r="BK507" s="19">
        <v>63.8</v>
      </c>
      <c r="BL507" s="121">
        <f>BJ507/BK507</f>
        <v>0.56739811912225713</v>
      </c>
      <c r="BM507" s="122">
        <v>1.68</v>
      </c>
      <c r="BN507" s="6">
        <f>BM507*100/AO507</f>
        <v>2.1705426356589146</v>
      </c>
      <c r="BO507" s="1" t="s">
        <v>431</v>
      </c>
      <c r="BP507" s="19">
        <v>41.58</v>
      </c>
      <c r="BQ507" s="19">
        <v>37.799999999999997</v>
      </c>
      <c r="BR507" s="4">
        <v>25277</v>
      </c>
      <c r="BS507" s="6">
        <f>BX507+BZ507</f>
        <v>12.71</v>
      </c>
      <c r="BT507" s="4">
        <v>97.3</v>
      </c>
      <c r="BU507" s="42">
        <v>7144.2</v>
      </c>
      <c r="BV507" s="6">
        <f>100-BT507</f>
        <v>2.7000000000000028</v>
      </c>
      <c r="BW507" s="6">
        <f>BY507+CA507+CC507</f>
        <v>19.981999999999999</v>
      </c>
      <c r="BX507" s="22">
        <v>5.33</v>
      </c>
      <c r="BY507" s="22">
        <f>BX507*AP507/100</f>
        <v>1.0659999999999998</v>
      </c>
      <c r="BZ507" s="6">
        <v>7.38</v>
      </c>
      <c r="CA507" s="22">
        <f>BZ507*AP507/100</f>
        <v>1.476</v>
      </c>
      <c r="CB507" s="6">
        <v>87.2</v>
      </c>
      <c r="CC507" s="22">
        <f>CB507*AP507/100</f>
        <v>17.440000000000001</v>
      </c>
      <c r="CD507" s="22">
        <v>2</v>
      </c>
      <c r="CE507" s="123">
        <v>99.8</v>
      </c>
      <c r="CF507" s="124">
        <v>9343.5999999999985</v>
      </c>
      <c r="CG507" s="123">
        <v>97.2</v>
      </c>
      <c r="CH507" s="124">
        <v>7533.4</v>
      </c>
      <c r="CI507" s="123">
        <v>31.8</v>
      </c>
      <c r="CJ507" s="123">
        <v>29.7</v>
      </c>
      <c r="CK507" s="124">
        <v>5118.3999999999996</v>
      </c>
      <c r="CL507" s="19">
        <f>BX507/BZ507</f>
        <v>0.72222222222222221</v>
      </c>
      <c r="CM507" s="19">
        <v>0.22</v>
      </c>
      <c r="CN507" s="19" t="s">
        <v>431</v>
      </c>
      <c r="CO507" s="19" t="s">
        <v>431</v>
      </c>
      <c r="CP507" s="6"/>
      <c r="CQ507" s="19"/>
      <c r="CR507" s="19"/>
      <c r="CS507" s="20"/>
      <c r="CT507" s="25"/>
      <c r="CU507" s="125"/>
      <c r="CV507" s="125"/>
      <c r="CW507" s="1"/>
      <c r="CX507" s="1"/>
      <c r="CY507" s="1"/>
      <c r="CZ507" s="22"/>
      <c r="DA507" s="16"/>
      <c r="DB507" s="126" t="s">
        <v>257</v>
      </c>
      <c r="DC507" s="127"/>
      <c r="DD507" s="128" t="s">
        <v>1548</v>
      </c>
      <c r="DE507" s="1"/>
      <c r="DF507" s="1"/>
      <c r="DG507" s="1"/>
      <c r="DH507" s="1"/>
      <c r="DI507" s="1" t="s">
        <v>435</v>
      </c>
      <c r="DJ507" s="206" t="s">
        <v>490</v>
      </c>
      <c r="DK507" s="4">
        <v>2</v>
      </c>
      <c r="DL507" s="4"/>
      <c r="DM507" s="4"/>
      <c r="DN507" s="16">
        <v>0</v>
      </c>
      <c r="DO507" s="4"/>
      <c r="DP507" s="4"/>
      <c r="DQ507" s="4"/>
      <c r="DR507" s="22" t="s">
        <v>430</v>
      </c>
      <c r="DS507" s="22" t="s">
        <v>430</v>
      </c>
      <c r="DT507" s="64">
        <v>920</v>
      </c>
      <c r="DU507" s="22">
        <v>5.0999999999999996</v>
      </c>
      <c r="DV507" s="22">
        <v>94.9</v>
      </c>
      <c r="DW507" s="22" t="s">
        <v>430</v>
      </c>
      <c r="DX507" s="22" t="s">
        <v>430</v>
      </c>
      <c r="DY507" s="22" t="s">
        <v>430</v>
      </c>
      <c r="DZ507" s="22" t="s">
        <v>430</v>
      </c>
      <c r="EA507" s="2">
        <v>0</v>
      </c>
      <c r="EB507" s="65"/>
      <c r="EC507" s="36"/>
      <c r="ED507" s="36"/>
      <c r="EE507" s="4">
        <f>L507</f>
        <v>37</v>
      </c>
      <c r="EF507" s="4">
        <v>50</v>
      </c>
      <c r="EG507" s="4">
        <v>3</v>
      </c>
      <c r="EH507" s="4">
        <v>1</v>
      </c>
      <c r="EI507" s="4" t="s">
        <v>2588</v>
      </c>
      <c r="EJ507" s="4">
        <v>170</v>
      </c>
      <c r="EK507" s="4">
        <v>64</v>
      </c>
      <c r="EL507" s="6">
        <f t="shared" si="777"/>
        <v>22.145328719723182</v>
      </c>
      <c r="EM507" s="4"/>
      <c r="EN507" s="4">
        <v>1</v>
      </c>
      <c r="EO507" s="4">
        <v>1</v>
      </c>
      <c r="EP507" s="4">
        <v>1</v>
      </c>
      <c r="EQ507" s="31" t="s">
        <v>2826</v>
      </c>
      <c r="ER507" s="14">
        <v>44260</v>
      </c>
      <c r="ES507" s="129">
        <v>14948</v>
      </c>
      <c r="ET507" s="130">
        <v>75</v>
      </c>
      <c r="EU507" s="130">
        <v>116575</v>
      </c>
      <c r="EV507" s="130">
        <v>4000</v>
      </c>
      <c r="EW507" s="130">
        <v>39780</v>
      </c>
      <c r="EX507" s="130">
        <v>2499</v>
      </c>
      <c r="EY507" s="131">
        <f>EX507/EV507*EW507/ET507</f>
        <v>331.36740000000003</v>
      </c>
      <c r="EZ507" s="38">
        <f>L507*EY507</f>
        <v>12260.593800000001</v>
      </c>
      <c r="FA507" s="9"/>
      <c r="FB507" s="9"/>
      <c r="FC507" s="9"/>
      <c r="FD507" s="9"/>
      <c r="FE507" s="132"/>
      <c r="FF507" s="132"/>
      <c r="FG507" s="132"/>
      <c r="FH507" s="133"/>
      <c r="FI507" s="134"/>
      <c r="FJ507" s="133"/>
      <c r="FK507" s="135"/>
      <c r="FL507" s="136"/>
      <c r="FM507" s="9"/>
      <c r="FN507" s="1"/>
      <c r="FO507" s="40">
        <f>AC507/1000</f>
        <v>0.33800000000000002</v>
      </c>
      <c r="FP507" s="9"/>
      <c r="FQ507" s="118">
        <f>EX507*100/EU507</f>
        <v>2.1436843233969549</v>
      </c>
      <c r="FR507" s="137">
        <f>EY507/1000</f>
        <v>0.33136740000000003</v>
      </c>
      <c r="FS507" s="9"/>
      <c r="FT507" s="1"/>
      <c r="FU507" s="335"/>
      <c r="FV507" s="344">
        <v>43040</v>
      </c>
      <c r="FW507" s="210"/>
      <c r="FX507" s="244" t="s">
        <v>1314</v>
      </c>
      <c r="FY507" s="243" t="s">
        <v>2432</v>
      </c>
      <c r="FZ507" s="1"/>
      <c r="GA507" s="1">
        <v>1</v>
      </c>
      <c r="GB507" s="9"/>
      <c r="GC507" s="9"/>
      <c r="GD507" s="1"/>
      <c r="GE507" s="20">
        <v>1</v>
      </c>
      <c r="GF507" s="237" t="s">
        <v>2442</v>
      </c>
      <c r="GG507" s="1"/>
      <c r="GH507" s="28">
        <v>44302</v>
      </c>
      <c r="GI507" s="351">
        <v>0</v>
      </c>
      <c r="GJ507" s="244" t="s">
        <v>2827</v>
      </c>
      <c r="GK507" s="1"/>
      <c r="GL507" s="244" t="s">
        <v>513</v>
      </c>
      <c r="GM507" s="9"/>
      <c r="GN507" s="1"/>
      <c r="GO507" s="10">
        <v>44286</v>
      </c>
      <c r="GP507" s="10"/>
      <c r="GQ507" s="20"/>
      <c r="GR507" s="138"/>
      <c r="GS507" s="1"/>
      <c r="GT507" s="1"/>
      <c r="GU507" s="1"/>
      <c r="GV507" s="1"/>
      <c r="GW507" s="1"/>
      <c r="GX507" s="1"/>
      <c r="GY507" s="9"/>
      <c r="GZ507" s="9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9"/>
      <c r="KC507" s="9"/>
      <c r="KD507" s="9"/>
      <c r="KE507" s="20">
        <f>FR507*AO507/100*1000</f>
        <v>256.47836760000001</v>
      </c>
      <c r="KF507" s="20">
        <f>FR507*AP507/100*1000</f>
        <v>66.273480000000006</v>
      </c>
      <c r="KG507" s="20">
        <f>FR507*AQ507/100*1000</f>
        <v>6.3622540800000005</v>
      </c>
      <c r="KH507" s="20">
        <f>FR507*AX507/100*1000</f>
        <v>4.5065966400000006</v>
      </c>
      <c r="KI507" s="20">
        <f>FR507*BM507/100*1000</f>
        <v>5.5669723199999996</v>
      </c>
      <c r="KJ507" s="20">
        <f>FR507*BY507/100*1000</f>
        <v>3.5323764840000003</v>
      </c>
      <c r="KK507" s="20">
        <f>FR507*CA507/100*1000</f>
        <v>4.8909828240000008</v>
      </c>
      <c r="KL507" s="20">
        <f>FR507*CC507/100*1000</f>
        <v>57.790474560000007</v>
      </c>
      <c r="KM507" s="9"/>
      <c r="KN507" s="9"/>
      <c r="KO507" s="9"/>
      <c r="KP507" s="1"/>
      <c r="KQ507" s="9"/>
      <c r="KR507" s="9"/>
      <c r="KS507" s="23">
        <v>44302</v>
      </c>
      <c r="KT507" s="20">
        <v>1</v>
      </c>
      <c r="KU507" s="1">
        <v>0</v>
      </c>
      <c r="KV507" s="1">
        <v>3</v>
      </c>
      <c r="KW507" s="23">
        <v>44477</v>
      </c>
      <c r="KX507" s="1">
        <v>1</v>
      </c>
      <c r="KY507" s="1">
        <v>0</v>
      </c>
      <c r="KZ507" s="1">
        <v>0</v>
      </c>
      <c r="LA507" s="11" t="s">
        <v>2498</v>
      </c>
      <c r="LB507" s="11"/>
      <c r="LC507" s="11"/>
    </row>
    <row r="508" spans="1:315">
      <c r="A508" s="1">
        <v>35</v>
      </c>
      <c r="B508" s="1">
        <f>COUNTIFS($D$3:D508,D508,$F$3:F508,F508)</f>
        <v>1</v>
      </c>
      <c r="C508" s="34">
        <v>16979</v>
      </c>
      <c r="D508" s="21" t="s">
        <v>1943</v>
      </c>
      <c r="E508" s="2" t="s">
        <v>491</v>
      </c>
      <c r="F508" s="12">
        <v>451022422</v>
      </c>
      <c r="G508" s="1">
        <v>77</v>
      </c>
      <c r="H508" s="441">
        <v>44615</v>
      </c>
      <c r="I508" s="29" t="s">
        <v>823</v>
      </c>
      <c r="J508" s="24" t="s">
        <v>486</v>
      </c>
      <c r="K508" s="2" t="s">
        <v>429</v>
      </c>
      <c r="L508" s="2">
        <v>5</v>
      </c>
      <c r="M508" s="2">
        <v>2</v>
      </c>
      <c r="N508" s="2" t="s">
        <v>430</v>
      </c>
      <c r="O508" s="11"/>
      <c r="P508" s="2" t="s">
        <v>1937</v>
      </c>
      <c r="Q508" s="11"/>
      <c r="R508" s="11"/>
      <c r="S508" s="11"/>
      <c r="T508" s="41"/>
      <c r="U508" s="41"/>
      <c r="V508" s="61" t="s">
        <v>1358</v>
      </c>
      <c r="W508" s="41"/>
      <c r="X508" s="41"/>
      <c r="Y508" s="63"/>
      <c r="Z508" s="11"/>
      <c r="AA508" s="1" t="s">
        <v>1780</v>
      </c>
      <c r="AB508" s="1"/>
      <c r="AC508" s="112">
        <v>66</v>
      </c>
      <c r="AD508" s="112">
        <v>300</v>
      </c>
      <c r="AE508" s="11"/>
      <c r="AF508" s="11"/>
      <c r="AG508" s="11" t="s">
        <v>482</v>
      </c>
      <c r="AH508" s="112">
        <v>50</v>
      </c>
      <c r="AI508" s="11"/>
      <c r="AJ508" s="11"/>
      <c r="AK508" s="112"/>
      <c r="AL508" s="1"/>
      <c r="AM508" s="11"/>
      <c r="AN508" s="1"/>
      <c r="AO508" s="113">
        <v>43.5</v>
      </c>
      <c r="AP508" s="114">
        <v>45.7</v>
      </c>
      <c r="AQ508" s="115">
        <v>9.3800000000000008</v>
      </c>
      <c r="AR508" s="116">
        <f>AO508+AP508+AQ508</f>
        <v>98.58</v>
      </c>
      <c r="AS508" s="117">
        <f>AO508/AP508</f>
        <v>0.9518599562363238</v>
      </c>
      <c r="AT508" s="118">
        <f>AO508/AP508*AQ508</f>
        <v>8.9284463894967185</v>
      </c>
      <c r="AU508" s="119">
        <f>AO508/(AP508+AQ508)</f>
        <v>0.78976034858387789</v>
      </c>
      <c r="AV508" s="19">
        <f>AW508*AO508/100</f>
        <v>30.58</v>
      </c>
      <c r="AW508" s="19">
        <f>98-AY508-(CD508*100/AO508)</f>
        <v>70.298850574712645</v>
      </c>
      <c r="AX508" s="120">
        <v>11.4</v>
      </c>
      <c r="AY508" s="19">
        <f>AX508*100/AO508</f>
        <v>26.206896551724139</v>
      </c>
      <c r="AZ508" s="1" t="s">
        <v>431</v>
      </c>
      <c r="BA508" s="55">
        <v>14.597999999999999</v>
      </c>
      <c r="BB508" s="1" t="s">
        <v>431</v>
      </c>
      <c r="BC508" s="6">
        <v>7.8E-2</v>
      </c>
      <c r="BD508" s="6"/>
      <c r="BE508" s="19"/>
      <c r="BF508" s="19"/>
      <c r="BG508" s="64">
        <v>4879.130434782609</v>
      </c>
      <c r="BH508" s="64">
        <v>297</v>
      </c>
      <c r="BI508" s="19">
        <v>0.36</v>
      </c>
      <c r="BJ508" s="19">
        <v>42.4</v>
      </c>
      <c r="BK508" s="19">
        <f>100-BJ508</f>
        <v>57.6</v>
      </c>
      <c r="BL508" s="121">
        <f>BJ508/BK508</f>
        <v>0.73611111111111105</v>
      </c>
      <c r="BM508" s="122">
        <v>0.66</v>
      </c>
      <c r="BN508" s="6">
        <f>BM508*100/AO508</f>
        <v>1.5172413793103448</v>
      </c>
      <c r="BO508" s="1" t="s">
        <v>431</v>
      </c>
      <c r="BP508" s="19">
        <v>41.580000000000005</v>
      </c>
      <c r="BQ508" s="19">
        <v>40.4</v>
      </c>
      <c r="BR508" s="42">
        <v>56756</v>
      </c>
      <c r="BS508" s="6">
        <f>BX508+BZ508</f>
        <v>29.5</v>
      </c>
      <c r="BT508" s="4">
        <v>84.2</v>
      </c>
      <c r="BU508" s="42">
        <v>8569</v>
      </c>
      <c r="BV508" s="6">
        <f>100-BT508</f>
        <v>15.799999999999997</v>
      </c>
      <c r="BW508" s="6">
        <f>BY508+CA508+CC508</f>
        <v>45.105900000000005</v>
      </c>
      <c r="BX508" s="22">
        <v>15.6</v>
      </c>
      <c r="BY508" s="22">
        <f>BX508*AP508/100</f>
        <v>7.1292000000000009</v>
      </c>
      <c r="BZ508" s="6">
        <v>13.9</v>
      </c>
      <c r="CA508" s="22">
        <f>BZ508*AP508/100</f>
        <v>6.3523000000000005</v>
      </c>
      <c r="CB508" s="6">
        <v>69.2</v>
      </c>
      <c r="CC508" s="22">
        <f>CB508*AP508/100</f>
        <v>31.624400000000005</v>
      </c>
      <c r="CD508" s="22">
        <v>0.65</v>
      </c>
      <c r="CE508" s="123">
        <v>89.6</v>
      </c>
      <c r="CF508" s="124">
        <v>6358</v>
      </c>
      <c r="CG508" s="123">
        <v>86</v>
      </c>
      <c r="CH508" s="124">
        <v>5802</v>
      </c>
      <c r="CI508" s="123">
        <v>59.5</v>
      </c>
      <c r="CJ508" s="123">
        <v>67.900000000000006</v>
      </c>
      <c r="CK508" s="124">
        <v>4506</v>
      </c>
      <c r="CL508" s="19">
        <f>BX508/BZ508</f>
        <v>1.1223021582733812</v>
      </c>
      <c r="CM508" s="19"/>
      <c r="CN508" s="19"/>
      <c r="CO508" s="19"/>
      <c r="CP508" s="6"/>
      <c r="CQ508" s="19"/>
      <c r="CR508" s="19"/>
      <c r="CS508" s="20"/>
      <c r="CT508" s="25"/>
      <c r="CU508" s="125"/>
      <c r="CV508" s="125"/>
      <c r="CW508" s="1"/>
      <c r="CX508" s="1"/>
      <c r="CY508" s="1"/>
      <c r="CZ508" s="22"/>
      <c r="DA508" s="16"/>
      <c r="DB508" s="126" t="s">
        <v>440</v>
      </c>
      <c r="DC508" s="127"/>
      <c r="DD508" s="128" t="s">
        <v>1944</v>
      </c>
      <c r="DE508" s="1"/>
      <c r="DF508" s="1"/>
      <c r="DG508" s="1"/>
      <c r="DH508" s="1"/>
      <c r="DI508" s="1" t="s">
        <v>433</v>
      </c>
      <c r="DJ508" s="205" t="s">
        <v>482</v>
      </c>
      <c r="DK508" s="4">
        <v>2</v>
      </c>
      <c r="DL508" s="4"/>
      <c r="DM508" s="4"/>
      <c r="DN508" s="16">
        <v>0</v>
      </c>
      <c r="DO508" s="4"/>
      <c r="DP508" s="4"/>
      <c r="DQ508" s="4"/>
      <c r="DR508" s="55" t="s">
        <v>430</v>
      </c>
      <c r="DS508" s="22" t="s">
        <v>430</v>
      </c>
      <c r="DT508" s="22">
        <v>52</v>
      </c>
      <c r="DU508" s="22">
        <v>13.4</v>
      </c>
      <c r="DV508" s="22">
        <v>86.6</v>
      </c>
      <c r="DW508" s="22" t="s">
        <v>430</v>
      </c>
      <c r="DX508" s="22" t="s">
        <v>430</v>
      </c>
      <c r="DY508" s="22" t="s">
        <v>430</v>
      </c>
      <c r="DZ508" s="22" t="s">
        <v>430</v>
      </c>
      <c r="EA508" s="2">
        <v>0</v>
      </c>
      <c r="EB508" s="2"/>
      <c r="EC508" s="36"/>
      <c r="ED508" s="36"/>
      <c r="EE508" s="4">
        <f>L508</f>
        <v>5</v>
      </c>
      <c r="EF508" s="4" t="s">
        <v>430</v>
      </c>
      <c r="EG508" s="4"/>
      <c r="EH508" s="4">
        <v>0</v>
      </c>
      <c r="EI508" s="4" t="s">
        <v>513</v>
      </c>
      <c r="EJ508" s="4">
        <v>187</v>
      </c>
      <c r="EK508" s="4">
        <v>115</v>
      </c>
      <c r="EL508" s="6">
        <f t="shared" si="777"/>
        <v>32.886270696902969</v>
      </c>
      <c r="EM508" s="4"/>
      <c r="EN508" s="4">
        <v>0</v>
      </c>
      <c r="EO508" s="4">
        <v>1</v>
      </c>
      <c r="EP508" s="4">
        <v>1</v>
      </c>
      <c r="EQ508" s="31" t="s">
        <v>513</v>
      </c>
      <c r="ER508" s="14" t="s">
        <v>513</v>
      </c>
      <c r="ES508" s="129">
        <f>C508</f>
        <v>16979</v>
      </c>
      <c r="ET508" s="130">
        <v>75</v>
      </c>
      <c r="EU508" s="130">
        <v>15523</v>
      </c>
      <c r="EV508" s="130">
        <v>16522</v>
      </c>
      <c r="EW508" s="130">
        <v>37440</v>
      </c>
      <c r="EX508" s="130">
        <v>2318</v>
      </c>
      <c r="EY508" s="131">
        <f>EX508/EV508*EW508/ET508</f>
        <v>70.036654158092247</v>
      </c>
      <c r="EZ508" s="38">
        <f>L508*EY508</f>
        <v>350.18327079046122</v>
      </c>
      <c r="FA508" s="9"/>
      <c r="FB508" s="9"/>
      <c r="FC508" s="9"/>
      <c r="FD508" s="9"/>
      <c r="FE508" s="132"/>
      <c r="FF508" s="132"/>
      <c r="FG508" s="132"/>
      <c r="FH508" s="133"/>
      <c r="FI508" s="134"/>
      <c r="FJ508" s="133"/>
      <c r="FK508" s="135"/>
      <c r="FL508" s="136"/>
      <c r="FM508" s="9"/>
      <c r="FN508" s="1"/>
      <c r="FO508" s="40">
        <f>AC508/1000</f>
        <v>6.6000000000000003E-2</v>
      </c>
      <c r="FP508" s="9"/>
      <c r="FQ508" s="118">
        <f>EX508*100/EU508</f>
        <v>14.932680538555692</v>
      </c>
      <c r="FR508" s="137">
        <f>EY508/1000</f>
        <v>7.0036654158092251E-2</v>
      </c>
      <c r="FS508" s="9"/>
      <c r="FT508" s="1"/>
      <c r="FU508" s="336">
        <v>44593</v>
      </c>
      <c r="FV508" s="343"/>
      <c r="FW508" s="237" t="s">
        <v>1322</v>
      </c>
      <c r="FX508" s="208"/>
      <c r="FY508" s="243" t="s">
        <v>2461</v>
      </c>
      <c r="FZ508" s="1"/>
      <c r="GA508" s="1">
        <v>1</v>
      </c>
      <c r="GB508" s="9"/>
      <c r="GC508" s="9"/>
      <c r="GD508" s="1"/>
      <c r="GE508" s="20">
        <v>0</v>
      </c>
      <c r="GF508" s="237" t="s">
        <v>513</v>
      </c>
      <c r="GG508" s="1"/>
      <c r="GH508" s="244" t="s">
        <v>430</v>
      </c>
      <c r="GI508" s="351">
        <v>1</v>
      </c>
      <c r="GJ508" s="244" t="s">
        <v>784</v>
      </c>
      <c r="GK508" s="1"/>
      <c r="GL508" s="244" t="s">
        <v>513</v>
      </c>
      <c r="GM508" s="9"/>
      <c r="GN508" s="1"/>
      <c r="GO508" s="10"/>
      <c r="GP508" s="10"/>
      <c r="GQ508" s="20"/>
      <c r="GR508" s="138"/>
      <c r="GS508" s="1"/>
      <c r="GT508" s="1"/>
      <c r="GU508" s="1"/>
      <c r="GV508" s="1"/>
      <c r="GW508" s="1"/>
      <c r="GX508" s="1"/>
      <c r="GY508" s="9"/>
      <c r="GZ508" s="9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22">
        <v>76.7</v>
      </c>
      <c r="KC508" s="22">
        <v>25</v>
      </c>
      <c r="KD508" s="22">
        <v>17.5</v>
      </c>
      <c r="KE508" s="20">
        <f>FR508*AO508/100*1000</f>
        <v>30.465944558770129</v>
      </c>
      <c r="KF508" s="20">
        <f>FR508*AP508/100*1000</f>
        <v>32.006750950248161</v>
      </c>
      <c r="KG508" s="20">
        <f>FR508*AQ508/100*1000</f>
        <v>6.5694381600290539</v>
      </c>
      <c r="KH508" s="20">
        <f>FR508*AX508/100*1000</f>
        <v>7.9841785740225166</v>
      </c>
      <c r="KI508" s="20">
        <f>FR508*BM508/100*1000</f>
        <v>0.46224191744340887</v>
      </c>
      <c r="KJ508" s="20">
        <f>FR508*BY508/100*1000</f>
        <v>4.9930531482387135</v>
      </c>
      <c r="KK508" s="20">
        <f>FR508*CA508/100*1000</f>
        <v>4.4489383820844948</v>
      </c>
      <c r="KL508" s="20">
        <f>FR508*CC508/100*1000</f>
        <v>22.148671657571729</v>
      </c>
      <c r="KM508" s="9"/>
      <c r="KN508" s="9"/>
      <c r="KO508" s="9"/>
      <c r="KP508" s="1"/>
      <c r="KQ508" s="9"/>
      <c r="KR508" s="9"/>
      <c r="KS508" s="245" t="s">
        <v>430</v>
      </c>
      <c r="KT508" s="459" t="s">
        <v>430</v>
      </c>
      <c r="KU508" s="237" t="s">
        <v>430</v>
      </c>
      <c r="KV508" s="237" t="s">
        <v>430</v>
      </c>
      <c r="KW508" s="237" t="s">
        <v>430</v>
      </c>
      <c r="KX508" s="237" t="s">
        <v>430</v>
      </c>
      <c r="KY508" s="237" t="s">
        <v>430</v>
      </c>
      <c r="KZ508" s="237" t="s">
        <v>430</v>
      </c>
      <c r="LA508" s="11" t="s">
        <v>430</v>
      </c>
      <c r="LB508" s="11"/>
      <c r="LC508" s="11"/>
    </row>
    <row r="509" spans="1:315">
      <c r="A509" s="1">
        <v>303</v>
      </c>
      <c r="B509" s="1">
        <f>COUNTIFS($D$3:D509,D509,$F$3:F509,F509)</f>
        <v>1</v>
      </c>
      <c r="C509" s="34">
        <v>11796</v>
      </c>
      <c r="D509" s="21" t="s">
        <v>843</v>
      </c>
      <c r="E509" s="2" t="s">
        <v>508</v>
      </c>
      <c r="F509" s="12">
        <v>5902281407</v>
      </c>
      <c r="G509" s="1">
        <v>60</v>
      </c>
      <c r="H509" s="441">
        <v>43763</v>
      </c>
      <c r="I509" s="29" t="s">
        <v>436</v>
      </c>
      <c r="J509" s="24" t="s">
        <v>486</v>
      </c>
      <c r="K509" s="2" t="s">
        <v>429</v>
      </c>
      <c r="L509" s="1">
        <v>7</v>
      </c>
      <c r="M509" s="2" t="s">
        <v>649</v>
      </c>
      <c r="N509" s="2" t="s">
        <v>643</v>
      </c>
      <c r="O509" s="1"/>
      <c r="P509" s="1" t="s">
        <v>830</v>
      </c>
      <c r="Q509" s="25"/>
      <c r="R509" s="25"/>
      <c r="S509" s="2"/>
      <c r="T509" s="45" t="s">
        <v>782</v>
      </c>
      <c r="U509" s="45"/>
      <c r="V509" s="46" t="s">
        <v>801</v>
      </c>
      <c r="W509" s="27"/>
      <c r="X509" s="56"/>
      <c r="Y509" s="56"/>
      <c r="Z509" s="29"/>
      <c r="AA509" s="1" t="s">
        <v>797</v>
      </c>
      <c r="AB509" s="1"/>
      <c r="AC509" s="112">
        <v>159</v>
      </c>
      <c r="AD509" s="112">
        <v>1100</v>
      </c>
      <c r="AE509" s="11"/>
      <c r="AF509" s="11"/>
      <c r="AG509" s="11" t="s">
        <v>482</v>
      </c>
      <c r="AH509" s="112">
        <v>150</v>
      </c>
      <c r="AI509" s="11"/>
      <c r="AJ509" s="1"/>
      <c r="AK509" s="112"/>
      <c r="AL509" s="1"/>
      <c r="AM509" s="1"/>
      <c r="AN509" s="1"/>
      <c r="AO509" s="113">
        <v>54.7</v>
      </c>
      <c r="AP509" s="114">
        <v>29.1</v>
      </c>
      <c r="AQ509" s="115">
        <v>15.5</v>
      </c>
      <c r="AR509" s="116">
        <f>AO509+AP509+AQ509</f>
        <v>99.300000000000011</v>
      </c>
      <c r="AS509" s="117">
        <f>AO509/AP509</f>
        <v>1.8797250859106529</v>
      </c>
      <c r="AT509" s="118">
        <f>AO509/AP509*AQ509</f>
        <v>29.135738831615122</v>
      </c>
      <c r="AU509" s="119">
        <f>AO509/(AP509+AQ509)</f>
        <v>1.2264573991031391</v>
      </c>
      <c r="AV509" s="19">
        <v>49.722300000000004</v>
      </c>
      <c r="AW509" s="19">
        <f>95-AY509</f>
        <v>90.9</v>
      </c>
      <c r="AX509" s="120">
        <v>2.2426999999999997</v>
      </c>
      <c r="AY509" s="19">
        <v>4.0999999999999996</v>
      </c>
      <c r="AZ509" s="1" t="s">
        <v>431</v>
      </c>
      <c r="BA509" s="142">
        <v>30.290000000000003</v>
      </c>
      <c r="BB509" s="1" t="s">
        <v>431</v>
      </c>
      <c r="BC509" s="6">
        <v>0.1</v>
      </c>
      <c r="BD509" s="6"/>
      <c r="BE509" s="19">
        <v>46.3</v>
      </c>
      <c r="BF509" s="19">
        <v>39.4</v>
      </c>
      <c r="BG509" s="2">
        <v>6281</v>
      </c>
      <c r="BH509" s="20">
        <v>484.5</v>
      </c>
      <c r="BI509" s="22">
        <v>0.36</v>
      </c>
      <c r="BJ509" s="19">
        <v>39.700000000000003</v>
      </c>
      <c r="BK509" s="1">
        <v>60.1</v>
      </c>
      <c r="BL509" s="121">
        <f>BJ509/BK509</f>
        <v>0.66056572379367728</v>
      </c>
      <c r="BM509" s="122">
        <v>0.3</v>
      </c>
      <c r="BN509" s="6">
        <f>BM509*100/AO509</f>
        <v>0.54844606946983543</v>
      </c>
      <c r="BO509" s="1" t="s">
        <v>431</v>
      </c>
      <c r="BP509" s="1">
        <v>27</v>
      </c>
      <c r="BQ509" s="19">
        <v>39.67199999999999</v>
      </c>
      <c r="BR509" s="42">
        <v>56155.357142857138</v>
      </c>
      <c r="BS509" s="6">
        <f>BX509+BZ509</f>
        <v>59.1</v>
      </c>
      <c r="BT509" s="4">
        <v>89</v>
      </c>
      <c r="BU509" s="42">
        <v>7850.0800000000008</v>
      </c>
      <c r="BV509" s="6">
        <f>100-BT509</f>
        <v>11</v>
      </c>
      <c r="BW509" s="6">
        <f>BY509+CA509+CC509</f>
        <v>28.488900000000001</v>
      </c>
      <c r="BX509" s="4">
        <v>30.5</v>
      </c>
      <c r="BY509" s="22">
        <f>BX509*AP509/100</f>
        <v>8.8755000000000006</v>
      </c>
      <c r="BZ509" s="4">
        <v>28.6</v>
      </c>
      <c r="CA509" s="22">
        <f>BZ509*AP509/100</f>
        <v>8.3226000000000013</v>
      </c>
      <c r="CB509" s="4">
        <v>38.799999999999997</v>
      </c>
      <c r="CC509" s="22">
        <f>CB509*AP509/100</f>
        <v>11.290799999999999</v>
      </c>
      <c r="CD509" s="6">
        <v>0.2</v>
      </c>
      <c r="CE509" s="123">
        <v>99.5</v>
      </c>
      <c r="CF509" s="124">
        <v>9945.1999999999989</v>
      </c>
      <c r="CG509" s="123">
        <v>98.1</v>
      </c>
      <c r="CH509" s="123">
        <v>5838</v>
      </c>
      <c r="CI509" s="123">
        <v>93.6</v>
      </c>
      <c r="CJ509" s="123">
        <v>96.6</v>
      </c>
      <c r="CK509" s="124">
        <v>6571.2</v>
      </c>
      <c r="CL509" s="19">
        <f>BX509/BZ509</f>
        <v>1.0664335664335665</v>
      </c>
      <c r="CM509" s="22"/>
      <c r="CN509" s="22"/>
      <c r="CO509" s="22"/>
      <c r="CP509" s="6"/>
      <c r="CQ509" s="19"/>
      <c r="CR509" s="19"/>
      <c r="CS509" s="19"/>
      <c r="CT509" s="6">
        <v>31.3</v>
      </c>
      <c r="CU509" s="6">
        <v>10.4</v>
      </c>
      <c r="CV509" s="6">
        <v>86.4</v>
      </c>
      <c r="CW509" s="22">
        <v>65.3</v>
      </c>
      <c r="CX509" s="22">
        <v>69.8</v>
      </c>
      <c r="CY509" s="2">
        <v>56.2</v>
      </c>
      <c r="CZ509" s="22">
        <v>0.3</v>
      </c>
      <c r="DA509" s="1"/>
      <c r="DB509" s="126" t="s">
        <v>446</v>
      </c>
      <c r="DC509" s="127"/>
      <c r="DD509" s="128" t="s">
        <v>721</v>
      </c>
      <c r="DE509" s="1"/>
      <c r="DF509" s="1"/>
      <c r="DG509" s="1"/>
      <c r="DH509" s="1"/>
      <c r="DI509" s="1" t="s">
        <v>433</v>
      </c>
      <c r="DJ509" s="205" t="s">
        <v>482</v>
      </c>
      <c r="DK509" s="4">
        <v>2</v>
      </c>
      <c r="DL509" s="4"/>
      <c r="DM509" s="4"/>
      <c r="DN509" s="16">
        <v>0</v>
      </c>
      <c r="DO509" s="4"/>
      <c r="DP509" s="4"/>
      <c r="DQ509" s="4"/>
      <c r="DR509" s="1" t="s">
        <v>430</v>
      </c>
      <c r="DS509" s="1" t="s">
        <v>430</v>
      </c>
      <c r="DT509" s="1">
        <v>116</v>
      </c>
      <c r="DU509" s="1">
        <v>26.7</v>
      </c>
      <c r="DV509" s="1">
        <v>73.3</v>
      </c>
      <c r="DW509" s="1" t="s">
        <v>430</v>
      </c>
      <c r="DX509" s="1" t="s">
        <v>430</v>
      </c>
      <c r="DY509" s="1" t="s">
        <v>430</v>
      </c>
      <c r="DZ509" s="1" t="s">
        <v>430</v>
      </c>
      <c r="EA509" s="1">
        <v>0</v>
      </c>
      <c r="EB509" s="1"/>
      <c r="EC509" s="36"/>
      <c r="ED509" s="36"/>
      <c r="EE509" s="4">
        <v>7</v>
      </c>
      <c r="EF509" s="4" t="s">
        <v>430</v>
      </c>
      <c r="EG509" s="4"/>
      <c r="EH509" s="4">
        <v>1</v>
      </c>
      <c r="EI509" s="4" t="s">
        <v>2731</v>
      </c>
      <c r="EJ509" s="4">
        <v>188</v>
      </c>
      <c r="EK509" s="4">
        <v>142</v>
      </c>
      <c r="EL509" s="6">
        <f t="shared" si="777"/>
        <v>40.176550475328199</v>
      </c>
      <c r="EM509" s="4"/>
      <c r="EN509" s="4">
        <v>0</v>
      </c>
      <c r="EO509" s="4">
        <v>2</v>
      </c>
      <c r="EP509" s="4">
        <v>2</v>
      </c>
      <c r="EQ509" s="31" t="s">
        <v>513</v>
      </c>
      <c r="ER509" s="14" t="s">
        <v>513</v>
      </c>
      <c r="ES509" s="129">
        <v>11796</v>
      </c>
      <c r="ET509" s="130">
        <v>75</v>
      </c>
      <c r="EU509" s="130">
        <v>109700</v>
      </c>
      <c r="EV509" s="130">
        <v>8000</v>
      </c>
      <c r="EW509" s="130">
        <v>42120</v>
      </c>
      <c r="EX509" s="130">
        <v>1215</v>
      </c>
      <c r="EY509" s="131">
        <f>EX509/EV509*EW509/ET509</f>
        <v>85.293000000000006</v>
      </c>
      <c r="EZ509" s="38">
        <f>L509*EY509</f>
        <v>597.05100000000004</v>
      </c>
      <c r="FA509" s="9"/>
      <c r="FB509" s="9"/>
      <c r="FC509" s="9"/>
      <c r="FD509" s="9"/>
      <c r="FE509" s="132"/>
      <c r="FF509" s="132"/>
      <c r="FG509" s="132"/>
      <c r="FH509" s="133"/>
      <c r="FI509" s="134"/>
      <c r="FJ509" s="133"/>
      <c r="FK509" s="135"/>
      <c r="FL509" s="136"/>
      <c r="FM509" s="9"/>
      <c r="FN509" s="1"/>
      <c r="FO509" s="40">
        <f>AC509/1000</f>
        <v>0.159</v>
      </c>
      <c r="FP509" s="9"/>
      <c r="FQ509" s="118">
        <f>EX509*100/EU509</f>
        <v>1.1075660893345487</v>
      </c>
      <c r="FR509" s="137">
        <f>EY509/1000</f>
        <v>8.5293000000000008E-2</v>
      </c>
      <c r="FS509" s="9"/>
      <c r="FT509" s="1"/>
      <c r="FU509" s="336">
        <v>43739</v>
      </c>
      <c r="FV509" s="343"/>
      <c r="FW509" s="237" t="s">
        <v>2471</v>
      </c>
      <c r="FX509" s="208"/>
      <c r="FY509" s="243" t="s">
        <v>2568</v>
      </c>
      <c r="FZ509" s="1"/>
      <c r="GA509" s="1">
        <v>2</v>
      </c>
      <c r="GB509" s="9"/>
      <c r="GC509" s="9"/>
      <c r="GD509" s="1"/>
      <c r="GE509" s="20">
        <v>0</v>
      </c>
      <c r="GF509" s="237" t="s">
        <v>513</v>
      </c>
      <c r="GG509" s="1"/>
      <c r="GH509" s="28">
        <v>43840</v>
      </c>
      <c r="GI509" s="352" t="s">
        <v>430</v>
      </c>
      <c r="GJ509" s="244" t="s">
        <v>2706</v>
      </c>
      <c r="GK509" s="1"/>
      <c r="GL509" s="244" t="s">
        <v>513</v>
      </c>
      <c r="GM509" s="9"/>
      <c r="GN509" s="1"/>
      <c r="GO509" s="10">
        <v>43763</v>
      </c>
      <c r="GP509" s="10"/>
      <c r="GQ509" s="20"/>
      <c r="GR509" s="138"/>
      <c r="GS509" s="1"/>
      <c r="GT509" s="1"/>
      <c r="GU509" s="1"/>
      <c r="GV509" s="1"/>
      <c r="GW509" s="1"/>
      <c r="GX509" s="1"/>
      <c r="GY509" s="9"/>
      <c r="GZ509" s="9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9"/>
      <c r="KC509" s="9"/>
      <c r="KD509" s="9"/>
      <c r="KE509" s="20">
        <f>FR509*AO509/100*1000</f>
        <v>46.655271000000006</v>
      </c>
      <c r="KF509" s="20">
        <f>FR509*AP509/100*1000</f>
        <v>24.820263000000001</v>
      </c>
      <c r="KG509" s="20">
        <f>FR509*AQ509/100*1000</f>
        <v>13.220415000000001</v>
      </c>
      <c r="KH509" s="20">
        <f>FR509*AX509/100*1000</f>
        <v>1.912866111</v>
      </c>
      <c r="KI509" s="20">
        <f>FR509*BM509/100*1000</f>
        <v>0.25587899999999997</v>
      </c>
      <c r="KJ509" s="20">
        <f>FR509*BY509/100*1000</f>
        <v>7.5701802150000006</v>
      </c>
      <c r="KK509" s="20">
        <f>FR509*CA509/100*1000</f>
        <v>7.0985952180000025</v>
      </c>
      <c r="KL509" s="20">
        <f>FR509*CC509/100*1000</f>
        <v>9.6302620440000002</v>
      </c>
      <c r="KM509" s="9"/>
      <c r="KN509" s="9"/>
      <c r="KO509" s="9"/>
      <c r="KP509" s="1"/>
      <c r="KQ509" s="9"/>
      <c r="KR509" s="9"/>
      <c r="KS509" s="23">
        <v>43840</v>
      </c>
      <c r="KT509" s="20">
        <v>2</v>
      </c>
      <c r="KU509" s="1">
        <v>1</v>
      </c>
      <c r="KV509" s="1">
        <v>2</v>
      </c>
      <c r="KW509" s="23">
        <v>43840</v>
      </c>
      <c r="KX509" s="1">
        <v>2</v>
      </c>
      <c r="KY509" s="1">
        <v>0</v>
      </c>
      <c r="KZ509" s="1">
        <v>0</v>
      </c>
      <c r="LA509" s="11" t="s">
        <v>2428</v>
      </c>
      <c r="LB509" s="11"/>
      <c r="LC509" s="11"/>
    </row>
    <row r="510" spans="1:315">
      <c r="A510" s="1">
        <v>357</v>
      </c>
      <c r="B510" s="1">
        <f>COUNTIFS($D$3:D510,D510,$F$3:F510,F510)</f>
        <v>1</v>
      </c>
      <c r="C510" s="34">
        <v>11943</v>
      </c>
      <c r="D510" s="21" t="s">
        <v>914</v>
      </c>
      <c r="E510" s="2" t="s">
        <v>508</v>
      </c>
      <c r="F510" s="12">
        <v>7505302882</v>
      </c>
      <c r="G510" s="1">
        <v>44</v>
      </c>
      <c r="H510" s="441">
        <v>43795</v>
      </c>
      <c r="I510" s="29" t="s">
        <v>657</v>
      </c>
      <c r="J510" s="24" t="s">
        <v>486</v>
      </c>
      <c r="K510" s="2" t="s">
        <v>429</v>
      </c>
      <c r="L510" s="1">
        <v>37</v>
      </c>
      <c r="M510" s="2" t="s">
        <v>597</v>
      </c>
      <c r="N510" s="2" t="s">
        <v>430</v>
      </c>
      <c r="O510" s="1"/>
      <c r="P510" s="1" t="s">
        <v>894</v>
      </c>
      <c r="Q510" s="25"/>
      <c r="R510" s="25"/>
      <c r="S510" s="2"/>
      <c r="T510" s="45" t="s">
        <v>782</v>
      </c>
      <c r="U510" s="45"/>
      <c r="V510" s="47" t="s">
        <v>858</v>
      </c>
      <c r="W510" s="27"/>
      <c r="X510" s="56"/>
      <c r="Y510" s="56"/>
      <c r="Z510" s="29"/>
      <c r="AA510" s="1" t="s">
        <v>797</v>
      </c>
      <c r="AB510" s="1"/>
      <c r="AC510" s="112">
        <v>192</v>
      </c>
      <c r="AD510" s="112">
        <v>7100</v>
      </c>
      <c r="AE510" s="11"/>
      <c r="AF510" s="11"/>
      <c r="AG510" s="11" t="s">
        <v>490</v>
      </c>
      <c r="AH510" s="112">
        <v>550</v>
      </c>
      <c r="AI510" s="11"/>
      <c r="AJ510" s="1"/>
      <c r="AK510" s="112"/>
      <c r="AL510" s="1"/>
      <c r="AM510" s="1"/>
      <c r="AN510" s="1"/>
      <c r="AO510" s="113">
        <v>20.100000000000001</v>
      </c>
      <c r="AP510" s="114">
        <v>59.8</v>
      </c>
      <c r="AQ510" s="115">
        <v>19.399999999999999</v>
      </c>
      <c r="AR510" s="116">
        <f>AO510+AP510+AQ510</f>
        <v>99.300000000000011</v>
      </c>
      <c r="AS510" s="117">
        <f>AO510/AP510</f>
        <v>0.3361204013377927</v>
      </c>
      <c r="AT510" s="118">
        <f>AO510/AP510*AQ510</f>
        <v>6.5207357859531774</v>
      </c>
      <c r="AU510" s="119">
        <f>AO510/(AP510+AQ510)</f>
        <v>0.25378787878787884</v>
      </c>
      <c r="AV510" s="19">
        <v>18.773400000000002</v>
      </c>
      <c r="AW510" s="19">
        <f>95-AY510</f>
        <v>93.4</v>
      </c>
      <c r="AX510" s="120">
        <v>0.32160000000000005</v>
      </c>
      <c r="AY510" s="19">
        <v>1.6</v>
      </c>
      <c r="AZ510" s="1" t="s">
        <v>431</v>
      </c>
      <c r="BA510" s="55">
        <v>35.75</v>
      </c>
      <c r="BB510" s="1" t="s">
        <v>431</v>
      </c>
      <c r="BC510" s="6">
        <v>1</v>
      </c>
      <c r="BD510" s="6">
        <v>89.6</v>
      </c>
      <c r="BE510" s="19">
        <v>44.9</v>
      </c>
      <c r="BF510" s="19">
        <v>46.4</v>
      </c>
      <c r="BG510" s="2">
        <v>5982</v>
      </c>
      <c r="BH510" s="20">
        <v>769.6</v>
      </c>
      <c r="BI510" s="19">
        <v>1.7</v>
      </c>
      <c r="BJ510" s="19">
        <v>57.3</v>
      </c>
      <c r="BK510" s="1">
        <v>42.7</v>
      </c>
      <c r="BL510" s="121">
        <f>BJ510/BK510</f>
        <v>1.3419203747072599</v>
      </c>
      <c r="BM510" s="122">
        <v>1</v>
      </c>
      <c r="BN510" s="6">
        <f>BM510*100/AO510</f>
        <v>4.9751243781094523</v>
      </c>
      <c r="BO510" s="1" t="s">
        <v>431</v>
      </c>
      <c r="BP510" s="1">
        <v>20.2</v>
      </c>
      <c r="BQ510" s="19">
        <v>31.577999999999996</v>
      </c>
      <c r="BR510" s="42">
        <v>33701.899999999994</v>
      </c>
      <c r="BS510" s="6">
        <f>BX510+BZ510</f>
        <v>31.3</v>
      </c>
      <c r="BT510" s="4">
        <v>93.2</v>
      </c>
      <c r="BU510" s="42">
        <v>9113.44</v>
      </c>
      <c r="BV510" s="6">
        <f>100-BT510</f>
        <v>6.7999999999999972</v>
      </c>
      <c r="BW510" s="6">
        <f>BY510+CA510+CC510</f>
        <v>59.560799999999993</v>
      </c>
      <c r="BX510" s="4">
        <v>9.5</v>
      </c>
      <c r="BY510" s="22">
        <f>BX510*AP510/100</f>
        <v>5.681</v>
      </c>
      <c r="BZ510" s="4">
        <v>21.8</v>
      </c>
      <c r="CA510" s="22">
        <f>BZ510*AP510/100</f>
        <v>13.036399999999999</v>
      </c>
      <c r="CB510" s="4">
        <v>68.3</v>
      </c>
      <c r="CC510" s="22">
        <f>CB510*AP510/100</f>
        <v>40.843399999999995</v>
      </c>
      <c r="CD510" s="22">
        <v>1.2</v>
      </c>
      <c r="CE510" s="123">
        <v>100</v>
      </c>
      <c r="CF510" s="124">
        <v>13081.249999999998</v>
      </c>
      <c r="CG510" s="123">
        <v>99.9</v>
      </c>
      <c r="CH510" s="123">
        <v>9275</v>
      </c>
      <c r="CI510" s="123">
        <v>92.8</v>
      </c>
      <c r="CJ510" s="123">
        <v>94.9</v>
      </c>
      <c r="CK510" s="124">
        <v>6942</v>
      </c>
      <c r="CL510" s="19">
        <f>BX510/BZ510</f>
        <v>0.43577981651376146</v>
      </c>
      <c r="CM510" s="22"/>
      <c r="CN510" s="22"/>
      <c r="CO510" s="22"/>
      <c r="CP510" s="6"/>
      <c r="CQ510" s="19"/>
      <c r="CR510" s="19"/>
      <c r="CS510" s="19"/>
      <c r="CT510" s="22"/>
      <c r="CU510" s="139"/>
      <c r="CV510" s="139"/>
      <c r="CW510" s="22"/>
      <c r="CX510" s="22"/>
      <c r="CY510" s="1"/>
      <c r="CZ510" s="22"/>
      <c r="DA510" s="1"/>
      <c r="DB510" s="126" t="s">
        <v>440</v>
      </c>
      <c r="DC510" s="127"/>
      <c r="DD510" s="128" t="s">
        <v>737</v>
      </c>
      <c r="DE510" s="1"/>
      <c r="DF510" s="1"/>
      <c r="DG510" s="1"/>
      <c r="DH510" s="1"/>
      <c r="DI510" s="1" t="s">
        <v>433</v>
      </c>
      <c r="DJ510" s="206" t="s">
        <v>490</v>
      </c>
      <c r="DK510" s="4">
        <v>2</v>
      </c>
      <c r="DL510" s="4"/>
      <c r="DM510" s="4"/>
      <c r="DN510" s="16">
        <v>0</v>
      </c>
      <c r="DO510" s="4"/>
      <c r="DP510" s="4"/>
      <c r="DQ510" s="4"/>
      <c r="DR510" s="1" t="s">
        <v>430</v>
      </c>
      <c r="DS510" s="1" t="s">
        <v>430</v>
      </c>
      <c r="DT510" s="1">
        <v>589</v>
      </c>
      <c r="DU510" s="1">
        <v>9.6999999999999993</v>
      </c>
      <c r="DV510" s="1">
        <v>90.3</v>
      </c>
      <c r="DW510" s="1" t="s">
        <v>430</v>
      </c>
      <c r="DX510" s="1" t="s">
        <v>430</v>
      </c>
      <c r="DY510" s="1" t="s">
        <v>430</v>
      </c>
      <c r="DZ510" s="1" t="s">
        <v>430</v>
      </c>
      <c r="EA510" s="1">
        <v>0</v>
      </c>
      <c r="EB510" s="1"/>
      <c r="EC510" s="36"/>
      <c r="ED510" s="36"/>
      <c r="EE510" s="4">
        <v>37</v>
      </c>
      <c r="EF510" s="4">
        <v>41</v>
      </c>
      <c r="EG510" s="5">
        <v>3</v>
      </c>
      <c r="EH510" s="4">
        <v>1</v>
      </c>
      <c r="EI510" s="4" t="s">
        <v>2555</v>
      </c>
      <c r="EJ510" s="4">
        <v>183</v>
      </c>
      <c r="EK510" s="4">
        <v>95</v>
      </c>
      <c r="EL510" s="6">
        <f t="shared" si="777"/>
        <v>28.367523664486846</v>
      </c>
      <c r="EM510" s="4"/>
      <c r="EN510" s="4">
        <v>1</v>
      </c>
      <c r="EO510" s="4">
        <v>2</v>
      </c>
      <c r="EP510" s="4">
        <v>2</v>
      </c>
      <c r="EQ510" s="31">
        <v>2</v>
      </c>
      <c r="ER510" s="14">
        <v>43739</v>
      </c>
      <c r="ES510" s="129">
        <v>11943</v>
      </c>
      <c r="ET510" s="130">
        <v>75</v>
      </c>
      <c r="EU510" s="130">
        <v>6075</v>
      </c>
      <c r="EV510" s="130">
        <v>8000</v>
      </c>
      <c r="EW510" s="130">
        <v>40560</v>
      </c>
      <c r="EX510" s="130">
        <v>2687</v>
      </c>
      <c r="EY510" s="131">
        <f>EX510/EV510*EW510/ET510</f>
        <v>181.64119999999997</v>
      </c>
      <c r="EZ510" s="38">
        <f>L510*EY510</f>
        <v>6720.7243999999992</v>
      </c>
      <c r="FA510" s="9"/>
      <c r="FB510" s="9"/>
      <c r="FC510" s="9"/>
      <c r="FD510" s="9"/>
      <c r="FE510" s="132"/>
      <c r="FF510" s="132"/>
      <c r="FG510" s="132"/>
      <c r="FH510" s="133"/>
      <c r="FI510" s="134"/>
      <c r="FJ510" s="133"/>
      <c r="FK510" s="135"/>
      <c r="FL510" s="136"/>
      <c r="FM510" s="9"/>
      <c r="FN510" s="1"/>
      <c r="FO510" s="40">
        <f>AC510/1000</f>
        <v>0.192</v>
      </c>
      <c r="FP510" s="9"/>
      <c r="FQ510" s="118">
        <f>EX510*100/EU510</f>
        <v>44.230452674897123</v>
      </c>
      <c r="FR510" s="137">
        <f>EY510/1000</f>
        <v>0.18164119999999997</v>
      </c>
      <c r="FS510" s="9"/>
      <c r="FT510" s="1"/>
      <c r="FU510" s="335"/>
      <c r="FV510" s="344">
        <v>43647</v>
      </c>
      <c r="FW510" s="210"/>
      <c r="FX510" s="244" t="s">
        <v>1322</v>
      </c>
      <c r="FY510" s="243" t="s">
        <v>2625</v>
      </c>
      <c r="FZ510" s="1"/>
      <c r="GA510" s="1">
        <v>2</v>
      </c>
      <c r="GB510" s="9"/>
      <c r="GC510" s="9"/>
      <c r="GD510" s="1"/>
      <c r="GE510" s="20">
        <v>1</v>
      </c>
      <c r="GF510" s="237" t="s">
        <v>2603</v>
      </c>
      <c r="GG510" s="1"/>
      <c r="GH510" s="28">
        <v>43845</v>
      </c>
      <c r="GI510" s="351">
        <v>0</v>
      </c>
      <c r="GJ510" s="244" t="s">
        <v>2569</v>
      </c>
      <c r="GK510" s="1"/>
      <c r="GL510" s="244" t="s">
        <v>513</v>
      </c>
      <c r="GM510" s="9"/>
      <c r="GN510" s="1"/>
      <c r="GO510" s="10">
        <v>43795</v>
      </c>
      <c r="GP510" s="10"/>
      <c r="GQ510" s="20"/>
      <c r="GR510" s="138"/>
      <c r="GS510" s="1"/>
      <c r="GT510" s="1"/>
      <c r="GU510" s="1"/>
      <c r="GV510" s="1"/>
      <c r="GW510" s="1"/>
      <c r="GX510" s="1"/>
      <c r="GY510" s="9"/>
      <c r="GZ510" s="9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9"/>
      <c r="KC510" s="9"/>
      <c r="KD510" s="9"/>
      <c r="KE510" s="20">
        <f>FR510*AO510/100*1000</f>
        <v>36.509881199999995</v>
      </c>
      <c r="KF510" s="20">
        <f>FR510*AP510/100*1000</f>
        <v>108.62143759999998</v>
      </c>
      <c r="KG510" s="20">
        <f>FR510*AQ510/100*1000</f>
        <v>35.238392799999993</v>
      </c>
      <c r="KH510" s="20">
        <f>FR510*AX510/100*1000</f>
        <v>0.58415809919999995</v>
      </c>
      <c r="KI510" s="20">
        <f>FR510*BM510/100*1000</f>
        <v>1.8164119999999997</v>
      </c>
      <c r="KJ510" s="20">
        <f>FR510*BY510/100*1000</f>
        <v>10.319036571999998</v>
      </c>
      <c r="KK510" s="20">
        <f>FR510*CA510/100*1000</f>
        <v>23.679473396799992</v>
      </c>
      <c r="KL510" s="20">
        <f>FR510*CC510/100*1000</f>
        <v>74.188441880799985</v>
      </c>
      <c r="KM510" s="9"/>
      <c r="KN510" s="9"/>
      <c r="KO510" s="9"/>
      <c r="KP510" s="1"/>
      <c r="KQ510" s="9"/>
      <c r="KR510" s="9"/>
      <c r="KS510" s="23">
        <v>43845</v>
      </c>
      <c r="KT510" s="20">
        <v>1</v>
      </c>
      <c r="KU510" s="1">
        <v>0</v>
      </c>
      <c r="KV510" s="1">
        <v>1</v>
      </c>
      <c r="KW510" s="23">
        <v>43845</v>
      </c>
      <c r="KX510" s="1">
        <v>1</v>
      </c>
      <c r="KY510" s="1">
        <v>0</v>
      </c>
      <c r="KZ510" s="1">
        <v>3</v>
      </c>
      <c r="LA510" s="11" t="s">
        <v>2428</v>
      </c>
      <c r="LB510" s="11"/>
      <c r="LC510" s="11"/>
    </row>
    <row r="511" spans="1:315">
      <c r="A511" s="1">
        <v>327</v>
      </c>
      <c r="B511" s="415">
        <f>COUNTIFS($D$3:D511,D511,$F$3:F511,F511)</f>
        <v>1</v>
      </c>
      <c r="C511" s="21">
        <v>11847</v>
      </c>
      <c r="D511" s="21" t="s">
        <v>2348</v>
      </c>
      <c r="E511" s="1" t="s">
        <v>613</v>
      </c>
      <c r="F511" s="12">
        <v>9107136082</v>
      </c>
      <c r="G511" s="1">
        <v>28</v>
      </c>
      <c r="H511" s="441">
        <v>43780</v>
      </c>
      <c r="I511" s="162"/>
      <c r="J511" s="24"/>
      <c r="K511" s="9"/>
      <c r="L511" s="1"/>
      <c r="M511" s="1"/>
      <c r="N511" s="1"/>
      <c r="O511" s="1"/>
      <c r="P511" s="25"/>
      <c r="Q511" s="25"/>
      <c r="R511" s="25"/>
      <c r="S511" s="27"/>
      <c r="T511" s="27"/>
      <c r="U511" s="27"/>
      <c r="V511" s="27"/>
      <c r="W511" s="27"/>
      <c r="X511" s="27"/>
      <c r="Y511" s="26"/>
      <c r="Z511" s="8"/>
      <c r="AA511" s="1"/>
      <c r="AB511" s="1"/>
      <c r="AC511" s="1"/>
      <c r="AD511" s="1"/>
      <c r="AE511" s="1"/>
      <c r="AF511" s="1"/>
      <c r="AG511" s="136"/>
      <c r="AH511" s="9"/>
      <c r="AI511" s="1"/>
      <c r="AJ511" s="1"/>
      <c r="AK511" s="112"/>
      <c r="AL511" s="1"/>
      <c r="AM511" s="1"/>
      <c r="AN511" s="1"/>
      <c r="AO511" s="163"/>
      <c r="AP511" s="164"/>
      <c r="AQ511" s="165"/>
      <c r="AR511" s="166"/>
      <c r="AS511" s="135"/>
      <c r="AT511" s="21"/>
      <c r="AU511" s="167"/>
      <c r="AV511" s="1"/>
      <c r="AW511" s="1"/>
      <c r="AX511" s="168"/>
      <c r="AY511" s="1"/>
      <c r="AZ511" s="1"/>
      <c r="BA511" s="142"/>
      <c r="BB511" s="1"/>
      <c r="BC511" s="169"/>
      <c r="BD511" s="4"/>
      <c r="BE511" s="1"/>
      <c r="BF511" s="1"/>
      <c r="BG511" s="1"/>
      <c r="BH511" s="1"/>
      <c r="BI511" s="1"/>
      <c r="BJ511" s="1"/>
      <c r="BK511" s="1"/>
      <c r="BL511" s="170"/>
      <c r="BM511" s="123"/>
      <c r="BN511" s="4"/>
      <c r="BO511" s="1"/>
      <c r="BP511" s="1"/>
      <c r="BQ511" s="1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25"/>
      <c r="CP511" s="4"/>
      <c r="CQ511" s="1"/>
      <c r="CR511" s="1"/>
      <c r="CS511" s="1"/>
      <c r="CT511" s="25"/>
      <c r="CU511" s="125"/>
      <c r="CV511" s="125"/>
      <c r="CW511" s="1"/>
      <c r="CX511" s="1"/>
      <c r="CY511" s="1"/>
      <c r="CZ511" s="1"/>
      <c r="DA511" s="1"/>
      <c r="DB511" s="126"/>
      <c r="DC511" s="8"/>
      <c r="DD511" s="8"/>
      <c r="DE511" s="1"/>
      <c r="DF511" s="1"/>
      <c r="DG511" s="1"/>
      <c r="DH511" s="1"/>
      <c r="DI511" s="2"/>
      <c r="DJ511" s="206" t="s">
        <v>490</v>
      </c>
      <c r="DK511" s="4"/>
      <c r="DL511" s="4"/>
      <c r="DM511" s="4"/>
      <c r="DN511" s="4"/>
      <c r="DO511" s="4"/>
      <c r="DP511" s="4"/>
      <c r="DQ511" s="4"/>
      <c r="DR511" s="1"/>
      <c r="DS511" s="1"/>
      <c r="DT511" s="2"/>
      <c r="DU511" s="2"/>
      <c r="DV511" s="2"/>
      <c r="DW511" s="2"/>
      <c r="DX511" s="2"/>
      <c r="DY511" s="2"/>
      <c r="DZ511" s="2"/>
      <c r="EA511" s="2"/>
      <c r="EB511" s="1"/>
      <c r="EC511" s="9"/>
      <c r="ED511" s="9"/>
      <c r="EE511" s="9"/>
      <c r="EF511" s="1">
        <v>30</v>
      </c>
      <c r="EG511" s="1"/>
      <c r="EH511" s="1">
        <v>1</v>
      </c>
      <c r="EI511" s="237" t="s">
        <v>2831</v>
      </c>
      <c r="EJ511" s="1">
        <v>179</v>
      </c>
      <c r="EK511" s="1">
        <v>77</v>
      </c>
      <c r="EL511" s="6">
        <f t="shared" si="777"/>
        <v>24.031709372366652</v>
      </c>
      <c r="EM511" s="1"/>
      <c r="EN511" s="1">
        <v>1</v>
      </c>
      <c r="EO511" s="1">
        <v>1</v>
      </c>
      <c r="EP511" s="1">
        <v>1</v>
      </c>
      <c r="EQ511" s="244" t="s">
        <v>2828</v>
      </c>
      <c r="ER511" s="10">
        <v>43769</v>
      </c>
      <c r="ES511" s="129"/>
      <c r="ET511" s="9"/>
      <c r="EU511" s="9"/>
      <c r="EV511" s="9"/>
      <c r="EW511" s="9"/>
      <c r="EX511" s="9"/>
      <c r="EY511" s="132"/>
      <c r="EZ511" s="132"/>
      <c r="FA511" s="11"/>
      <c r="FB511" s="9"/>
      <c r="FC511" s="9"/>
      <c r="FD511" s="9"/>
      <c r="FE511" s="9"/>
      <c r="FF511" s="9"/>
      <c r="FG511" s="132"/>
      <c r="FH511" s="132"/>
      <c r="FI511" s="134"/>
      <c r="FJ511" s="133"/>
      <c r="FK511" s="171"/>
      <c r="FL511" s="21"/>
      <c r="FM511" s="136"/>
      <c r="FN511" s="9"/>
      <c r="FO511" s="36"/>
      <c r="FP511" s="9"/>
      <c r="FQ511" s="132"/>
      <c r="FR511" s="132"/>
      <c r="FS511" s="1"/>
      <c r="FT511" s="1"/>
      <c r="FU511" s="335" t="s">
        <v>772</v>
      </c>
      <c r="FV511" s="344">
        <v>43739</v>
      </c>
      <c r="FW511" s="210" t="s">
        <v>772</v>
      </c>
      <c r="FX511" s="244" t="s">
        <v>2471</v>
      </c>
      <c r="FY511" s="243" t="s">
        <v>2432</v>
      </c>
      <c r="FZ511" s="1"/>
      <c r="GA511" s="1">
        <v>2</v>
      </c>
      <c r="GB511" s="9"/>
      <c r="GC511" s="9"/>
      <c r="GD511" s="1"/>
      <c r="GE511" s="20">
        <v>1</v>
      </c>
      <c r="GF511" s="237" t="s">
        <v>2829</v>
      </c>
      <c r="GG511" s="1"/>
      <c r="GH511" s="28">
        <v>43815</v>
      </c>
      <c r="GI511" s="351">
        <v>0</v>
      </c>
      <c r="GJ511" s="244" t="s">
        <v>2569</v>
      </c>
      <c r="GK511" s="1"/>
      <c r="GL511" s="244" t="s">
        <v>513</v>
      </c>
      <c r="GM511" s="9"/>
      <c r="GN511" s="1"/>
      <c r="GO511" s="1"/>
      <c r="GP511" s="4"/>
      <c r="GQ511" s="1"/>
      <c r="GR511" s="138"/>
      <c r="GS511" s="1"/>
      <c r="GT511" s="1"/>
      <c r="GU511" s="1"/>
      <c r="GV511" s="1"/>
      <c r="GW511" s="1"/>
      <c r="GX511" s="1"/>
      <c r="GY511" s="9"/>
      <c r="GZ511" s="9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9"/>
      <c r="KC511" s="9"/>
      <c r="KD511" s="9"/>
      <c r="KE511" s="9"/>
      <c r="KF511" s="9"/>
      <c r="KG511" s="9"/>
      <c r="KH511" s="9"/>
      <c r="KI511" s="9"/>
      <c r="KJ511" s="9"/>
      <c r="KK511" s="9"/>
      <c r="KL511" s="9"/>
      <c r="KM511" s="9"/>
      <c r="KN511" s="9"/>
      <c r="KO511" s="9"/>
      <c r="KP511" s="1"/>
      <c r="KQ511" s="9"/>
      <c r="KR511" s="9"/>
      <c r="KS511" s="23">
        <v>43815</v>
      </c>
      <c r="KT511" s="20">
        <v>1</v>
      </c>
      <c r="KU511" s="1">
        <v>0</v>
      </c>
      <c r="KV511" s="1">
        <v>1</v>
      </c>
      <c r="KW511" s="23">
        <v>44235</v>
      </c>
      <c r="KX511" s="1">
        <v>3</v>
      </c>
      <c r="KY511" s="1">
        <v>0</v>
      </c>
      <c r="KZ511" s="1">
        <v>0</v>
      </c>
      <c r="LA511" s="11" t="s">
        <v>2830</v>
      </c>
      <c r="LB511" s="11"/>
      <c r="LC511" s="11"/>
    </row>
    <row r="512" spans="1:315">
      <c r="A512" s="1">
        <v>279</v>
      </c>
      <c r="B512" s="1">
        <f>COUNTIFS($D$3:D512,D512,$F$3:F512,F512)</f>
        <v>1</v>
      </c>
      <c r="C512" s="34">
        <v>14151</v>
      </c>
      <c r="D512" s="72" t="s">
        <v>1393</v>
      </c>
      <c r="E512" s="73" t="s">
        <v>451</v>
      </c>
      <c r="F512" s="75">
        <v>6504171421</v>
      </c>
      <c r="G512" s="74">
        <v>55</v>
      </c>
      <c r="H512" s="442">
        <v>44181</v>
      </c>
      <c r="I512" s="29" t="s">
        <v>1132</v>
      </c>
      <c r="J512" s="24" t="s">
        <v>486</v>
      </c>
      <c r="K512" s="2" t="s">
        <v>429</v>
      </c>
      <c r="L512" s="2">
        <v>9</v>
      </c>
      <c r="M512" s="2" t="s">
        <v>661</v>
      </c>
      <c r="N512" s="2" t="s">
        <v>644</v>
      </c>
      <c r="O512" s="11"/>
      <c r="P512" s="2" t="s">
        <v>1384</v>
      </c>
      <c r="Q512" s="11"/>
      <c r="R512" s="11"/>
      <c r="S512" s="11"/>
      <c r="T512" s="41"/>
      <c r="U512" s="41"/>
      <c r="V512" s="61" t="s">
        <v>1358</v>
      </c>
      <c r="W512" s="59" t="s">
        <v>1305</v>
      </c>
      <c r="X512" s="60"/>
      <c r="Y512" s="60"/>
      <c r="Z512" s="11"/>
      <c r="AA512" s="1" t="s">
        <v>793</v>
      </c>
      <c r="AB512" s="1"/>
      <c r="AC512" s="112">
        <v>316</v>
      </c>
      <c r="AD512" s="112">
        <v>5000</v>
      </c>
      <c r="AE512" s="11"/>
      <c r="AF512" s="11"/>
      <c r="AG512" s="11" t="s">
        <v>482</v>
      </c>
      <c r="AH512" s="112">
        <v>350</v>
      </c>
      <c r="AI512" s="11"/>
      <c r="AJ512" s="11"/>
      <c r="AK512" s="112"/>
      <c r="AL512" s="1"/>
      <c r="AM512" s="11"/>
      <c r="AN512" s="1"/>
      <c r="AO512" s="113">
        <v>25</v>
      </c>
      <c r="AP512" s="114">
        <v>70.900000000000006</v>
      </c>
      <c r="AQ512" s="115">
        <v>2.8</v>
      </c>
      <c r="AR512" s="116">
        <f t="shared" ref="AR512:AR526" si="778">AO512+AP512+AQ512</f>
        <v>98.7</v>
      </c>
      <c r="AS512" s="117">
        <f t="shared" ref="AS512:AS526" si="779">AO512/AP512</f>
        <v>0.35260930888575454</v>
      </c>
      <c r="AT512" s="118">
        <f t="shared" ref="AT512:AT526" si="780">AO512/AP512*AQ512</f>
        <v>0.98730606488011263</v>
      </c>
      <c r="AU512" s="119">
        <f t="shared" ref="AU512:AU526" si="781">AO512/(AP512+AQ512)</f>
        <v>0.33921302578018997</v>
      </c>
      <c r="AV512" s="19">
        <f t="shared" ref="AV512:AV520" si="782">AW512*AO512/100</f>
        <v>17.18</v>
      </c>
      <c r="AW512" s="19">
        <f t="shared" ref="AW512:AW519" si="783">98-AY512-(CD512*100/AO512)</f>
        <v>68.72</v>
      </c>
      <c r="AX512" s="120">
        <v>6.64</v>
      </c>
      <c r="AY512" s="19">
        <f t="shared" ref="AY512:AY519" si="784">AX512*100/AO512</f>
        <v>26.56</v>
      </c>
      <c r="AZ512" s="1" t="s">
        <v>431</v>
      </c>
      <c r="BA512" s="55">
        <v>7.98</v>
      </c>
      <c r="BB512" s="1" t="s">
        <v>431</v>
      </c>
      <c r="BC512" s="6">
        <v>3.5999999999999997E-2</v>
      </c>
      <c r="BD512" s="6"/>
      <c r="BE512" s="19"/>
      <c r="BF512" s="19"/>
      <c r="BG512" s="64">
        <v>4724.2857142857147</v>
      </c>
      <c r="BH512" s="64">
        <v>174.74285714285716</v>
      </c>
      <c r="BI512" s="19">
        <v>5.04</v>
      </c>
      <c r="BJ512" s="19">
        <v>37.9</v>
      </c>
      <c r="BK512" s="1">
        <v>62.1</v>
      </c>
      <c r="BL512" s="121">
        <f t="shared" ref="BL512:BL526" si="785">BJ512/BK512</f>
        <v>0.61030595813204502</v>
      </c>
      <c r="BM512" s="122">
        <v>0.21</v>
      </c>
      <c r="BN512" s="6">
        <f t="shared" ref="BN512:BN526" si="786">BM512*100/AO512</f>
        <v>0.84</v>
      </c>
      <c r="BO512" s="1" t="s">
        <v>431</v>
      </c>
      <c r="BP512" s="19">
        <v>24.1</v>
      </c>
      <c r="BQ512" s="19">
        <v>25.704000000000001</v>
      </c>
      <c r="BR512" s="42">
        <v>47256.000000000007</v>
      </c>
      <c r="BS512" s="6">
        <f t="shared" ref="BS512:BS526" si="787">BX512+BZ512</f>
        <v>75.8</v>
      </c>
      <c r="BT512" s="4">
        <v>87.4</v>
      </c>
      <c r="BU512" s="42">
        <v>10669.523809523809</v>
      </c>
      <c r="BV512" s="6">
        <f t="shared" ref="BV512:BV526" si="788">100-BT512</f>
        <v>12.599999999999994</v>
      </c>
      <c r="BW512" s="6">
        <f t="shared" ref="BW512:BW526" si="789">BY512+CA512+CC512</f>
        <v>70.900000000000006</v>
      </c>
      <c r="BX512" s="22">
        <v>48.8</v>
      </c>
      <c r="BY512" s="22">
        <f t="shared" ref="BY512:BY526" si="790">BX512*AP512/100</f>
        <v>34.599200000000003</v>
      </c>
      <c r="BZ512" s="4">
        <v>27</v>
      </c>
      <c r="CA512" s="22">
        <f t="shared" ref="CA512:CA526" si="791">BZ512*AP512/100</f>
        <v>19.143000000000001</v>
      </c>
      <c r="CB512" s="4">
        <v>24.2</v>
      </c>
      <c r="CC512" s="22">
        <f t="shared" ref="CC512:CC526" si="792">CB512*AP512/100</f>
        <v>17.157800000000002</v>
      </c>
      <c r="CD512" s="22">
        <v>0.68</v>
      </c>
      <c r="CE512" s="123">
        <v>94.6</v>
      </c>
      <c r="CF512" s="123">
        <v>4534</v>
      </c>
      <c r="CG512" s="123">
        <v>79.3</v>
      </c>
      <c r="CH512" s="123">
        <v>3051</v>
      </c>
      <c r="CI512" s="123">
        <v>28.3</v>
      </c>
      <c r="CJ512" s="123">
        <v>74.400000000000006</v>
      </c>
      <c r="CK512" s="123">
        <v>3719</v>
      </c>
      <c r="CL512" s="19">
        <f t="shared" ref="CL512:CL526" si="793">BX512/BZ512</f>
        <v>1.8074074074074074</v>
      </c>
      <c r="CM512" s="22">
        <v>0.12</v>
      </c>
      <c r="CN512" s="22">
        <v>6.38</v>
      </c>
      <c r="CO512" s="22">
        <v>11.8</v>
      </c>
      <c r="CP512" s="6"/>
      <c r="CQ512" s="19"/>
      <c r="CR512" s="19"/>
      <c r="CS512" s="20"/>
      <c r="CT512" s="22"/>
      <c r="CU512" s="139"/>
      <c r="CV512" s="139"/>
      <c r="CW512" s="22"/>
      <c r="CX512" s="22"/>
      <c r="CY512" s="1"/>
      <c r="CZ512" s="22"/>
      <c r="DA512" s="16"/>
      <c r="DB512" s="126" t="s">
        <v>440</v>
      </c>
      <c r="DC512" s="127"/>
      <c r="DD512" s="128" t="s">
        <v>1161</v>
      </c>
      <c r="DE512" s="1"/>
      <c r="DF512" s="1"/>
      <c r="DG512" s="1"/>
      <c r="DH512" s="1"/>
      <c r="DI512" s="1" t="s">
        <v>433</v>
      </c>
      <c r="DJ512" s="206" t="s">
        <v>490</v>
      </c>
      <c r="DK512" s="4">
        <v>2</v>
      </c>
      <c r="DL512" s="4" t="s">
        <v>456</v>
      </c>
      <c r="DM512" s="4" t="s">
        <v>456</v>
      </c>
      <c r="DN512" s="16">
        <v>0</v>
      </c>
      <c r="DO512" s="4">
        <v>0</v>
      </c>
      <c r="DP512" s="4">
        <v>0</v>
      </c>
      <c r="DQ512" s="4" t="s">
        <v>430</v>
      </c>
      <c r="DR512" s="1" t="s">
        <v>430</v>
      </c>
      <c r="DS512" s="1" t="s">
        <v>430</v>
      </c>
      <c r="DT512" s="1">
        <v>292</v>
      </c>
      <c r="DU512" s="1">
        <v>20.5</v>
      </c>
      <c r="DV512" s="1">
        <v>79.5</v>
      </c>
      <c r="DW512" s="1" t="s">
        <v>430</v>
      </c>
      <c r="DX512" s="1" t="s">
        <v>430</v>
      </c>
      <c r="DY512" s="1" t="s">
        <v>430</v>
      </c>
      <c r="DZ512" s="1" t="s">
        <v>430</v>
      </c>
      <c r="EA512" s="1">
        <v>0</v>
      </c>
      <c r="EB512" s="1"/>
      <c r="EC512" s="36"/>
      <c r="ED512" s="36"/>
      <c r="EE512" s="4">
        <v>9</v>
      </c>
      <c r="EF512" s="4">
        <v>20</v>
      </c>
      <c r="EG512" s="4">
        <v>2</v>
      </c>
      <c r="EH512" s="4">
        <v>1</v>
      </c>
      <c r="EI512" s="4" t="s">
        <v>2833</v>
      </c>
      <c r="EJ512" s="4">
        <v>185</v>
      </c>
      <c r="EK512" s="4">
        <v>170</v>
      </c>
      <c r="EL512" s="6">
        <f t="shared" si="777"/>
        <v>49.67129291453616</v>
      </c>
      <c r="EM512" s="4">
        <v>2</v>
      </c>
      <c r="EN512" s="1">
        <v>1</v>
      </c>
      <c r="EO512" s="4">
        <v>2</v>
      </c>
      <c r="EP512" s="4">
        <v>2</v>
      </c>
      <c r="EQ512" s="31" t="s">
        <v>513</v>
      </c>
      <c r="ER512" s="14" t="s">
        <v>513</v>
      </c>
      <c r="ES512" s="129">
        <v>14151</v>
      </c>
      <c r="ET512" s="130">
        <v>75</v>
      </c>
      <c r="EU512" s="130">
        <v>49472</v>
      </c>
      <c r="EV512" s="130">
        <v>4000</v>
      </c>
      <c r="EW512" s="130">
        <v>39780</v>
      </c>
      <c r="EX512" s="130">
        <v>2442</v>
      </c>
      <c r="EY512" s="131">
        <f t="shared" ref="EY512:EY526" si="794">EX512/EV512*EW512/ET512</f>
        <v>323.80920000000003</v>
      </c>
      <c r="EZ512" s="38">
        <f t="shared" ref="EZ512:EZ526" si="795">L512*EY512</f>
        <v>2914.2828000000004</v>
      </c>
      <c r="FA512" s="9"/>
      <c r="FB512" s="9"/>
      <c r="FC512" s="9"/>
      <c r="FD512" s="9"/>
      <c r="FE512" s="132"/>
      <c r="FF512" s="132"/>
      <c r="FG512" s="132"/>
      <c r="FH512" s="133"/>
      <c r="FI512" s="134"/>
      <c r="FJ512" s="133"/>
      <c r="FK512" s="135"/>
      <c r="FL512" s="136"/>
      <c r="FM512" s="9"/>
      <c r="FN512" s="1"/>
      <c r="FO512" s="40">
        <f t="shared" ref="FO512:FO526" si="796">AC512/1000</f>
        <v>0.316</v>
      </c>
      <c r="FP512" s="9"/>
      <c r="FQ512" s="118">
        <f t="shared" ref="FQ512:FQ526" si="797">EX512*100/EU512</f>
        <v>4.9361254851228979</v>
      </c>
      <c r="FR512" s="137">
        <f t="shared" ref="FR512:FR526" si="798">EY512/1000</f>
        <v>0.32380920000000002</v>
      </c>
      <c r="FS512" s="140"/>
      <c r="FT512" s="1">
        <v>12</v>
      </c>
      <c r="FU512" s="335"/>
      <c r="FV512" s="345">
        <v>43800</v>
      </c>
      <c r="FW512" s="210"/>
      <c r="FX512" s="244" t="s">
        <v>1314</v>
      </c>
      <c r="FY512" s="243" t="s">
        <v>2695</v>
      </c>
      <c r="FZ512" s="1">
        <v>0</v>
      </c>
      <c r="GA512" s="1">
        <v>2</v>
      </c>
      <c r="GB512" s="9" t="s">
        <v>1394</v>
      </c>
      <c r="GC512" s="9"/>
      <c r="GD512" s="1">
        <v>0</v>
      </c>
      <c r="GE512" s="20">
        <v>0</v>
      </c>
      <c r="GF512" s="237" t="s">
        <v>513</v>
      </c>
      <c r="GG512" s="1">
        <v>1</v>
      </c>
      <c r="GH512" s="28">
        <v>43857</v>
      </c>
      <c r="GI512" s="351">
        <v>1</v>
      </c>
      <c r="GJ512" s="244" t="s">
        <v>2832</v>
      </c>
      <c r="GK512" s="1">
        <v>0</v>
      </c>
      <c r="GL512" s="244" t="s">
        <v>513</v>
      </c>
      <c r="GM512" s="9" t="s">
        <v>1395</v>
      </c>
      <c r="GN512" s="1"/>
      <c r="GO512" s="10">
        <v>44181</v>
      </c>
      <c r="GP512" s="10"/>
      <c r="GQ512" s="20"/>
      <c r="GR512" s="138"/>
      <c r="GS512" s="1"/>
      <c r="GT512" s="1"/>
      <c r="GU512" s="1"/>
      <c r="GV512" s="1"/>
      <c r="GW512" s="1"/>
      <c r="GX512" s="1"/>
      <c r="GY512" s="9"/>
      <c r="GZ512" s="9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9"/>
      <c r="KC512" s="9"/>
      <c r="KD512" s="9"/>
      <c r="KE512" s="20">
        <f t="shared" ref="KE512:KE526" si="799">FR512*AO512/100*1000</f>
        <v>80.952300000000008</v>
      </c>
      <c r="KF512" s="20">
        <f t="shared" ref="KF512:KF526" si="800">FR512*AP512/100*1000</f>
        <v>229.58072280000002</v>
      </c>
      <c r="KG512" s="20">
        <f t="shared" ref="KG512:KG526" si="801">FR512*AQ512/100*1000</f>
        <v>9.0666575999999992</v>
      </c>
      <c r="KH512" s="20">
        <f t="shared" ref="KH512:KH526" si="802">FR512*AX512/100*1000</f>
        <v>21.500930880000002</v>
      </c>
      <c r="KI512" s="20">
        <f t="shared" ref="KI512:KI526" si="803">FR512*BM512/100*1000</f>
        <v>0.67999931999999996</v>
      </c>
      <c r="KJ512" s="20">
        <f t="shared" ref="KJ512:KJ526" si="804">FR512*BY512/100*1000</f>
        <v>112.03539272640002</v>
      </c>
      <c r="KK512" s="20">
        <f t="shared" ref="KK512:KK526" si="805">FR512*CA512/100*1000</f>
        <v>61.986795155999999</v>
      </c>
      <c r="KL512" s="20">
        <f t="shared" ref="KL512:KL526" si="806">FR512*CC512/100*1000</f>
        <v>55.558534917600007</v>
      </c>
      <c r="KM512" s="9"/>
      <c r="KN512" s="9"/>
      <c r="KO512" s="9"/>
      <c r="KP512" s="1"/>
      <c r="KQ512" s="9"/>
      <c r="KR512" s="9"/>
      <c r="KS512" s="23">
        <v>44223</v>
      </c>
      <c r="KT512" s="20">
        <v>2</v>
      </c>
      <c r="KU512" s="1">
        <v>2</v>
      </c>
      <c r="KV512" s="1">
        <v>2</v>
      </c>
      <c r="KW512" s="23">
        <v>44293</v>
      </c>
      <c r="KX512" s="1">
        <v>2</v>
      </c>
      <c r="KY512" s="1">
        <v>0</v>
      </c>
      <c r="KZ512" s="1">
        <v>0</v>
      </c>
      <c r="LA512" s="11" t="s">
        <v>2428</v>
      </c>
      <c r="LB512" s="11"/>
      <c r="LC512" s="11"/>
    </row>
    <row r="513" spans="1:315">
      <c r="A513" s="1">
        <v>60</v>
      </c>
      <c r="B513" s="1">
        <f>COUNTIFS($D$3:D513,D513,$F$3:F513,F513)</f>
        <v>2</v>
      </c>
      <c r="C513" s="34">
        <v>14748</v>
      </c>
      <c r="D513" s="72" t="s">
        <v>1393</v>
      </c>
      <c r="E513" s="73" t="s">
        <v>451</v>
      </c>
      <c r="F513" s="75">
        <v>6504171421</v>
      </c>
      <c r="G513" s="74">
        <v>56</v>
      </c>
      <c r="H513" s="442">
        <v>44265</v>
      </c>
      <c r="I513" s="29" t="s">
        <v>1132</v>
      </c>
      <c r="J513" s="24" t="s">
        <v>486</v>
      </c>
      <c r="K513" s="2" t="s">
        <v>429</v>
      </c>
      <c r="L513" s="2">
        <v>13</v>
      </c>
      <c r="M513" s="2" t="s">
        <v>661</v>
      </c>
      <c r="N513" s="2" t="s">
        <v>430</v>
      </c>
      <c r="O513" s="11"/>
      <c r="P513" s="2" t="s">
        <v>1480</v>
      </c>
      <c r="Q513" s="11"/>
      <c r="R513" s="11"/>
      <c r="S513" s="11"/>
      <c r="T513" s="41"/>
      <c r="U513" s="41"/>
      <c r="V513" s="61" t="s">
        <v>1358</v>
      </c>
      <c r="W513" s="41"/>
      <c r="X513" s="63"/>
      <c r="Y513" s="63"/>
      <c r="Z513" s="11"/>
      <c r="AA513" s="1" t="s">
        <v>793</v>
      </c>
      <c r="AB513" s="1"/>
      <c r="AC513" s="112">
        <v>997</v>
      </c>
      <c r="AD513" s="112">
        <v>12900</v>
      </c>
      <c r="AE513" s="11"/>
      <c r="AF513" s="11"/>
      <c r="AG513" s="11" t="s">
        <v>490</v>
      </c>
      <c r="AH513" s="112">
        <v>1000</v>
      </c>
      <c r="AI513" s="11"/>
      <c r="AJ513" s="11"/>
      <c r="AK513" s="112"/>
      <c r="AL513" s="1"/>
      <c r="AM513" s="11"/>
      <c r="AN513" s="1"/>
      <c r="AO513" s="113">
        <v>39</v>
      </c>
      <c r="AP513" s="114">
        <v>54.5</v>
      </c>
      <c r="AQ513" s="115">
        <v>5.67</v>
      </c>
      <c r="AR513" s="116">
        <f t="shared" si="778"/>
        <v>99.17</v>
      </c>
      <c r="AS513" s="117">
        <f t="shared" si="779"/>
        <v>0.7155963302752294</v>
      </c>
      <c r="AT513" s="118">
        <f t="shared" si="780"/>
        <v>4.0574311926605509</v>
      </c>
      <c r="AU513" s="119">
        <f t="shared" si="781"/>
        <v>0.64816353664616921</v>
      </c>
      <c r="AV513" s="19">
        <f t="shared" si="782"/>
        <v>30.630000000000006</v>
      </c>
      <c r="AW513" s="19">
        <f t="shared" si="783"/>
        <v>78.538461538461547</v>
      </c>
      <c r="AX513" s="120">
        <v>5.58</v>
      </c>
      <c r="AY513" s="19">
        <f t="shared" si="784"/>
        <v>14.307692307692308</v>
      </c>
      <c r="AZ513" s="1" t="s">
        <v>431</v>
      </c>
      <c r="BA513" s="55">
        <v>32.1</v>
      </c>
      <c r="BB513" s="1" t="s">
        <v>431</v>
      </c>
      <c r="BC513" s="6">
        <v>3.7999999999999999E-2</v>
      </c>
      <c r="BD513" s="6"/>
      <c r="BE513" s="19"/>
      <c r="BF513" s="19"/>
      <c r="BG513" s="2">
        <v>7292</v>
      </c>
      <c r="BH513" s="2">
        <v>287.27272727272725</v>
      </c>
      <c r="BI513" s="19">
        <v>0.96</v>
      </c>
      <c r="BJ513" s="19">
        <v>41.4</v>
      </c>
      <c r="BK513" s="1">
        <v>58.6</v>
      </c>
      <c r="BL513" s="121">
        <f t="shared" si="785"/>
        <v>0.70648464163822522</v>
      </c>
      <c r="BM513" s="122">
        <v>0.56999999999999995</v>
      </c>
      <c r="BN513" s="6">
        <f t="shared" si="786"/>
        <v>1.4615384615384615</v>
      </c>
      <c r="BO513" s="1" t="s">
        <v>431</v>
      </c>
      <c r="BP513" s="19">
        <v>60.3</v>
      </c>
      <c r="BQ513" s="19">
        <v>34.9</v>
      </c>
      <c r="BR513" s="6">
        <v>53315.850000000006</v>
      </c>
      <c r="BS513" s="6">
        <f t="shared" si="787"/>
        <v>59.9</v>
      </c>
      <c r="BT513" s="4">
        <v>81.8</v>
      </c>
      <c r="BU513" s="4">
        <v>13491</v>
      </c>
      <c r="BV513" s="6">
        <f t="shared" si="788"/>
        <v>18.200000000000003</v>
      </c>
      <c r="BW513" s="6">
        <f t="shared" si="789"/>
        <v>54.281999999999996</v>
      </c>
      <c r="BX513" s="22">
        <v>21.9</v>
      </c>
      <c r="BY513" s="22">
        <f t="shared" si="790"/>
        <v>11.935499999999999</v>
      </c>
      <c r="BZ513" s="4">
        <v>38</v>
      </c>
      <c r="CA513" s="22">
        <f t="shared" si="791"/>
        <v>20.71</v>
      </c>
      <c r="CB513" s="4">
        <v>39.700000000000003</v>
      </c>
      <c r="CC513" s="22">
        <f t="shared" si="792"/>
        <v>21.636500000000002</v>
      </c>
      <c r="CD513" s="19">
        <v>2.0099999999999998</v>
      </c>
      <c r="CE513" s="123">
        <v>98.6</v>
      </c>
      <c r="CF513" s="123">
        <v>9918</v>
      </c>
      <c r="CG513" s="123">
        <v>94.9</v>
      </c>
      <c r="CH513" s="123">
        <v>7138</v>
      </c>
      <c r="CI513" s="123">
        <v>42.8</v>
      </c>
      <c r="CJ513" s="123">
        <v>74.900000000000006</v>
      </c>
      <c r="CK513" s="123">
        <v>7073</v>
      </c>
      <c r="CL513" s="19">
        <f t="shared" si="793"/>
        <v>0.57631578947368423</v>
      </c>
      <c r="CM513" s="19">
        <v>1.85</v>
      </c>
      <c r="CN513" s="19">
        <v>5.8</v>
      </c>
      <c r="CO513" s="19">
        <v>9.84</v>
      </c>
      <c r="CP513" s="6"/>
      <c r="CQ513" s="19"/>
      <c r="CR513" s="19"/>
      <c r="CS513" s="20"/>
      <c r="CT513" s="25"/>
      <c r="CU513" s="125"/>
      <c r="CV513" s="125"/>
      <c r="CW513" s="1"/>
      <c r="CX513" s="1"/>
      <c r="CY513" s="1"/>
      <c r="CZ513" s="22"/>
      <c r="DA513" s="16"/>
      <c r="DB513" s="126" t="s">
        <v>440</v>
      </c>
      <c r="DC513" s="127"/>
      <c r="DD513" s="128" t="s">
        <v>1495</v>
      </c>
      <c r="DE513" s="1"/>
      <c r="DF513" s="1"/>
      <c r="DG513" s="1"/>
      <c r="DH513" s="1"/>
      <c r="DI513" s="1" t="s">
        <v>433</v>
      </c>
      <c r="DJ513" s="206" t="s">
        <v>490</v>
      </c>
      <c r="DK513" s="4">
        <v>2</v>
      </c>
      <c r="DL513" s="4"/>
      <c r="DM513" s="4"/>
      <c r="DN513" s="16">
        <v>0</v>
      </c>
      <c r="DO513" s="4"/>
      <c r="DP513" s="4"/>
      <c r="DQ513" s="4"/>
      <c r="DR513" s="1" t="s">
        <v>430</v>
      </c>
      <c r="DS513" s="1" t="s">
        <v>430</v>
      </c>
      <c r="DT513" s="1">
        <v>218</v>
      </c>
      <c r="DU513" s="1">
        <v>18.3</v>
      </c>
      <c r="DV513" s="1">
        <v>81.7</v>
      </c>
      <c r="DW513" s="1" t="s">
        <v>430</v>
      </c>
      <c r="DX513" s="1" t="s">
        <v>430</v>
      </c>
      <c r="DY513" s="1" t="s">
        <v>430</v>
      </c>
      <c r="DZ513" s="1" t="s">
        <v>430</v>
      </c>
      <c r="EA513" s="1">
        <v>0</v>
      </c>
      <c r="EB513" s="1"/>
      <c r="EC513" s="36"/>
      <c r="ED513" s="36"/>
      <c r="EE513" s="4">
        <f>L513</f>
        <v>13</v>
      </c>
      <c r="EF513" s="4">
        <v>25</v>
      </c>
      <c r="EG513" s="4"/>
      <c r="EH513" s="4">
        <v>1</v>
      </c>
      <c r="EI513" s="4" t="s">
        <v>2833</v>
      </c>
      <c r="EJ513" s="4">
        <v>185</v>
      </c>
      <c r="EK513" s="4">
        <v>170</v>
      </c>
      <c r="EL513" s="6">
        <f t="shared" si="777"/>
        <v>49.67129291453616</v>
      </c>
      <c r="EM513" s="4">
        <v>1</v>
      </c>
      <c r="EN513" s="1">
        <v>1</v>
      </c>
      <c r="EO513" s="4">
        <v>2</v>
      </c>
      <c r="EP513" s="4">
        <v>2</v>
      </c>
      <c r="EQ513" s="31" t="s">
        <v>513</v>
      </c>
      <c r="ER513" s="14" t="s">
        <v>513</v>
      </c>
      <c r="ES513" s="129">
        <v>14748</v>
      </c>
      <c r="ET513" s="130">
        <v>75</v>
      </c>
      <c r="EU513" s="130">
        <v>52319</v>
      </c>
      <c r="EV513" s="130">
        <v>4000</v>
      </c>
      <c r="EW513" s="130">
        <v>39780</v>
      </c>
      <c r="EX513" s="130">
        <v>7163</v>
      </c>
      <c r="EY513" s="131">
        <f t="shared" si="794"/>
        <v>949.81380000000001</v>
      </c>
      <c r="EZ513" s="38">
        <f t="shared" si="795"/>
        <v>12347.579400000001</v>
      </c>
      <c r="FA513" s="9"/>
      <c r="FB513" s="9"/>
      <c r="FC513" s="9"/>
      <c r="FD513" s="9"/>
      <c r="FE513" s="132"/>
      <c r="FF513" s="132"/>
      <c r="FG513" s="132"/>
      <c r="FH513" s="133"/>
      <c r="FI513" s="134"/>
      <c r="FJ513" s="133"/>
      <c r="FK513" s="135"/>
      <c r="FL513" s="136"/>
      <c r="FM513" s="9"/>
      <c r="FN513" s="1"/>
      <c r="FO513" s="40">
        <f t="shared" si="796"/>
        <v>0.997</v>
      </c>
      <c r="FP513" s="9"/>
      <c r="FQ513" s="118">
        <f t="shared" si="797"/>
        <v>13.691010913817161</v>
      </c>
      <c r="FR513" s="137">
        <f t="shared" si="798"/>
        <v>0.94981380000000004</v>
      </c>
      <c r="FS513" s="9"/>
      <c r="FT513" s="1"/>
      <c r="FU513" s="335"/>
      <c r="FV513" s="344">
        <v>43800</v>
      </c>
      <c r="FW513" s="210"/>
      <c r="FX513" s="244" t="s">
        <v>1311</v>
      </c>
      <c r="FY513" s="243" t="s">
        <v>2834</v>
      </c>
      <c r="FZ513" s="1"/>
      <c r="GA513" s="1">
        <v>2</v>
      </c>
      <c r="GB513" s="9"/>
      <c r="GC513" s="9"/>
      <c r="GD513" s="1"/>
      <c r="GE513" s="20">
        <v>0</v>
      </c>
      <c r="GF513" s="237" t="s">
        <v>513</v>
      </c>
      <c r="GG513" s="1"/>
      <c r="GH513" s="28">
        <v>44293</v>
      </c>
      <c r="GI513" s="351">
        <v>1</v>
      </c>
      <c r="GJ513" s="244" t="s">
        <v>2832</v>
      </c>
      <c r="GK513" s="1"/>
      <c r="GL513" s="244" t="s">
        <v>513</v>
      </c>
      <c r="GM513" s="9"/>
      <c r="GN513" s="1"/>
      <c r="GO513" s="10">
        <v>44265</v>
      </c>
      <c r="GP513" s="10"/>
      <c r="GQ513" s="20"/>
      <c r="GR513" s="138"/>
      <c r="GS513" s="1"/>
      <c r="GT513" s="19">
        <v>3.5091935830800001</v>
      </c>
      <c r="GU513" s="1"/>
      <c r="GV513" s="145">
        <v>1.0428745447999999</v>
      </c>
      <c r="GW513" s="1"/>
      <c r="GX513" s="1"/>
      <c r="GY513" s="9"/>
      <c r="GZ513" s="9"/>
      <c r="HA513" s="32">
        <v>0.81</v>
      </c>
      <c r="HB513" s="32">
        <v>23.64</v>
      </c>
      <c r="HC513" s="33">
        <v>3005.85</v>
      </c>
      <c r="HD513" s="32">
        <v>61.15</v>
      </c>
      <c r="HE513" s="32">
        <v>2.67</v>
      </c>
      <c r="HF513" s="32">
        <v>3.09</v>
      </c>
      <c r="HG513" s="33">
        <v>8188.07</v>
      </c>
      <c r="HH513" s="32">
        <v>63.77</v>
      </c>
      <c r="HI513" s="33">
        <v>173.04</v>
      </c>
      <c r="HJ513" s="32">
        <v>455.6</v>
      </c>
      <c r="HK513" s="32">
        <v>5.8</v>
      </c>
      <c r="HL513" s="32">
        <v>10.97</v>
      </c>
      <c r="HM513" s="32">
        <v>115.21</v>
      </c>
      <c r="HN513" s="32">
        <v>110.9</v>
      </c>
      <c r="HO513" s="32">
        <v>629.54999999999995</v>
      </c>
      <c r="HP513" s="33">
        <v>2924.97</v>
      </c>
      <c r="HQ513" s="32">
        <v>36.65</v>
      </c>
      <c r="HR513" s="32">
        <v>18.38</v>
      </c>
      <c r="HS513" s="32">
        <v>920.85</v>
      </c>
      <c r="HT513" s="32">
        <v>1892.11</v>
      </c>
      <c r="HU513" s="32">
        <v>1675.46</v>
      </c>
      <c r="HV513" s="32">
        <v>19.97</v>
      </c>
      <c r="HW513" s="32">
        <v>148.72999999999999</v>
      </c>
      <c r="HX513" s="32">
        <v>21.94</v>
      </c>
      <c r="HY513" s="32">
        <v>55.54</v>
      </c>
      <c r="HZ513" s="32">
        <v>464.47</v>
      </c>
      <c r="IA513" s="22">
        <f>HU513/HP513</f>
        <v>0.57281271260901823</v>
      </c>
      <c r="IB513" s="1"/>
      <c r="IC513" s="1"/>
      <c r="ID513" s="1"/>
      <c r="IE513" s="1"/>
      <c r="IF513" s="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9"/>
      <c r="KC513" s="9"/>
      <c r="KD513" s="9"/>
      <c r="KE513" s="20">
        <f t="shared" si="799"/>
        <v>370.42738200000002</v>
      </c>
      <c r="KF513" s="20">
        <f t="shared" si="800"/>
        <v>517.64852100000007</v>
      </c>
      <c r="KG513" s="20">
        <f t="shared" si="801"/>
        <v>53.854442460000008</v>
      </c>
      <c r="KH513" s="20">
        <f t="shared" si="802"/>
        <v>52.99961004</v>
      </c>
      <c r="KI513" s="20">
        <f t="shared" si="803"/>
        <v>5.4139386599999995</v>
      </c>
      <c r="KJ513" s="20">
        <f t="shared" si="804"/>
        <v>113.36502609899999</v>
      </c>
      <c r="KK513" s="20">
        <f t="shared" si="805"/>
        <v>196.70643798</v>
      </c>
      <c r="KL513" s="20">
        <f t="shared" si="806"/>
        <v>205.50646283699999</v>
      </c>
      <c r="KM513" s="9"/>
      <c r="KN513" s="9"/>
      <c r="KO513" s="9"/>
      <c r="KP513" s="1"/>
      <c r="KQ513" s="9"/>
      <c r="KR513" s="9"/>
      <c r="KS513" s="23">
        <v>44293</v>
      </c>
      <c r="KT513" s="20">
        <v>2</v>
      </c>
      <c r="KU513" s="1">
        <v>2</v>
      </c>
      <c r="KV513" s="1">
        <v>2</v>
      </c>
      <c r="KW513" s="23">
        <v>44293</v>
      </c>
      <c r="KX513" s="1">
        <v>2</v>
      </c>
      <c r="KY513" s="1">
        <v>0</v>
      </c>
      <c r="KZ513" s="1">
        <v>0</v>
      </c>
      <c r="LA513" s="11" t="s">
        <v>2428</v>
      </c>
      <c r="LB513" s="11"/>
      <c r="LC513" s="11"/>
    </row>
    <row r="514" spans="1:315">
      <c r="A514" s="1">
        <v>152</v>
      </c>
      <c r="B514" s="1">
        <f>COUNTIFS($D$3:D514,D514,$F$3:F514,F514)</f>
        <v>1</v>
      </c>
      <c r="C514" s="34">
        <v>15396</v>
      </c>
      <c r="D514" s="21" t="s">
        <v>1623</v>
      </c>
      <c r="E514" s="2" t="s">
        <v>508</v>
      </c>
      <c r="F514" s="12">
        <v>6506250960</v>
      </c>
      <c r="G514" s="1">
        <v>56</v>
      </c>
      <c r="H514" s="441">
        <v>44350</v>
      </c>
      <c r="I514" s="29" t="s">
        <v>456</v>
      </c>
      <c r="J514" s="24" t="s">
        <v>486</v>
      </c>
      <c r="K514" s="2" t="s">
        <v>429</v>
      </c>
      <c r="L514" s="2">
        <v>5</v>
      </c>
      <c r="M514" s="2" t="s">
        <v>597</v>
      </c>
      <c r="N514" s="2" t="s">
        <v>430</v>
      </c>
      <c r="O514" s="11"/>
      <c r="P514" s="2" t="s">
        <v>1607</v>
      </c>
      <c r="Q514" s="11"/>
      <c r="R514" s="11"/>
      <c r="S514" s="11"/>
      <c r="T514" s="41"/>
      <c r="U514" s="41"/>
      <c r="V514" s="61" t="s">
        <v>1358</v>
      </c>
      <c r="W514" s="41"/>
      <c r="X514" s="41"/>
      <c r="Y514" s="63"/>
      <c r="Z514" s="11"/>
      <c r="AA514" s="1" t="s">
        <v>793</v>
      </c>
      <c r="AB514" s="1"/>
      <c r="AC514" s="112">
        <v>46</v>
      </c>
      <c r="AD514" s="112">
        <v>200</v>
      </c>
      <c r="AE514" s="11"/>
      <c r="AF514" s="11"/>
      <c r="AG514" s="11" t="s">
        <v>490</v>
      </c>
      <c r="AH514" s="112">
        <v>50</v>
      </c>
      <c r="AI514" s="11"/>
      <c r="AJ514" s="11"/>
      <c r="AK514" s="112"/>
      <c r="AL514" s="1"/>
      <c r="AM514" s="11"/>
      <c r="AN514" s="1"/>
      <c r="AO514" s="113">
        <v>36</v>
      </c>
      <c r="AP514" s="114">
        <v>55.7</v>
      </c>
      <c r="AQ514" s="115">
        <v>7.09</v>
      </c>
      <c r="AR514" s="116">
        <f t="shared" si="778"/>
        <v>98.79</v>
      </c>
      <c r="AS514" s="117">
        <f t="shared" si="779"/>
        <v>0.64631956912028721</v>
      </c>
      <c r="AT514" s="118">
        <f t="shared" si="780"/>
        <v>4.5824057450628359</v>
      </c>
      <c r="AU514" s="119">
        <f t="shared" si="781"/>
        <v>0.57333970377448629</v>
      </c>
      <c r="AV514" s="19">
        <f t="shared" si="782"/>
        <v>32.540000000000006</v>
      </c>
      <c r="AW514" s="19">
        <f t="shared" si="783"/>
        <v>90.3888888888889</v>
      </c>
      <c r="AX514" s="120">
        <v>2.0099999999999998</v>
      </c>
      <c r="AY514" s="19">
        <f t="shared" si="784"/>
        <v>5.5833333333333321</v>
      </c>
      <c r="AZ514" s="1" t="s">
        <v>431</v>
      </c>
      <c r="BA514" s="55">
        <v>40.9</v>
      </c>
      <c r="BB514" s="1" t="s">
        <v>431</v>
      </c>
      <c r="BC514" s="6">
        <v>1.4999999999999999E-2</v>
      </c>
      <c r="BD514" s="6"/>
      <c r="BE514" s="19"/>
      <c r="BF514" s="19"/>
      <c r="BG514" s="64">
        <v>9381.892443839346</v>
      </c>
      <c r="BH514" s="64">
        <v>287.02</v>
      </c>
      <c r="BI514" s="19">
        <v>1.9</v>
      </c>
      <c r="BJ514" s="19">
        <v>41.2</v>
      </c>
      <c r="BK514" s="19">
        <f>100-BJ514</f>
        <v>58.8</v>
      </c>
      <c r="BL514" s="121">
        <f t="shared" si="785"/>
        <v>0.70068027210884365</v>
      </c>
      <c r="BM514" s="122">
        <v>0.32</v>
      </c>
      <c r="BN514" s="6">
        <f t="shared" si="786"/>
        <v>0.88888888888888884</v>
      </c>
      <c r="BO514" s="1" t="s">
        <v>431</v>
      </c>
      <c r="BP514" s="19">
        <v>54.57</v>
      </c>
      <c r="BQ514" s="19">
        <v>49.59</v>
      </c>
      <c r="BR514" s="42">
        <v>110687</v>
      </c>
      <c r="BS514" s="6">
        <f t="shared" si="787"/>
        <v>51.66</v>
      </c>
      <c r="BT514" s="4">
        <v>61.2</v>
      </c>
      <c r="BU514" s="42">
        <v>13511.68</v>
      </c>
      <c r="BV514" s="6">
        <f t="shared" si="788"/>
        <v>38.799999999999997</v>
      </c>
      <c r="BW514" s="6">
        <f t="shared" si="789"/>
        <v>55.120719999999999</v>
      </c>
      <c r="BX514" s="22">
        <v>7.36</v>
      </c>
      <c r="BY514" s="22">
        <f t="shared" si="790"/>
        <v>4.0995200000000009</v>
      </c>
      <c r="BZ514" s="6">
        <v>44.3</v>
      </c>
      <c r="CA514" s="22">
        <f t="shared" si="791"/>
        <v>24.675099999999997</v>
      </c>
      <c r="CB514" s="6">
        <v>47.3</v>
      </c>
      <c r="CC514" s="22">
        <f t="shared" si="792"/>
        <v>26.3461</v>
      </c>
      <c r="CD514" s="22">
        <v>0.73</v>
      </c>
      <c r="CE514" s="123">
        <v>96.4</v>
      </c>
      <c r="CF514" s="124">
        <v>8236</v>
      </c>
      <c r="CG514" s="123">
        <v>93.6</v>
      </c>
      <c r="CH514" s="124">
        <v>6475</v>
      </c>
      <c r="CI514" s="123">
        <v>88.1</v>
      </c>
      <c r="CJ514" s="123">
        <v>90.9</v>
      </c>
      <c r="CK514" s="124">
        <v>5232</v>
      </c>
      <c r="CL514" s="19">
        <f t="shared" si="793"/>
        <v>0.16613995485327315</v>
      </c>
      <c r="CM514" s="19">
        <v>6.06</v>
      </c>
      <c r="CN514" s="19">
        <v>16.8</v>
      </c>
      <c r="CO514" s="19" t="s">
        <v>431</v>
      </c>
      <c r="CP514" s="6"/>
      <c r="CQ514" s="19"/>
      <c r="CR514" s="19"/>
      <c r="CS514" s="20"/>
      <c r="CT514" s="25"/>
      <c r="CU514" s="125"/>
      <c r="CV514" s="125"/>
      <c r="CW514" s="1"/>
      <c r="CX514" s="1"/>
      <c r="CY514" s="1"/>
      <c r="CZ514" s="22"/>
      <c r="DA514" s="16"/>
      <c r="DB514" s="126" t="s">
        <v>440</v>
      </c>
      <c r="DC514" s="127"/>
      <c r="DD514" s="128" t="s">
        <v>1624</v>
      </c>
      <c r="DE514" s="1"/>
      <c r="DF514" s="1"/>
      <c r="DG514" s="1"/>
      <c r="DH514" s="1"/>
      <c r="DI514" s="1" t="s">
        <v>433</v>
      </c>
      <c r="DJ514" s="206" t="s">
        <v>490</v>
      </c>
      <c r="DK514" s="4">
        <v>2</v>
      </c>
      <c r="DL514" s="4"/>
      <c r="DM514" s="4"/>
      <c r="DN514" s="16">
        <v>0</v>
      </c>
      <c r="DO514" s="4"/>
      <c r="DP514" s="4"/>
      <c r="DQ514" s="4"/>
      <c r="DR514" s="22" t="s">
        <v>430</v>
      </c>
      <c r="DS514" s="22" t="s">
        <v>430</v>
      </c>
      <c r="DT514" s="64">
        <v>37</v>
      </c>
      <c r="DU514" s="22">
        <v>24.4</v>
      </c>
      <c r="DV514" s="22">
        <v>75.599999999999994</v>
      </c>
      <c r="DW514" s="22" t="s">
        <v>430</v>
      </c>
      <c r="DX514" s="22" t="s">
        <v>430</v>
      </c>
      <c r="DY514" s="22" t="s">
        <v>430</v>
      </c>
      <c r="DZ514" s="22" t="s">
        <v>430</v>
      </c>
      <c r="EA514" s="2">
        <v>0</v>
      </c>
      <c r="EB514" s="65"/>
      <c r="EC514" s="36"/>
      <c r="ED514" s="36"/>
      <c r="EE514" s="4">
        <f>L514</f>
        <v>5</v>
      </c>
      <c r="EF514" s="4" t="s">
        <v>430</v>
      </c>
      <c r="EG514" s="4"/>
      <c r="EH514" s="4" t="s">
        <v>430</v>
      </c>
      <c r="EI514" s="4" t="s">
        <v>513</v>
      </c>
      <c r="EJ514" s="4" t="s">
        <v>430</v>
      </c>
      <c r="EK514" s="4" t="s">
        <v>430</v>
      </c>
      <c r="EL514" s="6" t="s">
        <v>430</v>
      </c>
      <c r="EM514" s="4"/>
      <c r="EN514" s="4">
        <v>1</v>
      </c>
      <c r="EO514" s="4">
        <v>3</v>
      </c>
      <c r="EP514" s="4">
        <v>2</v>
      </c>
      <c r="EQ514" s="31" t="s">
        <v>522</v>
      </c>
      <c r="ER514" s="14">
        <v>42736</v>
      </c>
      <c r="ES514" s="129">
        <f>C514</f>
        <v>15396</v>
      </c>
      <c r="ET514" s="130">
        <v>75</v>
      </c>
      <c r="EU514" s="130">
        <v>14718</v>
      </c>
      <c r="EV514" s="130">
        <v>24000</v>
      </c>
      <c r="EW514" s="130">
        <v>39780</v>
      </c>
      <c r="EX514" s="130">
        <v>2168</v>
      </c>
      <c r="EY514" s="131">
        <f t="shared" si="794"/>
        <v>47.912799999999997</v>
      </c>
      <c r="EZ514" s="38">
        <f t="shared" si="795"/>
        <v>239.56399999999999</v>
      </c>
      <c r="FA514" s="9"/>
      <c r="FB514" s="9"/>
      <c r="FC514" s="9"/>
      <c r="FD514" s="9"/>
      <c r="FE514" s="132"/>
      <c r="FF514" s="132"/>
      <c r="FG514" s="132"/>
      <c r="FH514" s="133"/>
      <c r="FI514" s="134"/>
      <c r="FJ514" s="133"/>
      <c r="FK514" s="135"/>
      <c r="FL514" s="136"/>
      <c r="FM514" s="9"/>
      <c r="FN514" s="1"/>
      <c r="FO514" s="40">
        <f t="shared" si="796"/>
        <v>4.5999999999999999E-2</v>
      </c>
      <c r="FP514" s="9"/>
      <c r="FQ514" s="118">
        <f t="shared" si="797"/>
        <v>14.73026226389455</v>
      </c>
      <c r="FR514" s="137">
        <f t="shared" si="798"/>
        <v>4.7912799999999998E-2</v>
      </c>
      <c r="FS514" s="9"/>
      <c r="FT514" s="1"/>
      <c r="FU514" s="335"/>
      <c r="FV514" s="344">
        <v>42736</v>
      </c>
      <c r="FW514" s="210"/>
      <c r="FX514" s="244" t="s">
        <v>2471</v>
      </c>
      <c r="FY514" s="243" t="s">
        <v>2835</v>
      </c>
      <c r="FZ514" s="1"/>
      <c r="GA514" s="1">
        <v>3</v>
      </c>
      <c r="GB514" s="9"/>
      <c r="GC514" s="9"/>
      <c r="GD514" s="1"/>
      <c r="GE514" s="20">
        <v>0</v>
      </c>
      <c r="GF514" s="237" t="s">
        <v>513</v>
      </c>
      <c r="GG514" s="1"/>
      <c r="GH514" s="244" t="s">
        <v>430</v>
      </c>
      <c r="GI514" s="351">
        <v>1</v>
      </c>
      <c r="GJ514" s="244" t="s">
        <v>2836</v>
      </c>
      <c r="GK514" s="1"/>
      <c r="GL514" s="244" t="s">
        <v>513</v>
      </c>
      <c r="GM514" s="9"/>
      <c r="GN514" s="1"/>
      <c r="GO514" s="10"/>
      <c r="GP514" s="10"/>
      <c r="GQ514" s="20"/>
      <c r="GR514" s="138"/>
      <c r="GS514" s="1"/>
      <c r="GT514" s="1"/>
      <c r="GU514" s="1"/>
      <c r="GV514" s="1"/>
      <c r="GW514" s="1"/>
      <c r="GX514" s="1"/>
      <c r="GY514" s="9"/>
      <c r="GZ514" s="9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9"/>
      <c r="KC514" s="9"/>
      <c r="KD514" s="9"/>
      <c r="KE514" s="20">
        <f t="shared" si="799"/>
        <v>17.248607999999997</v>
      </c>
      <c r="KF514" s="20">
        <f t="shared" si="800"/>
        <v>26.687429599999998</v>
      </c>
      <c r="KG514" s="20">
        <f t="shared" si="801"/>
        <v>3.3970175199999995</v>
      </c>
      <c r="KH514" s="20">
        <f t="shared" si="802"/>
        <v>0.96304727999999995</v>
      </c>
      <c r="KI514" s="20">
        <f t="shared" si="803"/>
        <v>0.15332095999999998</v>
      </c>
      <c r="KJ514" s="20">
        <f t="shared" si="804"/>
        <v>1.9641948185600004</v>
      </c>
      <c r="KK514" s="20">
        <f t="shared" si="805"/>
        <v>11.822531312799999</v>
      </c>
      <c r="KL514" s="20">
        <f t="shared" si="806"/>
        <v>12.623154200799998</v>
      </c>
      <c r="KM514" s="9"/>
      <c r="KN514" s="9"/>
      <c r="KO514" s="9"/>
      <c r="KP514" s="1"/>
      <c r="KQ514" s="9"/>
      <c r="KR514" s="9"/>
      <c r="KS514" s="245" t="s">
        <v>430</v>
      </c>
      <c r="KT514" s="459" t="s">
        <v>430</v>
      </c>
      <c r="KU514" s="237" t="s">
        <v>430</v>
      </c>
      <c r="KV514" s="237" t="s">
        <v>430</v>
      </c>
      <c r="KW514" s="237" t="s">
        <v>430</v>
      </c>
      <c r="KX514" s="237" t="s">
        <v>430</v>
      </c>
      <c r="KY514" s="237" t="s">
        <v>430</v>
      </c>
      <c r="KZ514" s="237" t="s">
        <v>430</v>
      </c>
      <c r="LA514" s="11" t="s">
        <v>430</v>
      </c>
      <c r="LB514" s="11"/>
      <c r="LC514" s="11"/>
    </row>
    <row r="515" spans="1:315">
      <c r="A515" s="1">
        <v>295</v>
      </c>
      <c r="B515" s="1">
        <f>COUNTIFS($D$3:D515,D515,$F$3:F515,F515)</f>
        <v>1</v>
      </c>
      <c r="C515" s="34">
        <v>16257</v>
      </c>
      <c r="D515" s="21" t="s">
        <v>1850</v>
      </c>
      <c r="E515" s="2" t="s">
        <v>534</v>
      </c>
      <c r="F515" s="12">
        <v>8056125308</v>
      </c>
      <c r="G515" s="1">
        <v>41</v>
      </c>
      <c r="H515" s="441">
        <v>44487</v>
      </c>
      <c r="I515" s="29" t="s">
        <v>1782</v>
      </c>
      <c r="J515" s="24" t="s">
        <v>486</v>
      </c>
      <c r="K515" s="2" t="s">
        <v>429</v>
      </c>
      <c r="L515" s="2">
        <v>12</v>
      </c>
      <c r="M515" s="2" t="s">
        <v>660</v>
      </c>
      <c r="N515" s="2" t="s">
        <v>430</v>
      </c>
      <c r="O515" s="11"/>
      <c r="P515" s="2" t="s">
        <v>1808</v>
      </c>
      <c r="Q515" s="11"/>
      <c r="R515" s="11"/>
      <c r="S515" s="11"/>
      <c r="T515" s="41"/>
      <c r="U515" s="41"/>
      <c r="V515" s="61" t="s">
        <v>1358</v>
      </c>
      <c r="W515" s="41"/>
      <c r="X515" s="41"/>
      <c r="Y515" s="63"/>
      <c r="Z515" s="11"/>
      <c r="AA515" s="1" t="s">
        <v>1780</v>
      </c>
      <c r="AB515" s="1"/>
      <c r="AC515" s="112">
        <v>129</v>
      </c>
      <c r="AD515" s="112">
        <v>1500</v>
      </c>
      <c r="AE515" s="11"/>
      <c r="AF515" s="11"/>
      <c r="AG515" s="11" t="s">
        <v>490</v>
      </c>
      <c r="AH515" s="112">
        <v>150</v>
      </c>
      <c r="AI515" s="11"/>
      <c r="AJ515" s="11"/>
      <c r="AK515" s="112"/>
      <c r="AL515" s="1"/>
      <c r="AM515" s="11"/>
      <c r="AN515" s="1"/>
      <c r="AO515" s="113">
        <v>30.7</v>
      </c>
      <c r="AP515" s="114">
        <v>67.3</v>
      </c>
      <c r="AQ515" s="115">
        <v>1.23</v>
      </c>
      <c r="AR515" s="116">
        <f t="shared" si="778"/>
        <v>99.23</v>
      </c>
      <c r="AS515" s="117">
        <f t="shared" si="779"/>
        <v>0.45616641901931648</v>
      </c>
      <c r="AT515" s="118">
        <f t="shared" si="780"/>
        <v>0.56108469539375927</v>
      </c>
      <c r="AU515" s="119">
        <f t="shared" si="781"/>
        <v>0.44797898730482999</v>
      </c>
      <c r="AV515" s="19">
        <f t="shared" si="782"/>
        <v>23.636000000000003</v>
      </c>
      <c r="AW515" s="19">
        <f t="shared" si="783"/>
        <v>76.990228013029324</v>
      </c>
      <c r="AX515" s="120">
        <v>4.0199999999999996</v>
      </c>
      <c r="AY515" s="19">
        <f t="shared" si="784"/>
        <v>13.094462540716611</v>
      </c>
      <c r="AZ515" s="1" t="s">
        <v>431</v>
      </c>
      <c r="BA515" s="55">
        <v>18.2</v>
      </c>
      <c r="BB515" s="1" t="s">
        <v>431</v>
      </c>
      <c r="BC515" s="6">
        <v>2.5999999999999999E-2</v>
      </c>
      <c r="BD515" s="6"/>
      <c r="BE515" s="19"/>
      <c r="BF515" s="19"/>
      <c r="BG515" s="64">
        <v>7011.666666666667</v>
      </c>
      <c r="BH515" s="64">
        <v>652.18999999999994</v>
      </c>
      <c r="BI515" s="19">
        <v>4.49</v>
      </c>
      <c r="BJ515" s="19">
        <v>22.2</v>
      </c>
      <c r="BK515" s="19">
        <f>100-BJ515</f>
        <v>77.8</v>
      </c>
      <c r="BL515" s="121">
        <f t="shared" si="785"/>
        <v>0.28534704370179947</v>
      </c>
      <c r="BM515" s="122">
        <v>0.21</v>
      </c>
      <c r="BN515" s="6">
        <f t="shared" si="786"/>
        <v>0.68403908794788271</v>
      </c>
      <c r="BO515" s="1" t="s">
        <v>431</v>
      </c>
      <c r="BP515" s="19">
        <v>40.425000000000004</v>
      </c>
      <c r="BQ515" s="19">
        <v>41.360000000000007</v>
      </c>
      <c r="BR515" s="42">
        <v>33044.76</v>
      </c>
      <c r="BS515" s="6">
        <f t="shared" si="787"/>
        <v>65.2</v>
      </c>
      <c r="BT515" s="4">
        <v>89.8</v>
      </c>
      <c r="BU515" s="42">
        <v>10858.89</v>
      </c>
      <c r="BV515" s="6">
        <f t="shared" si="788"/>
        <v>10.200000000000003</v>
      </c>
      <c r="BW515" s="6">
        <f t="shared" si="789"/>
        <v>67.299999999999983</v>
      </c>
      <c r="BX515" s="22">
        <v>35.6</v>
      </c>
      <c r="BY515" s="22">
        <f t="shared" si="790"/>
        <v>23.9588</v>
      </c>
      <c r="BZ515" s="6">
        <v>29.6</v>
      </c>
      <c r="CA515" s="22">
        <f t="shared" si="791"/>
        <v>19.9208</v>
      </c>
      <c r="CB515" s="6">
        <v>34.799999999999997</v>
      </c>
      <c r="CC515" s="22">
        <f t="shared" si="792"/>
        <v>23.420399999999994</v>
      </c>
      <c r="CD515" s="22">
        <v>2.4300000000000002</v>
      </c>
      <c r="CE515" s="123">
        <v>98.7</v>
      </c>
      <c r="CF515" s="124">
        <v>10040</v>
      </c>
      <c r="CG515" s="123">
        <v>90.7</v>
      </c>
      <c r="CH515" s="124">
        <v>7181</v>
      </c>
      <c r="CI515" s="123">
        <v>54.7</v>
      </c>
      <c r="CJ515" s="123">
        <v>81</v>
      </c>
      <c r="CK515" s="124">
        <v>7563</v>
      </c>
      <c r="CL515" s="19">
        <f t="shared" si="793"/>
        <v>1.2027027027027026</v>
      </c>
      <c r="CM515" s="19"/>
      <c r="CN515" s="19"/>
      <c r="CO515" s="19"/>
      <c r="CP515" s="6"/>
      <c r="CQ515" s="19"/>
      <c r="CR515" s="19"/>
      <c r="CS515" s="20"/>
      <c r="CT515" s="25"/>
      <c r="CU515" s="125"/>
      <c r="CV515" s="125"/>
      <c r="CW515" s="1"/>
      <c r="CX515" s="1"/>
      <c r="CY515" s="1"/>
      <c r="CZ515" s="22"/>
      <c r="DA515" s="16"/>
      <c r="DB515" s="126" t="s">
        <v>256</v>
      </c>
      <c r="DC515" s="127"/>
      <c r="DD515" s="128" t="s">
        <v>1851</v>
      </c>
      <c r="DE515" s="1"/>
      <c r="DF515" s="1"/>
      <c r="DG515" s="1"/>
      <c r="DH515" s="1"/>
      <c r="DI515" s="1" t="s">
        <v>435</v>
      </c>
      <c r="DJ515" s="206" t="s">
        <v>490</v>
      </c>
      <c r="DK515" s="4">
        <v>2</v>
      </c>
      <c r="DL515" s="4"/>
      <c r="DM515" s="4"/>
      <c r="DN515" s="16">
        <v>0</v>
      </c>
      <c r="DO515" s="4"/>
      <c r="DP515" s="4"/>
      <c r="DQ515" s="4"/>
      <c r="DR515" s="22" t="s">
        <v>430</v>
      </c>
      <c r="DS515" s="22" t="s">
        <v>430</v>
      </c>
      <c r="DT515" s="22">
        <v>264</v>
      </c>
      <c r="DU515" s="22">
        <v>1.9</v>
      </c>
      <c r="DV515" s="22">
        <v>98.1</v>
      </c>
      <c r="DW515" s="39" t="s">
        <v>430</v>
      </c>
      <c r="DX515" s="39" t="s">
        <v>430</v>
      </c>
      <c r="DY515" s="39" t="s">
        <v>430</v>
      </c>
      <c r="DZ515" s="39" t="s">
        <v>430</v>
      </c>
      <c r="EA515" s="2">
        <v>0</v>
      </c>
      <c r="EB515" s="2"/>
      <c r="EC515" s="36"/>
      <c r="ED515" s="36"/>
      <c r="EE515" s="4">
        <f>L515</f>
        <v>12</v>
      </c>
      <c r="EF515" s="4">
        <v>40</v>
      </c>
      <c r="EG515" s="4"/>
      <c r="EH515" s="4">
        <v>0</v>
      </c>
      <c r="EI515" s="4" t="s">
        <v>513</v>
      </c>
      <c r="EJ515" s="4" t="s">
        <v>430</v>
      </c>
      <c r="EK515" s="4" t="s">
        <v>430</v>
      </c>
      <c r="EL515" s="6" t="s">
        <v>430</v>
      </c>
      <c r="EM515" s="4"/>
      <c r="EN515" s="4">
        <v>1</v>
      </c>
      <c r="EO515" s="4">
        <v>2</v>
      </c>
      <c r="EP515" s="4">
        <v>1</v>
      </c>
      <c r="EQ515" s="31" t="s">
        <v>513</v>
      </c>
      <c r="ER515" s="14" t="s">
        <v>513</v>
      </c>
      <c r="ES515" s="129">
        <f>C515</f>
        <v>16257</v>
      </c>
      <c r="ET515" s="130">
        <v>75</v>
      </c>
      <c r="EU515" s="130">
        <v>6799</v>
      </c>
      <c r="EV515" s="130">
        <v>8000</v>
      </c>
      <c r="EW515" s="130">
        <v>37440</v>
      </c>
      <c r="EX515" s="130">
        <v>1514</v>
      </c>
      <c r="EY515" s="131">
        <f t="shared" si="794"/>
        <v>94.473600000000005</v>
      </c>
      <c r="EZ515" s="38">
        <f t="shared" si="795"/>
        <v>1133.6831999999999</v>
      </c>
      <c r="FA515" s="9"/>
      <c r="FB515" s="9"/>
      <c r="FC515" s="9"/>
      <c r="FD515" s="9"/>
      <c r="FE515" s="132"/>
      <c r="FF515" s="132"/>
      <c r="FG515" s="132"/>
      <c r="FH515" s="133"/>
      <c r="FI515" s="134"/>
      <c r="FJ515" s="133"/>
      <c r="FK515" s="135"/>
      <c r="FL515" s="136"/>
      <c r="FM515" s="9"/>
      <c r="FN515" s="1"/>
      <c r="FO515" s="40">
        <f t="shared" si="796"/>
        <v>0.129</v>
      </c>
      <c r="FP515" s="9"/>
      <c r="FQ515" s="118">
        <f t="shared" si="797"/>
        <v>22.267980585380204</v>
      </c>
      <c r="FR515" s="137">
        <f t="shared" si="798"/>
        <v>9.4473600000000005E-2</v>
      </c>
      <c r="FS515" s="9"/>
      <c r="FT515" s="1"/>
      <c r="FU515" s="335"/>
      <c r="FV515" s="344">
        <v>44470</v>
      </c>
      <c r="FW515" s="210"/>
      <c r="FX515" s="244" t="s">
        <v>2606</v>
      </c>
      <c r="FY515" s="243" t="s">
        <v>2461</v>
      </c>
      <c r="FZ515" s="1"/>
      <c r="GA515" s="1">
        <v>2</v>
      </c>
      <c r="GB515" s="9"/>
      <c r="GC515" s="9"/>
      <c r="GD515" s="1"/>
      <c r="GE515" s="20">
        <v>0</v>
      </c>
      <c r="GF515" s="237" t="s">
        <v>513</v>
      </c>
      <c r="GG515" s="1"/>
      <c r="GH515" s="28">
        <v>44704</v>
      </c>
      <c r="GI515" s="351">
        <v>1</v>
      </c>
      <c r="GJ515" s="244" t="s">
        <v>2478</v>
      </c>
      <c r="GK515" s="1"/>
      <c r="GL515" s="244" t="s">
        <v>513</v>
      </c>
      <c r="GM515" s="9"/>
      <c r="GN515" s="1"/>
      <c r="GO515" s="10"/>
      <c r="GP515" s="10"/>
      <c r="GQ515" s="20"/>
      <c r="GR515" s="138"/>
      <c r="GS515" s="1"/>
      <c r="GT515" s="1"/>
      <c r="GU515" s="1"/>
      <c r="GV515" s="1"/>
      <c r="GW515" s="1"/>
      <c r="GX515" s="1"/>
      <c r="GY515" s="9"/>
      <c r="GZ515" s="9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22">
        <v>56.6</v>
      </c>
      <c r="KC515" s="22">
        <v>20.3</v>
      </c>
      <c r="KD515" s="22">
        <v>7.91</v>
      </c>
      <c r="KE515" s="20">
        <f t="shared" si="799"/>
        <v>29.0033952</v>
      </c>
      <c r="KF515" s="20">
        <f t="shared" si="800"/>
        <v>63.5807328</v>
      </c>
      <c r="KG515" s="20">
        <f t="shared" si="801"/>
        <v>1.1620252800000002</v>
      </c>
      <c r="KH515" s="20">
        <f t="shared" si="802"/>
        <v>3.7978387199999997</v>
      </c>
      <c r="KI515" s="20">
        <f t="shared" si="803"/>
        <v>0.19839456000000003</v>
      </c>
      <c r="KJ515" s="20">
        <f t="shared" si="804"/>
        <v>22.634740876800002</v>
      </c>
      <c r="KK515" s="20">
        <f t="shared" si="805"/>
        <v>18.819896908800001</v>
      </c>
      <c r="KL515" s="20">
        <f t="shared" si="806"/>
        <v>22.126095014399993</v>
      </c>
      <c r="KM515" s="9"/>
      <c r="KN515" s="9"/>
      <c r="KO515" s="9"/>
      <c r="KP515" s="1"/>
      <c r="KQ515" s="9"/>
      <c r="KR515" s="9"/>
      <c r="KS515" s="23">
        <v>44704</v>
      </c>
      <c r="KT515" s="20">
        <v>2</v>
      </c>
      <c r="KU515" s="1">
        <v>1</v>
      </c>
      <c r="KV515" s="1">
        <v>2</v>
      </c>
      <c r="KW515" s="23">
        <v>44704</v>
      </c>
      <c r="KX515" s="1">
        <v>2</v>
      </c>
      <c r="KY515" s="1">
        <v>0</v>
      </c>
      <c r="KZ515" s="1">
        <v>0</v>
      </c>
      <c r="LA515" s="11" t="s">
        <v>2428</v>
      </c>
      <c r="LB515" s="11"/>
      <c r="LC515" s="11"/>
    </row>
    <row r="516" spans="1:315">
      <c r="A516" s="1">
        <v>262</v>
      </c>
      <c r="B516" s="1">
        <f>COUNTIFS($D$3:D516,D516,$F$3:F516,F516)</f>
        <v>1</v>
      </c>
      <c r="C516" s="34">
        <v>13875</v>
      </c>
      <c r="D516" s="21" t="s">
        <v>1350</v>
      </c>
      <c r="E516" s="2" t="s">
        <v>520</v>
      </c>
      <c r="F516" s="12">
        <v>501207258</v>
      </c>
      <c r="G516" s="1">
        <v>70</v>
      </c>
      <c r="H516" s="441">
        <v>44160</v>
      </c>
      <c r="I516" s="29" t="s">
        <v>456</v>
      </c>
      <c r="J516" s="24" t="s">
        <v>486</v>
      </c>
      <c r="K516" s="2" t="s">
        <v>429</v>
      </c>
      <c r="L516" s="2">
        <v>13</v>
      </c>
      <c r="M516" s="2" t="s">
        <v>598</v>
      </c>
      <c r="N516" s="2" t="s">
        <v>644</v>
      </c>
      <c r="O516" s="11"/>
      <c r="P516" s="2" t="s">
        <v>1325</v>
      </c>
      <c r="Q516" s="11"/>
      <c r="R516" s="11"/>
      <c r="S516" s="11"/>
      <c r="T516" s="41"/>
      <c r="U516" s="41"/>
      <c r="V516" s="57" t="s">
        <v>1270</v>
      </c>
      <c r="W516" s="27"/>
      <c r="X516" s="56"/>
      <c r="Y516" s="56"/>
      <c r="Z516" s="11"/>
      <c r="AA516" s="1" t="s">
        <v>793</v>
      </c>
      <c r="AB516" s="1"/>
      <c r="AC516" s="112">
        <v>218</v>
      </c>
      <c r="AD516" s="112">
        <v>2800</v>
      </c>
      <c r="AE516" s="11"/>
      <c r="AF516" s="11"/>
      <c r="AG516" s="11" t="s">
        <v>490</v>
      </c>
      <c r="AH516" s="112">
        <v>250</v>
      </c>
      <c r="AI516" s="11"/>
      <c r="AJ516" s="11"/>
      <c r="AK516" s="112"/>
      <c r="AL516" s="1"/>
      <c r="AM516" s="11"/>
      <c r="AN516" s="1"/>
      <c r="AO516" s="113">
        <v>6.3</v>
      </c>
      <c r="AP516" s="114">
        <v>88.1</v>
      </c>
      <c r="AQ516" s="115">
        <v>4.8</v>
      </c>
      <c r="AR516" s="116">
        <f t="shared" si="778"/>
        <v>99.199999999999989</v>
      </c>
      <c r="AS516" s="117">
        <f t="shared" si="779"/>
        <v>7.1509648127128261E-2</v>
      </c>
      <c r="AT516" s="118">
        <f t="shared" si="780"/>
        <v>0.34324631101021563</v>
      </c>
      <c r="AU516" s="119">
        <f t="shared" si="781"/>
        <v>6.7814854682454254E-2</v>
      </c>
      <c r="AV516" s="19">
        <f t="shared" si="782"/>
        <v>5.2439999999999998</v>
      </c>
      <c r="AW516" s="19">
        <f t="shared" si="783"/>
        <v>83.238095238095241</v>
      </c>
      <c r="AX516" s="120">
        <v>0.74</v>
      </c>
      <c r="AY516" s="19">
        <f t="shared" si="784"/>
        <v>11.746031746031747</v>
      </c>
      <c r="AZ516" s="1" t="s">
        <v>431</v>
      </c>
      <c r="BA516" s="55">
        <v>12.5</v>
      </c>
      <c r="BB516" s="1" t="s">
        <v>431</v>
      </c>
      <c r="BC516" s="6">
        <v>7.1999999999999995E-2</v>
      </c>
      <c r="BD516" s="6"/>
      <c r="BE516" s="19"/>
      <c r="BF516" s="19"/>
      <c r="BG516" s="2">
        <v>5296</v>
      </c>
      <c r="BH516" s="64">
        <v>1093.7142857142858</v>
      </c>
      <c r="BI516" s="19">
        <v>6.69</v>
      </c>
      <c r="BJ516" s="19">
        <v>69.599999999999994</v>
      </c>
      <c r="BK516" s="1">
        <v>30.4</v>
      </c>
      <c r="BL516" s="121">
        <f t="shared" si="785"/>
        <v>2.2894736842105261</v>
      </c>
      <c r="BM516" s="122">
        <v>4.3999999999999997E-2</v>
      </c>
      <c r="BN516" s="6">
        <f t="shared" si="786"/>
        <v>0.69841269841269837</v>
      </c>
      <c r="BO516" s="1" t="s">
        <v>431</v>
      </c>
      <c r="BP516" s="19">
        <v>8.07</v>
      </c>
      <c r="BQ516" s="19">
        <v>8.4609000000000005</v>
      </c>
      <c r="BR516" s="42">
        <v>25587.100000000002</v>
      </c>
      <c r="BS516" s="6">
        <f t="shared" si="787"/>
        <v>77.900000000000006</v>
      </c>
      <c r="BT516" s="4">
        <v>98.1</v>
      </c>
      <c r="BU516" s="42">
        <v>9918.0952380952385</v>
      </c>
      <c r="BV516" s="6">
        <f t="shared" si="788"/>
        <v>1.9000000000000057</v>
      </c>
      <c r="BW516" s="6">
        <f t="shared" si="789"/>
        <v>87.747599999999991</v>
      </c>
      <c r="BX516" s="2">
        <v>36.200000000000003</v>
      </c>
      <c r="BY516" s="22">
        <f t="shared" si="790"/>
        <v>31.892200000000003</v>
      </c>
      <c r="BZ516" s="4">
        <v>41.7</v>
      </c>
      <c r="CA516" s="22">
        <f t="shared" si="791"/>
        <v>36.737699999999997</v>
      </c>
      <c r="CB516" s="4">
        <v>21.7</v>
      </c>
      <c r="CC516" s="22">
        <f t="shared" si="792"/>
        <v>19.117699999999999</v>
      </c>
      <c r="CD516" s="22">
        <v>0.19</v>
      </c>
      <c r="CE516" s="123">
        <v>99.2</v>
      </c>
      <c r="CF516" s="123">
        <v>9107</v>
      </c>
      <c r="CG516" s="123">
        <v>97.4</v>
      </c>
      <c r="CH516" s="123">
        <v>5732</v>
      </c>
      <c r="CI516" s="123">
        <v>78.900000000000006</v>
      </c>
      <c r="CJ516" s="123">
        <v>93.9</v>
      </c>
      <c r="CK516" s="123">
        <v>6262</v>
      </c>
      <c r="CL516" s="19">
        <f t="shared" si="793"/>
        <v>0.86810551558753002</v>
      </c>
      <c r="CM516" s="22"/>
      <c r="CN516" s="22"/>
      <c r="CO516" s="22"/>
      <c r="CP516" s="6"/>
      <c r="CQ516" s="19"/>
      <c r="CR516" s="19"/>
      <c r="CS516" s="20"/>
      <c r="CT516" s="22"/>
      <c r="CU516" s="139"/>
      <c r="CV516" s="139"/>
      <c r="CW516" s="22"/>
      <c r="CX516" s="22"/>
      <c r="CY516" s="1"/>
      <c r="CZ516" s="22"/>
      <c r="DA516" s="16"/>
      <c r="DB516" s="126" t="s">
        <v>440</v>
      </c>
      <c r="DC516" s="127"/>
      <c r="DD516" s="128" t="s">
        <v>1351</v>
      </c>
      <c r="DE516" s="1"/>
      <c r="DF516" s="1"/>
      <c r="DG516" s="1"/>
      <c r="DH516" s="1"/>
      <c r="DI516" s="1" t="s">
        <v>433</v>
      </c>
      <c r="DJ516" s="205" t="s">
        <v>482</v>
      </c>
      <c r="DK516" s="4">
        <v>2</v>
      </c>
      <c r="DL516" s="4"/>
      <c r="DM516" s="4"/>
      <c r="DN516" s="16">
        <v>0</v>
      </c>
      <c r="DO516" s="4"/>
      <c r="DP516" s="4"/>
      <c r="DQ516" s="4"/>
      <c r="DR516" s="1" t="s">
        <v>430</v>
      </c>
      <c r="DS516" s="1" t="s">
        <v>430</v>
      </c>
      <c r="DT516" s="1">
        <v>354</v>
      </c>
      <c r="DU516" s="1">
        <v>18.600000000000001</v>
      </c>
      <c r="DV516" s="1">
        <v>81.400000000000006</v>
      </c>
      <c r="DW516" s="1" t="s">
        <v>430</v>
      </c>
      <c r="DX516" s="1" t="s">
        <v>430</v>
      </c>
      <c r="DY516" s="1" t="s">
        <v>430</v>
      </c>
      <c r="DZ516" s="1" t="s">
        <v>430</v>
      </c>
      <c r="EA516" s="8" t="s">
        <v>1352</v>
      </c>
      <c r="EB516" s="1"/>
      <c r="EC516" s="36"/>
      <c r="ED516" s="36"/>
      <c r="EE516" s="4">
        <v>13</v>
      </c>
      <c r="EF516" s="4">
        <v>25</v>
      </c>
      <c r="EG516" s="4"/>
      <c r="EH516" s="4">
        <v>0</v>
      </c>
      <c r="EI516" s="4" t="s">
        <v>513</v>
      </c>
      <c r="EJ516" s="4">
        <v>176</v>
      </c>
      <c r="EK516" s="4">
        <v>107</v>
      </c>
      <c r="EL516" s="6">
        <f>EK516/(EJ516*EJ516*0.01*0.01)</f>
        <v>34.542871900826448</v>
      </c>
      <c r="EM516" s="4"/>
      <c r="EN516" s="4">
        <v>0</v>
      </c>
      <c r="EO516" s="4">
        <v>2</v>
      </c>
      <c r="EP516" s="4">
        <v>1</v>
      </c>
      <c r="EQ516" s="31" t="s">
        <v>513</v>
      </c>
      <c r="ER516" s="14" t="s">
        <v>513</v>
      </c>
      <c r="ES516" s="129">
        <v>13875</v>
      </c>
      <c r="ET516" s="130">
        <v>75</v>
      </c>
      <c r="EU516" s="130">
        <v>142148</v>
      </c>
      <c r="EV516" s="130">
        <v>6000</v>
      </c>
      <c r="EW516" s="130">
        <v>39780</v>
      </c>
      <c r="EX516" s="130">
        <v>3083</v>
      </c>
      <c r="EY516" s="131">
        <f t="shared" si="794"/>
        <v>272.53719999999998</v>
      </c>
      <c r="EZ516" s="38">
        <f t="shared" si="795"/>
        <v>3542.9835999999996</v>
      </c>
      <c r="FA516" s="9"/>
      <c r="FB516" s="9"/>
      <c r="FC516" s="9"/>
      <c r="FD516" s="9"/>
      <c r="FE516" s="132"/>
      <c r="FF516" s="132"/>
      <c r="FG516" s="132"/>
      <c r="FH516" s="133"/>
      <c r="FI516" s="134"/>
      <c r="FJ516" s="133"/>
      <c r="FK516" s="135"/>
      <c r="FL516" s="136"/>
      <c r="FM516" s="9"/>
      <c r="FN516" s="1"/>
      <c r="FO516" s="40">
        <f t="shared" si="796"/>
        <v>0.218</v>
      </c>
      <c r="FP516" s="9"/>
      <c r="FQ516" s="118">
        <f t="shared" si="797"/>
        <v>2.1688662520753019</v>
      </c>
      <c r="FR516" s="137">
        <f t="shared" si="798"/>
        <v>0.27253719999999998</v>
      </c>
      <c r="FS516" s="140"/>
      <c r="FT516" s="1"/>
      <c r="FU516" s="335"/>
      <c r="FV516" s="344">
        <v>44136</v>
      </c>
      <c r="FW516" s="210"/>
      <c r="FX516" s="244" t="s">
        <v>2471</v>
      </c>
      <c r="FY516" s="243" t="s">
        <v>2422</v>
      </c>
      <c r="FZ516" s="1"/>
      <c r="GA516" s="1">
        <v>2</v>
      </c>
      <c r="GB516" s="9"/>
      <c r="GC516" s="9"/>
      <c r="GD516" s="1"/>
      <c r="GE516" s="20">
        <v>0</v>
      </c>
      <c r="GF516" s="237" t="s">
        <v>513</v>
      </c>
      <c r="GG516" s="1"/>
      <c r="GH516" s="28">
        <v>44209</v>
      </c>
      <c r="GI516" s="351">
        <v>1</v>
      </c>
      <c r="GJ516" s="244" t="s">
        <v>513</v>
      </c>
      <c r="GK516" s="1"/>
      <c r="GL516" s="244" t="s">
        <v>513</v>
      </c>
      <c r="GM516" s="9"/>
      <c r="GN516" s="1"/>
      <c r="GO516" s="10">
        <v>44160</v>
      </c>
      <c r="GP516" s="10"/>
      <c r="GQ516" s="20"/>
      <c r="GR516" s="138"/>
      <c r="GS516" s="1"/>
      <c r="GT516" s="1"/>
      <c r="GU516" s="1"/>
      <c r="GV516" s="1"/>
      <c r="GW516" s="1"/>
      <c r="GX516" s="1"/>
      <c r="GY516" s="9"/>
      <c r="GZ516" s="9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9"/>
      <c r="KC516" s="9"/>
      <c r="KD516" s="9"/>
      <c r="KE516" s="20">
        <f t="shared" si="799"/>
        <v>17.169843599999997</v>
      </c>
      <c r="KF516" s="20">
        <f t="shared" si="800"/>
        <v>240.10527319999997</v>
      </c>
      <c r="KG516" s="20">
        <f t="shared" si="801"/>
        <v>13.081785599999998</v>
      </c>
      <c r="KH516" s="20">
        <f t="shared" si="802"/>
        <v>2.0167752800000001</v>
      </c>
      <c r="KI516" s="20">
        <f t="shared" si="803"/>
        <v>0.11991636799999998</v>
      </c>
      <c r="KJ516" s="20">
        <f t="shared" si="804"/>
        <v>86.918108898399993</v>
      </c>
      <c r="KK516" s="20">
        <f t="shared" si="805"/>
        <v>100.12389892439998</v>
      </c>
      <c r="KL516" s="20">
        <f t="shared" si="806"/>
        <v>52.1028442844</v>
      </c>
      <c r="KM516" s="9"/>
      <c r="KN516" s="9"/>
      <c r="KO516" s="9"/>
      <c r="KP516" s="1"/>
      <c r="KQ516" s="9"/>
      <c r="KR516" s="9"/>
      <c r="KS516" s="23">
        <v>44209</v>
      </c>
      <c r="KT516" s="20">
        <v>1</v>
      </c>
      <c r="KU516" s="1">
        <v>0</v>
      </c>
      <c r="KV516" s="1">
        <v>1</v>
      </c>
      <c r="KW516" s="23">
        <v>44209</v>
      </c>
      <c r="KX516" s="1">
        <v>1</v>
      </c>
      <c r="KY516" s="1">
        <v>0</v>
      </c>
      <c r="KZ516" s="1">
        <v>3</v>
      </c>
      <c r="LA516" s="11" t="s">
        <v>2428</v>
      </c>
      <c r="LB516" s="11"/>
      <c r="LC516" s="11"/>
    </row>
    <row r="517" spans="1:315">
      <c r="A517" s="1">
        <v>87</v>
      </c>
      <c r="B517" s="1">
        <f>COUNTIFS($D$3:D517,D517,$F$3:F517,F517)</f>
        <v>1</v>
      </c>
      <c r="C517" s="34">
        <v>14926</v>
      </c>
      <c r="D517" s="21" t="s">
        <v>1540</v>
      </c>
      <c r="E517" s="2" t="s">
        <v>488</v>
      </c>
      <c r="F517" s="12">
        <v>445723468</v>
      </c>
      <c r="G517" s="1">
        <v>77</v>
      </c>
      <c r="H517" s="441">
        <v>44285</v>
      </c>
      <c r="I517" s="29" t="s">
        <v>1541</v>
      </c>
      <c r="J517" s="24" t="s">
        <v>486</v>
      </c>
      <c r="K517" s="2" t="s">
        <v>429</v>
      </c>
      <c r="L517" s="2">
        <v>5</v>
      </c>
      <c r="M517" s="2">
        <v>3</v>
      </c>
      <c r="N517" s="2" t="s">
        <v>430</v>
      </c>
      <c r="O517" s="11"/>
      <c r="P517" s="2" t="s">
        <v>1528</v>
      </c>
      <c r="Q517" s="11"/>
      <c r="R517" s="11"/>
      <c r="S517" s="11"/>
      <c r="T517" s="41"/>
      <c r="U517" s="41"/>
      <c r="V517" s="61" t="s">
        <v>1358</v>
      </c>
      <c r="W517" s="41"/>
      <c r="X517" s="63"/>
      <c r="Y517" s="63"/>
      <c r="Z517" s="11"/>
      <c r="AA517" s="1" t="s">
        <v>793</v>
      </c>
      <c r="AB517" s="1"/>
      <c r="AC517" s="112">
        <v>331</v>
      </c>
      <c r="AD517" s="112">
        <v>1600</v>
      </c>
      <c r="AE517" s="11"/>
      <c r="AF517" s="11"/>
      <c r="AG517" s="11" t="s">
        <v>490</v>
      </c>
      <c r="AH517" s="112">
        <v>150</v>
      </c>
      <c r="AI517" s="11"/>
      <c r="AJ517" s="11"/>
      <c r="AK517" s="112"/>
      <c r="AL517" s="1"/>
      <c r="AM517" s="11"/>
      <c r="AN517" s="1"/>
      <c r="AO517" s="113">
        <v>78.900000000000006</v>
      </c>
      <c r="AP517" s="114">
        <v>19.100000000000001</v>
      </c>
      <c r="AQ517" s="115">
        <v>1.71</v>
      </c>
      <c r="AR517" s="116">
        <f t="shared" si="778"/>
        <v>99.71</v>
      </c>
      <c r="AS517" s="117">
        <f t="shared" si="779"/>
        <v>4.1308900523560208</v>
      </c>
      <c r="AT517" s="118">
        <f t="shared" si="780"/>
        <v>7.0638219895287957</v>
      </c>
      <c r="AU517" s="119">
        <f t="shared" si="781"/>
        <v>3.7914464199903892</v>
      </c>
      <c r="AV517" s="19">
        <f t="shared" si="782"/>
        <v>74.182000000000002</v>
      </c>
      <c r="AW517" s="19">
        <f t="shared" si="783"/>
        <v>94.020278833967041</v>
      </c>
      <c r="AX517" s="120">
        <v>2.83</v>
      </c>
      <c r="AY517" s="19">
        <f t="shared" si="784"/>
        <v>3.5868187579214195</v>
      </c>
      <c r="AZ517" s="1" t="s">
        <v>431</v>
      </c>
      <c r="BA517" s="55">
        <v>34.1</v>
      </c>
      <c r="BB517" s="1" t="s">
        <v>431</v>
      </c>
      <c r="BC517" s="6">
        <v>0.34</v>
      </c>
      <c r="BD517" s="6"/>
      <c r="BE517" s="19"/>
      <c r="BF517" s="19"/>
      <c r="BG517" s="2">
        <v>4026</v>
      </c>
      <c r="BH517" s="2">
        <v>248.18181818181816</v>
      </c>
      <c r="BI517" s="19">
        <v>0.21</v>
      </c>
      <c r="BJ517" s="19">
        <v>29.7</v>
      </c>
      <c r="BK517" s="19">
        <v>70.3</v>
      </c>
      <c r="BL517" s="121">
        <f t="shared" si="785"/>
        <v>0.42247510668563298</v>
      </c>
      <c r="BM517" s="122">
        <v>2.16</v>
      </c>
      <c r="BN517" s="6">
        <f t="shared" si="786"/>
        <v>2.7376425855513307</v>
      </c>
      <c r="BO517" s="1" t="s">
        <v>431</v>
      </c>
      <c r="BP517" s="19">
        <v>66.7</v>
      </c>
      <c r="BQ517" s="19">
        <v>71.8</v>
      </c>
      <c r="BR517" s="4">
        <v>29873</v>
      </c>
      <c r="BS517" s="6">
        <f t="shared" si="787"/>
        <v>50.86</v>
      </c>
      <c r="BT517" s="4">
        <v>84.7</v>
      </c>
      <c r="BU517" s="4">
        <v>7893</v>
      </c>
      <c r="BV517" s="6">
        <f t="shared" si="788"/>
        <v>15.299999999999997</v>
      </c>
      <c r="BW517" s="6">
        <f t="shared" si="789"/>
        <v>19.035060000000001</v>
      </c>
      <c r="BX517" s="22">
        <v>8.76</v>
      </c>
      <c r="BY517" s="22">
        <f t="shared" si="790"/>
        <v>1.67316</v>
      </c>
      <c r="BZ517" s="4">
        <v>42.1</v>
      </c>
      <c r="CA517" s="22">
        <f t="shared" si="791"/>
        <v>8.0411000000000019</v>
      </c>
      <c r="CB517" s="4">
        <v>48.8</v>
      </c>
      <c r="CC517" s="22">
        <f t="shared" si="792"/>
        <v>9.3208000000000002</v>
      </c>
      <c r="CD517" s="22">
        <v>0.31</v>
      </c>
      <c r="CE517" s="123">
        <v>99.2</v>
      </c>
      <c r="CF517" s="123">
        <v>10801</v>
      </c>
      <c r="CG517" s="123">
        <v>94.6</v>
      </c>
      <c r="CH517" s="123">
        <v>6840</v>
      </c>
      <c r="CI517" s="123">
        <v>62.9</v>
      </c>
      <c r="CJ517" s="123">
        <v>79.5</v>
      </c>
      <c r="CK517" s="123">
        <v>5802</v>
      </c>
      <c r="CL517" s="19">
        <f t="shared" si="793"/>
        <v>0.20807600950118763</v>
      </c>
      <c r="CM517" s="19">
        <v>4.47</v>
      </c>
      <c r="CN517" s="19">
        <v>8.08</v>
      </c>
      <c r="CO517" s="19">
        <v>9.33</v>
      </c>
      <c r="CP517" s="6"/>
      <c r="CQ517" s="19"/>
      <c r="CR517" s="19"/>
      <c r="CS517" s="20"/>
      <c r="CT517" s="25"/>
      <c r="CU517" s="125"/>
      <c r="CV517" s="125"/>
      <c r="CW517" s="1"/>
      <c r="CX517" s="1"/>
      <c r="CY517" s="1"/>
      <c r="CZ517" s="22"/>
      <c r="DA517" s="16"/>
      <c r="DB517" s="126" t="s">
        <v>257</v>
      </c>
      <c r="DC517" s="127"/>
      <c r="DD517" s="128" t="s">
        <v>1542</v>
      </c>
      <c r="DE517" s="1"/>
      <c r="DF517" s="1"/>
      <c r="DG517" s="1"/>
      <c r="DH517" s="1"/>
      <c r="DI517" s="1" t="s">
        <v>435</v>
      </c>
      <c r="DJ517" s="205" t="s">
        <v>482</v>
      </c>
      <c r="DK517" s="4">
        <v>2</v>
      </c>
      <c r="DL517" s="4"/>
      <c r="DM517" s="4"/>
      <c r="DN517" s="16">
        <v>0</v>
      </c>
      <c r="DO517" s="4"/>
      <c r="DP517" s="4"/>
      <c r="DQ517" s="4"/>
      <c r="DR517" s="22" t="s">
        <v>430</v>
      </c>
      <c r="DS517" s="22" t="s">
        <v>430</v>
      </c>
      <c r="DT517" s="64">
        <v>230</v>
      </c>
      <c r="DU517" s="22">
        <v>14.3</v>
      </c>
      <c r="DV517" s="22">
        <v>85.7</v>
      </c>
      <c r="DW517" s="22" t="s">
        <v>430</v>
      </c>
      <c r="DX517" s="22" t="s">
        <v>430</v>
      </c>
      <c r="DY517" s="22" t="s">
        <v>430</v>
      </c>
      <c r="DZ517" s="22" t="s">
        <v>430</v>
      </c>
      <c r="EA517" s="2">
        <v>0</v>
      </c>
      <c r="EB517" s="65"/>
      <c r="EC517" s="36"/>
      <c r="ED517" s="36"/>
      <c r="EE517" s="4">
        <f>L517</f>
        <v>5</v>
      </c>
      <c r="EF517" s="4" t="s">
        <v>430</v>
      </c>
      <c r="EG517" s="4"/>
      <c r="EH517" s="4">
        <v>0</v>
      </c>
      <c r="EI517" s="4" t="s">
        <v>513</v>
      </c>
      <c r="EJ517" s="4">
        <v>159</v>
      </c>
      <c r="EK517" s="4">
        <v>70</v>
      </c>
      <c r="EL517" s="6">
        <f>EK517/(EJ517*EJ517*0.01*0.01)</f>
        <v>27.688778133776353</v>
      </c>
      <c r="EM517" s="4"/>
      <c r="EN517" s="4">
        <v>0</v>
      </c>
      <c r="EO517" s="4">
        <v>3</v>
      </c>
      <c r="EP517" s="4">
        <v>2</v>
      </c>
      <c r="EQ517" s="31" t="s">
        <v>513</v>
      </c>
      <c r="ER517" s="14" t="s">
        <v>513</v>
      </c>
      <c r="ES517" s="129">
        <v>14926</v>
      </c>
      <c r="ET517" s="130">
        <v>75</v>
      </c>
      <c r="EU517" s="130">
        <v>13898</v>
      </c>
      <c r="EV517" s="130">
        <v>4000</v>
      </c>
      <c r="EW517" s="130">
        <v>39780</v>
      </c>
      <c r="EX517" s="130">
        <v>2764</v>
      </c>
      <c r="EY517" s="131">
        <f t="shared" si="794"/>
        <v>366.50639999999999</v>
      </c>
      <c r="EZ517" s="38">
        <f t="shared" si="795"/>
        <v>1832.5319999999999</v>
      </c>
      <c r="FA517" s="9"/>
      <c r="FB517" s="9"/>
      <c r="FC517" s="9"/>
      <c r="FD517" s="9"/>
      <c r="FE517" s="132"/>
      <c r="FF517" s="132"/>
      <c r="FG517" s="132"/>
      <c r="FH517" s="133"/>
      <c r="FI517" s="134"/>
      <c r="FJ517" s="133"/>
      <c r="FK517" s="135"/>
      <c r="FL517" s="136"/>
      <c r="FM517" s="9"/>
      <c r="FN517" s="1"/>
      <c r="FO517" s="40">
        <f t="shared" si="796"/>
        <v>0.33100000000000002</v>
      </c>
      <c r="FP517" s="9"/>
      <c r="FQ517" s="118">
        <f t="shared" si="797"/>
        <v>19.887753633616349</v>
      </c>
      <c r="FR517" s="137">
        <f t="shared" si="798"/>
        <v>0.36650640000000001</v>
      </c>
      <c r="FS517" s="9"/>
      <c r="FT517" s="1"/>
      <c r="FU517" s="335"/>
      <c r="FV517" s="344">
        <v>43800</v>
      </c>
      <c r="FW517" s="210"/>
      <c r="FX517" s="244" t="s">
        <v>1322</v>
      </c>
      <c r="FY517" s="243" t="s">
        <v>2837</v>
      </c>
      <c r="FZ517" s="1"/>
      <c r="GA517" s="1">
        <v>4</v>
      </c>
      <c r="GB517" s="9"/>
      <c r="GC517" s="9"/>
      <c r="GD517" s="1"/>
      <c r="GE517" s="20">
        <v>0</v>
      </c>
      <c r="GF517" s="237" t="s">
        <v>513</v>
      </c>
      <c r="GG517" s="1"/>
      <c r="GH517" s="249">
        <v>44817</v>
      </c>
      <c r="GI517" s="351">
        <v>1</v>
      </c>
      <c r="GJ517" s="244" t="s">
        <v>2838</v>
      </c>
      <c r="GK517" s="1"/>
      <c r="GL517" s="244" t="s">
        <v>513</v>
      </c>
      <c r="GM517" s="9"/>
      <c r="GN517" s="1"/>
      <c r="GO517" s="10">
        <v>44285</v>
      </c>
      <c r="GP517" s="10"/>
      <c r="GQ517" s="20"/>
      <c r="GR517" s="138"/>
      <c r="GS517" s="1"/>
      <c r="GT517" s="1"/>
      <c r="GU517" s="1"/>
      <c r="GV517" s="1"/>
      <c r="GW517" s="1"/>
      <c r="GX517" s="1"/>
      <c r="GY517" s="9"/>
      <c r="GZ517" s="9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9"/>
      <c r="KC517" s="9"/>
      <c r="KD517" s="9"/>
      <c r="KE517" s="20">
        <f t="shared" si="799"/>
        <v>289.1735496</v>
      </c>
      <c r="KF517" s="20">
        <f t="shared" si="800"/>
        <v>70.00272240000001</v>
      </c>
      <c r="KG517" s="20">
        <f t="shared" si="801"/>
        <v>6.267259440000001</v>
      </c>
      <c r="KH517" s="20">
        <f t="shared" si="802"/>
        <v>10.372131120000001</v>
      </c>
      <c r="KI517" s="20">
        <f t="shared" si="803"/>
        <v>7.9165382399999995</v>
      </c>
      <c r="KJ517" s="20">
        <f t="shared" si="804"/>
        <v>6.13223848224</v>
      </c>
      <c r="KK517" s="20">
        <f t="shared" si="805"/>
        <v>29.471146130400012</v>
      </c>
      <c r="KL517" s="20">
        <f t="shared" si="806"/>
        <v>34.161328531199999</v>
      </c>
      <c r="KM517" s="9"/>
      <c r="KN517" s="9"/>
      <c r="KO517" s="9"/>
      <c r="KP517" s="1"/>
      <c r="KQ517" s="9"/>
      <c r="KR517" s="9"/>
      <c r="KS517" s="23">
        <v>44817</v>
      </c>
      <c r="KT517" s="20">
        <v>2</v>
      </c>
      <c r="KU517" s="1">
        <v>4</v>
      </c>
      <c r="KV517" s="1">
        <v>2</v>
      </c>
      <c r="KW517" s="23">
        <v>44817</v>
      </c>
      <c r="KX517" s="1">
        <v>2</v>
      </c>
      <c r="KY517" s="1">
        <v>1</v>
      </c>
      <c r="KZ517" s="1">
        <v>2</v>
      </c>
      <c r="LA517" s="11" t="s">
        <v>2480</v>
      </c>
      <c r="LB517" s="11"/>
      <c r="LC517" s="11"/>
    </row>
    <row r="518" spans="1:315">
      <c r="A518" s="1">
        <v>50</v>
      </c>
      <c r="B518" s="1">
        <f>COUNTIFS($D$3:D518,D518,$F$3:F518,F518)</f>
        <v>1</v>
      </c>
      <c r="C518" s="34">
        <v>14702</v>
      </c>
      <c r="D518" s="72" t="s">
        <v>1478</v>
      </c>
      <c r="E518" s="73" t="s">
        <v>544</v>
      </c>
      <c r="F518" s="75">
        <v>5506231973</v>
      </c>
      <c r="G518" s="74">
        <v>66</v>
      </c>
      <c r="H518" s="442">
        <v>44260</v>
      </c>
      <c r="I518" s="29" t="s">
        <v>1479</v>
      </c>
      <c r="J518" s="24" t="s">
        <v>486</v>
      </c>
      <c r="K518" s="2" t="s">
        <v>429</v>
      </c>
      <c r="L518" s="2">
        <v>20</v>
      </c>
      <c r="M518" s="2" t="s">
        <v>728</v>
      </c>
      <c r="N518" s="2" t="s">
        <v>644</v>
      </c>
      <c r="O518" s="11"/>
      <c r="P518" s="2" t="s">
        <v>1480</v>
      </c>
      <c r="Q518" s="11"/>
      <c r="R518" s="11"/>
      <c r="S518" s="11"/>
      <c r="T518" s="41"/>
      <c r="U518" s="41"/>
      <c r="V518" s="61" t="s">
        <v>1358</v>
      </c>
      <c r="W518" s="41"/>
      <c r="X518" s="63"/>
      <c r="Y518" s="63"/>
      <c r="Z518" s="11"/>
      <c r="AA518" s="1" t="s">
        <v>793</v>
      </c>
      <c r="AB518" s="1"/>
      <c r="AC518" s="112">
        <v>939</v>
      </c>
      <c r="AD518" s="112">
        <v>18700</v>
      </c>
      <c r="AE518" s="11"/>
      <c r="AF518" s="11"/>
      <c r="AG518" s="11" t="s">
        <v>490</v>
      </c>
      <c r="AH518" s="112">
        <v>1500</v>
      </c>
      <c r="AI518" s="11"/>
      <c r="AJ518" s="11"/>
      <c r="AK518" s="112"/>
      <c r="AL518" s="1"/>
      <c r="AM518" s="11"/>
      <c r="AN518" s="1"/>
      <c r="AO518" s="113">
        <v>58.2</v>
      </c>
      <c r="AP518" s="114">
        <v>32.200000000000003</v>
      </c>
      <c r="AQ518" s="115">
        <v>7.5</v>
      </c>
      <c r="AR518" s="116">
        <f t="shared" si="778"/>
        <v>97.9</v>
      </c>
      <c r="AS518" s="117">
        <f t="shared" si="779"/>
        <v>1.8074534161490683</v>
      </c>
      <c r="AT518" s="118">
        <f t="shared" si="780"/>
        <v>13.555900621118012</v>
      </c>
      <c r="AU518" s="119">
        <f t="shared" si="781"/>
        <v>1.4659949622166246</v>
      </c>
      <c r="AV518" s="19">
        <f t="shared" si="782"/>
        <v>36.896000000000001</v>
      </c>
      <c r="AW518" s="19">
        <f t="shared" si="783"/>
        <v>63.395189003436428</v>
      </c>
      <c r="AX518" s="120">
        <v>10.7</v>
      </c>
      <c r="AY518" s="19">
        <f t="shared" si="784"/>
        <v>18.384879725085909</v>
      </c>
      <c r="AZ518" s="1" t="s">
        <v>431</v>
      </c>
      <c r="BA518" s="55">
        <v>23.8</v>
      </c>
      <c r="BB518" s="1" t="s">
        <v>431</v>
      </c>
      <c r="BC518" s="6">
        <v>0.24</v>
      </c>
      <c r="BD518" s="6"/>
      <c r="BE518" s="19"/>
      <c r="BF518" s="19"/>
      <c r="BG518" s="2">
        <v>5577</v>
      </c>
      <c r="BH518" s="2">
        <v>709</v>
      </c>
      <c r="BI518" s="19">
        <v>1.69</v>
      </c>
      <c r="BJ518" s="19">
        <v>58.4</v>
      </c>
      <c r="BK518" s="1">
        <v>41.6</v>
      </c>
      <c r="BL518" s="121">
        <f t="shared" si="785"/>
        <v>1.4038461538461537</v>
      </c>
      <c r="BM518" s="122">
        <v>0.27</v>
      </c>
      <c r="BN518" s="6">
        <f t="shared" si="786"/>
        <v>0.46391752577319584</v>
      </c>
      <c r="BO518" s="1" t="s">
        <v>431</v>
      </c>
      <c r="BP518" s="19">
        <v>55.5</v>
      </c>
      <c r="BQ518" s="19">
        <v>42.9</v>
      </c>
      <c r="BR518" s="6">
        <v>46212.6</v>
      </c>
      <c r="BS518" s="6">
        <f t="shared" si="787"/>
        <v>41.33</v>
      </c>
      <c r="BT518" s="4">
        <v>86.9</v>
      </c>
      <c r="BU518" s="4">
        <v>11445</v>
      </c>
      <c r="BV518" s="6">
        <f t="shared" si="788"/>
        <v>13.099999999999994</v>
      </c>
      <c r="BW518" s="6">
        <f t="shared" si="789"/>
        <v>31.952060000000003</v>
      </c>
      <c r="BX518" s="22">
        <v>4.7300000000000004</v>
      </c>
      <c r="BY518" s="22">
        <f t="shared" si="790"/>
        <v>1.5230600000000003</v>
      </c>
      <c r="BZ518" s="4">
        <v>36.6</v>
      </c>
      <c r="CA518" s="22">
        <f t="shared" si="791"/>
        <v>11.785200000000001</v>
      </c>
      <c r="CB518" s="4">
        <v>57.9</v>
      </c>
      <c r="CC518" s="22">
        <f t="shared" si="792"/>
        <v>18.643800000000002</v>
      </c>
      <c r="CD518" s="141">
        <v>9.44</v>
      </c>
      <c r="CE518" s="123">
        <v>99.5</v>
      </c>
      <c r="CF518" s="123">
        <v>11238</v>
      </c>
      <c r="CG518" s="123">
        <v>97.9</v>
      </c>
      <c r="CH518" s="123">
        <v>8648</v>
      </c>
      <c r="CI518" s="123">
        <v>83.4</v>
      </c>
      <c r="CJ518" s="123">
        <v>89.1</v>
      </c>
      <c r="CK518" s="123">
        <v>6716</v>
      </c>
      <c r="CL518" s="19">
        <f t="shared" si="793"/>
        <v>0.12923497267759562</v>
      </c>
      <c r="CM518" s="22">
        <v>0.55000000000000004</v>
      </c>
      <c r="CN518" s="22">
        <v>0</v>
      </c>
      <c r="CO518" s="22">
        <v>1.49</v>
      </c>
      <c r="CP518" s="6"/>
      <c r="CQ518" s="19"/>
      <c r="CR518" s="19"/>
      <c r="CS518" s="20"/>
      <c r="CT518" s="22"/>
      <c r="CU518" s="139"/>
      <c r="CV518" s="139"/>
      <c r="CW518" s="22"/>
      <c r="CX518" s="22"/>
      <c r="CY518" s="1"/>
      <c r="CZ518" s="22"/>
      <c r="DA518" s="16"/>
      <c r="DB518" s="126" t="s">
        <v>446</v>
      </c>
      <c r="DC518" s="127"/>
      <c r="DD518" s="128" t="s">
        <v>1481</v>
      </c>
      <c r="DE518" s="1"/>
      <c r="DF518" s="1"/>
      <c r="DG518" s="1"/>
      <c r="DH518" s="1"/>
      <c r="DI518" s="1" t="s">
        <v>433</v>
      </c>
      <c r="DJ518" s="206" t="s">
        <v>490</v>
      </c>
      <c r="DK518" s="4">
        <v>2</v>
      </c>
      <c r="DL518" s="4"/>
      <c r="DM518" s="4"/>
      <c r="DN518" s="16">
        <v>0</v>
      </c>
      <c r="DO518" s="4"/>
      <c r="DP518" s="4"/>
      <c r="DQ518" s="4"/>
      <c r="DR518" s="1" t="s">
        <v>430</v>
      </c>
      <c r="DS518" s="1" t="s">
        <v>430</v>
      </c>
      <c r="DT518" s="1">
        <v>808</v>
      </c>
      <c r="DU518" s="1">
        <v>9.6999999999999993</v>
      </c>
      <c r="DV518" s="1">
        <v>90.3</v>
      </c>
      <c r="DW518" s="1" t="s">
        <v>430</v>
      </c>
      <c r="DX518" s="1" t="s">
        <v>430</v>
      </c>
      <c r="DY518" s="1" t="s">
        <v>430</v>
      </c>
      <c r="DZ518" s="1" t="s">
        <v>430</v>
      </c>
      <c r="EA518" s="1">
        <v>0</v>
      </c>
      <c r="EB518" s="1"/>
      <c r="EC518" s="36"/>
      <c r="ED518" s="36"/>
      <c r="EE518" s="4">
        <f>L518</f>
        <v>20</v>
      </c>
      <c r="EF518" s="4">
        <v>50</v>
      </c>
      <c r="EG518" s="4"/>
      <c r="EH518" s="4">
        <v>1</v>
      </c>
      <c r="EI518" s="4" t="s">
        <v>2651</v>
      </c>
      <c r="EJ518" s="4">
        <v>187</v>
      </c>
      <c r="EK518" s="4">
        <v>111</v>
      </c>
      <c r="EL518" s="6">
        <f>EK518/(EJ518*EJ518*0.01*0.01)</f>
        <v>31.742400411793302</v>
      </c>
      <c r="EM518" s="4">
        <v>1</v>
      </c>
      <c r="EN518" s="1">
        <v>1</v>
      </c>
      <c r="EO518" s="4">
        <v>2</v>
      </c>
      <c r="EP518" s="4">
        <v>1</v>
      </c>
      <c r="EQ518" s="31" t="s">
        <v>2612</v>
      </c>
      <c r="ER518" s="14">
        <v>44246</v>
      </c>
      <c r="ES518" s="129">
        <v>14702</v>
      </c>
      <c r="ET518" s="130">
        <v>75</v>
      </c>
      <c r="EU518" s="130">
        <v>404104</v>
      </c>
      <c r="EV518" s="130">
        <v>4000</v>
      </c>
      <c r="EW518" s="130">
        <v>39780</v>
      </c>
      <c r="EX518" s="130">
        <v>7104</v>
      </c>
      <c r="EY518" s="131">
        <f t="shared" si="794"/>
        <v>941.99040000000002</v>
      </c>
      <c r="EZ518" s="38">
        <f t="shared" si="795"/>
        <v>18839.808000000001</v>
      </c>
      <c r="FA518" s="9"/>
      <c r="FB518" s="9"/>
      <c r="FC518" s="9"/>
      <c r="FD518" s="9"/>
      <c r="FE518" s="132"/>
      <c r="FF518" s="132"/>
      <c r="FG518" s="132"/>
      <c r="FH518" s="133"/>
      <c r="FI518" s="134"/>
      <c r="FJ518" s="133"/>
      <c r="FK518" s="135"/>
      <c r="FL518" s="136"/>
      <c r="FM518" s="9"/>
      <c r="FN518" s="1"/>
      <c r="FO518" s="40">
        <f t="shared" si="796"/>
        <v>0.93899999999999995</v>
      </c>
      <c r="FP518" s="9"/>
      <c r="FQ518" s="118">
        <f t="shared" si="797"/>
        <v>1.7579632965771188</v>
      </c>
      <c r="FR518" s="137">
        <f t="shared" si="798"/>
        <v>0.94199040000000001</v>
      </c>
      <c r="FS518" s="9"/>
      <c r="FT518" s="1"/>
      <c r="FU518" s="335"/>
      <c r="FV518" s="344">
        <v>44013</v>
      </c>
      <c r="FW518" s="210"/>
      <c r="FX518" s="244" t="s">
        <v>2471</v>
      </c>
      <c r="FY518" s="243" t="s">
        <v>2449</v>
      </c>
      <c r="FZ518" s="1"/>
      <c r="GA518" s="1">
        <v>2</v>
      </c>
      <c r="GB518" s="9"/>
      <c r="GC518" s="9"/>
      <c r="GD518" s="1"/>
      <c r="GE518" s="20">
        <v>1</v>
      </c>
      <c r="GF518" s="237" t="s">
        <v>522</v>
      </c>
      <c r="GG518" s="1"/>
      <c r="GH518" s="28">
        <v>44267</v>
      </c>
      <c r="GI518" s="351">
        <v>0</v>
      </c>
      <c r="GJ518" s="244" t="s">
        <v>2839</v>
      </c>
      <c r="GK518" s="1"/>
      <c r="GL518" s="244" t="s">
        <v>513</v>
      </c>
      <c r="GM518" s="9"/>
      <c r="GN518" s="1"/>
      <c r="GO518" s="10">
        <v>44260</v>
      </c>
      <c r="GP518" s="10"/>
      <c r="GQ518" s="20"/>
      <c r="GR518" s="138"/>
      <c r="GS518" s="1"/>
      <c r="GT518" s="19">
        <v>0.20551220536999992</v>
      </c>
      <c r="GU518" s="1"/>
      <c r="GV518" s="145">
        <v>0.48054423280000003</v>
      </c>
      <c r="GW518" s="1"/>
      <c r="GX518" s="1"/>
      <c r="GY518" s="9"/>
      <c r="GZ518" s="9"/>
      <c r="HA518" s="32">
        <v>0.63</v>
      </c>
      <c r="HB518" s="32">
        <v>2.0299999999999998</v>
      </c>
      <c r="HC518" s="33">
        <v>7491.53</v>
      </c>
      <c r="HD518" s="32">
        <v>2.29</v>
      </c>
      <c r="HE518" s="32">
        <v>2.92</v>
      </c>
      <c r="HF518" s="32">
        <v>0</v>
      </c>
      <c r="HG518" s="33">
        <v>9584.68</v>
      </c>
      <c r="HH518" s="32">
        <v>39.68</v>
      </c>
      <c r="HI518" s="33">
        <v>570.37</v>
      </c>
      <c r="HJ518" s="32">
        <v>170.98</v>
      </c>
      <c r="HK518" s="32">
        <v>3.25</v>
      </c>
      <c r="HL518" s="32">
        <v>0</v>
      </c>
      <c r="HM518" s="32">
        <v>188.44</v>
      </c>
      <c r="HN518" s="32">
        <v>0</v>
      </c>
      <c r="HO518" s="32">
        <v>63.08</v>
      </c>
      <c r="HP518" s="33">
        <v>4719.38</v>
      </c>
      <c r="HQ518" s="32">
        <v>27.43</v>
      </c>
      <c r="HR518" s="32">
        <v>0</v>
      </c>
      <c r="HS518" s="32">
        <v>523.04999999999995</v>
      </c>
      <c r="HT518" s="32">
        <v>5733.84</v>
      </c>
      <c r="HU518" s="32">
        <v>1980.34</v>
      </c>
      <c r="HV518" s="32">
        <v>18.53</v>
      </c>
      <c r="HW518" s="32">
        <v>79.8</v>
      </c>
      <c r="HX518" s="32">
        <v>3.85</v>
      </c>
      <c r="HY518" s="32">
        <v>0</v>
      </c>
      <c r="HZ518" s="32">
        <v>0</v>
      </c>
      <c r="IA518" s="22">
        <f>HU518/HP518</f>
        <v>0.41961867872474773</v>
      </c>
      <c r="IB518" s="1"/>
      <c r="IC518" s="1"/>
      <c r="ID518" s="1"/>
      <c r="IE518" s="1"/>
      <c r="IF518" s="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9"/>
      <c r="KC518" s="9"/>
      <c r="KD518" s="9"/>
      <c r="KE518" s="20">
        <f t="shared" si="799"/>
        <v>548.23841280000011</v>
      </c>
      <c r="KF518" s="20">
        <f t="shared" si="800"/>
        <v>303.32090879999998</v>
      </c>
      <c r="KG518" s="20">
        <f t="shared" si="801"/>
        <v>70.64927999999999</v>
      </c>
      <c r="KH518" s="20">
        <f t="shared" si="802"/>
        <v>100.79297279999999</v>
      </c>
      <c r="KI518" s="20">
        <f t="shared" si="803"/>
        <v>2.5433740800000004</v>
      </c>
      <c r="KJ518" s="20">
        <f t="shared" si="804"/>
        <v>14.347078986240001</v>
      </c>
      <c r="KK518" s="20">
        <f t="shared" si="805"/>
        <v>111.01545262080002</v>
      </c>
      <c r="KL518" s="20">
        <f t="shared" si="806"/>
        <v>175.62280619520001</v>
      </c>
      <c r="KM518" s="9"/>
      <c r="KN518" s="9"/>
      <c r="KO518" s="9"/>
      <c r="KP518" s="1"/>
      <c r="KQ518" s="9"/>
      <c r="KR518" s="9"/>
      <c r="KS518" s="23">
        <v>44267</v>
      </c>
      <c r="KT518" s="20">
        <v>2</v>
      </c>
      <c r="KU518" s="1">
        <v>2</v>
      </c>
      <c r="KV518" s="1">
        <v>1</v>
      </c>
      <c r="KW518" s="23">
        <v>44295</v>
      </c>
      <c r="KX518" s="1">
        <v>1</v>
      </c>
      <c r="KY518" s="1">
        <v>0</v>
      </c>
      <c r="KZ518" s="1">
        <v>3</v>
      </c>
      <c r="LA518" s="11" t="s">
        <v>2428</v>
      </c>
      <c r="LB518" s="11"/>
      <c r="LC518" s="11"/>
    </row>
    <row r="519" spans="1:315">
      <c r="A519" s="1">
        <v>100</v>
      </c>
      <c r="B519" s="1">
        <f>COUNTIFS($D$3:D519,D519,$F$3:F519,F519)</f>
        <v>2</v>
      </c>
      <c r="C519" s="34">
        <v>15004</v>
      </c>
      <c r="D519" s="72" t="s">
        <v>1478</v>
      </c>
      <c r="E519" s="73" t="s">
        <v>544</v>
      </c>
      <c r="F519" s="75">
        <v>5506231973</v>
      </c>
      <c r="G519" s="74">
        <v>66</v>
      </c>
      <c r="H519" s="442">
        <v>44295</v>
      </c>
      <c r="I519" s="29" t="s">
        <v>658</v>
      </c>
      <c r="J519" s="24" t="s">
        <v>486</v>
      </c>
      <c r="K519" s="2" t="s">
        <v>429</v>
      </c>
      <c r="L519" s="2">
        <v>17</v>
      </c>
      <c r="M519" s="2" t="s">
        <v>661</v>
      </c>
      <c r="N519" s="2" t="s">
        <v>644</v>
      </c>
      <c r="O519" s="11"/>
      <c r="P519" s="2" t="s">
        <v>1528</v>
      </c>
      <c r="Q519" s="11"/>
      <c r="R519" s="11"/>
      <c r="S519" s="11"/>
      <c r="T519" s="41"/>
      <c r="U519" s="41"/>
      <c r="V519" s="61" t="s">
        <v>1358</v>
      </c>
      <c r="W519" s="41"/>
      <c r="X519" s="43" t="s">
        <v>1544</v>
      </c>
      <c r="Y519" s="68"/>
      <c r="Z519" s="11"/>
      <c r="AA519" s="1" t="s">
        <v>793</v>
      </c>
      <c r="AB519" s="1"/>
      <c r="AC519" s="112">
        <v>266</v>
      </c>
      <c r="AD519" s="112">
        <v>4500</v>
      </c>
      <c r="AE519" s="11"/>
      <c r="AF519" s="11"/>
      <c r="AG519" s="11" t="s">
        <v>490</v>
      </c>
      <c r="AH519" s="112">
        <v>350</v>
      </c>
      <c r="AI519" s="11"/>
      <c r="AJ519" s="11"/>
      <c r="AK519" s="112"/>
      <c r="AL519" s="1"/>
      <c r="AM519" s="11"/>
      <c r="AN519" s="1"/>
      <c r="AO519" s="113">
        <v>85.2</v>
      </c>
      <c r="AP519" s="114">
        <v>11</v>
      </c>
      <c r="AQ519" s="115">
        <v>1.92</v>
      </c>
      <c r="AR519" s="116">
        <f t="shared" si="778"/>
        <v>98.12</v>
      </c>
      <c r="AS519" s="117">
        <f t="shared" si="779"/>
        <v>7.745454545454546</v>
      </c>
      <c r="AT519" s="118">
        <f t="shared" si="780"/>
        <v>14.871272727272729</v>
      </c>
      <c r="AU519" s="119">
        <f t="shared" si="781"/>
        <v>6.594427244582044</v>
      </c>
      <c r="AV519" s="19">
        <f t="shared" si="782"/>
        <v>52.866000000000007</v>
      </c>
      <c r="AW519" s="19">
        <f t="shared" si="783"/>
        <v>62.049295774647888</v>
      </c>
      <c r="AX519" s="120">
        <v>29.4</v>
      </c>
      <c r="AY519" s="19">
        <f t="shared" si="784"/>
        <v>34.507042253521128</v>
      </c>
      <c r="AZ519" s="1" t="s">
        <v>431</v>
      </c>
      <c r="BA519" s="55">
        <v>8.56</v>
      </c>
      <c r="BB519" s="1" t="s">
        <v>431</v>
      </c>
      <c r="BC519" s="6">
        <v>3.7999999999999999E-2</v>
      </c>
      <c r="BD519" s="6"/>
      <c r="BE519" s="19"/>
      <c r="BF519" s="19"/>
      <c r="BG519" s="64">
        <v>4943.229166666667</v>
      </c>
      <c r="BH519" s="64">
        <v>407.27272727272725</v>
      </c>
      <c r="BI519" s="19">
        <v>1.2</v>
      </c>
      <c r="BJ519" s="19">
        <v>38.700000000000003</v>
      </c>
      <c r="BK519" s="19">
        <v>61.3</v>
      </c>
      <c r="BL519" s="121">
        <f t="shared" si="785"/>
        <v>0.63132137030995117</v>
      </c>
      <c r="BM519" s="122">
        <v>0.83</v>
      </c>
      <c r="BN519" s="6">
        <f t="shared" si="786"/>
        <v>0.9741784037558685</v>
      </c>
      <c r="BO519" s="1" t="s">
        <v>431</v>
      </c>
      <c r="BP519" s="19">
        <v>38.198999999999998</v>
      </c>
      <c r="BQ519" s="19">
        <v>49.7</v>
      </c>
      <c r="BR519" s="42">
        <v>37802.9</v>
      </c>
      <c r="BS519" s="6">
        <f t="shared" si="787"/>
        <v>44.4</v>
      </c>
      <c r="BT519" s="4">
        <v>89</v>
      </c>
      <c r="BU519" s="42">
        <v>10472</v>
      </c>
      <c r="BV519" s="6">
        <f t="shared" si="788"/>
        <v>11</v>
      </c>
      <c r="BW519" s="6">
        <f t="shared" si="789"/>
        <v>10.867999999999999</v>
      </c>
      <c r="BX519" s="22">
        <v>18.399999999999999</v>
      </c>
      <c r="BY519" s="22">
        <f t="shared" si="790"/>
        <v>2.0239999999999996</v>
      </c>
      <c r="BZ519" s="6">
        <v>26</v>
      </c>
      <c r="CA519" s="22">
        <f t="shared" si="791"/>
        <v>2.86</v>
      </c>
      <c r="CB519" s="6">
        <v>54.4</v>
      </c>
      <c r="CC519" s="22">
        <f t="shared" si="792"/>
        <v>5.984</v>
      </c>
      <c r="CD519" s="22">
        <v>1.23</v>
      </c>
      <c r="CE519" s="123">
        <v>96</v>
      </c>
      <c r="CF519" s="124">
        <v>11983.3</v>
      </c>
      <c r="CG519" s="123">
        <v>79.8</v>
      </c>
      <c r="CH519" s="124">
        <v>4150</v>
      </c>
      <c r="CI519" s="123">
        <v>20.5</v>
      </c>
      <c r="CJ519" s="123">
        <v>32.1</v>
      </c>
      <c r="CK519" s="124">
        <v>3855</v>
      </c>
      <c r="CL519" s="19">
        <f t="shared" si="793"/>
        <v>0.70769230769230762</v>
      </c>
      <c r="CM519" s="19">
        <v>0.89</v>
      </c>
      <c r="CN519" s="19">
        <v>3.6</v>
      </c>
      <c r="CO519" s="19">
        <v>1.2</v>
      </c>
      <c r="CP519" s="6"/>
      <c r="CQ519" s="19"/>
      <c r="CR519" s="19"/>
      <c r="CS519" s="20"/>
      <c r="CT519" s="25"/>
      <c r="CU519" s="125"/>
      <c r="CV519" s="125"/>
      <c r="CW519" s="1"/>
      <c r="CX519" s="1"/>
      <c r="CY519" s="1"/>
      <c r="CZ519" s="22"/>
      <c r="DA519" s="16"/>
      <c r="DB519" s="126" t="s">
        <v>446</v>
      </c>
      <c r="DC519" s="127"/>
      <c r="DD519" s="128" t="s">
        <v>1563</v>
      </c>
      <c r="DE519" s="1"/>
      <c r="DF519" s="1"/>
      <c r="DG519" s="1"/>
      <c r="DH519" s="1"/>
      <c r="DI519" s="1" t="s">
        <v>433</v>
      </c>
      <c r="DJ519" s="206" t="s">
        <v>490</v>
      </c>
      <c r="DK519" s="4">
        <v>2</v>
      </c>
      <c r="DL519" s="4"/>
      <c r="DM519" s="4"/>
      <c r="DN519" s="16">
        <v>0</v>
      </c>
      <c r="DO519" s="4"/>
      <c r="DP519" s="4"/>
      <c r="DQ519" s="4"/>
      <c r="DR519" s="22" t="s">
        <v>430</v>
      </c>
      <c r="DS519" s="22" t="s">
        <v>430</v>
      </c>
      <c r="DT519" s="64">
        <v>302</v>
      </c>
      <c r="DU519" s="22">
        <v>5.7</v>
      </c>
      <c r="DV519" s="22">
        <v>94.3</v>
      </c>
      <c r="DW519" s="22" t="s">
        <v>430</v>
      </c>
      <c r="DX519" s="22" t="s">
        <v>430</v>
      </c>
      <c r="DY519" s="22" t="s">
        <v>430</v>
      </c>
      <c r="DZ519" s="22" t="s">
        <v>430</v>
      </c>
      <c r="EA519" s="2">
        <v>0</v>
      </c>
      <c r="EB519" s="65"/>
      <c r="EC519" s="36"/>
      <c r="ED519" s="36"/>
      <c r="EE519" s="4">
        <f>L519</f>
        <v>17</v>
      </c>
      <c r="EF519" s="4">
        <v>40</v>
      </c>
      <c r="EG519" s="4"/>
      <c r="EH519" s="4">
        <v>1</v>
      </c>
      <c r="EI519" s="4" t="s">
        <v>2651</v>
      </c>
      <c r="EJ519" s="4">
        <v>187</v>
      </c>
      <c r="EK519" s="4">
        <v>111</v>
      </c>
      <c r="EL519" s="6">
        <f>EK519/(EJ519*EJ519*0.01*0.01)</f>
        <v>31.742400411793302</v>
      </c>
      <c r="EM519" s="4">
        <v>1</v>
      </c>
      <c r="EN519" s="1">
        <v>1</v>
      </c>
      <c r="EO519" s="4">
        <v>2</v>
      </c>
      <c r="EP519" s="4">
        <v>1</v>
      </c>
      <c r="EQ519" s="31" t="s">
        <v>2612</v>
      </c>
      <c r="ER519" s="14">
        <v>44246</v>
      </c>
      <c r="ES519" s="129">
        <v>15004</v>
      </c>
      <c r="ET519" s="130">
        <v>75</v>
      </c>
      <c r="EU519" s="130">
        <v>7729</v>
      </c>
      <c r="EV519" s="130">
        <v>4000</v>
      </c>
      <c r="EW519" s="130">
        <v>39780</v>
      </c>
      <c r="EX519" s="130">
        <v>1909</v>
      </c>
      <c r="EY519" s="131">
        <f t="shared" si="794"/>
        <v>253.13340000000002</v>
      </c>
      <c r="EZ519" s="38">
        <f t="shared" si="795"/>
        <v>4303.2678000000005</v>
      </c>
      <c r="FA519" s="9"/>
      <c r="FB519" s="9"/>
      <c r="FC519" s="9"/>
      <c r="FD519" s="9"/>
      <c r="FE519" s="132"/>
      <c r="FF519" s="132"/>
      <c r="FG519" s="132"/>
      <c r="FH519" s="133"/>
      <c r="FI519" s="134"/>
      <c r="FJ519" s="133"/>
      <c r="FK519" s="135"/>
      <c r="FL519" s="136"/>
      <c r="FM519" s="9"/>
      <c r="FN519" s="1"/>
      <c r="FO519" s="40">
        <f t="shared" si="796"/>
        <v>0.26600000000000001</v>
      </c>
      <c r="FP519" s="9"/>
      <c r="FQ519" s="118">
        <f t="shared" si="797"/>
        <v>24.699184888083842</v>
      </c>
      <c r="FR519" s="137">
        <f t="shared" si="798"/>
        <v>0.25313340000000001</v>
      </c>
      <c r="FS519" s="9"/>
      <c r="FT519" s="1"/>
      <c r="FU519" s="335"/>
      <c r="FV519" s="344">
        <v>44013</v>
      </c>
      <c r="FW519" s="210"/>
      <c r="FX519" s="244" t="s">
        <v>1322</v>
      </c>
      <c r="FY519" s="243" t="s">
        <v>2449</v>
      </c>
      <c r="FZ519" s="1"/>
      <c r="GA519" s="1">
        <v>2</v>
      </c>
      <c r="GB519" s="9"/>
      <c r="GC519" s="9"/>
      <c r="GD519" s="1"/>
      <c r="GE519" s="20">
        <v>1</v>
      </c>
      <c r="GF519" s="237" t="s">
        <v>2440</v>
      </c>
      <c r="GG519" s="1"/>
      <c r="GH519" s="244" t="s">
        <v>430</v>
      </c>
      <c r="GI519" s="351">
        <v>1</v>
      </c>
      <c r="GJ519" s="244" t="s">
        <v>784</v>
      </c>
      <c r="GK519" s="1"/>
      <c r="GL519" s="244" t="s">
        <v>513</v>
      </c>
      <c r="GM519" s="9"/>
      <c r="GN519" s="1"/>
      <c r="GO519" s="10">
        <v>44295</v>
      </c>
      <c r="GP519" s="10"/>
      <c r="GQ519" s="20"/>
      <c r="GR519" s="138"/>
      <c r="GS519" s="1"/>
      <c r="GT519" s="1"/>
      <c r="GU519" s="1"/>
      <c r="GV519" s="1"/>
      <c r="GW519" s="1"/>
      <c r="GX519" s="1"/>
      <c r="GY519" s="9"/>
      <c r="GZ519" s="9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9"/>
      <c r="KC519" s="9"/>
      <c r="KD519" s="9"/>
      <c r="KE519" s="20">
        <f t="shared" si="799"/>
        <v>215.66965680000001</v>
      </c>
      <c r="KF519" s="20">
        <f t="shared" si="800"/>
        <v>27.844674000000001</v>
      </c>
      <c r="KG519" s="20">
        <f t="shared" si="801"/>
        <v>4.8601612799999998</v>
      </c>
      <c r="KH519" s="20">
        <f t="shared" si="802"/>
        <v>74.421219599999986</v>
      </c>
      <c r="KI519" s="20">
        <f t="shared" si="803"/>
        <v>2.1010072199999996</v>
      </c>
      <c r="KJ519" s="20">
        <f t="shared" si="804"/>
        <v>5.123420015999999</v>
      </c>
      <c r="KK519" s="20">
        <f t="shared" si="805"/>
        <v>7.23961524</v>
      </c>
      <c r="KL519" s="20">
        <f t="shared" si="806"/>
        <v>15.147502656</v>
      </c>
      <c r="KM519" s="9"/>
      <c r="KN519" s="9"/>
      <c r="KO519" s="9"/>
      <c r="KP519" s="1"/>
      <c r="KQ519" s="9"/>
      <c r="KR519" s="9"/>
      <c r="KS519" s="245" t="s">
        <v>430</v>
      </c>
      <c r="KT519" s="459" t="s">
        <v>430</v>
      </c>
      <c r="KU519" s="237" t="s">
        <v>430</v>
      </c>
      <c r="KV519" s="237" t="s">
        <v>430</v>
      </c>
      <c r="KW519" s="23">
        <v>44295</v>
      </c>
      <c r="KX519" s="1">
        <v>1</v>
      </c>
      <c r="KY519" s="1">
        <v>0</v>
      </c>
      <c r="KZ519" s="1">
        <v>3</v>
      </c>
      <c r="LA519" s="11" t="s">
        <v>2428</v>
      </c>
      <c r="LB519" s="11"/>
      <c r="LC519" s="11"/>
    </row>
    <row r="520" spans="1:315">
      <c r="A520" s="1">
        <v>81</v>
      </c>
      <c r="B520" s="1">
        <f>COUNTIFS($D$3:D520,D520,$F$3:F520,F520)</f>
        <v>1</v>
      </c>
      <c r="C520" s="34">
        <v>12475</v>
      </c>
      <c r="D520" s="21" t="s">
        <v>1064</v>
      </c>
      <c r="E520" s="2" t="s">
        <v>501</v>
      </c>
      <c r="F520" s="12">
        <v>5809171929</v>
      </c>
      <c r="G520" s="1">
        <v>62</v>
      </c>
      <c r="H520" s="441">
        <v>43892</v>
      </c>
      <c r="I520" s="29" t="s">
        <v>711</v>
      </c>
      <c r="J520" s="24" t="s">
        <v>486</v>
      </c>
      <c r="K520" s="2" t="s">
        <v>429</v>
      </c>
      <c r="L520" s="1">
        <v>33</v>
      </c>
      <c r="M520" s="2" t="s">
        <v>540</v>
      </c>
      <c r="N520" s="2" t="s">
        <v>430</v>
      </c>
      <c r="O520" s="1"/>
      <c r="P520" s="1" t="s">
        <v>1036</v>
      </c>
      <c r="Q520" s="25"/>
      <c r="R520" s="25"/>
      <c r="S520" s="2"/>
      <c r="T520" s="41"/>
      <c r="U520" s="41"/>
      <c r="V520" s="50" t="s">
        <v>1014</v>
      </c>
      <c r="W520" s="27"/>
      <c r="X520" s="56"/>
      <c r="Y520" s="56"/>
      <c r="Z520" s="29"/>
      <c r="AA520" s="1" t="s">
        <v>797</v>
      </c>
      <c r="AB520" s="1"/>
      <c r="AC520" s="112">
        <v>280</v>
      </c>
      <c r="AD520" s="112">
        <v>9200</v>
      </c>
      <c r="AE520" s="11"/>
      <c r="AF520" s="11"/>
      <c r="AG520" s="11" t="s">
        <v>490</v>
      </c>
      <c r="AH520" s="112">
        <v>650</v>
      </c>
      <c r="AI520" s="11"/>
      <c r="AJ520" s="11"/>
      <c r="AK520" s="112"/>
      <c r="AL520" s="1"/>
      <c r="AM520" s="11"/>
      <c r="AN520" s="1"/>
      <c r="AO520" s="113">
        <v>65.8</v>
      </c>
      <c r="AP520" s="114">
        <v>29.9</v>
      </c>
      <c r="AQ520" s="115">
        <v>2.2799999999999998</v>
      </c>
      <c r="AR520" s="116">
        <f t="shared" si="778"/>
        <v>97.97999999999999</v>
      </c>
      <c r="AS520" s="117">
        <f t="shared" si="779"/>
        <v>2.2006688963210701</v>
      </c>
      <c r="AT520" s="118">
        <f t="shared" si="780"/>
        <v>5.0175250836120391</v>
      </c>
      <c r="AU520" s="119">
        <f t="shared" si="781"/>
        <v>2.0447482908638905</v>
      </c>
      <c r="AV520" s="19">
        <f t="shared" si="782"/>
        <v>59.869119999999995</v>
      </c>
      <c r="AW520" s="19">
        <f>97-AY520-(CD520*100/AO520)</f>
        <v>90.986504559270514</v>
      </c>
      <c r="AX520" s="120">
        <v>3.5268799999999998</v>
      </c>
      <c r="AY520" s="19">
        <v>5.36</v>
      </c>
      <c r="AZ520" s="1" t="s">
        <v>431</v>
      </c>
      <c r="BA520" s="55">
        <v>30.6</v>
      </c>
      <c r="BB520" s="1" t="s">
        <v>431</v>
      </c>
      <c r="BC520" s="6">
        <v>2.9000000000000001E-2</v>
      </c>
      <c r="BD520" s="6"/>
      <c r="BE520" s="22"/>
      <c r="BF520" s="19"/>
      <c r="BG520" s="2">
        <v>4731</v>
      </c>
      <c r="BH520" s="64">
        <v>814.9</v>
      </c>
      <c r="BI520" s="19">
        <v>0</v>
      </c>
      <c r="BJ520" s="19">
        <v>38.5</v>
      </c>
      <c r="BK520" s="1">
        <v>61.5</v>
      </c>
      <c r="BL520" s="121">
        <f t="shared" si="785"/>
        <v>0.62601626016260159</v>
      </c>
      <c r="BM520" s="122">
        <v>0.44</v>
      </c>
      <c r="BN520" s="6">
        <f t="shared" si="786"/>
        <v>0.66869300911854102</v>
      </c>
      <c r="BO520" s="1" t="s">
        <v>431</v>
      </c>
      <c r="BP520" s="19">
        <v>36.178999999999995</v>
      </c>
      <c r="BQ520" s="19">
        <v>39.097999999999999</v>
      </c>
      <c r="BR520" s="42">
        <v>42310.5</v>
      </c>
      <c r="BS520" s="6">
        <f t="shared" si="787"/>
        <v>62.400000000000006</v>
      </c>
      <c r="BT520" s="4">
        <v>94.2</v>
      </c>
      <c r="BU520" s="42">
        <v>8962.3700000000008</v>
      </c>
      <c r="BV520" s="6">
        <f t="shared" si="788"/>
        <v>5.7999999999999972</v>
      </c>
      <c r="BW520" s="6">
        <f t="shared" si="789"/>
        <v>29.152499999999996</v>
      </c>
      <c r="BX520" s="4">
        <v>24.3</v>
      </c>
      <c r="BY520" s="22">
        <f t="shared" si="790"/>
        <v>7.2656999999999989</v>
      </c>
      <c r="BZ520" s="4">
        <v>38.1</v>
      </c>
      <c r="CA520" s="22">
        <f t="shared" si="791"/>
        <v>11.3919</v>
      </c>
      <c r="CB520" s="4">
        <v>35.1</v>
      </c>
      <c r="CC520" s="22">
        <f t="shared" si="792"/>
        <v>10.494899999999999</v>
      </c>
      <c r="CD520" s="22">
        <v>0.43</v>
      </c>
      <c r="CE520" s="123">
        <v>99.4</v>
      </c>
      <c r="CF520" s="124">
        <v>10742.3</v>
      </c>
      <c r="CG520" s="123">
        <v>97</v>
      </c>
      <c r="CH520" s="124">
        <v>7036.8</v>
      </c>
      <c r="CI520" s="123">
        <v>82.1</v>
      </c>
      <c r="CJ520" s="123">
        <v>92.3</v>
      </c>
      <c r="CK520" s="124">
        <v>6760.9</v>
      </c>
      <c r="CL520" s="19">
        <f t="shared" si="793"/>
        <v>0.63779527559055116</v>
      </c>
      <c r="CM520" s="22"/>
      <c r="CN520" s="22"/>
      <c r="CO520" s="22"/>
      <c r="CP520" s="6"/>
      <c r="CQ520" s="22">
        <v>18.2</v>
      </c>
      <c r="CR520" s="19"/>
      <c r="CS520" s="19"/>
      <c r="CT520" s="22"/>
      <c r="CU520" s="139"/>
      <c r="CV520" s="139"/>
      <c r="CW520" s="22"/>
      <c r="CX520" s="22"/>
      <c r="CY520" s="1"/>
      <c r="CZ520" s="22"/>
      <c r="DA520" s="1"/>
      <c r="DB520" s="126" t="s">
        <v>446</v>
      </c>
      <c r="DC520" s="127"/>
      <c r="DD520" s="128" t="s">
        <v>1065</v>
      </c>
      <c r="DE520" s="1"/>
      <c r="DF520" s="1"/>
      <c r="DG520" s="1"/>
      <c r="DH520" s="1"/>
      <c r="DI520" s="1" t="s">
        <v>433</v>
      </c>
      <c r="DJ520" s="206" t="s">
        <v>490</v>
      </c>
      <c r="DK520" s="4">
        <v>2</v>
      </c>
      <c r="DL520" s="4"/>
      <c r="DM520" s="4"/>
      <c r="DN520" s="16">
        <v>0</v>
      </c>
      <c r="DO520" s="4"/>
      <c r="DP520" s="4"/>
      <c r="DQ520" s="4"/>
      <c r="DR520" s="1" t="s">
        <v>430</v>
      </c>
      <c r="DS520" s="1" t="s">
        <v>430</v>
      </c>
      <c r="DT520" s="1">
        <v>347</v>
      </c>
      <c r="DU520" s="1">
        <v>19.899999999999999</v>
      </c>
      <c r="DV520" s="1">
        <v>80.099999999999994</v>
      </c>
      <c r="DW520" s="1" t="s">
        <v>430</v>
      </c>
      <c r="DX520" s="1" t="s">
        <v>430</v>
      </c>
      <c r="DY520" s="1" t="s">
        <v>430</v>
      </c>
      <c r="DZ520" s="1" t="s">
        <v>430</v>
      </c>
      <c r="EA520" s="1">
        <v>0</v>
      </c>
      <c r="EB520" s="1"/>
      <c r="EC520" s="36"/>
      <c r="ED520" s="36"/>
      <c r="EE520" s="4">
        <v>33</v>
      </c>
      <c r="EF520" s="4">
        <v>50</v>
      </c>
      <c r="EG520" s="5">
        <v>3</v>
      </c>
      <c r="EH520" s="4">
        <v>1</v>
      </c>
      <c r="EI520" s="4" t="s">
        <v>2840</v>
      </c>
      <c r="EJ520" s="4" t="s">
        <v>430</v>
      </c>
      <c r="EK520" s="4" t="s">
        <v>430</v>
      </c>
      <c r="EL520" s="6" t="s">
        <v>430</v>
      </c>
      <c r="EM520" s="4"/>
      <c r="EN520" s="4">
        <v>1</v>
      </c>
      <c r="EO520" s="4">
        <v>2</v>
      </c>
      <c r="EP520" s="4">
        <v>2</v>
      </c>
      <c r="EQ520" s="31" t="s">
        <v>513</v>
      </c>
      <c r="ER520" s="14" t="s">
        <v>513</v>
      </c>
      <c r="ES520" s="129">
        <v>12475</v>
      </c>
      <c r="ET520" s="130">
        <v>75</v>
      </c>
      <c r="EU520" s="130">
        <v>24019</v>
      </c>
      <c r="EV520" s="130">
        <v>4000</v>
      </c>
      <c r="EW520" s="130">
        <v>40560</v>
      </c>
      <c r="EX520" s="130">
        <v>2017</v>
      </c>
      <c r="EY520" s="131">
        <f t="shared" si="794"/>
        <v>272.69839999999999</v>
      </c>
      <c r="EZ520" s="38">
        <f t="shared" si="795"/>
        <v>8999.0471999999991</v>
      </c>
      <c r="FA520" s="9"/>
      <c r="FB520" s="9"/>
      <c r="FC520" s="9"/>
      <c r="FD520" s="9"/>
      <c r="FE520" s="132"/>
      <c r="FF520" s="132"/>
      <c r="FG520" s="132"/>
      <c r="FH520" s="133"/>
      <c r="FI520" s="11"/>
      <c r="FJ520" s="133"/>
      <c r="FK520" s="135"/>
      <c r="FL520" s="136"/>
      <c r="FM520" s="9"/>
      <c r="FN520" s="1"/>
      <c r="FO520" s="40">
        <f t="shared" si="796"/>
        <v>0.28000000000000003</v>
      </c>
      <c r="FP520" s="9"/>
      <c r="FQ520" s="118">
        <f t="shared" si="797"/>
        <v>8.3975186310837255</v>
      </c>
      <c r="FR520" s="137">
        <f t="shared" si="798"/>
        <v>0.27269840000000001</v>
      </c>
      <c r="FS520" s="140">
        <f>DT520/EY520</f>
        <v>1.2724680452837274</v>
      </c>
      <c r="FT520" s="140"/>
      <c r="FU520" s="335"/>
      <c r="FV520" s="344">
        <v>41518</v>
      </c>
      <c r="FW520" s="210"/>
      <c r="FX520" s="244" t="s">
        <v>1380</v>
      </c>
      <c r="FY520" s="243" t="s">
        <v>2430</v>
      </c>
      <c r="FZ520" s="1"/>
      <c r="GA520" s="237" t="s">
        <v>430</v>
      </c>
      <c r="GB520" s="9"/>
      <c r="GC520" s="9"/>
      <c r="GD520" s="1"/>
      <c r="GE520" s="20">
        <v>0</v>
      </c>
      <c r="GF520" s="237" t="s">
        <v>513</v>
      </c>
      <c r="GG520" s="1"/>
      <c r="GH520" s="244" t="s">
        <v>430</v>
      </c>
      <c r="GI520" s="352" t="s">
        <v>2488</v>
      </c>
      <c r="GJ520" s="244" t="s">
        <v>430</v>
      </c>
      <c r="GK520" s="1"/>
      <c r="GL520" s="244" t="s">
        <v>513</v>
      </c>
      <c r="GM520" s="9"/>
      <c r="GN520" s="1"/>
      <c r="GO520" s="10">
        <v>43892</v>
      </c>
      <c r="GP520" s="10"/>
      <c r="GQ520" s="20"/>
      <c r="GR520" s="138"/>
      <c r="GS520" s="1"/>
      <c r="GT520" s="1"/>
      <c r="GU520" s="1"/>
      <c r="GV520" s="1"/>
      <c r="GW520" s="1"/>
      <c r="GX520" s="1"/>
      <c r="GY520" s="9"/>
      <c r="GZ520" s="9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9"/>
      <c r="KC520" s="9"/>
      <c r="KD520" s="9"/>
      <c r="KE520" s="20">
        <f t="shared" si="799"/>
        <v>179.4355472</v>
      </c>
      <c r="KF520" s="20">
        <f t="shared" si="800"/>
        <v>81.53682160000001</v>
      </c>
      <c r="KG520" s="20">
        <f t="shared" si="801"/>
        <v>6.2175235200000003</v>
      </c>
      <c r="KH520" s="20">
        <f t="shared" si="802"/>
        <v>9.61774532992</v>
      </c>
      <c r="KI520" s="20">
        <f t="shared" si="803"/>
        <v>1.1998729600000002</v>
      </c>
      <c r="KJ520" s="20">
        <f t="shared" si="804"/>
        <v>19.813447648799997</v>
      </c>
      <c r="KK520" s="20">
        <f t="shared" si="805"/>
        <v>31.065529029599997</v>
      </c>
      <c r="KL520" s="20">
        <f t="shared" si="806"/>
        <v>28.619424381599998</v>
      </c>
      <c r="KM520" s="9"/>
      <c r="KN520" s="9"/>
      <c r="KO520" s="9"/>
      <c r="KP520" s="1"/>
      <c r="KQ520" s="9"/>
      <c r="KR520" s="9"/>
      <c r="KS520" s="245" t="s">
        <v>430</v>
      </c>
      <c r="KT520" s="459" t="s">
        <v>430</v>
      </c>
      <c r="KU520" s="237" t="s">
        <v>430</v>
      </c>
      <c r="KV520" s="237" t="s">
        <v>430</v>
      </c>
      <c r="KW520" s="237" t="s">
        <v>430</v>
      </c>
      <c r="KX520" s="237" t="s">
        <v>430</v>
      </c>
      <c r="KY520" s="237" t="s">
        <v>430</v>
      </c>
      <c r="KZ520" s="237" t="s">
        <v>430</v>
      </c>
      <c r="LA520" s="11" t="s">
        <v>430</v>
      </c>
      <c r="LB520" s="11"/>
      <c r="LC520" s="11"/>
    </row>
    <row r="521" spans="1:315">
      <c r="A521" s="1">
        <v>395</v>
      </c>
      <c r="B521" s="1">
        <f>COUNTIFS($D$3:D521,D521,$F$3:F521,F521)</f>
        <v>1</v>
      </c>
      <c r="C521" s="34">
        <v>12077</v>
      </c>
      <c r="D521" s="21" t="s">
        <v>678</v>
      </c>
      <c r="E521" s="2" t="s">
        <v>503</v>
      </c>
      <c r="F521" s="12">
        <v>5507031552</v>
      </c>
      <c r="G521" s="1">
        <v>64</v>
      </c>
      <c r="H521" s="441">
        <v>43816</v>
      </c>
      <c r="I521" s="29" t="s">
        <v>972</v>
      </c>
      <c r="J521" s="24" t="s">
        <v>486</v>
      </c>
      <c r="K521" s="2" t="s">
        <v>429</v>
      </c>
      <c r="L521" s="1">
        <v>8</v>
      </c>
      <c r="M521" s="2" t="s">
        <v>610</v>
      </c>
      <c r="N521" s="2" t="s">
        <v>430</v>
      </c>
      <c r="O521" s="1"/>
      <c r="P521" s="1" t="s">
        <v>943</v>
      </c>
      <c r="Q521" s="25"/>
      <c r="R521" s="25"/>
      <c r="S521" s="2"/>
      <c r="T521" s="45" t="s">
        <v>782</v>
      </c>
      <c r="U521" s="45"/>
      <c r="V521" s="47" t="s">
        <v>858</v>
      </c>
      <c r="W521" s="27"/>
      <c r="X521" s="56"/>
      <c r="Y521" s="56"/>
      <c r="Z521" s="29"/>
      <c r="AA521" s="1" t="s">
        <v>793</v>
      </c>
      <c r="AB521" s="1"/>
      <c r="AC521" s="112">
        <v>135</v>
      </c>
      <c r="AD521" s="112">
        <v>1000</v>
      </c>
      <c r="AE521" s="11"/>
      <c r="AF521" s="11"/>
      <c r="AG521" s="11" t="s">
        <v>490</v>
      </c>
      <c r="AH521" s="112">
        <v>50</v>
      </c>
      <c r="AI521" s="11"/>
      <c r="AJ521" s="11"/>
      <c r="AK521" s="112"/>
      <c r="AL521" s="1"/>
      <c r="AM521" s="1"/>
      <c r="AN521" s="1"/>
      <c r="AO521" s="113">
        <v>39.9</v>
      </c>
      <c r="AP521" s="114">
        <v>51.3</v>
      </c>
      <c r="AQ521" s="115">
        <v>8.84</v>
      </c>
      <c r="AR521" s="116">
        <f t="shared" si="778"/>
        <v>100.03999999999999</v>
      </c>
      <c r="AS521" s="117">
        <f t="shared" si="779"/>
        <v>0.77777777777777779</v>
      </c>
      <c r="AT521" s="118">
        <f t="shared" si="780"/>
        <v>6.8755555555555556</v>
      </c>
      <c r="AU521" s="119">
        <f t="shared" si="781"/>
        <v>0.66345194546059194</v>
      </c>
      <c r="AV521" s="19">
        <v>24.498599999999996</v>
      </c>
      <c r="AW521" s="19">
        <f>95-AY521</f>
        <v>61.4</v>
      </c>
      <c r="AX521" s="148">
        <v>13.406400000000001</v>
      </c>
      <c r="AY521" s="19">
        <v>33.6</v>
      </c>
      <c r="AZ521" s="1" t="s">
        <v>431</v>
      </c>
      <c r="BA521" s="55">
        <v>7.8259999999999996</v>
      </c>
      <c r="BB521" s="1" t="s">
        <v>431</v>
      </c>
      <c r="BC521" s="6">
        <v>0.46</v>
      </c>
      <c r="BD521" s="6">
        <v>85.1</v>
      </c>
      <c r="BE521" s="19">
        <v>50.1</v>
      </c>
      <c r="BF521" s="19">
        <v>40.1</v>
      </c>
      <c r="BG521" s="2">
        <v>5577</v>
      </c>
      <c r="BH521" s="20">
        <v>525.6</v>
      </c>
      <c r="BI521" s="19">
        <v>1.3</v>
      </c>
      <c r="BJ521" s="19">
        <v>61.1</v>
      </c>
      <c r="BK521" s="1">
        <v>38.9</v>
      </c>
      <c r="BL521" s="121">
        <f t="shared" si="785"/>
        <v>1.5706940874035991</v>
      </c>
      <c r="BM521" s="122">
        <v>0.55000000000000004</v>
      </c>
      <c r="BN521" s="6">
        <f t="shared" si="786"/>
        <v>1.3784461152882208</v>
      </c>
      <c r="BO521" s="1" t="s">
        <v>431</v>
      </c>
      <c r="BP521" s="19">
        <v>29.282</v>
      </c>
      <c r="BQ521" s="19">
        <v>27.832000000000001</v>
      </c>
      <c r="BR521" s="42">
        <v>44072.5</v>
      </c>
      <c r="BS521" s="6">
        <f t="shared" si="787"/>
        <v>41.8</v>
      </c>
      <c r="BT521" s="4">
        <v>78.3</v>
      </c>
      <c r="BU521" s="42">
        <v>6887.1600000000008</v>
      </c>
      <c r="BV521" s="6">
        <f t="shared" si="788"/>
        <v>21.700000000000003</v>
      </c>
      <c r="BW521" s="6">
        <f t="shared" si="789"/>
        <v>50.787000000000006</v>
      </c>
      <c r="BX521" s="4">
        <v>19.100000000000001</v>
      </c>
      <c r="BY521" s="22">
        <f t="shared" si="790"/>
        <v>9.7983000000000011</v>
      </c>
      <c r="BZ521" s="4">
        <v>22.7</v>
      </c>
      <c r="CA521" s="22">
        <f t="shared" si="791"/>
        <v>11.645099999999999</v>
      </c>
      <c r="CB521" s="4">
        <v>57.2</v>
      </c>
      <c r="CC521" s="22">
        <f t="shared" si="792"/>
        <v>29.343600000000002</v>
      </c>
      <c r="CD521" s="22">
        <v>0.89</v>
      </c>
      <c r="CE521" s="123">
        <v>99.6</v>
      </c>
      <c r="CF521" s="124">
        <v>10666.25</v>
      </c>
      <c r="CG521" s="123">
        <v>98.3</v>
      </c>
      <c r="CH521" s="123">
        <v>6554</v>
      </c>
      <c r="CI521" s="123">
        <v>80.5</v>
      </c>
      <c r="CJ521" s="123">
        <v>88.3</v>
      </c>
      <c r="CK521" s="124">
        <v>6393.5999999999995</v>
      </c>
      <c r="CL521" s="19">
        <f t="shared" si="793"/>
        <v>0.84140969162995605</v>
      </c>
      <c r="CM521" s="22"/>
      <c r="CN521" s="22"/>
      <c r="CO521" s="22"/>
      <c r="CP521" s="6"/>
      <c r="CQ521" s="19"/>
      <c r="CR521" s="19"/>
      <c r="CS521" s="19"/>
      <c r="CT521" s="22"/>
      <c r="CU521" s="139"/>
      <c r="CV521" s="139"/>
      <c r="CW521" s="22"/>
      <c r="CX521" s="22"/>
      <c r="CY521" s="1"/>
      <c r="CZ521" s="22"/>
      <c r="DA521" s="152" t="s">
        <v>469</v>
      </c>
      <c r="DB521" s="126" t="s">
        <v>440</v>
      </c>
      <c r="DC521" s="127"/>
      <c r="DD521" s="128" t="s">
        <v>973</v>
      </c>
      <c r="DE521" s="1"/>
      <c r="DF521" s="1"/>
      <c r="DG521" s="1"/>
      <c r="DH521" s="1"/>
      <c r="DI521" s="1" t="s">
        <v>433</v>
      </c>
      <c r="DJ521" s="206" t="s">
        <v>490</v>
      </c>
      <c r="DK521" s="4">
        <v>2</v>
      </c>
      <c r="DL521" s="4"/>
      <c r="DM521" s="4" t="s">
        <v>510</v>
      </c>
      <c r="DN521" s="16">
        <v>0</v>
      </c>
      <c r="DO521" s="4">
        <v>0</v>
      </c>
      <c r="DP521" s="15" t="s">
        <v>513</v>
      </c>
      <c r="DQ521" s="4"/>
      <c r="DR521" s="1" t="s">
        <v>430</v>
      </c>
      <c r="DS521" s="1" t="s">
        <v>430</v>
      </c>
      <c r="DT521" s="1">
        <v>285</v>
      </c>
      <c r="DU521" s="1">
        <v>28.4</v>
      </c>
      <c r="DV521" s="1">
        <v>71.599999999999994</v>
      </c>
      <c r="DW521" s="1" t="s">
        <v>430</v>
      </c>
      <c r="DX521" s="1" t="s">
        <v>430</v>
      </c>
      <c r="DY521" s="1" t="s">
        <v>430</v>
      </c>
      <c r="DZ521" s="1" t="s">
        <v>430</v>
      </c>
      <c r="EA521" s="1">
        <v>0</v>
      </c>
      <c r="EB521" s="1"/>
      <c r="EC521" s="36"/>
      <c r="ED521" s="36"/>
      <c r="EE521" s="4">
        <v>8</v>
      </c>
      <c r="EF521" s="4">
        <v>40</v>
      </c>
      <c r="EG521" s="4">
        <v>3</v>
      </c>
      <c r="EH521" s="4">
        <v>0</v>
      </c>
      <c r="EI521" s="4" t="s">
        <v>513</v>
      </c>
      <c r="EJ521" s="4">
        <v>189</v>
      </c>
      <c r="EK521" s="4">
        <v>95</v>
      </c>
      <c r="EL521" s="6">
        <f>EK521/(EJ521*EJ521*0.01*0.01)</f>
        <v>26.595000139973685</v>
      </c>
      <c r="EM521" s="17">
        <v>1</v>
      </c>
      <c r="EN521" s="1">
        <v>1</v>
      </c>
      <c r="EO521" s="4">
        <v>2</v>
      </c>
      <c r="EP521" s="4">
        <v>2</v>
      </c>
      <c r="EQ521" s="31" t="s">
        <v>513</v>
      </c>
      <c r="ER521" s="14" t="s">
        <v>513</v>
      </c>
      <c r="ES521" s="129">
        <v>12077</v>
      </c>
      <c r="ET521" s="130">
        <v>75</v>
      </c>
      <c r="EU521" s="130">
        <v>40138</v>
      </c>
      <c r="EV521" s="130">
        <v>12000</v>
      </c>
      <c r="EW521" s="130">
        <v>40560</v>
      </c>
      <c r="EX521" s="130">
        <v>2623</v>
      </c>
      <c r="EY521" s="131">
        <f t="shared" si="794"/>
        <v>118.20986666666667</v>
      </c>
      <c r="EZ521" s="38">
        <f t="shared" si="795"/>
        <v>945.67893333333336</v>
      </c>
      <c r="FA521" s="9"/>
      <c r="FB521" s="9"/>
      <c r="FC521" s="9"/>
      <c r="FD521" s="9"/>
      <c r="FE521" s="132"/>
      <c r="FF521" s="132"/>
      <c r="FG521" s="132"/>
      <c r="FH521" s="133"/>
      <c r="FI521" s="134"/>
      <c r="FJ521" s="133"/>
      <c r="FK521" s="135"/>
      <c r="FL521" s="136"/>
      <c r="FM521" s="9"/>
      <c r="FN521" s="1"/>
      <c r="FO521" s="40">
        <f t="shared" si="796"/>
        <v>0.13500000000000001</v>
      </c>
      <c r="FP521" s="9"/>
      <c r="FQ521" s="118">
        <f t="shared" si="797"/>
        <v>6.5349544072948325</v>
      </c>
      <c r="FR521" s="137">
        <f t="shared" si="798"/>
        <v>0.11820986666666668</v>
      </c>
      <c r="FS521" s="9"/>
      <c r="FT521" s="1"/>
      <c r="FU521" s="335"/>
      <c r="FV521" s="344">
        <v>43800</v>
      </c>
      <c r="FW521" s="210"/>
      <c r="FX521" s="244" t="s">
        <v>1314</v>
      </c>
      <c r="FY521" s="243" t="s">
        <v>2461</v>
      </c>
      <c r="FZ521" s="1">
        <v>0</v>
      </c>
      <c r="GA521" s="1">
        <v>3</v>
      </c>
      <c r="GB521" s="9"/>
      <c r="GC521" s="9"/>
      <c r="GD521" s="1">
        <v>1</v>
      </c>
      <c r="GE521" s="20">
        <v>1</v>
      </c>
      <c r="GF521" s="2" t="s">
        <v>2440</v>
      </c>
      <c r="GG521" s="1">
        <v>1</v>
      </c>
      <c r="GH521" s="249" t="s">
        <v>430</v>
      </c>
      <c r="GI521" s="351">
        <v>1</v>
      </c>
      <c r="GJ521" s="29" t="s">
        <v>2608</v>
      </c>
      <c r="GK521" s="1"/>
      <c r="GL521" s="244" t="s">
        <v>513</v>
      </c>
      <c r="GM521" s="11" t="s">
        <v>527</v>
      </c>
      <c r="GN521" s="1"/>
      <c r="GO521" s="10">
        <v>43816</v>
      </c>
      <c r="GP521" s="10"/>
      <c r="GQ521" s="20"/>
      <c r="GR521" s="138"/>
      <c r="GS521" s="1"/>
      <c r="GT521" s="22">
        <v>3.6502941739332211E-2</v>
      </c>
      <c r="GU521" s="1"/>
      <c r="GV521" s="1"/>
      <c r="GW521" s="1"/>
      <c r="GX521" s="1"/>
      <c r="GY521" s="9"/>
      <c r="GZ521" s="9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9"/>
      <c r="KC521" s="9"/>
      <c r="KD521" s="9"/>
      <c r="KE521" s="20">
        <f t="shared" si="799"/>
        <v>47.165736800000005</v>
      </c>
      <c r="KF521" s="20">
        <f t="shared" si="800"/>
        <v>60.641661599999999</v>
      </c>
      <c r="KG521" s="20">
        <f t="shared" si="801"/>
        <v>10.449752213333335</v>
      </c>
      <c r="KH521" s="20">
        <f t="shared" si="802"/>
        <v>15.847687564800005</v>
      </c>
      <c r="KI521" s="20">
        <f t="shared" si="803"/>
        <v>0.65015426666666687</v>
      </c>
      <c r="KJ521" s="20">
        <f t="shared" si="804"/>
        <v>11.582557365600001</v>
      </c>
      <c r="KK521" s="20">
        <f t="shared" si="805"/>
        <v>13.765657183199998</v>
      </c>
      <c r="KL521" s="20">
        <f t="shared" si="806"/>
        <v>34.687030435200008</v>
      </c>
      <c r="KM521" s="9"/>
      <c r="KN521" s="9"/>
      <c r="KO521" s="9"/>
      <c r="KP521" s="1"/>
      <c r="KQ521" s="9"/>
      <c r="KR521" s="9"/>
      <c r="KS521" s="245" t="s">
        <v>430</v>
      </c>
      <c r="KT521" s="459" t="s">
        <v>430</v>
      </c>
      <c r="KU521" s="237" t="s">
        <v>430</v>
      </c>
      <c r="KV521" s="2" t="s">
        <v>430</v>
      </c>
      <c r="KW521" s="237" t="s">
        <v>430</v>
      </c>
      <c r="KX521" s="237" t="s">
        <v>430</v>
      </c>
      <c r="KY521" s="237" t="s">
        <v>430</v>
      </c>
      <c r="KZ521" s="237" t="s">
        <v>430</v>
      </c>
      <c r="LA521" s="11" t="s">
        <v>430</v>
      </c>
      <c r="LB521" s="11"/>
      <c r="LC521" s="11"/>
    </row>
    <row r="522" spans="1:315">
      <c r="A522" s="1">
        <v>156</v>
      </c>
      <c r="B522" s="1">
        <f>COUNTIFS($D$3:D522,D522,$F$3:F522,F522)</f>
        <v>1</v>
      </c>
      <c r="C522" s="34">
        <v>15433</v>
      </c>
      <c r="D522" s="72" t="s">
        <v>773</v>
      </c>
      <c r="E522" s="73" t="s">
        <v>508</v>
      </c>
      <c r="F522" s="75">
        <v>431206146</v>
      </c>
      <c r="G522" s="74">
        <v>78</v>
      </c>
      <c r="H522" s="442">
        <v>44356</v>
      </c>
      <c r="I522" s="29" t="s">
        <v>437</v>
      </c>
      <c r="J522" s="24" t="s">
        <v>486</v>
      </c>
      <c r="K522" s="2" t="s">
        <v>429</v>
      </c>
      <c r="L522" s="2">
        <v>17</v>
      </c>
      <c r="M522" s="2" t="s">
        <v>597</v>
      </c>
      <c r="N522" s="2" t="s">
        <v>430</v>
      </c>
      <c r="O522" s="11"/>
      <c r="P522" s="2" t="s">
        <v>1607</v>
      </c>
      <c r="Q522" s="11"/>
      <c r="R522" s="11"/>
      <c r="S522" s="11"/>
      <c r="T522" s="41"/>
      <c r="U522" s="41"/>
      <c r="V522" s="61" t="s">
        <v>1358</v>
      </c>
      <c r="W522" s="59" t="s">
        <v>1305</v>
      </c>
      <c r="X522" s="60"/>
      <c r="Y522" s="60"/>
      <c r="Z522" s="11"/>
      <c r="AA522" s="1" t="s">
        <v>793</v>
      </c>
      <c r="AB522" s="1"/>
      <c r="AC522" s="112">
        <v>613</v>
      </c>
      <c r="AD522" s="112">
        <v>10400</v>
      </c>
      <c r="AE522" s="11"/>
      <c r="AF522" s="11"/>
      <c r="AG522" s="11" t="s">
        <v>482</v>
      </c>
      <c r="AH522" s="112">
        <v>650</v>
      </c>
      <c r="AI522" s="11"/>
      <c r="AJ522" s="11"/>
      <c r="AK522" s="112"/>
      <c r="AL522" s="1"/>
      <c r="AM522" s="11"/>
      <c r="AN522" s="1"/>
      <c r="AO522" s="113">
        <v>12.5</v>
      </c>
      <c r="AP522" s="114">
        <v>60.9</v>
      </c>
      <c r="AQ522" s="115">
        <v>23.9</v>
      </c>
      <c r="AR522" s="116">
        <f t="shared" si="778"/>
        <v>97.300000000000011</v>
      </c>
      <c r="AS522" s="117">
        <f t="shared" si="779"/>
        <v>0.20525451559934318</v>
      </c>
      <c r="AT522" s="118">
        <f t="shared" si="780"/>
        <v>4.9055829228243022</v>
      </c>
      <c r="AU522" s="119">
        <f t="shared" si="781"/>
        <v>0.1474056603773585</v>
      </c>
      <c r="AV522" s="19">
        <f>AW522*AO522/100</f>
        <v>11.44</v>
      </c>
      <c r="AW522" s="19">
        <f>98-AY522-(CD522*100/AO522)</f>
        <v>91.52</v>
      </c>
      <c r="AX522" s="120">
        <v>0.64</v>
      </c>
      <c r="AY522" s="19">
        <f>AX522*100/AO522</f>
        <v>5.12</v>
      </c>
      <c r="AZ522" s="1" t="s">
        <v>431</v>
      </c>
      <c r="BA522" s="55">
        <v>19.600000000000001</v>
      </c>
      <c r="BB522" s="1" t="s">
        <v>431</v>
      </c>
      <c r="BC522" s="6">
        <v>2.5</v>
      </c>
      <c r="BD522" s="6"/>
      <c r="BE522" s="19"/>
      <c r="BF522" s="19"/>
      <c r="BG522" s="64">
        <v>5455.4118447923765</v>
      </c>
      <c r="BH522" s="64">
        <v>303.53000000000003</v>
      </c>
      <c r="BI522" s="19">
        <v>1.39</v>
      </c>
      <c r="BJ522" s="19">
        <v>44.3</v>
      </c>
      <c r="BK522" s="19">
        <f>100-BJ522</f>
        <v>55.7</v>
      </c>
      <c r="BL522" s="121">
        <f t="shared" si="785"/>
        <v>0.79533213644524225</v>
      </c>
      <c r="BM522" s="122">
        <v>0.11</v>
      </c>
      <c r="BN522" s="6">
        <f t="shared" si="786"/>
        <v>0.88</v>
      </c>
      <c r="BO522" s="1" t="s">
        <v>431</v>
      </c>
      <c r="BP522" s="19">
        <v>73.936999999999998</v>
      </c>
      <c r="BQ522" s="19">
        <v>25.376000000000001</v>
      </c>
      <c r="BR522" s="42">
        <v>123627</v>
      </c>
      <c r="BS522" s="6">
        <f t="shared" si="787"/>
        <v>84.65</v>
      </c>
      <c r="BT522" s="4">
        <v>93.2</v>
      </c>
      <c r="BU522" s="42">
        <v>9104.3679999999986</v>
      </c>
      <c r="BV522" s="6">
        <f t="shared" si="788"/>
        <v>6.7999999999999972</v>
      </c>
      <c r="BW522" s="6">
        <f t="shared" si="789"/>
        <v>54.590760000000003</v>
      </c>
      <c r="BX522" s="22">
        <v>75.400000000000006</v>
      </c>
      <c r="BY522" s="22">
        <f t="shared" si="790"/>
        <v>45.918600000000005</v>
      </c>
      <c r="BZ522" s="6">
        <v>9.25</v>
      </c>
      <c r="CA522" s="22">
        <f t="shared" si="791"/>
        <v>5.6332499999999994</v>
      </c>
      <c r="CB522" s="6">
        <v>4.99</v>
      </c>
      <c r="CC522" s="22">
        <f t="shared" si="792"/>
        <v>3.03891</v>
      </c>
      <c r="CD522" s="22">
        <v>0.17</v>
      </c>
      <c r="CE522" s="123">
        <v>100</v>
      </c>
      <c r="CF522" s="124">
        <v>29068</v>
      </c>
      <c r="CG522" s="123">
        <v>99.1</v>
      </c>
      <c r="CH522" s="124">
        <v>14872</v>
      </c>
      <c r="CI522" s="123">
        <v>98.4</v>
      </c>
      <c r="CJ522" s="123">
        <v>99.8</v>
      </c>
      <c r="CK522" s="124">
        <v>26049</v>
      </c>
      <c r="CL522" s="19">
        <f t="shared" si="793"/>
        <v>8.1513513513513516</v>
      </c>
      <c r="CM522" s="19">
        <v>0.89</v>
      </c>
      <c r="CN522" s="19">
        <v>2.91</v>
      </c>
      <c r="CO522" s="19" t="s">
        <v>431</v>
      </c>
      <c r="CP522" s="6"/>
      <c r="CQ522" s="19"/>
      <c r="CR522" s="19"/>
      <c r="CS522" s="20"/>
      <c r="CT522" s="25"/>
      <c r="CU522" s="125"/>
      <c r="CV522" s="125"/>
      <c r="CW522" s="1"/>
      <c r="CX522" s="1"/>
      <c r="CY522" s="1"/>
      <c r="CZ522" s="22"/>
      <c r="DA522" s="16"/>
      <c r="DB522" s="126" t="s">
        <v>440</v>
      </c>
      <c r="DC522" s="127"/>
      <c r="DD522" s="128" t="s">
        <v>1629</v>
      </c>
      <c r="DE522" s="1"/>
      <c r="DF522" s="1"/>
      <c r="DG522" s="1"/>
      <c r="DH522" s="1"/>
      <c r="DI522" s="1" t="s">
        <v>433</v>
      </c>
      <c r="DJ522" s="331" t="s">
        <v>2624</v>
      </c>
      <c r="DK522" s="4">
        <v>2</v>
      </c>
      <c r="DL522" s="4"/>
      <c r="DM522" s="4"/>
      <c r="DN522" s="16">
        <v>0</v>
      </c>
      <c r="DO522" s="4"/>
      <c r="DP522" s="4"/>
      <c r="DQ522" s="4"/>
      <c r="DR522" s="22" t="s">
        <v>430</v>
      </c>
      <c r="DS522" s="22" t="s">
        <v>430</v>
      </c>
      <c r="DT522" s="64">
        <v>165</v>
      </c>
      <c r="DU522" s="22">
        <v>56.9</v>
      </c>
      <c r="DV522" s="22">
        <v>43.1</v>
      </c>
      <c r="DW522" s="22" t="s">
        <v>430</v>
      </c>
      <c r="DX522" s="22" t="s">
        <v>430</v>
      </c>
      <c r="DY522" s="22" t="s">
        <v>430</v>
      </c>
      <c r="DZ522" s="22" t="s">
        <v>430</v>
      </c>
      <c r="EA522" s="2">
        <v>0</v>
      </c>
      <c r="EB522" s="65"/>
      <c r="EC522" s="36"/>
      <c r="ED522" s="36"/>
      <c r="EE522" s="4">
        <f>L522</f>
        <v>17</v>
      </c>
      <c r="EF522" s="4">
        <v>70</v>
      </c>
      <c r="EG522" s="4"/>
      <c r="EH522" s="4">
        <v>1</v>
      </c>
      <c r="EI522" s="4" t="s">
        <v>2842</v>
      </c>
      <c r="EJ522" s="4">
        <v>175</v>
      </c>
      <c r="EK522" s="4">
        <v>80</v>
      </c>
      <c r="EL522" s="6">
        <f>EK522/(EJ522*EJ522*0.01*0.01)</f>
        <v>26.122448979591837</v>
      </c>
      <c r="EM522" s="4"/>
      <c r="EN522" s="4">
        <v>0</v>
      </c>
      <c r="EO522" s="4">
        <v>3</v>
      </c>
      <c r="EP522" s="4">
        <v>2</v>
      </c>
      <c r="EQ522" s="31" t="s">
        <v>513</v>
      </c>
      <c r="ER522" s="14" t="s">
        <v>513</v>
      </c>
      <c r="ES522" s="129">
        <f>C522</f>
        <v>15433</v>
      </c>
      <c r="ET522" s="130">
        <v>75</v>
      </c>
      <c r="EU522" s="130">
        <v>7450</v>
      </c>
      <c r="EV522" s="130">
        <v>4000</v>
      </c>
      <c r="EW522" s="130">
        <v>39780</v>
      </c>
      <c r="EX522" s="130">
        <v>4912</v>
      </c>
      <c r="EY522" s="131">
        <f t="shared" si="794"/>
        <v>651.33119999999997</v>
      </c>
      <c r="EZ522" s="38">
        <f t="shared" si="795"/>
        <v>11072.6304</v>
      </c>
      <c r="FA522" s="9"/>
      <c r="FB522" s="9"/>
      <c r="FC522" s="9"/>
      <c r="FD522" s="9"/>
      <c r="FE522" s="132"/>
      <c r="FF522" s="132"/>
      <c r="FG522" s="132"/>
      <c r="FH522" s="133"/>
      <c r="FI522" s="134"/>
      <c r="FJ522" s="133"/>
      <c r="FK522" s="135"/>
      <c r="FL522" s="136"/>
      <c r="FM522" s="9"/>
      <c r="FN522" s="1"/>
      <c r="FO522" s="40">
        <f t="shared" si="796"/>
        <v>0.61299999999999999</v>
      </c>
      <c r="FP522" s="9"/>
      <c r="FQ522" s="118">
        <f t="shared" si="797"/>
        <v>65.932885906040269</v>
      </c>
      <c r="FR522" s="137">
        <f t="shared" si="798"/>
        <v>0.6513312</v>
      </c>
      <c r="FS522" s="9"/>
      <c r="FT522" s="1"/>
      <c r="FU522" s="336">
        <v>43709</v>
      </c>
      <c r="FV522" s="343"/>
      <c r="FW522" s="237" t="s">
        <v>2841</v>
      </c>
      <c r="FX522" s="208"/>
      <c r="FY522" s="243" t="s">
        <v>2429</v>
      </c>
      <c r="FZ522" s="1"/>
      <c r="GA522" s="1">
        <v>2</v>
      </c>
      <c r="GB522" s="9"/>
      <c r="GC522" s="9"/>
      <c r="GD522" s="1"/>
      <c r="GE522" s="20">
        <v>0</v>
      </c>
      <c r="GF522" s="237" t="s">
        <v>513</v>
      </c>
      <c r="GG522" s="1"/>
      <c r="GH522" s="28">
        <v>44454</v>
      </c>
      <c r="GI522" s="351">
        <v>1</v>
      </c>
      <c r="GJ522" s="244" t="s">
        <v>2489</v>
      </c>
      <c r="GK522" s="1"/>
      <c r="GL522" s="244" t="s">
        <v>513</v>
      </c>
      <c r="GM522" s="9"/>
      <c r="GN522" s="1"/>
      <c r="GO522" s="10"/>
      <c r="GP522" s="10"/>
      <c r="GQ522" s="20"/>
      <c r="GR522" s="138"/>
      <c r="GS522" s="1"/>
      <c r="GT522" s="1"/>
      <c r="GU522" s="1"/>
      <c r="GV522" s="1"/>
      <c r="GW522" s="1"/>
      <c r="GX522" s="1"/>
      <c r="GY522" s="9"/>
      <c r="GZ522" s="9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9"/>
      <c r="KC522" s="9"/>
      <c r="KD522" s="9"/>
      <c r="KE522" s="20">
        <f t="shared" si="799"/>
        <v>81.416399999999996</v>
      </c>
      <c r="KF522" s="20">
        <f t="shared" si="800"/>
        <v>396.66070079999997</v>
      </c>
      <c r="KG522" s="20">
        <f t="shared" si="801"/>
        <v>155.66815679999999</v>
      </c>
      <c r="KH522" s="20">
        <f t="shared" si="802"/>
        <v>4.1685196800000002</v>
      </c>
      <c r="KI522" s="20">
        <f t="shared" si="803"/>
        <v>0.71646432000000004</v>
      </c>
      <c r="KJ522" s="20">
        <f t="shared" si="804"/>
        <v>299.0821684032</v>
      </c>
      <c r="KK522" s="20">
        <f t="shared" si="805"/>
        <v>36.691114823999996</v>
      </c>
      <c r="KL522" s="20">
        <f t="shared" si="806"/>
        <v>19.79336896992</v>
      </c>
      <c r="KM522" s="9"/>
      <c r="KN522" s="9"/>
      <c r="KO522" s="9"/>
      <c r="KP522" s="1"/>
      <c r="KQ522" s="9"/>
      <c r="KR522" s="9"/>
      <c r="KS522" s="23">
        <v>44454</v>
      </c>
      <c r="KT522" s="20">
        <v>2</v>
      </c>
      <c r="KU522" s="1">
        <v>2</v>
      </c>
      <c r="KV522" s="1">
        <v>2</v>
      </c>
      <c r="KW522" s="23">
        <v>44720</v>
      </c>
      <c r="KX522" s="1">
        <v>2</v>
      </c>
      <c r="KY522" s="1">
        <v>0</v>
      </c>
      <c r="KZ522" s="1">
        <v>0</v>
      </c>
      <c r="LA522" s="11" t="s">
        <v>2480</v>
      </c>
      <c r="LB522" s="11"/>
      <c r="LC522" s="11"/>
    </row>
    <row r="523" spans="1:315">
      <c r="A523" s="1">
        <v>260</v>
      </c>
      <c r="B523" s="1">
        <f>COUNTIFS($D$3:D523,D523,$F$3:F523,F523)</f>
        <v>2</v>
      </c>
      <c r="C523" s="34">
        <v>16090</v>
      </c>
      <c r="D523" s="72" t="s">
        <v>773</v>
      </c>
      <c r="E523" s="73" t="s">
        <v>508</v>
      </c>
      <c r="F523" s="75">
        <v>431206146</v>
      </c>
      <c r="G523" s="74">
        <v>78</v>
      </c>
      <c r="H523" s="442">
        <v>44454</v>
      </c>
      <c r="I523" s="29" t="s">
        <v>437</v>
      </c>
      <c r="J523" s="24" t="s">
        <v>486</v>
      </c>
      <c r="K523" s="2" t="s">
        <v>429</v>
      </c>
      <c r="L523" s="2">
        <v>15</v>
      </c>
      <c r="M523" s="2" t="s">
        <v>699</v>
      </c>
      <c r="N523" s="2" t="s">
        <v>643</v>
      </c>
      <c r="O523" s="11"/>
      <c r="P523" s="2" t="s">
        <v>1762</v>
      </c>
      <c r="Q523" s="11"/>
      <c r="R523" s="11"/>
      <c r="S523" s="11"/>
      <c r="T523" s="41"/>
      <c r="U523" s="41"/>
      <c r="V523" s="61" t="s">
        <v>1358</v>
      </c>
      <c r="W523" s="41"/>
      <c r="X523" s="41"/>
      <c r="Y523" s="63"/>
      <c r="Z523" s="11"/>
      <c r="AA523" s="1" t="s">
        <v>1784</v>
      </c>
      <c r="AB523" s="1"/>
      <c r="AC523" s="112">
        <v>671</v>
      </c>
      <c r="AD523" s="112">
        <v>10000</v>
      </c>
      <c r="AE523" s="11"/>
      <c r="AF523" s="11"/>
      <c r="AG523" s="11" t="s">
        <v>482</v>
      </c>
      <c r="AH523" s="112">
        <v>650</v>
      </c>
      <c r="AI523" s="11"/>
      <c r="AJ523" s="11"/>
      <c r="AK523" s="112"/>
      <c r="AL523" s="1"/>
      <c r="AM523" s="11"/>
      <c r="AN523" s="1"/>
      <c r="AO523" s="113">
        <v>31.4</v>
      </c>
      <c r="AP523" s="114">
        <v>35.700000000000003</v>
      </c>
      <c r="AQ523" s="115">
        <v>31.9</v>
      </c>
      <c r="AR523" s="116">
        <f t="shared" si="778"/>
        <v>99</v>
      </c>
      <c r="AS523" s="117">
        <f t="shared" si="779"/>
        <v>0.87955182072829119</v>
      </c>
      <c r="AT523" s="118">
        <f t="shared" si="780"/>
        <v>28.057703081232489</v>
      </c>
      <c r="AU523" s="119">
        <f t="shared" si="781"/>
        <v>0.46449704142011838</v>
      </c>
      <c r="AV523" s="19">
        <f>AW523*AO523/100</f>
        <v>26.941999999999997</v>
      </c>
      <c r="AW523" s="19">
        <f>98-AY523-(CD523*100/AO523)</f>
        <v>85.802547770700642</v>
      </c>
      <c r="AX523" s="120">
        <v>3.64</v>
      </c>
      <c r="AY523" s="19">
        <f>AX523*100/AO523</f>
        <v>11.592356687898089</v>
      </c>
      <c r="AZ523" s="1" t="s">
        <v>431</v>
      </c>
      <c r="BA523" s="55">
        <v>21.32</v>
      </c>
      <c r="BB523" s="1" t="s">
        <v>431</v>
      </c>
      <c r="BC523" s="6">
        <v>2.71</v>
      </c>
      <c r="BD523" s="6"/>
      <c r="BE523" s="19"/>
      <c r="BF523" s="19"/>
      <c r="BG523" s="64">
        <v>5391.1504424778768</v>
      </c>
      <c r="BH523" s="64">
        <v>130.68</v>
      </c>
      <c r="BI523" s="19">
        <v>0.38</v>
      </c>
      <c r="BJ523" s="19">
        <v>50.5</v>
      </c>
      <c r="BK523" s="19">
        <f>100-BJ523</f>
        <v>49.5</v>
      </c>
      <c r="BL523" s="121">
        <f t="shared" si="785"/>
        <v>1.0202020202020201</v>
      </c>
      <c r="BM523" s="122">
        <v>0.48</v>
      </c>
      <c r="BN523" s="6">
        <f t="shared" si="786"/>
        <v>1.5286624203821657</v>
      </c>
      <c r="BO523" s="1" t="s">
        <v>431</v>
      </c>
      <c r="BP523" s="19">
        <v>55.58</v>
      </c>
      <c r="BQ523" s="19">
        <v>17.52</v>
      </c>
      <c r="BR523" s="42">
        <v>48345.120000000003</v>
      </c>
      <c r="BS523" s="6">
        <f t="shared" si="787"/>
        <v>75.099999999999994</v>
      </c>
      <c r="BT523" s="4">
        <v>91.9</v>
      </c>
      <c r="BU523" s="42">
        <v>16832.55</v>
      </c>
      <c r="BV523" s="6">
        <f t="shared" si="788"/>
        <v>8.0999999999999943</v>
      </c>
      <c r="BW523" s="6">
        <f t="shared" si="789"/>
        <v>33.272400000000005</v>
      </c>
      <c r="BX523" s="22">
        <v>61.1</v>
      </c>
      <c r="BY523" s="22">
        <f t="shared" si="790"/>
        <v>21.812700000000003</v>
      </c>
      <c r="BZ523" s="6">
        <v>14</v>
      </c>
      <c r="CA523" s="22">
        <f t="shared" si="791"/>
        <v>4.9980000000000011</v>
      </c>
      <c r="CB523" s="6">
        <v>18.100000000000001</v>
      </c>
      <c r="CC523" s="22">
        <f t="shared" si="792"/>
        <v>6.4617000000000004</v>
      </c>
      <c r="CD523" s="22">
        <v>0.19</v>
      </c>
      <c r="CE523" s="123">
        <v>97.5</v>
      </c>
      <c r="CF523" s="124">
        <v>10638</v>
      </c>
      <c r="CG523" s="123">
        <v>93.7</v>
      </c>
      <c r="CH523" s="124">
        <v>8648</v>
      </c>
      <c r="CI523" s="123">
        <v>84.5</v>
      </c>
      <c r="CJ523" s="123">
        <v>94.8</v>
      </c>
      <c r="CK523" s="124">
        <v>9709</v>
      </c>
      <c r="CL523" s="19">
        <f t="shared" si="793"/>
        <v>4.3642857142857148</v>
      </c>
      <c r="CM523" s="19"/>
      <c r="CN523" s="19"/>
      <c r="CO523" s="19"/>
      <c r="CP523" s="6"/>
      <c r="CQ523" s="19"/>
      <c r="CR523" s="19"/>
      <c r="CS523" s="20"/>
      <c r="CT523" s="25"/>
      <c r="CU523" s="125"/>
      <c r="CV523" s="125"/>
      <c r="CW523" s="1"/>
      <c r="CX523" s="1"/>
      <c r="CY523" s="1"/>
      <c r="CZ523" s="22"/>
      <c r="DA523" s="16"/>
      <c r="DB523" s="126" t="s">
        <v>546</v>
      </c>
      <c r="DC523" s="127"/>
      <c r="DD523" s="128" t="s">
        <v>1785</v>
      </c>
      <c r="DE523" s="1"/>
      <c r="DF523" s="1"/>
      <c r="DG523" s="1"/>
      <c r="DH523" s="1"/>
      <c r="DI523" s="1" t="s">
        <v>433</v>
      </c>
      <c r="DJ523" s="331" t="s">
        <v>2624</v>
      </c>
      <c r="DK523" s="4">
        <v>2</v>
      </c>
      <c r="DL523" s="4"/>
      <c r="DM523" s="4"/>
      <c r="DN523" s="16">
        <v>0</v>
      </c>
      <c r="DO523" s="4"/>
      <c r="DP523" s="4"/>
      <c r="DQ523" s="4"/>
      <c r="DR523" s="22" t="s">
        <v>430</v>
      </c>
      <c r="DS523" s="22" t="s">
        <v>430</v>
      </c>
      <c r="DT523" s="22">
        <v>769</v>
      </c>
      <c r="DU523" s="22">
        <v>33.6</v>
      </c>
      <c r="DV523" s="22">
        <v>66.400000000000006</v>
      </c>
      <c r="DW523" s="39" t="s">
        <v>430</v>
      </c>
      <c r="DX523" s="39" t="s">
        <v>430</v>
      </c>
      <c r="DY523" s="39" t="s">
        <v>430</v>
      </c>
      <c r="DZ523" s="39" t="s">
        <v>430</v>
      </c>
      <c r="EA523" s="2">
        <v>0</v>
      </c>
      <c r="EB523" s="2"/>
      <c r="EC523" s="36"/>
      <c r="ED523" s="36"/>
      <c r="EE523" s="4">
        <f>L523</f>
        <v>15</v>
      </c>
      <c r="EF523" s="4">
        <v>70</v>
      </c>
      <c r="EG523" s="4"/>
      <c r="EH523" s="4">
        <v>1</v>
      </c>
      <c r="EI523" s="4" t="s">
        <v>2842</v>
      </c>
      <c r="EJ523" s="4">
        <v>175</v>
      </c>
      <c r="EK523" s="4">
        <v>80</v>
      </c>
      <c r="EL523" s="6">
        <f>EK523/(EJ523*EJ523*0.01*0.01)</f>
        <v>26.122448979591837</v>
      </c>
      <c r="EM523" s="4"/>
      <c r="EN523" s="4">
        <v>0</v>
      </c>
      <c r="EO523" s="4">
        <v>3</v>
      </c>
      <c r="EP523" s="4">
        <v>2</v>
      </c>
      <c r="EQ523" s="31" t="s">
        <v>513</v>
      </c>
      <c r="ER523" s="14" t="s">
        <v>513</v>
      </c>
      <c r="ES523" s="129">
        <f>C523</f>
        <v>16090</v>
      </c>
      <c r="ET523" s="130">
        <v>75</v>
      </c>
      <c r="EU523" s="130">
        <v>8223</v>
      </c>
      <c r="EV523" s="130">
        <v>4000</v>
      </c>
      <c r="EW523" s="130">
        <v>37440</v>
      </c>
      <c r="EX523" s="130">
        <v>5176</v>
      </c>
      <c r="EY523" s="131">
        <f t="shared" si="794"/>
        <v>645.96479999999997</v>
      </c>
      <c r="EZ523" s="38">
        <f t="shared" si="795"/>
        <v>9689.4719999999998</v>
      </c>
      <c r="FA523" s="9"/>
      <c r="FB523" s="9"/>
      <c r="FC523" s="9"/>
      <c r="FD523" s="9"/>
      <c r="FE523" s="132"/>
      <c r="FF523" s="132"/>
      <c r="FG523" s="132"/>
      <c r="FH523" s="133"/>
      <c r="FI523" s="134"/>
      <c r="FJ523" s="133"/>
      <c r="FK523" s="135"/>
      <c r="FL523" s="136"/>
      <c r="FM523" s="9"/>
      <c r="FN523" s="1"/>
      <c r="FO523" s="40">
        <f t="shared" si="796"/>
        <v>0.67100000000000004</v>
      </c>
      <c r="FP523" s="9"/>
      <c r="FQ523" s="118">
        <f t="shared" si="797"/>
        <v>62.945397057035144</v>
      </c>
      <c r="FR523" s="137">
        <f t="shared" si="798"/>
        <v>0.64596480000000001</v>
      </c>
      <c r="FS523" s="9"/>
      <c r="FT523" s="1"/>
      <c r="FU523" s="336">
        <v>43709</v>
      </c>
      <c r="FV523" s="343"/>
      <c r="FW523" s="237" t="s">
        <v>1322</v>
      </c>
      <c r="FX523" s="208"/>
      <c r="FY523" s="243" t="s">
        <v>2429</v>
      </c>
      <c r="FZ523" s="1"/>
      <c r="GA523" s="1">
        <v>2</v>
      </c>
      <c r="GB523" s="9"/>
      <c r="GC523" s="9"/>
      <c r="GD523" s="1"/>
      <c r="GE523" s="20">
        <v>0</v>
      </c>
      <c r="GF523" s="237" t="s">
        <v>513</v>
      </c>
      <c r="GG523" s="1"/>
      <c r="GH523" s="28">
        <v>44720</v>
      </c>
      <c r="GI523" s="351">
        <v>0</v>
      </c>
      <c r="GJ523" s="244" t="s">
        <v>2440</v>
      </c>
      <c r="GK523" s="1"/>
      <c r="GL523" s="244" t="s">
        <v>513</v>
      </c>
      <c r="GM523" s="9"/>
      <c r="GN523" s="1"/>
      <c r="GO523" s="10"/>
      <c r="GP523" s="10"/>
      <c r="GQ523" s="20"/>
      <c r="GR523" s="138"/>
      <c r="GS523" s="1"/>
      <c r="GT523" s="1"/>
      <c r="GU523" s="1"/>
      <c r="GV523" s="1"/>
      <c r="GW523" s="1"/>
      <c r="GX523" s="1"/>
      <c r="GY523" s="9"/>
      <c r="GZ523" s="9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22">
        <v>70.900000000000006</v>
      </c>
      <c r="KC523" s="22"/>
      <c r="KD523" s="22">
        <v>18.5</v>
      </c>
      <c r="KE523" s="20">
        <f t="shared" si="799"/>
        <v>202.83294720000001</v>
      </c>
      <c r="KF523" s="20">
        <f t="shared" si="800"/>
        <v>230.60943360000002</v>
      </c>
      <c r="KG523" s="20">
        <f t="shared" si="801"/>
        <v>206.06277119999996</v>
      </c>
      <c r="KH523" s="20">
        <f t="shared" si="802"/>
        <v>23.513118720000001</v>
      </c>
      <c r="KI523" s="20">
        <f t="shared" si="803"/>
        <v>3.1006310399999997</v>
      </c>
      <c r="KJ523" s="20">
        <f t="shared" si="804"/>
        <v>140.9023639296</v>
      </c>
      <c r="KK523" s="20">
        <f t="shared" si="805"/>
        <v>32.285320704000007</v>
      </c>
      <c r="KL523" s="20">
        <f t="shared" si="806"/>
        <v>41.740307481600006</v>
      </c>
      <c r="KM523" s="9"/>
      <c r="KN523" s="9"/>
      <c r="KO523" s="9"/>
      <c r="KP523" s="1"/>
      <c r="KQ523" s="9"/>
      <c r="KR523" s="9"/>
      <c r="KS523" s="23">
        <v>44720</v>
      </c>
      <c r="KT523" s="20">
        <v>2</v>
      </c>
      <c r="KU523" s="1">
        <v>1</v>
      </c>
      <c r="KV523" s="1">
        <v>2</v>
      </c>
      <c r="KW523" s="23">
        <v>44720</v>
      </c>
      <c r="KX523" s="1">
        <v>2</v>
      </c>
      <c r="KY523" s="1">
        <v>0</v>
      </c>
      <c r="KZ523" s="1">
        <v>0</v>
      </c>
      <c r="LA523" s="11" t="s">
        <v>2480</v>
      </c>
      <c r="LB523" s="11"/>
      <c r="LC523" s="11"/>
    </row>
    <row r="524" spans="1:315">
      <c r="A524" s="1">
        <v>206</v>
      </c>
      <c r="B524" s="415">
        <f>COUNTIFS($D$3:D524,D524,$F$3:F524,F524)</f>
        <v>1</v>
      </c>
      <c r="C524" s="34">
        <v>15840</v>
      </c>
      <c r="D524" s="21" t="s">
        <v>1712</v>
      </c>
      <c r="E524" s="2" t="s">
        <v>484</v>
      </c>
      <c r="F524" s="12">
        <v>6902055523</v>
      </c>
      <c r="G524" s="1">
        <v>52</v>
      </c>
      <c r="H524" s="441">
        <v>44403</v>
      </c>
      <c r="I524" s="29" t="s">
        <v>441</v>
      </c>
      <c r="J524" s="24" t="s">
        <v>486</v>
      </c>
      <c r="K524" s="2" t="s">
        <v>429</v>
      </c>
      <c r="L524" s="2">
        <v>9</v>
      </c>
      <c r="M524" s="2" t="s">
        <v>649</v>
      </c>
      <c r="N524" s="2" t="s">
        <v>644</v>
      </c>
      <c r="O524" s="11"/>
      <c r="P524" s="2" t="s">
        <v>1683</v>
      </c>
      <c r="Q524" s="11"/>
      <c r="R524" s="11"/>
      <c r="S524" s="11"/>
      <c r="T524" s="41"/>
      <c r="U524" s="41"/>
      <c r="V524" s="61" t="s">
        <v>1358</v>
      </c>
      <c r="W524" s="60" t="s">
        <v>1305</v>
      </c>
      <c r="X524" s="11"/>
      <c r="Y524" s="63"/>
      <c r="Z524" s="11"/>
      <c r="AA524" s="1" t="s">
        <v>793</v>
      </c>
      <c r="AB524" s="1"/>
      <c r="AC524" s="112">
        <v>269</v>
      </c>
      <c r="AD524" s="112">
        <v>2400</v>
      </c>
      <c r="AE524" s="11"/>
      <c r="AF524" s="11"/>
      <c r="AG524" s="11" t="s">
        <v>482</v>
      </c>
      <c r="AH524" s="112">
        <v>150</v>
      </c>
      <c r="AI524" s="11"/>
      <c r="AJ524" s="11"/>
      <c r="AK524" s="112"/>
      <c r="AL524" s="1"/>
      <c r="AM524" s="11"/>
      <c r="AN524" s="1"/>
      <c r="AO524" s="113">
        <v>40.299999999999997</v>
      </c>
      <c r="AP524" s="114">
        <v>39.5</v>
      </c>
      <c r="AQ524" s="115">
        <v>18.8</v>
      </c>
      <c r="AR524" s="116">
        <f t="shared" si="778"/>
        <v>98.6</v>
      </c>
      <c r="AS524" s="117">
        <f t="shared" si="779"/>
        <v>1.0202531645569619</v>
      </c>
      <c r="AT524" s="118">
        <f t="shared" si="780"/>
        <v>19.180759493670884</v>
      </c>
      <c r="AU524" s="119">
        <f t="shared" si="781"/>
        <v>0.69125214408233271</v>
      </c>
      <c r="AV524" s="19">
        <f>AW524*AO524/100</f>
        <v>35.563999999999993</v>
      </c>
      <c r="AW524" s="19">
        <f>98-AY524-(CD524*100/AO524)</f>
        <v>88.24813895781638</v>
      </c>
      <c r="AX524" s="120">
        <v>3.06</v>
      </c>
      <c r="AY524" s="19">
        <f>AX524*100/AO524</f>
        <v>7.5930521091811416</v>
      </c>
      <c r="AZ524" s="1" t="s">
        <v>431</v>
      </c>
      <c r="BA524" s="55">
        <v>41.34</v>
      </c>
      <c r="BB524" s="1" t="s">
        <v>431</v>
      </c>
      <c r="BC524" s="6">
        <v>0.27</v>
      </c>
      <c r="BD524" s="6"/>
      <c r="BE524" s="19"/>
      <c r="BF524" s="19"/>
      <c r="BG524" s="64">
        <v>4036.2831858407085</v>
      </c>
      <c r="BH524" s="64">
        <v>388.8</v>
      </c>
      <c r="BI524" s="19">
        <v>0.33</v>
      </c>
      <c r="BJ524" s="19">
        <v>28.3</v>
      </c>
      <c r="BK524" s="19">
        <f>100-BJ524</f>
        <v>71.7</v>
      </c>
      <c r="BL524" s="121">
        <f t="shared" si="785"/>
        <v>0.39470013947001392</v>
      </c>
      <c r="BM524" s="122">
        <v>0.26</v>
      </c>
      <c r="BN524" s="6">
        <f t="shared" si="786"/>
        <v>0.64516129032258074</v>
      </c>
      <c r="BO524" s="1" t="s">
        <v>431</v>
      </c>
      <c r="BP524" s="19">
        <v>47.074999999999996</v>
      </c>
      <c r="BQ524" s="19">
        <v>71.64</v>
      </c>
      <c r="BR524" s="42">
        <v>42842.520000000004</v>
      </c>
      <c r="BS524" s="6">
        <f t="shared" si="787"/>
        <v>61.2</v>
      </c>
      <c r="BT524" s="4">
        <v>89.5</v>
      </c>
      <c r="BU524" s="42">
        <v>5548.90625</v>
      </c>
      <c r="BV524" s="6">
        <f t="shared" si="788"/>
        <v>10.5</v>
      </c>
      <c r="BW524" s="6">
        <f t="shared" si="789"/>
        <v>39.302499999999995</v>
      </c>
      <c r="BX524" s="22">
        <v>31.7</v>
      </c>
      <c r="BY524" s="22">
        <f t="shared" si="790"/>
        <v>12.521499999999998</v>
      </c>
      <c r="BZ524" s="6">
        <v>29.5</v>
      </c>
      <c r="CA524" s="22">
        <f t="shared" si="791"/>
        <v>11.6525</v>
      </c>
      <c r="CB524" s="6">
        <v>38.299999999999997</v>
      </c>
      <c r="CC524" s="22">
        <f t="shared" si="792"/>
        <v>15.128499999999999</v>
      </c>
      <c r="CD524" s="22">
        <v>0.87</v>
      </c>
      <c r="CE524" s="123">
        <v>97.3</v>
      </c>
      <c r="CF524" s="124">
        <v>6924</v>
      </c>
      <c r="CG524" s="123">
        <v>90.3</v>
      </c>
      <c r="CH524" s="124">
        <v>5075</v>
      </c>
      <c r="CI524" s="123">
        <v>55.6</v>
      </c>
      <c r="CJ524" s="123">
        <v>79</v>
      </c>
      <c r="CK524" s="124">
        <v>5152</v>
      </c>
      <c r="CL524" s="19">
        <f t="shared" si="793"/>
        <v>1.0745762711864406</v>
      </c>
      <c r="CM524" s="19"/>
      <c r="CN524" s="19"/>
      <c r="CO524" s="19"/>
      <c r="CP524" s="6">
        <v>0.65</v>
      </c>
      <c r="CQ524" s="19"/>
      <c r="CR524" s="19"/>
      <c r="CS524" s="20"/>
      <c r="CT524" s="25"/>
      <c r="CU524" s="125"/>
      <c r="CV524" s="125"/>
      <c r="CW524" s="1"/>
      <c r="CX524" s="1"/>
      <c r="CY524" s="1"/>
      <c r="CZ524" s="22"/>
      <c r="DA524" s="16"/>
      <c r="DB524" s="126" t="s">
        <v>440</v>
      </c>
      <c r="DC524" s="127"/>
      <c r="DD524" s="128" t="s">
        <v>1713</v>
      </c>
      <c r="DE524" s="1"/>
      <c r="DF524" s="1"/>
      <c r="DG524" s="1"/>
      <c r="DH524" s="1"/>
      <c r="DI524" s="1" t="s">
        <v>433</v>
      </c>
      <c r="DJ524" s="206" t="s">
        <v>490</v>
      </c>
      <c r="DK524" s="4">
        <v>2</v>
      </c>
      <c r="DL524" s="4"/>
      <c r="DM524" s="4"/>
      <c r="DN524" s="16">
        <v>0</v>
      </c>
      <c r="DO524" s="4"/>
      <c r="DP524" s="4"/>
      <c r="DQ524" s="4"/>
      <c r="DR524" s="22" t="s">
        <v>430</v>
      </c>
      <c r="DS524" s="22" t="s">
        <v>430</v>
      </c>
      <c r="DT524" s="64">
        <v>300</v>
      </c>
      <c r="DU524" s="22">
        <v>17.399999999999999</v>
      </c>
      <c r="DV524" s="22">
        <v>82.6</v>
      </c>
      <c r="DW524" s="22" t="s">
        <v>430</v>
      </c>
      <c r="DX524" s="22" t="s">
        <v>430</v>
      </c>
      <c r="DY524" s="22" t="s">
        <v>430</v>
      </c>
      <c r="DZ524" s="22" t="s">
        <v>430</v>
      </c>
      <c r="EA524" s="2">
        <v>0</v>
      </c>
      <c r="EB524" s="65"/>
      <c r="EC524" s="36"/>
      <c r="ED524" s="36"/>
      <c r="EE524" s="4">
        <f>L524</f>
        <v>9</v>
      </c>
      <c r="EF524" s="4">
        <v>30</v>
      </c>
      <c r="EG524" s="4"/>
      <c r="EH524" s="4">
        <v>0</v>
      </c>
      <c r="EI524" s="4" t="s">
        <v>513</v>
      </c>
      <c r="EJ524" s="4">
        <v>175</v>
      </c>
      <c r="EK524" s="4">
        <v>71</v>
      </c>
      <c r="EL524" s="6">
        <f>EK524/(EJ524*EJ524*0.01*0.01)</f>
        <v>23.183673469387756</v>
      </c>
      <c r="EM524" s="4"/>
      <c r="EN524" s="4">
        <v>1</v>
      </c>
      <c r="EO524" s="4">
        <v>2</v>
      </c>
      <c r="EP524" s="4">
        <v>2</v>
      </c>
      <c r="EQ524" s="31">
        <v>7</v>
      </c>
      <c r="ER524" s="14">
        <v>44413</v>
      </c>
      <c r="ES524" s="129">
        <f>C524</f>
        <v>15840</v>
      </c>
      <c r="ET524" s="130">
        <v>75</v>
      </c>
      <c r="EU524" s="130">
        <v>69536</v>
      </c>
      <c r="EV524" s="130">
        <v>4000</v>
      </c>
      <c r="EW524" s="130">
        <v>39780</v>
      </c>
      <c r="EX524" s="130">
        <v>1917</v>
      </c>
      <c r="EY524" s="131">
        <f t="shared" si="794"/>
        <v>254.1942</v>
      </c>
      <c r="EZ524" s="38">
        <f t="shared" si="795"/>
        <v>2287.7478000000001</v>
      </c>
      <c r="FA524" s="9"/>
      <c r="FB524" s="9"/>
      <c r="FC524" s="9"/>
      <c r="FD524" s="9"/>
      <c r="FE524" s="132"/>
      <c r="FF524" s="132"/>
      <c r="FG524" s="132"/>
      <c r="FH524" s="133"/>
      <c r="FI524" s="134"/>
      <c r="FJ524" s="133"/>
      <c r="FK524" s="135"/>
      <c r="FL524" s="136"/>
      <c r="FM524" s="9"/>
      <c r="FN524" s="1"/>
      <c r="FO524" s="40">
        <f t="shared" si="796"/>
        <v>0.26900000000000002</v>
      </c>
      <c r="FP524" s="9"/>
      <c r="FQ524" s="118">
        <f t="shared" si="797"/>
        <v>2.7568453750575244</v>
      </c>
      <c r="FR524" s="137">
        <f t="shared" si="798"/>
        <v>0.25419419999999998</v>
      </c>
      <c r="FS524" s="9"/>
      <c r="FT524" s="1"/>
      <c r="FU524" s="336">
        <v>43525</v>
      </c>
      <c r="FV524" s="343"/>
      <c r="FW524" s="237" t="s">
        <v>2629</v>
      </c>
      <c r="FX524" s="208"/>
      <c r="FY524" s="243" t="s">
        <v>2461</v>
      </c>
      <c r="FZ524" s="1"/>
      <c r="GA524" s="1">
        <v>2</v>
      </c>
      <c r="GB524" s="9"/>
      <c r="GC524" s="9"/>
      <c r="GD524" s="1"/>
      <c r="GE524" s="20">
        <v>0</v>
      </c>
      <c r="GF524" s="237" t="s">
        <v>513</v>
      </c>
      <c r="GG524" s="1"/>
      <c r="GH524" s="28">
        <v>44413</v>
      </c>
      <c r="GI524" s="351">
        <v>1</v>
      </c>
      <c r="GJ524" s="244" t="s">
        <v>2843</v>
      </c>
      <c r="GK524" s="1"/>
      <c r="GL524" s="244" t="s">
        <v>513</v>
      </c>
      <c r="GM524" s="9"/>
      <c r="GN524" s="1"/>
      <c r="GO524" s="10"/>
      <c r="GP524" s="10"/>
      <c r="GQ524" s="20"/>
      <c r="GR524" s="138"/>
      <c r="GS524" s="1"/>
      <c r="GT524" s="1"/>
      <c r="GU524" s="1"/>
      <c r="GV524" s="1"/>
      <c r="GW524" s="1"/>
      <c r="GX524" s="1"/>
      <c r="GY524" s="9"/>
      <c r="GZ524" s="9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9"/>
      <c r="KC524" s="9"/>
      <c r="KD524" s="9"/>
      <c r="KE524" s="20">
        <f t="shared" si="799"/>
        <v>102.44026259999998</v>
      </c>
      <c r="KF524" s="20">
        <f t="shared" si="800"/>
        <v>100.40670899999998</v>
      </c>
      <c r="KG524" s="20">
        <f t="shared" si="801"/>
        <v>47.788509599999998</v>
      </c>
      <c r="KH524" s="20">
        <f t="shared" si="802"/>
        <v>7.7783425199999998</v>
      </c>
      <c r="KI524" s="20">
        <f t="shared" si="803"/>
        <v>0.66090492000000001</v>
      </c>
      <c r="KJ524" s="20">
        <f t="shared" si="804"/>
        <v>31.828926752999998</v>
      </c>
      <c r="KK524" s="20">
        <f t="shared" si="805"/>
        <v>29.619979154999996</v>
      </c>
      <c r="KL524" s="20">
        <f t="shared" si="806"/>
        <v>38.455769546999996</v>
      </c>
      <c r="KM524" s="9"/>
      <c r="KN524" s="9"/>
      <c r="KO524" s="9"/>
      <c r="KP524" s="1"/>
      <c r="KQ524" s="9"/>
      <c r="KR524" s="9"/>
      <c r="KS524" s="23">
        <v>44426</v>
      </c>
      <c r="KT524" s="20">
        <v>2</v>
      </c>
      <c r="KU524" s="1">
        <v>2</v>
      </c>
      <c r="KV524" s="1">
        <v>1</v>
      </c>
      <c r="KW524" s="23">
        <v>44928</v>
      </c>
      <c r="KX524" s="1">
        <v>1</v>
      </c>
      <c r="KY524" s="1">
        <v>0</v>
      </c>
      <c r="KZ524" s="1">
        <v>3</v>
      </c>
      <c r="LA524" s="11" t="s">
        <v>2509</v>
      </c>
      <c r="LB524" s="11"/>
      <c r="LC524" s="11"/>
    </row>
    <row r="525" spans="1:315">
      <c r="A525" s="1">
        <v>24</v>
      </c>
      <c r="B525" s="1">
        <f>COUNTIFS($D$3:D525,D525,$F$3:F525,F525)</f>
        <v>1</v>
      </c>
      <c r="C525" s="34">
        <v>16862</v>
      </c>
      <c r="D525" s="72" t="s">
        <v>1712</v>
      </c>
      <c r="E525" s="73" t="s">
        <v>497</v>
      </c>
      <c r="F525" s="75">
        <v>6503190155</v>
      </c>
      <c r="G525" s="74">
        <v>57</v>
      </c>
      <c r="H525" s="442">
        <v>44587</v>
      </c>
      <c r="I525" s="29" t="s">
        <v>1932</v>
      </c>
      <c r="J525" s="24" t="s">
        <v>486</v>
      </c>
      <c r="K525" s="2" t="s">
        <v>429</v>
      </c>
      <c r="L525" s="2">
        <v>11</v>
      </c>
      <c r="M525" s="2">
        <v>2</v>
      </c>
      <c r="N525" s="2" t="s">
        <v>430</v>
      </c>
      <c r="O525" s="11"/>
      <c r="P525" s="2" t="s">
        <v>1398</v>
      </c>
      <c r="Q525" s="11"/>
      <c r="R525" s="11"/>
      <c r="S525" s="11"/>
      <c r="T525" s="41"/>
      <c r="U525" s="41"/>
      <c r="V525" s="61" t="s">
        <v>1358</v>
      </c>
      <c r="W525" s="41"/>
      <c r="X525" s="41"/>
      <c r="Y525" s="63" t="s">
        <v>1923</v>
      </c>
      <c r="Z525" s="11"/>
      <c r="AA525" s="1" t="s">
        <v>1780</v>
      </c>
      <c r="AB525" s="1"/>
      <c r="AC525" s="112">
        <v>158</v>
      </c>
      <c r="AD525" s="112">
        <v>1700</v>
      </c>
      <c r="AE525" s="11"/>
      <c r="AF525" s="11"/>
      <c r="AG525" s="11" t="s">
        <v>490</v>
      </c>
      <c r="AH525" s="112">
        <v>150</v>
      </c>
      <c r="AI525" s="11"/>
      <c r="AJ525" s="11"/>
      <c r="AK525" s="112"/>
      <c r="AL525" s="1"/>
      <c r="AM525" s="11"/>
      <c r="AN525" s="1"/>
      <c r="AO525" s="113">
        <v>38.299999999999997</v>
      </c>
      <c r="AP525" s="114">
        <v>37.700000000000003</v>
      </c>
      <c r="AQ525" s="115">
        <v>23</v>
      </c>
      <c r="AR525" s="116">
        <f t="shared" si="778"/>
        <v>99</v>
      </c>
      <c r="AS525" s="117">
        <f t="shared" si="779"/>
        <v>1.0159151193633951</v>
      </c>
      <c r="AT525" s="118">
        <f t="shared" si="780"/>
        <v>23.366047745358088</v>
      </c>
      <c r="AU525" s="119">
        <f t="shared" si="781"/>
        <v>0.63097199341021404</v>
      </c>
      <c r="AV525" s="19">
        <f>AW525*AO525/100</f>
        <v>32.253999999999998</v>
      </c>
      <c r="AW525" s="19">
        <f>98-AY525-(CD525*100/AO525)</f>
        <v>84.214099216710181</v>
      </c>
      <c r="AX525" s="120">
        <v>4.43</v>
      </c>
      <c r="AY525" s="19">
        <f>AX525*100/AO525</f>
        <v>11.566579634464754</v>
      </c>
      <c r="AZ525" s="1" t="s">
        <v>431</v>
      </c>
      <c r="BA525" s="55">
        <v>24.9</v>
      </c>
      <c r="BB525" s="1" t="s">
        <v>431</v>
      </c>
      <c r="BC525" s="6">
        <v>5.8999999999999997E-2</v>
      </c>
      <c r="BD525" s="6"/>
      <c r="BE525" s="19"/>
      <c r="BF525" s="19"/>
      <c r="BG525" s="64">
        <v>5201.739130434783</v>
      </c>
      <c r="BH525" s="64">
        <v>291</v>
      </c>
      <c r="BI525" s="19">
        <v>0.2</v>
      </c>
      <c r="BJ525" s="19">
        <v>47.6</v>
      </c>
      <c r="BK525" s="19">
        <f>100-BJ525</f>
        <v>52.4</v>
      </c>
      <c r="BL525" s="121">
        <f t="shared" si="785"/>
        <v>0.90839694656488557</v>
      </c>
      <c r="BM525" s="122">
        <v>0.63</v>
      </c>
      <c r="BN525" s="6">
        <f t="shared" si="786"/>
        <v>1.6449086161879898</v>
      </c>
      <c r="BO525" s="1" t="s">
        <v>431</v>
      </c>
      <c r="BP525" s="19">
        <v>55.08</v>
      </c>
      <c r="BQ525" s="19">
        <v>61</v>
      </c>
      <c r="BR525" s="42">
        <v>50432.2</v>
      </c>
      <c r="BS525" s="6">
        <f t="shared" si="787"/>
        <v>54.4</v>
      </c>
      <c r="BT525" s="4">
        <v>94.6</v>
      </c>
      <c r="BU525" s="42">
        <v>6945</v>
      </c>
      <c r="BV525" s="6">
        <f t="shared" si="788"/>
        <v>5.4000000000000057</v>
      </c>
      <c r="BW525" s="6">
        <f t="shared" si="789"/>
        <v>37.700000000000003</v>
      </c>
      <c r="BX525" s="22">
        <v>23.2</v>
      </c>
      <c r="BY525" s="22">
        <f t="shared" si="790"/>
        <v>8.7463999999999995</v>
      </c>
      <c r="BZ525" s="6">
        <v>31.2</v>
      </c>
      <c r="CA525" s="22">
        <f t="shared" si="791"/>
        <v>11.7624</v>
      </c>
      <c r="CB525" s="6">
        <v>45.6</v>
      </c>
      <c r="CC525" s="22">
        <f t="shared" si="792"/>
        <v>17.191200000000002</v>
      </c>
      <c r="CD525" s="22">
        <v>0.85</v>
      </c>
      <c r="CE525" s="123">
        <v>93.7</v>
      </c>
      <c r="CF525" s="124">
        <v>8137</v>
      </c>
      <c r="CG525" s="123">
        <v>90</v>
      </c>
      <c r="CH525" s="124">
        <v>5874</v>
      </c>
      <c r="CI525" s="123">
        <v>65.3</v>
      </c>
      <c r="CJ525" s="123">
        <v>79.5</v>
      </c>
      <c r="CK525" s="124">
        <v>5410</v>
      </c>
      <c r="CL525" s="19">
        <f t="shared" si="793"/>
        <v>0.74358974358974361</v>
      </c>
      <c r="CM525" s="19"/>
      <c r="CN525" s="19"/>
      <c r="CO525" s="19"/>
      <c r="CP525" s="6"/>
      <c r="CQ525" s="19"/>
      <c r="CR525" s="19"/>
      <c r="CS525" s="20"/>
      <c r="CT525" s="25"/>
      <c r="CU525" s="125"/>
      <c r="CV525" s="125"/>
      <c r="CW525" s="1"/>
      <c r="CX525" s="1"/>
      <c r="CY525" s="1"/>
      <c r="CZ525" s="22"/>
      <c r="DA525" s="16"/>
      <c r="DB525" s="126" t="s">
        <v>440</v>
      </c>
      <c r="DC525" s="127"/>
      <c r="DD525" s="128" t="s">
        <v>1933</v>
      </c>
      <c r="DE525" s="1"/>
      <c r="DF525" s="1"/>
      <c r="DG525" s="1"/>
      <c r="DH525" s="1"/>
      <c r="DI525" s="1" t="s">
        <v>433</v>
      </c>
      <c r="DJ525" s="205" t="s">
        <v>482</v>
      </c>
      <c r="DK525" s="4">
        <v>2</v>
      </c>
      <c r="DL525" s="4"/>
      <c r="DM525" s="4"/>
      <c r="DN525" s="16">
        <v>0</v>
      </c>
      <c r="DO525" s="4"/>
      <c r="DP525" s="4"/>
      <c r="DQ525" s="4"/>
      <c r="DR525" s="55" t="s">
        <v>430</v>
      </c>
      <c r="DS525" s="22" t="s">
        <v>430</v>
      </c>
      <c r="DT525" s="22">
        <v>121</v>
      </c>
      <c r="DU525" s="22">
        <v>18.2</v>
      </c>
      <c r="DV525" s="22">
        <v>81.8</v>
      </c>
      <c r="DW525" s="22" t="s">
        <v>430</v>
      </c>
      <c r="DX525" s="22" t="s">
        <v>430</v>
      </c>
      <c r="DY525" s="22" t="s">
        <v>430</v>
      </c>
      <c r="DZ525" s="22" t="s">
        <v>430</v>
      </c>
      <c r="EA525" s="2">
        <v>0</v>
      </c>
      <c r="EB525" s="2"/>
      <c r="EC525" s="36"/>
      <c r="ED525" s="36"/>
      <c r="EE525" s="4">
        <f>L525</f>
        <v>11</v>
      </c>
      <c r="EF525" s="4">
        <v>20</v>
      </c>
      <c r="EG525" s="4"/>
      <c r="EH525" s="4">
        <v>1</v>
      </c>
      <c r="EI525" s="4" t="s">
        <v>2502</v>
      </c>
      <c r="EJ525" s="4" t="s">
        <v>430</v>
      </c>
      <c r="EK525" s="4" t="s">
        <v>430</v>
      </c>
      <c r="EL525" s="6" t="s">
        <v>430</v>
      </c>
      <c r="EM525" s="4"/>
      <c r="EN525" s="4">
        <v>0</v>
      </c>
      <c r="EO525" s="4">
        <v>2</v>
      </c>
      <c r="EP525" s="4">
        <v>2</v>
      </c>
      <c r="EQ525" s="31" t="s">
        <v>513</v>
      </c>
      <c r="ER525" s="14" t="s">
        <v>513</v>
      </c>
      <c r="ES525" s="129">
        <f>C525</f>
        <v>16862</v>
      </c>
      <c r="ET525" s="130">
        <v>75</v>
      </c>
      <c r="EU525" s="130">
        <v>7211</v>
      </c>
      <c r="EV525" s="130">
        <v>6478</v>
      </c>
      <c r="EW525" s="130">
        <v>37440</v>
      </c>
      <c r="EX525" s="130">
        <v>1926</v>
      </c>
      <c r="EY525" s="131">
        <f t="shared" si="794"/>
        <v>148.41914171040443</v>
      </c>
      <c r="EZ525" s="38">
        <f t="shared" si="795"/>
        <v>1632.6105588144487</v>
      </c>
      <c r="FA525" s="9"/>
      <c r="FB525" s="9"/>
      <c r="FC525" s="9"/>
      <c r="FD525" s="9"/>
      <c r="FE525" s="132"/>
      <c r="FF525" s="132"/>
      <c r="FG525" s="132"/>
      <c r="FH525" s="133"/>
      <c r="FI525" s="134"/>
      <c r="FJ525" s="133"/>
      <c r="FK525" s="135"/>
      <c r="FL525" s="136"/>
      <c r="FM525" s="9"/>
      <c r="FN525" s="1"/>
      <c r="FO525" s="40">
        <f t="shared" si="796"/>
        <v>0.158</v>
      </c>
      <c r="FP525" s="9"/>
      <c r="FQ525" s="118">
        <f t="shared" si="797"/>
        <v>26.709194286506726</v>
      </c>
      <c r="FR525" s="137">
        <f t="shared" si="798"/>
        <v>0.14841914171040443</v>
      </c>
      <c r="FS525" s="9"/>
      <c r="FT525" s="1"/>
      <c r="FU525" s="336">
        <v>44562</v>
      </c>
      <c r="FV525" s="343"/>
      <c r="FW525" s="237" t="s">
        <v>1322</v>
      </c>
      <c r="FX525" s="208"/>
      <c r="FY525" s="243" t="s">
        <v>2461</v>
      </c>
      <c r="FZ525" s="1"/>
      <c r="GA525" s="1">
        <v>2</v>
      </c>
      <c r="GB525" s="9"/>
      <c r="GC525" s="9"/>
      <c r="GD525" s="1"/>
      <c r="GE525" s="20">
        <v>0</v>
      </c>
      <c r="GF525" s="237" t="s">
        <v>513</v>
      </c>
      <c r="GG525" s="1"/>
      <c r="GH525" s="28">
        <v>44811</v>
      </c>
      <c r="GI525" s="351">
        <v>1</v>
      </c>
      <c r="GJ525" s="244" t="s">
        <v>2844</v>
      </c>
      <c r="GK525" s="1"/>
      <c r="GL525" s="244" t="s">
        <v>513</v>
      </c>
      <c r="GM525" s="9"/>
      <c r="GN525" s="1"/>
      <c r="GO525" s="10"/>
      <c r="GP525" s="10"/>
      <c r="GQ525" s="20"/>
      <c r="GR525" s="138"/>
      <c r="GS525" s="1"/>
      <c r="GT525" s="1"/>
      <c r="GU525" s="1"/>
      <c r="GV525" s="1"/>
      <c r="GW525" s="1"/>
      <c r="GX525" s="1"/>
      <c r="GY525" s="9"/>
      <c r="GZ525" s="9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22">
        <v>63.4</v>
      </c>
      <c r="KC525" s="22">
        <v>17.2</v>
      </c>
      <c r="KD525" s="22">
        <v>27.5</v>
      </c>
      <c r="KE525" s="20">
        <f t="shared" si="799"/>
        <v>56.844531275084897</v>
      </c>
      <c r="KF525" s="20">
        <f t="shared" si="800"/>
        <v>55.954016424822477</v>
      </c>
      <c r="KG525" s="20">
        <f t="shared" si="801"/>
        <v>34.136402593393015</v>
      </c>
      <c r="KH525" s="20">
        <f t="shared" si="802"/>
        <v>6.5749679777709158</v>
      </c>
      <c r="KI525" s="20">
        <f t="shared" si="803"/>
        <v>0.93504059277554796</v>
      </c>
      <c r="KJ525" s="20">
        <f t="shared" si="804"/>
        <v>12.981331810558814</v>
      </c>
      <c r="KK525" s="20">
        <f t="shared" si="805"/>
        <v>17.45765312454461</v>
      </c>
      <c r="KL525" s="20">
        <f t="shared" si="806"/>
        <v>25.51503148971905</v>
      </c>
      <c r="KM525" s="9"/>
      <c r="KN525" s="9"/>
      <c r="KO525" s="9"/>
      <c r="KP525" s="1"/>
      <c r="KQ525" s="9"/>
      <c r="KR525" s="9"/>
      <c r="KS525" s="23">
        <v>44811</v>
      </c>
      <c r="KT525" s="20">
        <v>1</v>
      </c>
      <c r="KU525" s="1">
        <v>1</v>
      </c>
      <c r="KV525" s="1">
        <v>1</v>
      </c>
      <c r="KW525" s="23">
        <v>44811</v>
      </c>
      <c r="KX525" s="1">
        <v>1</v>
      </c>
      <c r="KY525" s="1">
        <v>0</v>
      </c>
      <c r="KZ525" s="1">
        <v>3</v>
      </c>
      <c r="LA525" s="11" t="s">
        <v>2428</v>
      </c>
      <c r="LB525" s="11"/>
      <c r="LC525" s="11"/>
    </row>
    <row r="526" spans="1:315">
      <c r="A526" s="1">
        <v>198</v>
      </c>
      <c r="B526" s="1">
        <f>COUNTIFS($D$3:D526,D526,$F$3:F526,F526)</f>
        <v>2</v>
      </c>
      <c r="C526" s="34">
        <v>17981</v>
      </c>
      <c r="D526" s="72" t="s">
        <v>1712</v>
      </c>
      <c r="E526" s="73" t="s">
        <v>497</v>
      </c>
      <c r="F526" s="75">
        <v>6503190155</v>
      </c>
      <c r="G526" s="74">
        <v>57</v>
      </c>
      <c r="H526" s="442">
        <v>44811</v>
      </c>
      <c r="I526" s="29" t="s">
        <v>698</v>
      </c>
      <c r="J526" s="24" t="s">
        <v>486</v>
      </c>
      <c r="K526" s="2" t="s">
        <v>429</v>
      </c>
      <c r="L526" s="2">
        <v>22</v>
      </c>
      <c r="M526" s="2">
        <v>2</v>
      </c>
      <c r="N526" s="2" t="s">
        <v>430</v>
      </c>
      <c r="O526" s="11"/>
      <c r="P526" s="2" t="s">
        <v>2115</v>
      </c>
      <c r="Q526" s="11" t="s">
        <v>2097</v>
      </c>
      <c r="R526" s="11"/>
      <c r="S526" s="11"/>
      <c r="T526" s="41"/>
      <c r="U526" s="41"/>
      <c r="V526" s="61" t="s">
        <v>1980</v>
      </c>
      <c r="W526" s="41"/>
      <c r="X526" s="41" t="s">
        <v>1880</v>
      </c>
      <c r="Y526" s="41"/>
      <c r="Z526" s="29"/>
      <c r="AA526" s="1" t="s">
        <v>1780</v>
      </c>
      <c r="AB526" s="1"/>
      <c r="AC526" s="112">
        <v>141</v>
      </c>
      <c r="AD526" s="112">
        <v>3100</v>
      </c>
      <c r="AE526" s="1"/>
      <c r="AF526" s="1"/>
      <c r="AG526" s="11" t="s">
        <v>482</v>
      </c>
      <c r="AH526" s="112">
        <v>250</v>
      </c>
      <c r="AI526" s="1"/>
      <c r="AJ526" s="11"/>
      <c r="AK526" s="112"/>
      <c r="AL526" s="1"/>
      <c r="AM526" s="11"/>
      <c r="AN526" s="1"/>
      <c r="AO526" s="113"/>
      <c r="AP526" s="114"/>
      <c r="AQ526" s="115"/>
      <c r="AR526" s="116">
        <f t="shared" si="778"/>
        <v>0</v>
      </c>
      <c r="AS526" s="117" t="e">
        <f t="shared" si="779"/>
        <v>#DIV/0!</v>
      </c>
      <c r="AT526" s="118" t="e">
        <f t="shared" si="780"/>
        <v>#DIV/0!</v>
      </c>
      <c r="AU526" s="119" t="e">
        <f t="shared" si="781"/>
        <v>#DIV/0!</v>
      </c>
      <c r="AV526" s="19" t="e">
        <f>AW526*AO526/100</f>
        <v>#DIV/0!</v>
      </c>
      <c r="AW526" s="19" t="e">
        <f>98-AY526</f>
        <v>#DIV/0!</v>
      </c>
      <c r="AX526" s="120"/>
      <c r="AY526" s="19" t="e">
        <f>AX526*100/AO526</f>
        <v>#DIV/0!</v>
      </c>
      <c r="AZ526" s="1" t="s">
        <v>431</v>
      </c>
      <c r="BA526" s="55"/>
      <c r="BB526" s="1" t="s">
        <v>431</v>
      </c>
      <c r="BC526" s="6"/>
      <c r="BD526" s="6"/>
      <c r="BE526" s="19"/>
      <c r="BF526" s="19"/>
      <c r="BG526" s="64"/>
      <c r="BH526" s="64"/>
      <c r="BI526" s="19"/>
      <c r="BJ526" s="19"/>
      <c r="BK526" s="19">
        <f>100-BJ526</f>
        <v>100</v>
      </c>
      <c r="BL526" s="121">
        <f t="shared" si="785"/>
        <v>0</v>
      </c>
      <c r="BM526" s="122"/>
      <c r="BN526" s="6" t="e">
        <f t="shared" si="786"/>
        <v>#DIV/0!</v>
      </c>
      <c r="BO526" s="1" t="s">
        <v>431</v>
      </c>
      <c r="BP526" s="19"/>
      <c r="BQ526" s="19"/>
      <c r="BR526" s="42"/>
      <c r="BS526" s="6">
        <f t="shared" si="787"/>
        <v>0</v>
      </c>
      <c r="BT526" s="4"/>
      <c r="BU526" s="42"/>
      <c r="BV526" s="6">
        <f t="shared" si="788"/>
        <v>100</v>
      </c>
      <c r="BW526" s="6">
        <f t="shared" si="789"/>
        <v>0</v>
      </c>
      <c r="BX526" s="22"/>
      <c r="BY526" s="22">
        <f t="shared" si="790"/>
        <v>0</v>
      </c>
      <c r="BZ526" s="6"/>
      <c r="CA526" s="22">
        <f t="shared" si="791"/>
        <v>0</v>
      </c>
      <c r="CB526" s="6"/>
      <c r="CC526" s="22">
        <f t="shared" si="792"/>
        <v>0</v>
      </c>
      <c r="CD526" s="22" t="s">
        <v>431</v>
      </c>
      <c r="CE526" s="123"/>
      <c r="CF526" s="124"/>
      <c r="CG526" s="123"/>
      <c r="CH526" s="124"/>
      <c r="CI526" s="123"/>
      <c r="CJ526" s="123"/>
      <c r="CK526" s="124"/>
      <c r="CL526" s="19" t="e">
        <f t="shared" si="793"/>
        <v>#DIV/0!</v>
      </c>
      <c r="CM526" s="19"/>
      <c r="CN526" s="19"/>
      <c r="CO526" s="19"/>
      <c r="CP526" s="6"/>
      <c r="CQ526" s="19"/>
      <c r="CR526" s="19"/>
      <c r="CS526" s="20"/>
      <c r="CT526" s="25"/>
      <c r="CU526" s="125"/>
      <c r="CV526" s="125"/>
      <c r="CW526" s="1"/>
      <c r="CX526" s="1"/>
      <c r="CY526" s="1"/>
      <c r="CZ526" s="22"/>
      <c r="DA526" s="16"/>
      <c r="DB526" s="126"/>
      <c r="DC526" s="127"/>
      <c r="DD526" s="128"/>
      <c r="DE526" s="1"/>
      <c r="DF526" s="1"/>
      <c r="DG526" s="1"/>
      <c r="DH526" s="1"/>
      <c r="DI526" s="1"/>
      <c r="DJ526" s="205" t="s">
        <v>482</v>
      </c>
      <c r="DK526" s="4"/>
      <c r="DL526" s="4"/>
      <c r="DM526" s="4"/>
      <c r="DN526" s="16"/>
      <c r="DO526" s="4"/>
      <c r="DP526" s="4"/>
      <c r="DQ526" s="4"/>
      <c r="DR526" s="55"/>
      <c r="DS526" s="22"/>
      <c r="DT526" s="22"/>
      <c r="DU526" s="22"/>
      <c r="DV526" s="22"/>
      <c r="DW526" s="22"/>
      <c r="DX526" s="22"/>
      <c r="DY526" s="22"/>
      <c r="DZ526" s="22"/>
      <c r="EA526" s="2"/>
      <c r="EB526" s="2"/>
      <c r="EC526" s="36"/>
      <c r="ED526" s="36"/>
      <c r="EE526" s="4">
        <f>L526</f>
        <v>22</v>
      </c>
      <c r="EF526" s="4">
        <v>20</v>
      </c>
      <c r="EG526" s="4"/>
      <c r="EH526" s="4">
        <v>1</v>
      </c>
      <c r="EI526" s="4" t="s">
        <v>2502</v>
      </c>
      <c r="EJ526" s="4" t="s">
        <v>430</v>
      </c>
      <c r="EK526" s="4" t="s">
        <v>430</v>
      </c>
      <c r="EL526" s="6" t="s">
        <v>430</v>
      </c>
      <c r="EM526" s="4"/>
      <c r="EN526" s="4">
        <v>0</v>
      </c>
      <c r="EO526" s="4">
        <v>2</v>
      </c>
      <c r="EP526" s="4">
        <v>2</v>
      </c>
      <c r="EQ526" s="31" t="s">
        <v>513</v>
      </c>
      <c r="ER526" s="14" t="s">
        <v>513</v>
      </c>
      <c r="ES526" s="129">
        <f>C526</f>
        <v>17981</v>
      </c>
      <c r="ET526" s="130">
        <v>75</v>
      </c>
      <c r="EU526" s="130">
        <v>7211</v>
      </c>
      <c r="EV526" s="130">
        <v>6478</v>
      </c>
      <c r="EW526" s="130">
        <v>37440</v>
      </c>
      <c r="EX526" s="130">
        <v>1926</v>
      </c>
      <c r="EY526" s="131">
        <f t="shared" si="794"/>
        <v>148.41914171040443</v>
      </c>
      <c r="EZ526" s="38">
        <f t="shared" si="795"/>
        <v>3265.2211176288974</v>
      </c>
      <c r="FA526" s="9"/>
      <c r="FB526" s="9"/>
      <c r="FC526" s="9"/>
      <c r="FD526" s="9"/>
      <c r="FE526" s="132"/>
      <c r="FF526" s="132"/>
      <c r="FG526" s="132"/>
      <c r="FH526" s="133"/>
      <c r="FI526" s="134"/>
      <c r="FJ526" s="133"/>
      <c r="FK526" s="135"/>
      <c r="FL526" s="136"/>
      <c r="FM526" s="9"/>
      <c r="FN526" s="1"/>
      <c r="FO526" s="40">
        <f t="shared" si="796"/>
        <v>0.14099999999999999</v>
      </c>
      <c r="FP526" s="9"/>
      <c r="FQ526" s="118">
        <f t="shared" si="797"/>
        <v>26.709194286506726</v>
      </c>
      <c r="FR526" s="137">
        <f t="shared" si="798"/>
        <v>0.14841914171040443</v>
      </c>
      <c r="FS526" s="9"/>
      <c r="FT526" s="1"/>
      <c r="FU526" s="336">
        <v>44562</v>
      </c>
      <c r="FV526" s="343"/>
      <c r="FW526" s="237" t="s">
        <v>1322</v>
      </c>
      <c r="FX526" s="208"/>
      <c r="FY526" s="243" t="s">
        <v>2429</v>
      </c>
      <c r="FZ526" s="1"/>
      <c r="GA526" s="1">
        <v>2</v>
      </c>
      <c r="GB526" s="9"/>
      <c r="GC526" s="9"/>
      <c r="GD526" s="1"/>
      <c r="GE526" s="20">
        <v>0</v>
      </c>
      <c r="GF526" s="237" t="s">
        <v>513</v>
      </c>
      <c r="GG526" s="1"/>
      <c r="GH526" s="244" t="s">
        <v>430</v>
      </c>
      <c r="GI526" s="352" t="s">
        <v>2488</v>
      </c>
      <c r="GJ526" s="244" t="s">
        <v>430</v>
      </c>
      <c r="GK526" s="1"/>
      <c r="GL526" s="244" t="s">
        <v>513</v>
      </c>
      <c r="GM526" s="9"/>
      <c r="GN526" s="1"/>
      <c r="GO526" s="10"/>
      <c r="GP526" s="10"/>
      <c r="GQ526" s="20"/>
      <c r="GR526" s="138"/>
      <c r="GS526" s="1"/>
      <c r="GT526" s="1"/>
      <c r="GU526" s="1"/>
      <c r="GV526" s="1"/>
      <c r="GW526" s="1"/>
      <c r="GX526" s="1"/>
      <c r="GY526" s="9"/>
      <c r="GZ526" s="9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22"/>
      <c r="KC526" s="22"/>
      <c r="KD526" s="22"/>
      <c r="KE526" s="20">
        <f t="shared" si="799"/>
        <v>0</v>
      </c>
      <c r="KF526" s="20">
        <f t="shared" si="800"/>
        <v>0</v>
      </c>
      <c r="KG526" s="20">
        <f t="shared" si="801"/>
        <v>0</v>
      </c>
      <c r="KH526" s="20">
        <f t="shared" si="802"/>
        <v>0</v>
      </c>
      <c r="KI526" s="20">
        <f t="shared" si="803"/>
        <v>0</v>
      </c>
      <c r="KJ526" s="20">
        <f t="shared" si="804"/>
        <v>0</v>
      </c>
      <c r="KK526" s="20">
        <f t="shared" si="805"/>
        <v>0</v>
      </c>
      <c r="KL526" s="20">
        <f t="shared" si="806"/>
        <v>0</v>
      </c>
      <c r="KM526" s="1"/>
      <c r="KN526" s="1"/>
      <c r="KO526" s="9"/>
      <c r="KP526" s="22"/>
      <c r="KQ526" s="22"/>
      <c r="KR526" s="22"/>
      <c r="KS526" s="245" t="s">
        <v>430</v>
      </c>
      <c r="KT526" s="459" t="s">
        <v>430</v>
      </c>
      <c r="KU526" s="237" t="s">
        <v>430</v>
      </c>
      <c r="KV526" s="237" t="s">
        <v>430</v>
      </c>
      <c r="KW526" s="23">
        <v>44811</v>
      </c>
      <c r="KX526" s="1">
        <v>1</v>
      </c>
      <c r="KY526" s="1">
        <v>0</v>
      </c>
      <c r="KZ526" s="1">
        <v>3</v>
      </c>
      <c r="LA526" s="11" t="s">
        <v>2428</v>
      </c>
      <c r="LB526" s="11"/>
      <c r="LC526" s="11"/>
    </row>
    <row r="527" spans="1:315">
      <c r="A527" s="1">
        <v>77</v>
      </c>
      <c r="B527" s="415">
        <f>COUNTIFS($D$3:D527,D527,$F$3:F527,F527)</f>
        <v>1</v>
      </c>
      <c r="C527" s="21">
        <v>12459</v>
      </c>
      <c r="D527" s="21" t="s">
        <v>2358</v>
      </c>
      <c r="E527" s="1" t="s">
        <v>481</v>
      </c>
      <c r="F527" s="12">
        <v>5655252240</v>
      </c>
      <c r="G527" s="1">
        <v>64</v>
      </c>
      <c r="H527" s="441">
        <v>43888</v>
      </c>
      <c r="I527" s="162"/>
      <c r="J527" s="24"/>
      <c r="K527" s="9"/>
      <c r="L527" s="1"/>
      <c r="M527" s="1"/>
      <c r="N527" s="1"/>
      <c r="O527" s="1"/>
      <c r="P527" s="25"/>
      <c r="Q527" s="25"/>
      <c r="R527" s="25"/>
      <c r="S527" s="27"/>
      <c r="T527" s="27"/>
      <c r="U527" s="27"/>
      <c r="V527" s="27"/>
      <c r="W527" s="27"/>
      <c r="X527" s="27"/>
      <c r="Y527" s="26"/>
      <c r="Z527" s="8"/>
      <c r="AA527" s="1"/>
      <c r="AB527" s="1"/>
      <c r="AC527" s="1"/>
      <c r="AD527" s="1"/>
      <c r="AE527" s="1"/>
      <c r="AF527" s="1"/>
      <c r="AG527" s="136"/>
      <c r="AH527" s="9"/>
      <c r="AI527" s="1"/>
      <c r="AJ527" s="1"/>
      <c r="AK527" s="112"/>
      <c r="AL527" s="1"/>
      <c r="AM527" s="1"/>
      <c r="AN527" s="1"/>
      <c r="AO527" s="163"/>
      <c r="AP527" s="164"/>
      <c r="AQ527" s="165"/>
      <c r="AR527" s="166"/>
      <c r="AS527" s="135"/>
      <c r="AT527" s="21"/>
      <c r="AU527" s="167"/>
      <c r="AV527" s="1"/>
      <c r="AW527" s="1"/>
      <c r="AX527" s="168"/>
      <c r="AY527" s="1"/>
      <c r="AZ527" s="1"/>
      <c r="BA527" s="142"/>
      <c r="BB527" s="1"/>
      <c r="BC527" s="169"/>
      <c r="BD527" s="4"/>
      <c r="BE527" s="1"/>
      <c r="BF527" s="1"/>
      <c r="BG527" s="1"/>
      <c r="BH527" s="1"/>
      <c r="BI527" s="1"/>
      <c r="BJ527" s="1"/>
      <c r="BK527" s="1"/>
      <c r="BL527" s="170"/>
      <c r="BM527" s="123"/>
      <c r="BN527" s="4"/>
      <c r="BO527" s="1"/>
      <c r="BP527" s="1"/>
      <c r="BQ527" s="1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25"/>
      <c r="CP527" s="4"/>
      <c r="CQ527" s="1"/>
      <c r="CR527" s="1"/>
      <c r="CS527" s="1"/>
      <c r="CT527" s="25"/>
      <c r="CU527" s="125"/>
      <c r="CV527" s="125"/>
      <c r="CW527" s="1"/>
      <c r="CX527" s="1"/>
      <c r="CY527" s="1"/>
      <c r="CZ527" s="1"/>
      <c r="DA527" s="1"/>
      <c r="DB527" s="126"/>
      <c r="DC527" s="8"/>
      <c r="DD527" s="8"/>
      <c r="DE527" s="1"/>
      <c r="DF527" s="1"/>
      <c r="DG527" s="1"/>
      <c r="DH527" s="1"/>
      <c r="DI527" s="2"/>
      <c r="DJ527" s="205" t="s">
        <v>482</v>
      </c>
      <c r="DK527" s="4"/>
      <c r="DL527" s="4"/>
      <c r="DM527" s="4"/>
      <c r="DN527" s="4"/>
      <c r="DO527" s="4"/>
      <c r="DP527" s="4"/>
      <c r="DQ527" s="4"/>
      <c r="DR527" s="1"/>
      <c r="DS527" s="1"/>
      <c r="DT527" s="2"/>
      <c r="DU527" s="2"/>
      <c r="DV527" s="2"/>
      <c r="DW527" s="2"/>
      <c r="DX527" s="2"/>
      <c r="DY527" s="2"/>
      <c r="DZ527" s="2"/>
      <c r="EA527" s="2"/>
      <c r="EB527" s="1"/>
      <c r="EC527" s="9"/>
      <c r="ED527" s="9"/>
      <c r="EE527" s="9"/>
      <c r="EF527" s="1">
        <v>40</v>
      </c>
      <c r="EG527" s="1"/>
      <c r="EH527" s="1">
        <v>1</v>
      </c>
      <c r="EI527" s="237" t="s">
        <v>2565</v>
      </c>
      <c r="EJ527" s="237" t="s">
        <v>430</v>
      </c>
      <c r="EK527" s="237" t="s">
        <v>430</v>
      </c>
      <c r="EL527" s="6" t="s">
        <v>430</v>
      </c>
      <c r="EM527" s="1"/>
      <c r="EN527" s="1">
        <v>0</v>
      </c>
      <c r="EO527" s="1">
        <v>2</v>
      </c>
      <c r="EP527" s="1">
        <v>1</v>
      </c>
      <c r="EQ527" s="244" t="s">
        <v>513</v>
      </c>
      <c r="ER527" s="10" t="s">
        <v>513</v>
      </c>
      <c r="ES527" s="129"/>
      <c r="ET527" s="9"/>
      <c r="EU527" s="9"/>
      <c r="EV527" s="9"/>
      <c r="EW527" s="9"/>
      <c r="EX527" s="9"/>
      <c r="EY527" s="132"/>
      <c r="EZ527" s="132"/>
      <c r="FA527" s="11"/>
      <c r="FB527" s="9"/>
      <c r="FC527" s="9"/>
      <c r="FD527" s="9"/>
      <c r="FE527" s="9"/>
      <c r="FF527" s="9"/>
      <c r="FG527" s="132"/>
      <c r="FH527" s="132"/>
      <c r="FI527" s="134"/>
      <c r="FJ527" s="133"/>
      <c r="FK527" s="171"/>
      <c r="FL527" s="21"/>
      <c r="FM527" s="136"/>
      <c r="FN527" s="9"/>
      <c r="FO527" s="36"/>
      <c r="FP527" s="9"/>
      <c r="FQ527" s="132"/>
      <c r="FR527" s="132"/>
      <c r="FS527" s="1"/>
      <c r="FT527" s="1"/>
      <c r="FU527" s="336">
        <v>43862</v>
      </c>
      <c r="FV527" s="343" t="s">
        <v>772</v>
      </c>
      <c r="FW527" s="237" t="s">
        <v>2845</v>
      </c>
      <c r="FX527" s="208" t="s">
        <v>772</v>
      </c>
      <c r="FY527" s="243" t="s">
        <v>2461</v>
      </c>
      <c r="FZ527" s="1"/>
      <c r="GA527" s="1">
        <v>2</v>
      </c>
      <c r="GB527" s="9"/>
      <c r="GC527" s="9"/>
      <c r="GD527" s="1"/>
      <c r="GE527" s="20">
        <v>0</v>
      </c>
      <c r="GF527" s="237" t="s">
        <v>513</v>
      </c>
      <c r="GG527" s="1"/>
      <c r="GH527" s="28">
        <v>43892</v>
      </c>
      <c r="GI527" s="351">
        <v>1</v>
      </c>
      <c r="GJ527" s="244" t="s">
        <v>2440</v>
      </c>
      <c r="GK527" s="1"/>
      <c r="GL527" s="244" t="s">
        <v>513</v>
      </c>
      <c r="GM527" s="9"/>
      <c r="GN527" s="1"/>
      <c r="GO527" s="1"/>
      <c r="GP527" s="4"/>
      <c r="GQ527" s="1"/>
      <c r="GR527" s="138"/>
      <c r="GS527" s="1"/>
      <c r="GT527" s="1"/>
      <c r="GU527" s="1"/>
      <c r="GV527" s="1"/>
      <c r="GW527" s="1"/>
      <c r="GX527" s="1"/>
      <c r="GY527" s="9"/>
      <c r="GZ527" s="9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9"/>
      <c r="KC527" s="9"/>
      <c r="KD527" s="9"/>
      <c r="KE527" s="9"/>
      <c r="KF527" s="9"/>
      <c r="KG527" s="9"/>
      <c r="KH527" s="9"/>
      <c r="KI527" s="9"/>
      <c r="KJ527" s="9"/>
      <c r="KK527" s="9"/>
      <c r="KL527" s="9"/>
      <c r="KM527" s="9"/>
      <c r="KN527" s="9"/>
      <c r="KO527" s="9"/>
      <c r="KP527" s="1"/>
      <c r="KQ527" s="9"/>
      <c r="KR527" s="9"/>
      <c r="KS527" s="23">
        <v>43892</v>
      </c>
      <c r="KT527" s="20">
        <v>2</v>
      </c>
      <c r="KU527" s="1">
        <v>1</v>
      </c>
      <c r="KV527" s="1">
        <v>2</v>
      </c>
      <c r="KW527" s="23">
        <v>43894</v>
      </c>
      <c r="KX527" s="1">
        <v>2</v>
      </c>
      <c r="KY527" s="1">
        <v>0</v>
      </c>
      <c r="KZ527" s="1">
        <v>0</v>
      </c>
      <c r="LA527" s="11" t="s">
        <v>2428</v>
      </c>
      <c r="LB527" s="11"/>
      <c r="LC527" s="11"/>
    </row>
    <row r="528" spans="1:315">
      <c r="A528" s="1">
        <v>44</v>
      </c>
      <c r="B528" s="415">
        <f>COUNTIFS($D$3:D528,D528,$F$3:F528,F528)</f>
        <v>1</v>
      </c>
      <c r="C528" s="21">
        <v>10232</v>
      </c>
      <c r="D528" s="21" t="s">
        <v>2317</v>
      </c>
      <c r="E528" s="1" t="s">
        <v>2318</v>
      </c>
      <c r="F528" s="12">
        <v>6601090188</v>
      </c>
      <c r="G528" s="1">
        <v>53</v>
      </c>
      <c r="H528" s="441">
        <v>43502</v>
      </c>
      <c r="I528" s="162"/>
      <c r="J528" s="24"/>
      <c r="K528" s="9"/>
      <c r="L528" s="1"/>
      <c r="M528" s="1"/>
      <c r="N528" s="1"/>
      <c r="O528" s="1"/>
      <c r="P528" s="25"/>
      <c r="Q528" s="25"/>
      <c r="R528" s="25"/>
      <c r="S528" s="27"/>
      <c r="T528" s="27"/>
      <c r="U528" s="27"/>
      <c r="V528" s="27"/>
      <c r="W528" s="27"/>
      <c r="X528" s="27"/>
      <c r="Y528" s="26"/>
      <c r="Z528" s="8"/>
      <c r="AA528" s="1"/>
      <c r="AB528" s="1"/>
      <c r="AC528" s="1"/>
      <c r="AD528" s="1"/>
      <c r="AE528" s="1"/>
      <c r="AF528" s="1"/>
      <c r="AG528" s="136"/>
      <c r="AH528" s="9"/>
      <c r="AI528" s="1"/>
      <c r="AJ528" s="1"/>
      <c r="AK528" s="112"/>
      <c r="AL528" s="1"/>
      <c r="AM528" s="1"/>
      <c r="AN528" s="1"/>
      <c r="AO528" s="163"/>
      <c r="AP528" s="164"/>
      <c r="AQ528" s="165"/>
      <c r="AR528" s="166"/>
      <c r="AS528" s="135"/>
      <c r="AT528" s="21"/>
      <c r="AU528" s="167"/>
      <c r="AV528" s="1"/>
      <c r="AW528" s="1"/>
      <c r="AX528" s="168"/>
      <c r="AY528" s="1"/>
      <c r="AZ528" s="1"/>
      <c r="BA528" s="142"/>
      <c r="BB528" s="1"/>
      <c r="BC528" s="169"/>
      <c r="BD528" s="4"/>
      <c r="BE528" s="1"/>
      <c r="BF528" s="1"/>
      <c r="BG528" s="1"/>
      <c r="BH528" s="1"/>
      <c r="BI528" s="1"/>
      <c r="BJ528" s="1"/>
      <c r="BK528" s="1"/>
      <c r="BL528" s="170"/>
      <c r="BM528" s="123"/>
      <c r="BN528" s="4"/>
      <c r="BO528" s="1"/>
      <c r="BP528" s="1"/>
      <c r="BQ528" s="1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25"/>
      <c r="CP528" s="4"/>
      <c r="CQ528" s="1"/>
      <c r="CR528" s="1"/>
      <c r="CS528" s="1"/>
      <c r="CT528" s="25"/>
      <c r="CU528" s="125"/>
      <c r="CV528" s="125"/>
      <c r="CW528" s="1"/>
      <c r="CX528" s="1"/>
      <c r="CY528" s="1"/>
      <c r="CZ528" s="1"/>
      <c r="DA528" s="1"/>
      <c r="DB528" s="126"/>
      <c r="DC528" s="8"/>
      <c r="DD528" s="8"/>
      <c r="DE528" s="1"/>
      <c r="DF528" s="1"/>
      <c r="DG528" s="1"/>
      <c r="DH528" s="1"/>
      <c r="DI528" s="2"/>
      <c r="DJ528" s="206" t="s">
        <v>490</v>
      </c>
      <c r="DK528" s="4"/>
      <c r="DL528" s="4"/>
      <c r="DM528" s="4"/>
      <c r="DN528" s="4"/>
      <c r="DO528" s="4"/>
      <c r="DP528" s="4"/>
      <c r="DQ528" s="4"/>
      <c r="DR528" s="1"/>
      <c r="DS528" s="1"/>
      <c r="DT528" s="2"/>
      <c r="DU528" s="2"/>
      <c r="DV528" s="2"/>
      <c r="DW528" s="2"/>
      <c r="DX528" s="2"/>
      <c r="DY528" s="2"/>
      <c r="DZ528" s="2"/>
      <c r="EA528" s="2"/>
      <c r="EB528" s="1"/>
      <c r="EC528" s="9"/>
      <c r="ED528" s="9"/>
      <c r="EE528" s="9"/>
      <c r="EF528" s="1">
        <v>60</v>
      </c>
      <c r="EG528" s="1"/>
      <c r="EH528" s="1">
        <v>1</v>
      </c>
      <c r="EI528" s="237" t="s">
        <v>2846</v>
      </c>
      <c r="EJ528" s="1">
        <v>180</v>
      </c>
      <c r="EK528" s="1">
        <v>96</v>
      </c>
      <c r="EL528" s="6">
        <f>EK528/((EJ528/100)*(EJ528/100))</f>
        <v>29.629629629629626</v>
      </c>
      <c r="EM528" s="1"/>
      <c r="EN528" s="1">
        <v>1</v>
      </c>
      <c r="EO528" s="1">
        <v>2</v>
      </c>
      <c r="EP528" s="1">
        <v>1</v>
      </c>
      <c r="EQ528" s="244" t="s">
        <v>2684</v>
      </c>
      <c r="ER528" s="10">
        <v>43570</v>
      </c>
      <c r="ES528" s="129"/>
      <c r="ET528" s="9"/>
      <c r="EU528" s="9"/>
      <c r="EV528" s="9"/>
      <c r="EW528" s="9"/>
      <c r="EX528" s="9"/>
      <c r="EY528" s="132"/>
      <c r="EZ528" s="132"/>
      <c r="FA528" s="11"/>
      <c r="FB528" s="9"/>
      <c r="FC528" s="9"/>
      <c r="FD528" s="9"/>
      <c r="FE528" s="9"/>
      <c r="FF528" s="9"/>
      <c r="FG528" s="132"/>
      <c r="FH528" s="132"/>
      <c r="FI528" s="134"/>
      <c r="FJ528" s="133"/>
      <c r="FK528" s="171"/>
      <c r="FL528" s="21"/>
      <c r="FM528" s="136"/>
      <c r="FN528" s="9"/>
      <c r="FO528" s="36"/>
      <c r="FP528" s="9"/>
      <c r="FQ528" s="132"/>
      <c r="FR528" s="132"/>
      <c r="FS528" s="1"/>
      <c r="FT528" s="1"/>
      <c r="FU528" s="335" t="s">
        <v>772</v>
      </c>
      <c r="FV528" s="344">
        <v>43435</v>
      </c>
      <c r="FW528" s="210" t="s">
        <v>772</v>
      </c>
      <c r="FX528" s="244" t="s">
        <v>2471</v>
      </c>
      <c r="FY528" s="243" t="s">
        <v>2429</v>
      </c>
      <c r="FZ528" s="1"/>
      <c r="GA528" s="1">
        <v>1</v>
      </c>
      <c r="GB528" s="9"/>
      <c r="GC528" s="9"/>
      <c r="GD528" s="1"/>
      <c r="GE528" s="20">
        <v>1</v>
      </c>
      <c r="GF528" s="237" t="s">
        <v>2489</v>
      </c>
      <c r="GG528" s="1"/>
      <c r="GH528" s="28">
        <v>43551</v>
      </c>
      <c r="GI528" s="351">
        <v>1</v>
      </c>
      <c r="GJ528" s="244" t="s">
        <v>2782</v>
      </c>
      <c r="GK528" s="1"/>
      <c r="GL528" s="244" t="s">
        <v>513</v>
      </c>
      <c r="GM528" s="9"/>
      <c r="GN528" s="1"/>
      <c r="GO528" s="1"/>
      <c r="GP528" s="4"/>
      <c r="GQ528" s="1"/>
      <c r="GR528" s="138"/>
      <c r="GS528" s="1"/>
      <c r="GT528" s="1"/>
      <c r="GU528" s="1"/>
      <c r="GV528" s="1"/>
      <c r="GW528" s="1"/>
      <c r="GX528" s="1"/>
      <c r="GY528" s="9"/>
      <c r="GZ528" s="9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9"/>
      <c r="KC528" s="9"/>
      <c r="KD528" s="9"/>
      <c r="KE528" s="9"/>
      <c r="KF528" s="9"/>
      <c r="KG528" s="9"/>
      <c r="KH528" s="9"/>
      <c r="KI528" s="9"/>
      <c r="KJ528" s="9"/>
      <c r="KK528" s="9"/>
      <c r="KL528" s="9"/>
      <c r="KM528" s="9"/>
      <c r="KN528" s="9"/>
      <c r="KO528" s="9"/>
      <c r="KP528" s="1"/>
      <c r="KQ528" s="9"/>
      <c r="KR528" s="9"/>
      <c r="KS528" s="23">
        <v>43551</v>
      </c>
      <c r="KT528" s="20">
        <v>2</v>
      </c>
      <c r="KU528" s="1">
        <v>3</v>
      </c>
      <c r="KV528" s="1">
        <v>1</v>
      </c>
      <c r="KW528" s="23">
        <v>44936</v>
      </c>
      <c r="KX528" s="1">
        <v>1</v>
      </c>
      <c r="KY528" s="1">
        <v>0</v>
      </c>
      <c r="KZ528" s="1">
        <v>3</v>
      </c>
      <c r="LA528" s="11" t="s">
        <v>2428</v>
      </c>
      <c r="LB528" s="11"/>
      <c r="LC528" s="11"/>
    </row>
    <row r="529" spans="1:315">
      <c r="A529" s="1">
        <v>35</v>
      </c>
      <c r="B529" s="1">
        <f>COUNTIFS($D$3:D529,D529,$F$3:F529,F529)</f>
        <v>1</v>
      </c>
      <c r="C529" s="34">
        <v>12277</v>
      </c>
      <c r="D529" s="21" t="s">
        <v>616</v>
      </c>
      <c r="E529" s="2" t="s">
        <v>520</v>
      </c>
      <c r="F529" s="12">
        <v>7205295383</v>
      </c>
      <c r="G529" s="1">
        <v>48</v>
      </c>
      <c r="H529" s="441">
        <v>43865</v>
      </c>
      <c r="I529" s="29" t="s">
        <v>639</v>
      </c>
      <c r="J529" s="24" t="s">
        <v>486</v>
      </c>
      <c r="K529" s="2" t="s">
        <v>429</v>
      </c>
      <c r="L529" s="1">
        <v>18</v>
      </c>
      <c r="M529" s="2">
        <v>8</v>
      </c>
      <c r="N529" s="2" t="s">
        <v>430</v>
      </c>
      <c r="O529" s="1"/>
      <c r="P529" s="1" t="s">
        <v>1002</v>
      </c>
      <c r="Q529" s="25"/>
      <c r="R529" s="25"/>
      <c r="S529" s="2"/>
      <c r="T529" s="45" t="s">
        <v>782</v>
      </c>
      <c r="U529" s="45"/>
      <c r="V529" s="47" t="s">
        <v>858</v>
      </c>
      <c r="W529" s="27"/>
      <c r="X529" s="56"/>
      <c r="Y529" s="56"/>
      <c r="Z529" s="29"/>
      <c r="AA529" s="1" t="s">
        <v>797</v>
      </c>
      <c r="AB529" s="1"/>
      <c r="AC529" s="112">
        <v>209</v>
      </c>
      <c r="AD529" s="112">
        <v>3700</v>
      </c>
      <c r="AE529" s="11" t="s">
        <v>513</v>
      </c>
      <c r="AF529" s="11" t="s">
        <v>513</v>
      </c>
      <c r="AG529" s="11" t="s">
        <v>482</v>
      </c>
      <c r="AH529" s="112">
        <v>250</v>
      </c>
      <c r="AI529" s="11"/>
      <c r="AJ529" s="11"/>
      <c r="AK529" s="112"/>
      <c r="AL529" s="1"/>
      <c r="AM529" s="11"/>
      <c r="AN529" s="1"/>
      <c r="AO529" s="113">
        <v>35.799999999999997</v>
      </c>
      <c r="AP529" s="114">
        <v>53.5</v>
      </c>
      <c r="AQ529" s="115">
        <v>10</v>
      </c>
      <c r="AR529" s="116">
        <f t="shared" ref="AR529:AR540" si="807">AO529+AP529+AQ529</f>
        <v>99.3</v>
      </c>
      <c r="AS529" s="117">
        <f t="shared" ref="AS529:AS540" si="808">AO529/AP529</f>
        <v>0.66915887850467282</v>
      </c>
      <c r="AT529" s="118">
        <f t="shared" ref="AT529:AT540" si="809">AO529/AP529*AQ529</f>
        <v>6.6915887850467284</v>
      </c>
      <c r="AU529" s="119">
        <f t="shared" ref="AU529:AU540" si="810">AO529/(AP529+AQ529)</f>
        <v>0.56377952755905503</v>
      </c>
      <c r="AV529" s="19">
        <v>24.916799999999995</v>
      </c>
      <c r="AW529" s="19">
        <f>95-AY529</f>
        <v>69.599999999999994</v>
      </c>
      <c r="AX529" s="148">
        <v>9.0931999999999977</v>
      </c>
      <c r="AY529" s="19">
        <v>25.4</v>
      </c>
      <c r="AZ529" s="1" t="s">
        <v>431</v>
      </c>
      <c r="BA529" s="55">
        <v>3.4</v>
      </c>
      <c r="BB529" s="1" t="s">
        <v>431</v>
      </c>
      <c r="BC529" s="6">
        <v>0.5</v>
      </c>
      <c r="BD529" s="22">
        <v>76.5</v>
      </c>
      <c r="BE529" s="22">
        <v>44.7</v>
      </c>
      <c r="BF529" s="22">
        <v>36.799999999999997</v>
      </c>
      <c r="BG529" s="2">
        <v>8014</v>
      </c>
      <c r="BH529" s="20">
        <v>187.84000000000003</v>
      </c>
      <c r="BI529" s="19">
        <v>0.5</v>
      </c>
      <c r="BJ529" s="19">
        <v>55.9</v>
      </c>
      <c r="BK529" s="1">
        <v>44.1</v>
      </c>
      <c r="BL529" s="121">
        <f t="shared" ref="BL529:BL540" si="811">BJ529/BK529</f>
        <v>1.2675736961451247</v>
      </c>
      <c r="BM529" s="122">
        <v>0.8</v>
      </c>
      <c r="BN529" s="6">
        <f t="shared" ref="BN529:BN540" si="812">BM529*100/AO529</f>
        <v>2.2346368715083802</v>
      </c>
      <c r="BO529" s="1" t="s">
        <v>431</v>
      </c>
      <c r="BP529" s="19">
        <v>4.9609999999999994</v>
      </c>
      <c r="BQ529" s="19">
        <v>14.625999999999999</v>
      </c>
      <c r="BR529" s="42">
        <v>27117</v>
      </c>
      <c r="BS529" s="6">
        <f t="shared" ref="BS529:BS540" si="813">BX529+BZ529</f>
        <v>56.400000000000006</v>
      </c>
      <c r="BT529" s="4">
        <v>83.4</v>
      </c>
      <c r="BU529" s="42">
        <v>12062.52</v>
      </c>
      <c r="BV529" s="6">
        <f t="shared" ref="BV529:BV540" si="814">100-BT529</f>
        <v>16.599999999999994</v>
      </c>
      <c r="BW529" s="6">
        <f t="shared" ref="BW529:BW540" si="815">BY529+CA529+CC529</f>
        <v>53.339500000000001</v>
      </c>
      <c r="BX529" s="4">
        <v>23.8</v>
      </c>
      <c r="BY529" s="22">
        <f t="shared" ref="BY529:BY540" si="816">BX529*AP529/100</f>
        <v>12.732999999999999</v>
      </c>
      <c r="BZ529" s="4">
        <v>32.6</v>
      </c>
      <c r="CA529" s="22">
        <f t="shared" ref="CA529:CA540" si="817">BZ529*AP529/100</f>
        <v>17.441000000000003</v>
      </c>
      <c r="CB529" s="4">
        <v>43.3</v>
      </c>
      <c r="CC529" s="22">
        <f t="shared" ref="CC529:CC540" si="818">CB529*AP529/100</f>
        <v>23.165499999999998</v>
      </c>
      <c r="CD529" s="22"/>
      <c r="CE529" s="123">
        <v>98.5</v>
      </c>
      <c r="CF529" s="124">
        <v>6308.4</v>
      </c>
      <c r="CG529" s="123">
        <v>97.2</v>
      </c>
      <c r="CH529" s="124">
        <v>4690.4000000000005</v>
      </c>
      <c r="CI529" s="123">
        <v>68.099999999999994</v>
      </c>
      <c r="CJ529" s="123">
        <v>84.8</v>
      </c>
      <c r="CK529" s="124">
        <v>4431</v>
      </c>
      <c r="CL529" s="19">
        <f t="shared" ref="CL529:CL540" si="819">BX529/BZ529</f>
        <v>0.73006134969325154</v>
      </c>
      <c r="CM529" s="22"/>
      <c r="CN529" s="22"/>
      <c r="CO529" s="22"/>
      <c r="CP529" s="6"/>
      <c r="CQ529" s="19"/>
      <c r="CR529" s="19"/>
      <c r="CS529" s="19"/>
      <c r="CT529" s="22"/>
      <c r="CU529" s="139"/>
      <c r="CV529" s="139"/>
      <c r="CW529" s="22"/>
      <c r="CX529" s="22"/>
      <c r="CY529" s="1"/>
      <c r="CZ529" s="22"/>
      <c r="DA529" s="1"/>
      <c r="DB529" s="126" t="s">
        <v>440</v>
      </c>
      <c r="DC529" s="127"/>
      <c r="DD529" s="128" t="s">
        <v>1012</v>
      </c>
      <c r="DE529" s="1"/>
      <c r="DF529" s="1"/>
      <c r="DG529" s="1"/>
      <c r="DH529" s="1"/>
      <c r="DI529" s="1" t="s">
        <v>433</v>
      </c>
      <c r="DJ529" s="205" t="s">
        <v>482</v>
      </c>
      <c r="DK529" s="4">
        <v>2</v>
      </c>
      <c r="DL529" s="4"/>
      <c r="DM529" s="4"/>
      <c r="DN529" s="16">
        <v>0</v>
      </c>
      <c r="DO529" s="4"/>
      <c r="DP529" s="4"/>
      <c r="DQ529" s="4"/>
      <c r="DR529" s="1" t="s">
        <v>430</v>
      </c>
      <c r="DS529" s="1" t="s">
        <v>430</v>
      </c>
      <c r="DT529" s="1">
        <v>259</v>
      </c>
      <c r="DU529" s="1">
        <v>12.4</v>
      </c>
      <c r="DV529" s="1">
        <v>87.6</v>
      </c>
      <c r="DW529" s="1" t="s">
        <v>430</v>
      </c>
      <c r="DX529" s="1" t="s">
        <v>430</v>
      </c>
      <c r="DY529" s="1" t="s">
        <v>430</v>
      </c>
      <c r="DZ529" s="1" t="s">
        <v>430</v>
      </c>
      <c r="EA529" s="1">
        <v>0</v>
      </c>
      <c r="EB529" s="1"/>
      <c r="EC529" s="36"/>
      <c r="ED529" s="36"/>
      <c r="EE529" s="4">
        <v>18</v>
      </c>
      <c r="EF529" s="4">
        <v>100</v>
      </c>
      <c r="EG529" s="4"/>
      <c r="EH529" s="4">
        <v>1</v>
      </c>
      <c r="EI529" s="4" t="s">
        <v>2848</v>
      </c>
      <c r="EJ529" s="4" t="s">
        <v>430</v>
      </c>
      <c r="EK529" s="4" t="s">
        <v>430</v>
      </c>
      <c r="EL529" s="6" t="s">
        <v>430</v>
      </c>
      <c r="EM529" s="4">
        <v>2</v>
      </c>
      <c r="EN529" s="1">
        <v>1</v>
      </c>
      <c r="EO529" s="4">
        <v>1</v>
      </c>
      <c r="EP529" s="4">
        <v>1</v>
      </c>
      <c r="EQ529" s="31" t="s">
        <v>2455</v>
      </c>
      <c r="ER529" s="14">
        <v>43854</v>
      </c>
      <c r="ES529" s="129">
        <v>12277</v>
      </c>
      <c r="ET529" s="130">
        <v>75</v>
      </c>
      <c r="EU529" s="130">
        <v>34236</v>
      </c>
      <c r="EV529" s="130">
        <v>8000</v>
      </c>
      <c r="EW529" s="130">
        <v>40560</v>
      </c>
      <c r="EX529" s="130">
        <v>3280</v>
      </c>
      <c r="EY529" s="131">
        <f>EX529/EV529*EW529/ET529</f>
        <v>221.72799999999998</v>
      </c>
      <c r="EZ529" s="38">
        <f>L529*EY529</f>
        <v>3991.1039999999998</v>
      </c>
      <c r="FA529" s="9"/>
      <c r="FB529" s="9"/>
      <c r="FC529" s="9"/>
      <c r="FD529" s="9"/>
      <c r="FE529" s="132"/>
      <c r="FF529" s="132"/>
      <c r="FG529" s="132"/>
      <c r="FH529" s="133"/>
      <c r="FI529" s="11"/>
      <c r="FJ529" s="133"/>
      <c r="FK529" s="135"/>
      <c r="FL529" s="136"/>
      <c r="FM529" s="9"/>
      <c r="FN529" s="1"/>
      <c r="FO529" s="40">
        <f>AC529/1000</f>
        <v>0.20899999999999999</v>
      </c>
      <c r="FP529" s="9"/>
      <c r="FQ529" s="118">
        <f t="shared" ref="FQ529:FQ540" si="820">EX529*100/EU529</f>
        <v>9.5805584764575293</v>
      </c>
      <c r="FR529" s="137">
        <f>EY529/1000</f>
        <v>0.22172799999999998</v>
      </c>
      <c r="FS529" s="140">
        <f>DT529/EY529</f>
        <v>1.1680978496175496</v>
      </c>
      <c r="FT529" s="140"/>
      <c r="FU529" s="336">
        <v>42979</v>
      </c>
      <c r="FV529" s="343"/>
      <c r="FW529" s="237" t="s">
        <v>1380</v>
      </c>
      <c r="FX529" s="208"/>
      <c r="FY529" s="243" t="s">
        <v>2847</v>
      </c>
      <c r="FZ529" s="1"/>
      <c r="GA529" s="1">
        <v>3</v>
      </c>
      <c r="GB529" s="9"/>
      <c r="GC529" s="9"/>
      <c r="GD529" s="1"/>
      <c r="GE529" s="20">
        <v>1</v>
      </c>
      <c r="GF529" s="237" t="s">
        <v>522</v>
      </c>
      <c r="GG529" s="1"/>
      <c r="GH529" s="28">
        <v>43879</v>
      </c>
      <c r="GI529" s="351">
        <v>0</v>
      </c>
      <c r="GJ529" s="244" t="s">
        <v>2706</v>
      </c>
      <c r="GK529" s="1"/>
      <c r="GL529" s="244" t="s">
        <v>513</v>
      </c>
      <c r="GM529" s="9"/>
      <c r="GN529" s="1"/>
      <c r="GO529" s="10">
        <v>43865</v>
      </c>
      <c r="GP529" s="10"/>
      <c r="GQ529" s="20"/>
      <c r="GR529" s="138"/>
      <c r="GS529" s="1"/>
      <c r="GT529" s="19">
        <v>2.0132751014800001</v>
      </c>
      <c r="GU529" s="1"/>
      <c r="GV529" s="145">
        <v>0.7314611512000001</v>
      </c>
      <c r="GW529" s="1"/>
      <c r="GX529" s="1"/>
      <c r="GY529" s="9"/>
      <c r="GZ529" s="9"/>
      <c r="HA529" s="32">
        <v>2.09</v>
      </c>
      <c r="HB529" s="32">
        <v>24.34</v>
      </c>
      <c r="HC529" s="33">
        <v>2072.66</v>
      </c>
      <c r="HD529" s="32">
        <v>11.32</v>
      </c>
      <c r="HE529" s="32">
        <v>4.43</v>
      </c>
      <c r="HF529" s="32">
        <v>15.72</v>
      </c>
      <c r="HG529" s="33">
        <v>5991.91</v>
      </c>
      <c r="HH529" s="32">
        <v>118.57</v>
      </c>
      <c r="HI529" s="33">
        <v>416.56</v>
      </c>
      <c r="HJ529" s="32">
        <v>447.59</v>
      </c>
      <c r="HK529" s="32">
        <v>5.68</v>
      </c>
      <c r="HL529" s="32">
        <v>56.58</v>
      </c>
      <c r="HM529" s="32">
        <v>324.16000000000003</v>
      </c>
      <c r="HN529" s="32">
        <v>0</v>
      </c>
      <c r="HO529" s="32">
        <v>348.25</v>
      </c>
      <c r="HP529" s="33">
        <v>5506.25</v>
      </c>
      <c r="HQ529" s="32">
        <v>25.64</v>
      </c>
      <c r="HR529" s="32">
        <v>5.16</v>
      </c>
      <c r="HS529" s="32">
        <v>517.66999999999996</v>
      </c>
      <c r="HT529" s="32">
        <v>822.87</v>
      </c>
      <c r="HU529" s="32">
        <v>1463.53</v>
      </c>
      <c r="HV529" s="32">
        <v>10.51</v>
      </c>
      <c r="HW529" s="32">
        <v>129.91</v>
      </c>
      <c r="HX529" s="32">
        <v>78.239999999999995</v>
      </c>
      <c r="HY529" s="32">
        <v>0</v>
      </c>
      <c r="HZ529" s="32">
        <v>301.16000000000003</v>
      </c>
      <c r="IA529" s="22">
        <f>HU529/HP529</f>
        <v>0.26579432463110103</v>
      </c>
      <c r="IB529" s="1"/>
      <c r="IC529" s="1"/>
      <c r="ID529" s="1"/>
      <c r="IE529" s="1"/>
      <c r="IF529" s="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9"/>
      <c r="KC529" s="9"/>
      <c r="KD529" s="9"/>
      <c r="KE529" s="20">
        <f t="shared" ref="KE529:KE540" si="821">FR529*AO529/100*1000</f>
        <v>79.378623999999988</v>
      </c>
      <c r="KF529" s="20">
        <f t="shared" ref="KF529:KF540" si="822">FR529*AP529/100*1000</f>
        <v>118.62447999999999</v>
      </c>
      <c r="KG529" s="20">
        <f t="shared" ref="KG529:KG540" si="823">FR529*AQ529/100*1000</f>
        <v>22.172799999999995</v>
      </c>
      <c r="KH529" s="20">
        <f t="shared" ref="KH529:KH540" si="824">FR529*AX529/100*1000</f>
        <v>20.162170495999995</v>
      </c>
      <c r="KI529" s="20">
        <f t="shared" ref="KI529:KI540" si="825">FR529*BM529/100*1000</f>
        <v>1.7738240000000001</v>
      </c>
      <c r="KJ529" s="20">
        <f t="shared" ref="KJ529:KJ540" si="826">FR529*BY529/100*1000</f>
        <v>28.232626239999991</v>
      </c>
      <c r="KK529" s="20">
        <f t="shared" ref="KK529:KK540" si="827">FR529*CA529/100*1000</f>
        <v>38.671580480000003</v>
      </c>
      <c r="KL529" s="20">
        <f t="shared" ref="KL529:KL540" si="828">FR529*CC529/100*1000</f>
        <v>51.36439983999999</v>
      </c>
      <c r="KM529" s="9"/>
      <c r="KN529" s="9"/>
      <c r="KO529" s="9"/>
      <c r="KP529" s="1"/>
      <c r="KQ529" s="9"/>
      <c r="KR529" s="9"/>
      <c r="KS529" s="23">
        <v>43879</v>
      </c>
      <c r="KT529" s="20">
        <v>1</v>
      </c>
      <c r="KU529" s="1">
        <v>1</v>
      </c>
      <c r="KV529" s="1">
        <v>1</v>
      </c>
      <c r="KW529" s="23">
        <v>44285</v>
      </c>
      <c r="KX529" s="1">
        <v>1</v>
      </c>
      <c r="KY529" s="1">
        <v>0</v>
      </c>
      <c r="KZ529" s="1">
        <v>3</v>
      </c>
      <c r="LA529" s="11" t="s">
        <v>2498</v>
      </c>
      <c r="LB529" s="11"/>
      <c r="LC529" s="11"/>
    </row>
    <row r="530" spans="1:315">
      <c r="A530" s="1">
        <v>213</v>
      </c>
      <c r="B530" s="1">
        <f>COUNTIFS($D$3:D530,D530,$F$3:F530,F530)</f>
        <v>1</v>
      </c>
      <c r="C530" s="34">
        <v>13371</v>
      </c>
      <c r="D530" s="21" t="s">
        <v>616</v>
      </c>
      <c r="E530" s="2" t="s">
        <v>491</v>
      </c>
      <c r="F530" s="12">
        <v>6701140127</v>
      </c>
      <c r="G530" s="1">
        <v>53</v>
      </c>
      <c r="H530" s="441">
        <v>44083</v>
      </c>
      <c r="I530" s="29" t="s">
        <v>1273</v>
      </c>
      <c r="J530" s="24" t="s">
        <v>486</v>
      </c>
      <c r="K530" s="2" t="s">
        <v>429</v>
      </c>
      <c r="L530" s="1">
        <v>12</v>
      </c>
      <c r="M530" s="2">
        <v>2</v>
      </c>
      <c r="N530" s="2" t="s">
        <v>430</v>
      </c>
      <c r="O530" s="1"/>
      <c r="P530" s="1" t="s">
        <v>1246</v>
      </c>
      <c r="Q530" s="25"/>
      <c r="R530" s="25"/>
      <c r="S530" s="2"/>
      <c r="T530" s="41"/>
      <c r="U530" s="41"/>
      <c r="V530" s="57" t="s">
        <v>1270</v>
      </c>
      <c r="W530" s="27"/>
      <c r="X530" s="56"/>
      <c r="Y530" s="56"/>
      <c r="Z530" s="29"/>
      <c r="AA530" s="1" t="s">
        <v>793</v>
      </c>
      <c r="AB530" s="1"/>
      <c r="AC530" s="112" t="s">
        <v>734</v>
      </c>
      <c r="AD530" s="112" t="s">
        <v>734</v>
      </c>
      <c r="AE530" s="11"/>
      <c r="AF530" s="11"/>
      <c r="AG530" s="11" t="s">
        <v>482</v>
      </c>
      <c r="AH530" s="112">
        <v>50</v>
      </c>
      <c r="AI530" s="11"/>
      <c r="AJ530" s="11"/>
      <c r="AK530" s="112"/>
      <c r="AL530" s="1"/>
      <c r="AM530" s="11"/>
      <c r="AN530" s="1"/>
      <c r="AO530" s="113">
        <v>34.5</v>
      </c>
      <c r="AP530" s="114">
        <v>58.3</v>
      </c>
      <c r="AQ530" s="115">
        <v>5.7</v>
      </c>
      <c r="AR530" s="116">
        <f t="shared" si="807"/>
        <v>98.5</v>
      </c>
      <c r="AS530" s="117">
        <f t="shared" si="808"/>
        <v>0.59176672384219553</v>
      </c>
      <c r="AT530" s="118">
        <f t="shared" si="809"/>
        <v>3.3730703259005148</v>
      </c>
      <c r="AU530" s="119">
        <f t="shared" si="810"/>
        <v>0.5390625</v>
      </c>
      <c r="AV530" s="19">
        <f>AW530*AO530/100</f>
        <v>30.439999999999994</v>
      </c>
      <c r="AW530" s="19">
        <f>98-AY530-(CD530*100/AO530)</f>
        <v>88.231884057971001</v>
      </c>
      <c r="AX530" s="120">
        <v>2.89</v>
      </c>
      <c r="AY530" s="19">
        <f>AX530*100/AO530</f>
        <v>8.3768115942028984</v>
      </c>
      <c r="AZ530" s="1" t="s">
        <v>431</v>
      </c>
      <c r="BA530" s="55">
        <v>29</v>
      </c>
      <c r="BB530" s="1" t="s">
        <v>431</v>
      </c>
      <c r="BC530" s="6">
        <v>0.15</v>
      </c>
      <c r="BD530" s="6"/>
      <c r="BE530" s="19"/>
      <c r="BF530" s="19"/>
      <c r="BG530" s="64">
        <v>6592</v>
      </c>
      <c r="BH530" s="64">
        <v>345.11627906976747</v>
      </c>
      <c r="BI530" s="19">
        <v>3.3</v>
      </c>
      <c r="BJ530" s="19">
        <v>29.9</v>
      </c>
      <c r="BK530" s="1">
        <v>70.099999999999994</v>
      </c>
      <c r="BL530" s="144">
        <f t="shared" si="811"/>
        <v>0.42653352353780316</v>
      </c>
      <c r="BM530" s="122">
        <v>0.37</v>
      </c>
      <c r="BN530" s="6">
        <f t="shared" si="812"/>
        <v>1.0724637681159421</v>
      </c>
      <c r="BO530" s="1" t="s">
        <v>431</v>
      </c>
      <c r="BP530" s="19">
        <v>30.6</v>
      </c>
      <c r="BQ530" s="19">
        <v>46.528999999999996</v>
      </c>
      <c r="BR530" s="42">
        <v>49359.200000000004</v>
      </c>
      <c r="BS530" s="6">
        <f t="shared" si="813"/>
        <v>51.900000000000006</v>
      </c>
      <c r="BT530" s="4">
        <v>92</v>
      </c>
      <c r="BU530" s="42">
        <v>5274.5762711864409</v>
      </c>
      <c r="BV530" s="6">
        <f t="shared" si="814"/>
        <v>8</v>
      </c>
      <c r="BW530" s="6">
        <f t="shared" si="815"/>
        <v>58.008499999999998</v>
      </c>
      <c r="BX530" s="2">
        <v>11.2</v>
      </c>
      <c r="BY530" s="22">
        <f t="shared" si="816"/>
        <v>6.5295999999999994</v>
      </c>
      <c r="BZ530" s="4">
        <v>40.700000000000003</v>
      </c>
      <c r="CA530" s="22">
        <f t="shared" si="817"/>
        <v>23.728099999999998</v>
      </c>
      <c r="CB530" s="4">
        <v>47.6</v>
      </c>
      <c r="CC530" s="22">
        <f t="shared" si="818"/>
        <v>27.750799999999998</v>
      </c>
      <c r="CD530" s="22">
        <v>0.48</v>
      </c>
      <c r="CE530" s="123">
        <v>97.7</v>
      </c>
      <c r="CF530" s="123">
        <v>8674</v>
      </c>
      <c r="CG530" s="123">
        <v>92.7</v>
      </c>
      <c r="CH530" s="123">
        <v>4438</v>
      </c>
      <c r="CI530" s="123">
        <v>75.599999999999994</v>
      </c>
      <c r="CJ530" s="123">
        <v>85</v>
      </c>
      <c r="CK530" s="123">
        <v>3597</v>
      </c>
      <c r="CL530" s="143">
        <f t="shared" si="819"/>
        <v>0.27518427518427513</v>
      </c>
      <c r="CM530" s="22"/>
      <c r="CN530" s="22"/>
      <c r="CO530" s="22"/>
      <c r="CP530" s="6"/>
      <c r="CQ530" s="19"/>
      <c r="CR530" s="19">
        <v>81.900000000000006</v>
      </c>
      <c r="CS530" s="20">
        <v>2747</v>
      </c>
      <c r="CT530" s="22"/>
      <c r="CU530" s="139"/>
      <c r="CV530" s="139"/>
      <c r="CW530" s="22"/>
      <c r="CX530" s="22"/>
      <c r="CY530" s="1"/>
      <c r="CZ530" s="22"/>
      <c r="DA530" s="16"/>
      <c r="DB530" s="126" t="s">
        <v>440</v>
      </c>
      <c r="DC530" s="127"/>
      <c r="DD530" s="128" t="s">
        <v>1274</v>
      </c>
      <c r="DE530" s="1"/>
      <c r="DF530" s="1"/>
      <c r="DG530" s="1"/>
      <c r="DH530" s="1"/>
      <c r="DI530" s="1" t="s">
        <v>433</v>
      </c>
      <c r="DJ530" s="205" t="s">
        <v>482</v>
      </c>
      <c r="DK530" s="4">
        <v>2</v>
      </c>
      <c r="DL530" s="4"/>
      <c r="DM530" s="4"/>
      <c r="DN530" s="16">
        <v>0</v>
      </c>
      <c r="DO530" s="4"/>
      <c r="DP530" s="4"/>
      <c r="DQ530" s="4"/>
      <c r="DR530" s="1" t="s">
        <v>430</v>
      </c>
      <c r="DS530" s="1" t="s">
        <v>430</v>
      </c>
      <c r="DT530" s="1">
        <v>255</v>
      </c>
      <c r="DU530" s="1">
        <v>22.7</v>
      </c>
      <c r="DV530" s="1">
        <v>77.3</v>
      </c>
      <c r="DW530" s="1" t="s">
        <v>430</v>
      </c>
      <c r="DX530" s="1" t="s">
        <v>430</v>
      </c>
      <c r="DY530" s="1" t="s">
        <v>430</v>
      </c>
      <c r="DZ530" s="1" t="s">
        <v>430</v>
      </c>
      <c r="EA530" s="1">
        <v>0</v>
      </c>
      <c r="EB530" s="1"/>
      <c r="EC530" s="36"/>
      <c r="ED530" s="36"/>
      <c r="EE530" s="4">
        <v>12</v>
      </c>
      <c r="EF530" s="4">
        <v>20</v>
      </c>
      <c r="EG530" s="4"/>
      <c r="EH530" s="4">
        <v>1</v>
      </c>
      <c r="EI530" s="4" t="s">
        <v>2731</v>
      </c>
      <c r="EJ530" s="4">
        <v>184</v>
      </c>
      <c r="EK530" s="4">
        <v>126</v>
      </c>
      <c r="EL530" s="6">
        <f>EK530/(EJ530*EJ530*0.01*0.01)</f>
        <v>37.216446124763706</v>
      </c>
      <c r="EM530" s="4"/>
      <c r="EN530" s="4">
        <v>0</v>
      </c>
      <c r="EO530" s="4">
        <v>2</v>
      </c>
      <c r="EP530" s="4">
        <v>2</v>
      </c>
      <c r="EQ530" s="31" t="s">
        <v>2556</v>
      </c>
      <c r="ER530" s="14">
        <v>43836</v>
      </c>
      <c r="ES530" s="129">
        <v>13371</v>
      </c>
      <c r="ET530" s="130">
        <v>75</v>
      </c>
      <c r="EU530" s="130">
        <v>25110</v>
      </c>
      <c r="EV530" s="130" t="s">
        <v>431</v>
      </c>
      <c r="EW530" s="130">
        <v>39780</v>
      </c>
      <c r="EX530" s="130">
        <v>4202</v>
      </c>
      <c r="EY530" s="131"/>
      <c r="EZ530" s="38"/>
      <c r="FA530" s="9"/>
      <c r="FB530" s="9"/>
      <c r="FC530" s="9"/>
      <c r="FD530" s="9"/>
      <c r="FE530" s="132"/>
      <c r="FF530" s="132"/>
      <c r="FG530" s="132"/>
      <c r="FH530" s="133"/>
      <c r="FI530" s="137">
        <f>EX530/50000</f>
        <v>8.4040000000000004E-2</v>
      </c>
      <c r="FJ530" s="133"/>
      <c r="FK530" s="135"/>
      <c r="FL530" s="136"/>
      <c r="FM530" s="9"/>
      <c r="FN530" s="1"/>
      <c r="FO530" s="40" t="s">
        <v>431</v>
      </c>
      <c r="FP530" s="9"/>
      <c r="FQ530" s="118">
        <f t="shared" si="820"/>
        <v>16.73436877737953</v>
      </c>
      <c r="FR530" s="137">
        <v>8.4040000000000004E-2</v>
      </c>
      <c r="FS530" s="140">
        <f>DT530/FI530/1000</f>
        <v>3.0342693955259397</v>
      </c>
      <c r="FT530" s="140"/>
      <c r="FU530" s="336">
        <v>43617</v>
      </c>
      <c r="FV530" s="343"/>
      <c r="FW530" s="237" t="s">
        <v>2471</v>
      </c>
      <c r="FX530" s="208"/>
      <c r="FY530" s="243" t="s">
        <v>2625</v>
      </c>
      <c r="FZ530" s="1"/>
      <c r="GA530" s="1">
        <v>2</v>
      </c>
      <c r="GB530" s="9"/>
      <c r="GC530" s="9"/>
      <c r="GD530" s="1"/>
      <c r="GE530" s="20">
        <v>0</v>
      </c>
      <c r="GF530" s="237" t="s">
        <v>513</v>
      </c>
      <c r="GG530" s="1"/>
      <c r="GH530" s="28">
        <v>44083</v>
      </c>
      <c r="GI530" s="352" t="s">
        <v>2488</v>
      </c>
      <c r="GJ530" s="244" t="s">
        <v>2514</v>
      </c>
      <c r="GK530" s="1"/>
      <c r="GL530" s="244" t="s">
        <v>513</v>
      </c>
      <c r="GM530" s="9"/>
      <c r="GN530" s="1"/>
      <c r="GO530" s="10">
        <v>44083</v>
      </c>
      <c r="GP530" s="10"/>
      <c r="GQ530" s="20"/>
      <c r="GR530" s="138"/>
      <c r="GS530" s="1"/>
      <c r="GT530" s="1"/>
      <c r="GU530" s="1"/>
      <c r="GV530" s="1"/>
      <c r="GW530" s="1"/>
      <c r="GX530" s="1"/>
      <c r="GY530" s="9"/>
      <c r="GZ530" s="9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9"/>
      <c r="KC530" s="9"/>
      <c r="KD530" s="9"/>
      <c r="KE530" s="20">
        <f t="shared" si="821"/>
        <v>28.993800000000004</v>
      </c>
      <c r="KF530" s="20">
        <f t="shared" si="822"/>
        <v>48.995319999999992</v>
      </c>
      <c r="KG530" s="20">
        <f t="shared" si="823"/>
        <v>4.7902800000000001</v>
      </c>
      <c r="KH530" s="20">
        <f t="shared" si="824"/>
        <v>2.4287560000000004</v>
      </c>
      <c r="KI530" s="20">
        <f t="shared" si="825"/>
        <v>0.310948</v>
      </c>
      <c r="KJ530" s="20">
        <f t="shared" si="826"/>
        <v>5.4874758400000001</v>
      </c>
      <c r="KK530" s="20">
        <f t="shared" si="827"/>
        <v>19.941095239999999</v>
      </c>
      <c r="KL530" s="20">
        <f t="shared" si="828"/>
        <v>23.321772320000001</v>
      </c>
      <c r="KM530" s="9"/>
      <c r="KN530" s="9"/>
      <c r="KO530" s="9"/>
      <c r="KP530" s="1"/>
      <c r="KQ530" s="9"/>
      <c r="KR530" s="9"/>
      <c r="KS530" s="23">
        <v>44293</v>
      </c>
      <c r="KT530" s="20">
        <v>1</v>
      </c>
      <c r="KU530" s="1">
        <v>1</v>
      </c>
      <c r="KV530" s="1">
        <v>1</v>
      </c>
      <c r="KW530" s="23">
        <v>44482</v>
      </c>
      <c r="KX530" s="1">
        <v>1</v>
      </c>
      <c r="KY530" s="1">
        <v>0</v>
      </c>
      <c r="KZ530" s="1">
        <v>3</v>
      </c>
      <c r="LA530" s="11" t="s">
        <v>2428</v>
      </c>
      <c r="LB530" s="11"/>
      <c r="LC530" s="11"/>
    </row>
    <row r="531" spans="1:315">
      <c r="A531" s="1">
        <v>269</v>
      </c>
      <c r="B531" s="415">
        <f>COUNTIFS($D$3:D531,D531,$F$3:F531,F531)</f>
        <v>1</v>
      </c>
      <c r="C531" s="34">
        <v>14053</v>
      </c>
      <c r="D531" s="21" t="s">
        <v>616</v>
      </c>
      <c r="E531" s="2" t="s">
        <v>454</v>
      </c>
      <c r="F531" s="12">
        <v>5706020639</v>
      </c>
      <c r="G531" s="1">
        <v>63</v>
      </c>
      <c r="H531" s="441">
        <v>44174</v>
      </c>
      <c r="I531" s="29" t="s">
        <v>441</v>
      </c>
      <c r="J531" s="24" t="s">
        <v>486</v>
      </c>
      <c r="K531" s="2" t="s">
        <v>429</v>
      </c>
      <c r="L531" s="2">
        <v>23</v>
      </c>
      <c r="M531" s="2" t="s">
        <v>661</v>
      </c>
      <c r="N531" s="2" t="s">
        <v>644</v>
      </c>
      <c r="O531" s="11"/>
      <c r="P531" s="2" t="s">
        <v>1325</v>
      </c>
      <c r="Q531" s="11"/>
      <c r="R531" s="11"/>
      <c r="S531" s="11"/>
      <c r="T531" s="41"/>
      <c r="U531" s="41"/>
      <c r="V531" s="61" t="s">
        <v>1358</v>
      </c>
      <c r="W531" s="59" t="s">
        <v>1305</v>
      </c>
      <c r="X531" s="60"/>
      <c r="Y531" s="60"/>
      <c r="Z531" s="11"/>
      <c r="AA531" s="1" t="s">
        <v>793</v>
      </c>
      <c r="AB531" s="1"/>
      <c r="AC531" s="112">
        <v>178</v>
      </c>
      <c r="AD531" s="112">
        <v>4100</v>
      </c>
      <c r="AE531" s="11"/>
      <c r="AF531" s="11"/>
      <c r="AG531" s="11" t="s">
        <v>482</v>
      </c>
      <c r="AH531" s="112">
        <v>350</v>
      </c>
      <c r="AI531" s="11"/>
      <c r="AJ531" s="11"/>
      <c r="AK531" s="112"/>
      <c r="AL531" s="1"/>
      <c r="AM531" s="11"/>
      <c r="AN531" s="1"/>
      <c r="AO531" s="113">
        <v>58.3</v>
      </c>
      <c r="AP531" s="114">
        <v>36.799999999999997</v>
      </c>
      <c r="AQ531" s="115">
        <v>4.41</v>
      </c>
      <c r="AR531" s="116">
        <f t="shared" si="807"/>
        <v>99.509999999999991</v>
      </c>
      <c r="AS531" s="117">
        <f t="shared" si="808"/>
        <v>1.5842391304347827</v>
      </c>
      <c r="AT531" s="118">
        <f t="shared" si="809"/>
        <v>6.9864945652173915</v>
      </c>
      <c r="AU531" s="119">
        <f t="shared" si="810"/>
        <v>1.4147051686483865</v>
      </c>
      <c r="AV531" s="19">
        <f>AW531*AO531/100</f>
        <v>39.373999999999988</v>
      </c>
      <c r="AW531" s="19">
        <f>98-AY531-(CD531*100/AO531)</f>
        <v>67.536878216123483</v>
      </c>
      <c r="AX531" s="120">
        <v>16</v>
      </c>
      <c r="AY531" s="19">
        <f>AX531*100/AO531</f>
        <v>27.444253859348201</v>
      </c>
      <c r="AZ531" s="1" t="s">
        <v>431</v>
      </c>
      <c r="BA531" s="55">
        <v>14.1</v>
      </c>
      <c r="BB531" s="1" t="s">
        <v>431</v>
      </c>
      <c r="BC531" s="6">
        <v>0.16</v>
      </c>
      <c r="BD531" s="6"/>
      <c r="BE531" s="19"/>
      <c r="BF531" s="19"/>
      <c r="BG531" s="64">
        <v>6348.5714285714294</v>
      </c>
      <c r="BH531" s="64">
        <v>590.85714285714278</v>
      </c>
      <c r="BI531" s="19">
        <v>3.23</v>
      </c>
      <c r="BJ531" s="19">
        <v>23.7</v>
      </c>
      <c r="BK531" s="1">
        <v>76.3</v>
      </c>
      <c r="BL531" s="121">
        <f t="shared" si="811"/>
        <v>0.31061598951507208</v>
      </c>
      <c r="BM531" s="122">
        <v>0.46</v>
      </c>
      <c r="BN531" s="6">
        <f t="shared" si="812"/>
        <v>0.78902229845626071</v>
      </c>
      <c r="BO531" s="1" t="s">
        <v>431</v>
      </c>
      <c r="BP531" s="19">
        <v>41.8</v>
      </c>
      <c r="BQ531" s="19">
        <v>42.125999999999998</v>
      </c>
      <c r="BR531" s="42">
        <v>34887.600000000006</v>
      </c>
      <c r="BS531" s="6">
        <f t="shared" si="813"/>
        <v>21.779999999999998</v>
      </c>
      <c r="BT531" s="4">
        <v>85.6</v>
      </c>
      <c r="BU531" s="42">
        <v>9302.8571428571431</v>
      </c>
      <c r="BV531" s="6">
        <f t="shared" si="814"/>
        <v>14.400000000000006</v>
      </c>
      <c r="BW531" s="6">
        <f t="shared" si="815"/>
        <v>36.719039999999993</v>
      </c>
      <c r="BX531" s="22">
        <v>1.38</v>
      </c>
      <c r="BY531" s="22">
        <f t="shared" si="816"/>
        <v>0.50783999999999996</v>
      </c>
      <c r="BZ531" s="4">
        <v>20.399999999999999</v>
      </c>
      <c r="CA531" s="22">
        <f t="shared" si="817"/>
        <v>7.5071999999999992</v>
      </c>
      <c r="CB531" s="4">
        <v>78</v>
      </c>
      <c r="CC531" s="22">
        <f t="shared" si="818"/>
        <v>28.703999999999997</v>
      </c>
      <c r="CD531" s="22">
        <v>1.76</v>
      </c>
      <c r="CE531" s="123">
        <v>99.3</v>
      </c>
      <c r="CF531" s="123">
        <v>9107</v>
      </c>
      <c r="CG531" s="123">
        <v>99.2</v>
      </c>
      <c r="CH531" s="123">
        <v>6281</v>
      </c>
      <c r="CI531" s="123">
        <v>90.3</v>
      </c>
      <c r="CJ531" s="123">
        <v>92.1</v>
      </c>
      <c r="CK531" s="123">
        <v>3858</v>
      </c>
      <c r="CL531" s="19">
        <f t="shared" si="819"/>
        <v>6.7647058823529407E-2</v>
      </c>
      <c r="CM531" s="22">
        <v>1.18</v>
      </c>
      <c r="CN531" s="22">
        <v>6.18</v>
      </c>
      <c r="CO531" s="22">
        <v>1.78</v>
      </c>
      <c r="CP531" s="6"/>
      <c r="CQ531" s="19"/>
      <c r="CR531" s="19"/>
      <c r="CS531" s="20"/>
      <c r="CT531" s="22"/>
      <c r="CU531" s="139"/>
      <c r="CV531" s="139"/>
      <c r="CW531" s="22"/>
      <c r="CX531" s="22"/>
      <c r="CY531" s="1"/>
      <c r="CZ531" s="22"/>
      <c r="DA531" s="16"/>
      <c r="DB531" s="126" t="s">
        <v>446</v>
      </c>
      <c r="DC531" s="127"/>
      <c r="DD531" s="128" t="s">
        <v>1361</v>
      </c>
      <c r="DE531" s="1"/>
      <c r="DF531" s="1"/>
      <c r="DG531" s="1"/>
      <c r="DH531" s="1"/>
      <c r="DI531" s="1" t="s">
        <v>433</v>
      </c>
      <c r="DJ531" s="205" t="s">
        <v>482</v>
      </c>
      <c r="DK531" s="4">
        <v>2</v>
      </c>
      <c r="DL531" s="4" t="s">
        <v>441</v>
      </c>
      <c r="DM531" s="4" t="s">
        <v>441</v>
      </c>
      <c r="DN531" s="16">
        <v>0</v>
      </c>
      <c r="DO531" s="4">
        <v>0</v>
      </c>
      <c r="DP531" s="4">
        <v>0</v>
      </c>
      <c r="DQ531" s="4" t="s">
        <v>430</v>
      </c>
      <c r="DR531" s="1" t="s">
        <v>430</v>
      </c>
      <c r="DS531" s="1" t="s">
        <v>430</v>
      </c>
      <c r="DT531" s="1">
        <v>293</v>
      </c>
      <c r="DU531" s="1">
        <v>7.2</v>
      </c>
      <c r="DV531" s="1">
        <v>92.8</v>
      </c>
      <c r="DW531" s="1" t="s">
        <v>430</v>
      </c>
      <c r="DX531" s="1" t="s">
        <v>430</v>
      </c>
      <c r="DY531" s="1" t="s">
        <v>430</v>
      </c>
      <c r="DZ531" s="1" t="s">
        <v>430</v>
      </c>
      <c r="EA531" s="1">
        <v>0</v>
      </c>
      <c r="EB531" s="1"/>
      <c r="EC531" s="36"/>
      <c r="ED531" s="36"/>
      <c r="EE531" s="4">
        <v>23</v>
      </c>
      <c r="EF531" s="4">
        <v>45</v>
      </c>
      <c r="EG531" s="4">
        <v>3</v>
      </c>
      <c r="EH531" s="4">
        <v>0</v>
      </c>
      <c r="EI531" s="4" t="s">
        <v>513</v>
      </c>
      <c r="EJ531" s="4" t="s">
        <v>430</v>
      </c>
      <c r="EK531" s="4" t="s">
        <v>430</v>
      </c>
      <c r="EL531" s="4" t="s">
        <v>430</v>
      </c>
      <c r="EM531" s="4" t="s">
        <v>430</v>
      </c>
      <c r="EN531" s="1">
        <v>0</v>
      </c>
      <c r="EO531" s="4">
        <v>2</v>
      </c>
      <c r="EP531" s="4">
        <v>3</v>
      </c>
      <c r="EQ531" s="31" t="s">
        <v>513</v>
      </c>
      <c r="ER531" s="14" t="s">
        <v>513</v>
      </c>
      <c r="ES531" s="129">
        <v>14053</v>
      </c>
      <c r="ET531" s="130">
        <v>75</v>
      </c>
      <c r="EU531" s="130">
        <v>5436</v>
      </c>
      <c r="EV531" s="130">
        <v>8000</v>
      </c>
      <c r="EW531" s="130">
        <v>39780</v>
      </c>
      <c r="EX531" s="130">
        <v>2657</v>
      </c>
      <c r="EY531" s="131">
        <f t="shared" ref="EY531:EY540" si="829">EX531/EV531*EW531/ET531</f>
        <v>176.15910000000002</v>
      </c>
      <c r="EZ531" s="38">
        <f t="shared" ref="EZ531:EZ540" si="830">L531*EY531</f>
        <v>4051.6593000000007</v>
      </c>
      <c r="FA531" s="9"/>
      <c r="FB531" s="9"/>
      <c r="FC531" s="9"/>
      <c r="FD531" s="9"/>
      <c r="FE531" s="132"/>
      <c r="FF531" s="132"/>
      <c r="FG531" s="132"/>
      <c r="FH531" s="133"/>
      <c r="FI531" s="134"/>
      <c r="FJ531" s="133"/>
      <c r="FK531" s="135"/>
      <c r="FL531" s="136"/>
      <c r="FM531" s="9"/>
      <c r="FN531" s="1"/>
      <c r="FO531" s="40">
        <f t="shared" ref="FO531:FO540" si="831">AC531/1000</f>
        <v>0.17799999999999999</v>
      </c>
      <c r="FP531" s="9"/>
      <c r="FQ531" s="118">
        <f t="shared" si="820"/>
        <v>48.877851361295072</v>
      </c>
      <c r="FR531" s="137">
        <f t="shared" ref="FR531:FR540" si="832">EY531/1000</f>
        <v>0.17615910000000001</v>
      </c>
      <c r="FS531" s="140"/>
      <c r="FT531" s="1" t="s">
        <v>430</v>
      </c>
      <c r="FU531" s="337">
        <v>44075</v>
      </c>
      <c r="FV531" s="335" t="s">
        <v>430</v>
      </c>
      <c r="FW531" s="369" t="s">
        <v>1322</v>
      </c>
      <c r="FX531" s="210" t="s">
        <v>430</v>
      </c>
      <c r="FY531" s="243" t="s">
        <v>2429</v>
      </c>
      <c r="FZ531" s="1">
        <v>0</v>
      </c>
      <c r="GA531" s="1">
        <v>2</v>
      </c>
      <c r="GB531" s="9" t="s">
        <v>430</v>
      </c>
      <c r="GC531" s="9"/>
      <c r="GD531" s="1">
        <v>0</v>
      </c>
      <c r="GE531" s="20">
        <v>0</v>
      </c>
      <c r="GF531" s="237" t="s">
        <v>513</v>
      </c>
      <c r="GG531" s="1">
        <v>0</v>
      </c>
      <c r="GH531" s="28">
        <v>44482</v>
      </c>
      <c r="GI531" s="352" t="s">
        <v>2488</v>
      </c>
      <c r="GJ531" s="244" t="s">
        <v>2514</v>
      </c>
      <c r="GK531" s="1">
        <v>0</v>
      </c>
      <c r="GL531" s="244" t="s">
        <v>513</v>
      </c>
      <c r="GM531" s="9" t="s">
        <v>1362</v>
      </c>
      <c r="GN531" s="1"/>
      <c r="GO531" s="10">
        <v>44174</v>
      </c>
      <c r="GP531" s="10"/>
      <c r="GQ531" s="20"/>
      <c r="GR531" s="138"/>
      <c r="GS531" s="1"/>
      <c r="GT531" s="1"/>
      <c r="GU531" s="1"/>
      <c r="GV531" s="1"/>
      <c r="GW531" s="1"/>
      <c r="GX531" s="1"/>
      <c r="GY531" s="9"/>
      <c r="GZ531" s="1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9"/>
      <c r="KC531" s="9"/>
      <c r="KD531" s="9"/>
      <c r="KE531" s="20">
        <f t="shared" si="821"/>
        <v>102.7007553</v>
      </c>
      <c r="KF531" s="20">
        <f t="shared" si="822"/>
        <v>64.826548799999998</v>
      </c>
      <c r="KG531" s="20">
        <f t="shared" si="823"/>
        <v>7.7686163100000005</v>
      </c>
      <c r="KH531" s="20">
        <f t="shared" si="824"/>
        <v>28.185456000000002</v>
      </c>
      <c r="KI531" s="20">
        <f t="shared" si="825"/>
        <v>0.81033186000000013</v>
      </c>
      <c r="KJ531" s="20">
        <f t="shared" si="826"/>
        <v>0.89460637344000005</v>
      </c>
      <c r="KK531" s="20">
        <f t="shared" si="827"/>
        <v>13.224615955199999</v>
      </c>
      <c r="KL531" s="20">
        <f t="shared" si="828"/>
        <v>50.564708064000001</v>
      </c>
      <c r="KM531" s="9"/>
      <c r="KN531" s="9"/>
      <c r="KO531" s="9"/>
      <c r="KP531" s="1"/>
      <c r="KQ531" s="9"/>
      <c r="KR531" s="9"/>
      <c r="KS531" s="23">
        <v>44482</v>
      </c>
      <c r="KT531" s="20">
        <v>1</v>
      </c>
      <c r="KU531" s="1">
        <v>1</v>
      </c>
      <c r="KV531" s="1">
        <v>1</v>
      </c>
      <c r="KW531" s="23">
        <v>44503</v>
      </c>
      <c r="KX531" s="1">
        <v>1</v>
      </c>
      <c r="KY531" s="1">
        <v>0</v>
      </c>
      <c r="KZ531" s="1">
        <v>3</v>
      </c>
      <c r="LA531" s="11" t="s">
        <v>2428</v>
      </c>
      <c r="LB531" s="11"/>
      <c r="LC531" s="11"/>
    </row>
    <row r="532" spans="1:315">
      <c r="A532" s="1">
        <v>17</v>
      </c>
      <c r="B532" s="1">
        <f>COUNTIFS($D$3:D532,D532,$F$3:F532,F532)</f>
        <v>1</v>
      </c>
      <c r="C532" s="34">
        <v>12189</v>
      </c>
      <c r="D532" s="72" t="s">
        <v>531</v>
      </c>
      <c r="E532" s="73" t="s">
        <v>534</v>
      </c>
      <c r="F532" s="75">
        <v>475303161</v>
      </c>
      <c r="G532" s="74">
        <v>73</v>
      </c>
      <c r="H532" s="442">
        <v>43847</v>
      </c>
      <c r="I532" s="29" t="s">
        <v>441</v>
      </c>
      <c r="J532" s="24" t="s">
        <v>486</v>
      </c>
      <c r="K532" s="2" t="s">
        <v>429</v>
      </c>
      <c r="L532" s="1">
        <v>18</v>
      </c>
      <c r="M532" s="2">
        <v>1</v>
      </c>
      <c r="N532" s="2" t="s">
        <v>430</v>
      </c>
      <c r="O532" s="1"/>
      <c r="P532" s="1" t="s">
        <v>976</v>
      </c>
      <c r="Q532" s="25"/>
      <c r="R532" s="25"/>
      <c r="S532" s="2"/>
      <c r="T532" s="45" t="s">
        <v>782</v>
      </c>
      <c r="U532" s="45"/>
      <c r="V532" s="47" t="s">
        <v>858</v>
      </c>
      <c r="W532" s="27"/>
      <c r="X532" s="56"/>
      <c r="Y532" s="56"/>
      <c r="Z532" s="29"/>
      <c r="AA532" s="1" t="s">
        <v>793</v>
      </c>
      <c r="AB532" s="1"/>
      <c r="AC532" s="112">
        <v>105</v>
      </c>
      <c r="AD532" s="112">
        <v>1800</v>
      </c>
      <c r="AE532" s="11"/>
      <c r="AF532" s="11"/>
      <c r="AG532" s="11" t="s">
        <v>490</v>
      </c>
      <c r="AH532" s="112">
        <v>150</v>
      </c>
      <c r="AI532" s="11"/>
      <c r="AJ532" s="11"/>
      <c r="AK532" s="112"/>
      <c r="AL532" s="1"/>
      <c r="AM532" s="1"/>
      <c r="AN532" s="1"/>
      <c r="AO532" s="113">
        <v>23.2</v>
      </c>
      <c r="AP532" s="114">
        <v>65.900000000000006</v>
      </c>
      <c r="AQ532" s="115">
        <v>10</v>
      </c>
      <c r="AR532" s="116">
        <f t="shared" si="807"/>
        <v>99.100000000000009</v>
      </c>
      <c r="AS532" s="117">
        <f t="shared" si="808"/>
        <v>0.35204855842185123</v>
      </c>
      <c r="AT532" s="118">
        <f t="shared" si="809"/>
        <v>3.5204855842185125</v>
      </c>
      <c r="AU532" s="119">
        <f t="shared" si="810"/>
        <v>0.30566534914360999</v>
      </c>
      <c r="AV532" s="19">
        <v>15.845599999999999</v>
      </c>
      <c r="AW532" s="19">
        <f>95-AY532</f>
        <v>68.3</v>
      </c>
      <c r="AX532" s="120">
        <v>6.194399999999999</v>
      </c>
      <c r="AY532" s="19">
        <v>26.7</v>
      </c>
      <c r="AZ532" s="1" t="s">
        <v>431</v>
      </c>
      <c r="BA532" s="55">
        <v>19</v>
      </c>
      <c r="BB532" s="1" t="s">
        <v>431</v>
      </c>
      <c r="BC532" s="6">
        <v>0.4</v>
      </c>
      <c r="BD532" s="22">
        <v>89.4</v>
      </c>
      <c r="BE532" s="22">
        <v>77</v>
      </c>
      <c r="BF532" s="22">
        <v>73.3</v>
      </c>
      <c r="BG532" s="64">
        <v>6412.8</v>
      </c>
      <c r="BH532" s="20">
        <v>864</v>
      </c>
      <c r="BI532" s="19">
        <v>1.8</v>
      </c>
      <c r="BJ532" s="19">
        <v>44.5</v>
      </c>
      <c r="BK532" s="1">
        <v>55.5</v>
      </c>
      <c r="BL532" s="121">
        <f t="shared" si="811"/>
        <v>0.80180180180180183</v>
      </c>
      <c r="BM532" s="122">
        <v>0.3</v>
      </c>
      <c r="BN532" s="6">
        <f t="shared" si="812"/>
        <v>1.2931034482758621</v>
      </c>
      <c r="BO532" s="1" t="s">
        <v>431</v>
      </c>
      <c r="BP532" s="19">
        <v>32.427999999999997</v>
      </c>
      <c r="BQ532" s="19">
        <v>58.362000000000002</v>
      </c>
      <c r="BR532" s="42">
        <v>53514</v>
      </c>
      <c r="BS532" s="6">
        <f t="shared" si="813"/>
        <v>77.300000000000011</v>
      </c>
      <c r="BT532" s="4">
        <v>95.8</v>
      </c>
      <c r="BU532" s="42">
        <v>10171.44</v>
      </c>
      <c r="BV532" s="6">
        <f t="shared" si="814"/>
        <v>4.2000000000000028</v>
      </c>
      <c r="BW532" s="6">
        <f t="shared" si="815"/>
        <v>65.57050000000001</v>
      </c>
      <c r="BX532" s="4">
        <v>60.7</v>
      </c>
      <c r="BY532" s="22">
        <f t="shared" si="816"/>
        <v>40.001300000000008</v>
      </c>
      <c r="BZ532" s="4">
        <v>16.600000000000001</v>
      </c>
      <c r="CA532" s="22">
        <f t="shared" si="817"/>
        <v>10.939400000000003</v>
      </c>
      <c r="CB532" s="4">
        <v>22.2</v>
      </c>
      <c r="CC532" s="22">
        <f t="shared" si="818"/>
        <v>14.629799999999999</v>
      </c>
      <c r="CD532" s="22">
        <v>0.51</v>
      </c>
      <c r="CE532" s="123">
        <v>99.8</v>
      </c>
      <c r="CF532" s="124">
        <v>14271.599999999999</v>
      </c>
      <c r="CG532" s="123">
        <v>99.5</v>
      </c>
      <c r="CH532" s="124">
        <v>9392.5</v>
      </c>
      <c r="CI532" s="123">
        <v>95.7</v>
      </c>
      <c r="CJ532" s="123">
        <v>98.8</v>
      </c>
      <c r="CK532" s="124">
        <v>11321.8</v>
      </c>
      <c r="CL532" s="143">
        <f t="shared" si="819"/>
        <v>3.6566265060240961</v>
      </c>
      <c r="CM532" s="22"/>
      <c r="CN532" s="22"/>
      <c r="CO532" s="22"/>
      <c r="CP532" s="6"/>
      <c r="CQ532" s="19"/>
      <c r="CR532" s="19"/>
      <c r="CS532" s="19"/>
      <c r="CT532" s="22"/>
      <c r="CU532" s="139"/>
      <c r="CV532" s="139"/>
      <c r="CW532" s="22"/>
      <c r="CX532" s="22"/>
      <c r="CY532" s="1"/>
      <c r="CZ532" s="22"/>
      <c r="DA532" s="16">
        <v>3</v>
      </c>
      <c r="DB532" s="126" t="s">
        <v>256</v>
      </c>
      <c r="DC532" s="127"/>
      <c r="DD532" s="128" t="s">
        <v>956</v>
      </c>
      <c r="DE532" s="1"/>
      <c r="DF532" s="1"/>
      <c r="DG532" s="1"/>
      <c r="DH532" s="1"/>
      <c r="DI532" s="1" t="s">
        <v>435</v>
      </c>
      <c r="DJ532" s="206" t="s">
        <v>490</v>
      </c>
      <c r="DK532" s="4">
        <v>2</v>
      </c>
      <c r="DL532" s="4"/>
      <c r="DM532" s="4"/>
      <c r="DN532" s="16">
        <v>0</v>
      </c>
      <c r="DO532" s="4"/>
      <c r="DP532" s="4"/>
      <c r="DQ532" s="4"/>
      <c r="DR532" s="1">
        <v>2.4</v>
      </c>
      <c r="DS532" s="1" t="s">
        <v>430</v>
      </c>
      <c r="DT532" s="1">
        <v>116</v>
      </c>
      <c r="DU532" s="1">
        <v>1.7</v>
      </c>
      <c r="DV532" s="1">
        <v>98.3</v>
      </c>
      <c r="DW532" s="1" t="s">
        <v>430</v>
      </c>
      <c r="DX532" s="1" t="s">
        <v>430</v>
      </c>
      <c r="DY532" s="1" t="s">
        <v>430</v>
      </c>
      <c r="DZ532" s="1" t="s">
        <v>430</v>
      </c>
      <c r="EA532" s="1">
        <v>0</v>
      </c>
      <c r="EB532" s="1"/>
      <c r="EC532" s="36"/>
      <c r="ED532" s="36"/>
      <c r="EE532" s="4">
        <v>18</v>
      </c>
      <c r="EF532" s="4">
        <v>0</v>
      </c>
      <c r="EG532" s="4"/>
      <c r="EH532" s="4">
        <v>1</v>
      </c>
      <c r="EI532" s="4" t="s">
        <v>2851</v>
      </c>
      <c r="EJ532" s="4">
        <v>156</v>
      </c>
      <c r="EK532" s="4">
        <v>90</v>
      </c>
      <c r="EL532" s="6">
        <f>EK532/((EJ532/100)*(EJ532/100))</f>
        <v>36.982248520710058</v>
      </c>
      <c r="EM532" s="4"/>
      <c r="EN532" s="4">
        <v>1</v>
      </c>
      <c r="EO532" s="4">
        <v>2</v>
      </c>
      <c r="EP532" s="4">
        <v>1</v>
      </c>
      <c r="EQ532" s="31" t="s">
        <v>513</v>
      </c>
      <c r="ER532" s="14" t="s">
        <v>513</v>
      </c>
      <c r="ES532" s="129">
        <v>12189</v>
      </c>
      <c r="ET532" s="130">
        <v>75</v>
      </c>
      <c r="EU532" s="130">
        <v>12169</v>
      </c>
      <c r="EV532" s="130">
        <v>12000</v>
      </c>
      <c r="EW532" s="130">
        <v>40560</v>
      </c>
      <c r="EX532" s="130">
        <v>2193</v>
      </c>
      <c r="EY532" s="131">
        <f t="shared" si="829"/>
        <v>98.831199999999995</v>
      </c>
      <c r="EZ532" s="38">
        <f t="shared" si="830"/>
        <v>1778.9615999999999</v>
      </c>
      <c r="FA532" s="9"/>
      <c r="FB532" s="9"/>
      <c r="FC532" s="9"/>
      <c r="FD532" s="9"/>
      <c r="FE532" s="132"/>
      <c r="FF532" s="132"/>
      <c r="FG532" s="132"/>
      <c r="FH532" s="133"/>
      <c r="FI532" s="11"/>
      <c r="FJ532" s="133"/>
      <c r="FK532" s="135"/>
      <c r="FL532" s="136"/>
      <c r="FM532" s="9"/>
      <c r="FN532" s="1"/>
      <c r="FO532" s="40">
        <f t="shared" si="831"/>
        <v>0.105</v>
      </c>
      <c r="FP532" s="9"/>
      <c r="FQ532" s="118">
        <f t="shared" si="820"/>
        <v>18.021201413427562</v>
      </c>
      <c r="FR532" s="137">
        <f t="shared" si="832"/>
        <v>9.8831199999999994E-2</v>
      </c>
      <c r="FS532" s="140">
        <f>DT532/EY532</f>
        <v>1.1737184209035203</v>
      </c>
      <c r="FT532" s="140"/>
      <c r="FU532" s="335"/>
      <c r="FV532" s="344">
        <v>43831</v>
      </c>
      <c r="FW532" s="210"/>
      <c r="FX532" s="244" t="s">
        <v>2606</v>
      </c>
      <c r="FY532" s="243" t="s">
        <v>2461</v>
      </c>
      <c r="FZ532" s="1"/>
      <c r="GA532" s="1">
        <v>2</v>
      </c>
      <c r="GB532" s="9"/>
      <c r="GC532" s="9"/>
      <c r="GD532" s="1"/>
      <c r="GE532" s="20">
        <v>0</v>
      </c>
      <c r="GF532" s="237" t="s">
        <v>513</v>
      </c>
      <c r="GG532" s="1"/>
      <c r="GH532" s="28">
        <v>43872</v>
      </c>
      <c r="GI532" s="351">
        <v>1</v>
      </c>
      <c r="GJ532" s="244" t="s">
        <v>2849</v>
      </c>
      <c r="GK532" s="1"/>
      <c r="GL532" s="244" t="s">
        <v>513</v>
      </c>
      <c r="GM532" s="9"/>
      <c r="GN532" s="1"/>
      <c r="GO532" s="10">
        <v>43847</v>
      </c>
      <c r="GP532" s="10"/>
      <c r="GQ532" s="20"/>
      <c r="GR532" s="138"/>
      <c r="GS532" s="1"/>
      <c r="GT532" s="1"/>
      <c r="GU532" s="1"/>
      <c r="GV532" s="1"/>
      <c r="GW532" s="1"/>
      <c r="GX532" s="1"/>
      <c r="GY532" s="9"/>
      <c r="GZ532" s="9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9"/>
      <c r="KC532" s="9"/>
      <c r="KD532" s="9"/>
      <c r="KE532" s="20">
        <f t="shared" si="821"/>
        <v>22.9288384</v>
      </c>
      <c r="KF532" s="20">
        <f t="shared" si="822"/>
        <v>65.1297608</v>
      </c>
      <c r="KG532" s="20">
        <f t="shared" si="823"/>
        <v>9.8831199999999999</v>
      </c>
      <c r="KH532" s="20">
        <f t="shared" si="824"/>
        <v>6.1219998527999984</v>
      </c>
      <c r="KI532" s="20">
        <f t="shared" si="825"/>
        <v>0.29649359999999997</v>
      </c>
      <c r="KJ532" s="20">
        <f t="shared" si="826"/>
        <v>39.533764805600008</v>
      </c>
      <c r="KK532" s="20">
        <f t="shared" si="827"/>
        <v>10.8115402928</v>
      </c>
      <c r="KL532" s="20">
        <f t="shared" si="828"/>
        <v>14.458806897599999</v>
      </c>
      <c r="KM532" s="9"/>
      <c r="KN532" s="9"/>
      <c r="KO532" s="9"/>
      <c r="KP532" s="1"/>
      <c r="KQ532" s="9"/>
      <c r="KR532" s="9"/>
      <c r="KS532" s="23">
        <v>43872</v>
      </c>
      <c r="KT532" s="20">
        <v>2</v>
      </c>
      <c r="KU532" s="1">
        <v>2</v>
      </c>
      <c r="KV532" s="1">
        <v>2</v>
      </c>
      <c r="KW532" s="23">
        <v>44243</v>
      </c>
      <c r="KX532" s="1">
        <v>2</v>
      </c>
      <c r="KY532" s="1">
        <v>0</v>
      </c>
      <c r="KZ532" s="1">
        <v>2</v>
      </c>
      <c r="LA532" s="11" t="s">
        <v>2480</v>
      </c>
      <c r="LB532" s="11"/>
      <c r="LC532" s="11"/>
    </row>
    <row r="533" spans="1:315">
      <c r="A533" s="1">
        <v>50</v>
      </c>
      <c r="B533" s="1">
        <f>COUNTIFS($D$3:D533,D533,$F$3:F533,F533)</f>
        <v>2</v>
      </c>
      <c r="C533" s="34">
        <v>12348</v>
      </c>
      <c r="D533" s="72" t="s">
        <v>531</v>
      </c>
      <c r="E533" s="73" t="s">
        <v>534</v>
      </c>
      <c r="F533" s="75">
        <v>475303161</v>
      </c>
      <c r="G533" s="74">
        <v>73</v>
      </c>
      <c r="H533" s="442">
        <v>43872</v>
      </c>
      <c r="I533" s="29" t="s">
        <v>441</v>
      </c>
      <c r="J533" s="24" t="s">
        <v>486</v>
      </c>
      <c r="K533" s="2" t="s">
        <v>429</v>
      </c>
      <c r="L533" s="1">
        <v>15</v>
      </c>
      <c r="M533" s="2" t="s">
        <v>628</v>
      </c>
      <c r="N533" s="2" t="s">
        <v>430</v>
      </c>
      <c r="O533" s="1"/>
      <c r="P533" s="1" t="s">
        <v>1002</v>
      </c>
      <c r="Q533" s="25"/>
      <c r="R533" s="25"/>
      <c r="S533" s="2"/>
      <c r="T533" s="41"/>
      <c r="U533" s="41"/>
      <c r="V533" s="50" t="s">
        <v>1014</v>
      </c>
      <c r="W533" s="27"/>
      <c r="X533" s="56"/>
      <c r="Y533" s="56"/>
      <c r="Z533" s="29"/>
      <c r="AA533" s="1" t="s">
        <v>797</v>
      </c>
      <c r="AB533" s="1"/>
      <c r="AC533" s="112">
        <v>65</v>
      </c>
      <c r="AD533" s="112">
        <v>900</v>
      </c>
      <c r="AE533" s="11" t="s">
        <v>513</v>
      </c>
      <c r="AF533" s="11" t="s">
        <v>513</v>
      </c>
      <c r="AG533" s="11" t="s">
        <v>490</v>
      </c>
      <c r="AH533" s="112">
        <v>50</v>
      </c>
      <c r="AI533" s="11"/>
      <c r="AJ533" s="11"/>
      <c r="AK533" s="112"/>
      <c r="AL533" s="1"/>
      <c r="AM533" s="11"/>
      <c r="AN533" s="1"/>
      <c r="AO533" s="113">
        <v>35.700000000000003</v>
      </c>
      <c r="AP533" s="114">
        <v>52.8</v>
      </c>
      <c r="AQ533" s="115">
        <v>10.199999999999999</v>
      </c>
      <c r="AR533" s="116">
        <f t="shared" si="807"/>
        <v>98.7</v>
      </c>
      <c r="AS533" s="117">
        <f t="shared" si="808"/>
        <v>0.67613636363636376</v>
      </c>
      <c r="AT533" s="118">
        <f t="shared" si="809"/>
        <v>6.8965909090909099</v>
      </c>
      <c r="AU533" s="119">
        <f t="shared" si="810"/>
        <v>0.56666666666666676</v>
      </c>
      <c r="AV533" s="19">
        <f t="shared" ref="AV533:AV539" si="833">AW533*AO533/100</f>
        <v>20.7058</v>
      </c>
      <c r="AW533" s="19">
        <f>97-AY533-(CD533*100/AO533)</f>
        <v>57.999439775910361</v>
      </c>
      <c r="AX533" s="148">
        <v>13.423200000000001</v>
      </c>
      <c r="AY533" s="19">
        <v>37.6</v>
      </c>
      <c r="AZ533" s="1" t="s">
        <v>431</v>
      </c>
      <c r="BA533" s="55">
        <v>6.52</v>
      </c>
      <c r="BB533" s="1" t="s">
        <v>431</v>
      </c>
      <c r="BC533" s="6">
        <v>0.35</v>
      </c>
      <c r="BD533" s="6"/>
      <c r="BE533" s="22"/>
      <c r="BF533" s="19"/>
      <c r="BG533" s="2">
        <v>2960</v>
      </c>
      <c r="BH533" s="64">
        <v>292.79999999999995</v>
      </c>
      <c r="BI533" s="19">
        <v>0.23</v>
      </c>
      <c r="BJ533" s="19">
        <v>33.799999999999997</v>
      </c>
      <c r="BK533" s="1">
        <v>66.2</v>
      </c>
      <c r="BL533" s="144">
        <f t="shared" si="811"/>
        <v>0.51057401812688818</v>
      </c>
      <c r="BM533" s="122">
        <v>0.55000000000000004</v>
      </c>
      <c r="BN533" s="6">
        <f t="shared" si="812"/>
        <v>1.5406162464985995</v>
      </c>
      <c r="BO533" s="1" t="s">
        <v>431</v>
      </c>
      <c r="BP533" s="19">
        <v>19.722999999999999</v>
      </c>
      <c r="BQ533" s="19">
        <v>28.826000000000001</v>
      </c>
      <c r="BR533" s="42">
        <v>33912</v>
      </c>
      <c r="BS533" s="6">
        <f t="shared" si="813"/>
        <v>67.5</v>
      </c>
      <c r="BT533" s="4">
        <v>94.7</v>
      </c>
      <c r="BU533" s="42">
        <v>9044.8799999999992</v>
      </c>
      <c r="BV533" s="6">
        <f t="shared" si="814"/>
        <v>5.2999999999999972</v>
      </c>
      <c r="BW533" s="6">
        <f t="shared" si="815"/>
        <v>52.588799999999992</v>
      </c>
      <c r="BX533" s="4">
        <v>55.3</v>
      </c>
      <c r="BY533" s="22">
        <f t="shared" si="816"/>
        <v>29.198399999999996</v>
      </c>
      <c r="BZ533" s="4">
        <v>12.2</v>
      </c>
      <c r="CA533" s="22">
        <f t="shared" si="817"/>
        <v>6.4415999999999993</v>
      </c>
      <c r="CB533" s="4">
        <v>32.1</v>
      </c>
      <c r="CC533" s="22">
        <f t="shared" si="818"/>
        <v>16.948799999999999</v>
      </c>
      <c r="CD533" s="22">
        <v>0.5</v>
      </c>
      <c r="CE533" s="123">
        <v>99.8</v>
      </c>
      <c r="CF533" s="124">
        <v>10365.599999999999</v>
      </c>
      <c r="CG533" s="123">
        <v>98.6</v>
      </c>
      <c r="CH533" s="124">
        <v>7899.2000000000007</v>
      </c>
      <c r="CI533" s="123">
        <v>93.1</v>
      </c>
      <c r="CJ533" s="123">
        <v>97.5</v>
      </c>
      <c r="CK533" s="124">
        <v>7596.4</v>
      </c>
      <c r="CL533" s="143">
        <f t="shared" si="819"/>
        <v>4.5327868852459012</v>
      </c>
      <c r="CM533" s="22"/>
      <c r="CN533" s="22"/>
      <c r="CO533" s="22"/>
      <c r="CP533" s="6"/>
      <c r="CQ533" s="22">
        <v>7.66</v>
      </c>
      <c r="CR533" s="19"/>
      <c r="CS533" s="19"/>
      <c r="CT533" s="22"/>
      <c r="CU533" s="139"/>
      <c r="CV533" s="139"/>
      <c r="CW533" s="22"/>
      <c r="CX533" s="22"/>
      <c r="CY533" s="1"/>
      <c r="CZ533" s="22"/>
      <c r="DA533" s="16">
        <v>3</v>
      </c>
      <c r="DB533" s="126" t="s">
        <v>256</v>
      </c>
      <c r="DC533" s="127"/>
      <c r="DD533" s="128" t="s">
        <v>1034</v>
      </c>
      <c r="DE533" s="1"/>
      <c r="DF533" s="1"/>
      <c r="DG533" s="1"/>
      <c r="DH533" s="1"/>
      <c r="DI533" s="1" t="s">
        <v>435</v>
      </c>
      <c r="DJ533" s="206" t="s">
        <v>490</v>
      </c>
      <c r="DK533" s="4">
        <v>2</v>
      </c>
      <c r="DL533" s="4"/>
      <c r="DM533" s="4"/>
      <c r="DN533" s="16">
        <v>0</v>
      </c>
      <c r="DO533" s="4"/>
      <c r="DP533" s="4"/>
      <c r="DQ533" s="4"/>
      <c r="DR533" s="1" t="s">
        <v>430</v>
      </c>
      <c r="DS533" s="1" t="s">
        <v>430</v>
      </c>
      <c r="DT533" s="1">
        <v>99</v>
      </c>
      <c r="DU533" s="1">
        <v>28.3</v>
      </c>
      <c r="DV533" s="1">
        <v>71.7</v>
      </c>
      <c r="DW533" s="1" t="s">
        <v>430</v>
      </c>
      <c r="DX533" s="1" t="s">
        <v>430</v>
      </c>
      <c r="DY533" s="1" t="s">
        <v>430</v>
      </c>
      <c r="DZ533" s="1" t="s">
        <v>430</v>
      </c>
      <c r="EA533" s="1">
        <v>0</v>
      </c>
      <c r="EB533" s="1"/>
      <c r="EC533" s="36"/>
      <c r="ED533" s="36"/>
      <c r="EE533" s="4">
        <v>15</v>
      </c>
      <c r="EF533" s="4">
        <v>25</v>
      </c>
      <c r="EG533" s="4">
        <v>3</v>
      </c>
      <c r="EH533" s="4">
        <v>1</v>
      </c>
      <c r="EI533" s="4" t="s">
        <v>2851</v>
      </c>
      <c r="EJ533" s="4">
        <v>156</v>
      </c>
      <c r="EK533" s="4">
        <v>90</v>
      </c>
      <c r="EL533" s="6">
        <f>EK533/((EJ533/100)*(EJ533/100))</f>
        <v>36.982248520710058</v>
      </c>
      <c r="EM533" s="4"/>
      <c r="EN533" s="4">
        <v>1</v>
      </c>
      <c r="EO533" s="4">
        <v>2</v>
      </c>
      <c r="EP533" s="4">
        <v>1</v>
      </c>
      <c r="EQ533" s="31" t="s">
        <v>513</v>
      </c>
      <c r="ER533" s="14" t="s">
        <v>513</v>
      </c>
      <c r="ES533" s="129">
        <v>12348</v>
      </c>
      <c r="ET533" s="130">
        <v>75</v>
      </c>
      <c r="EU533" s="130">
        <v>93289</v>
      </c>
      <c r="EV533" s="130">
        <v>20000</v>
      </c>
      <c r="EW533" s="130">
        <v>40560</v>
      </c>
      <c r="EX533" s="130">
        <v>2341</v>
      </c>
      <c r="EY533" s="131">
        <f t="shared" si="829"/>
        <v>63.300639999999994</v>
      </c>
      <c r="EZ533" s="38">
        <f t="shared" si="830"/>
        <v>949.50959999999986</v>
      </c>
      <c r="FA533" s="9"/>
      <c r="FB533" s="9"/>
      <c r="FC533" s="9"/>
      <c r="FD533" s="9"/>
      <c r="FE533" s="132"/>
      <c r="FF533" s="132"/>
      <c r="FG533" s="132"/>
      <c r="FH533" s="133"/>
      <c r="FI533" s="11"/>
      <c r="FJ533" s="133"/>
      <c r="FK533" s="135"/>
      <c r="FL533" s="136"/>
      <c r="FM533" s="9"/>
      <c r="FN533" s="1"/>
      <c r="FO533" s="40">
        <f t="shared" si="831"/>
        <v>6.5000000000000002E-2</v>
      </c>
      <c r="FP533" s="9"/>
      <c r="FQ533" s="118">
        <f t="shared" si="820"/>
        <v>2.5094062536847859</v>
      </c>
      <c r="FR533" s="137">
        <f t="shared" si="832"/>
        <v>6.3300639999999991E-2</v>
      </c>
      <c r="FS533" s="140">
        <f>DT533/EY533</f>
        <v>1.5639652300513867</v>
      </c>
      <c r="FT533" s="140"/>
      <c r="FU533" s="335"/>
      <c r="FV533" s="344">
        <v>43831</v>
      </c>
      <c r="FW533" s="210"/>
      <c r="FX533" s="244" t="s">
        <v>1314</v>
      </c>
      <c r="FY533" s="243" t="s">
        <v>2429</v>
      </c>
      <c r="FZ533" s="1"/>
      <c r="GA533" s="1">
        <v>2</v>
      </c>
      <c r="GB533" s="9"/>
      <c r="GC533" s="9"/>
      <c r="GD533" s="1"/>
      <c r="GE533" s="20">
        <v>1</v>
      </c>
      <c r="GF533" s="237" t="s">
        <v>2489</v>
      </c>
      <c r="GG533" s="1"/>
      <c r="GH533" s="28">
        <v>43886</v>
      </c>
      <c r="GI533" s="351">
        <v>1</v>
      </c>
      <c r="GJ533" s="244" t="s">
        <v>2849</v>
      </c>
      <c r="GK533" s="1"/>
      <c r="GL533" s="244" t="s">
        <v>513</v>
      </c>
      <c r="GM533" s="9"/>
      <c r="GN533" s="1"/>
      <c r="GO533" s="10">
        <v>43872</v>
      </c>
      <c r="GP533" s="10"/>
      <c r="GQ533" s="20"/>
      <c r="GR533" s="138"/>
      <c r="GS533" s="1"/>
      <c r="GT533" s="1"/>
      <c r="GU533" s="1"/>
      <c r="GV533" s="1"/>
      <c r="GW533" s="1"/>
      <c r="GX533" s="1"/>
      <c r="GY533" s="9"/>
      <c r="GZ533" s="9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9"/>
      <c r="KC533" s="9"/>
      <c r="KD533" s="9"/>
      <c r="KE533" s="20">
        <f t="shared" si="821"/>
        <v>22.598328479999999</v>
      </c>
      <c r="KF533" s="20">
        <f t="shared" si="822"/>
        <v>33.422737919999996</v>
      </c>
      <c r="KG533" s="20">
        <f t="shared" si="823"/>
        <v>6.4566652799999993</v>
      </c>
      <c r="KH533" s="20">
        <f t="shared" si="824"/>
        <v>8.4969715084799997</v>
      </c>
      <c r="KI533" s="20">
        <f t="shared" si="825"/>
        <v>0.34815351999999999</v>
      </c>
      <c r="KJ533" s="20">
        <f t="shared" si="826"/>
        <v>18.482774069759998</v>
      </c>
      <c r="KK533" s="20">
        <f t="shared" si="827"/>
        <v>4.0775740262399998</v>
      </c>
      <c r="KL533" s="20">
        <f t="shared" si="828"/>
        <v>10.728698872319997</v>
      </c>
      <c r="KM533" s="9"/>
      <c r="KN533" s="9"/>
      <c r="KO533" s="9"/>
      <c r="KP533" s="1"/>
      <c r="KQ533" s="9"/>
      <c r="KR533" s="9"/>
      <c r="KS533" s="23">
        <v>43886</v>
      </c>
      <c r="KT533" s="20">
        <v>1</v>
      </c>
      <c r="KU533" s="1">
        <v>1</v>
      </c>
      <c r="KV533" s="1">
        <v>1</v>
      </c>
      <c r="KW533" s="23">
        <v>44243</v>
      </c>
      <c r="KX533" s="1">
        <v>2</v>
      </c>
      <c r="KY533" s="1">
        <v>0</v>
      </c>
      <c r="KZ533" s="1">
        <v>2</v>
      </c>
      <c r="LA533" s="11" t="s">
        <v>2480</v>
      </c>
      <c r="LB533" s="11"/>
      <c r="LC533" s="11"/>
    </row>
    <row r="534" spans="1:315">
      <c r="A534" s="1">
        <v>68</v>
      </c>
      <c r="B534" s="1">
        <f>COUNTIFS($D$3:D534,D534,$F$3:F534,F534)</f>
        <v>3</v>
      </c>
      <c r="C534" s="34">
        <v>12431</v>
      </c>
      <c r="D534" s="72" t="s">
        <v>531</v>
      </c>
      <c r="E534" s="73" t="s">
        <v>534</v>
      </c>
      <c r="F534" s="75">
        <v>475303161</v>
      </c>
      <c r="G534" s="74">
        <v>73</v>
      </c>
      <c r="H534" s="442">
        <v>43886</v>
      </c>
      <c r="I534" s="29" t="s">
        <v>441</v>
      </c>
      <c r="J534" s="24" t="s">
        <v>486</v>
      </c>
      <c r="K534" s="2" t="s">
        <v>429</v>
      </c>
      <c r="L534" s="1">
        <v>7</v>
      </c>
      <c r="M534" s="2">
        <v>2</v>
      </c>
      <c r="N534" s="2" t="s">
        <v>430</v>
      </c>
      <c r="O534" s="1"/>
      <c r="P534" s="1" t="s">
        <v>1036</v>
      </c>
      <c r="Q534" s="25"/>
      <c r="R534" s="25"/>
      <c r="S534" s="2"/>
      <c r="T534" s="41"/>
      <c r="U534" s="41"/>
      <c r="V534" s="50" t="s">
        <v>1014</v>
      </c>
      <c r="W534" s="27"/>
      <c r="X534" s="56"/>
      <c r="Y534" s="56"/>
      <c r="Z534" s="29"/>
      <c r="AA534" s="1" t="s">
        <v>797</v>
      </c>
      <c r="AB534" s="1"/>
      <c r="AC534" s="112">
        <v>52</v>
      </c>
      <c r="AD534" s="112">
        <v>370</v>
      </c>
      <c r="AE534" s="11"/>
      <c r="AF534" s="11"/>
      <c r="AG534" s="11" t="s">
        <v>490</v>
      </c>
      <c r="AH534" s="112">
        <v>50</v>
      </c>
      <c r="AI534" s="11"/>
      <c r="AJ534" s="11"/>
      <c r="AK534" s="112"/>
      <c r="AL534" s="1"/>
      <c r="AM534" s="11"/>
      <c r="AN534" s="1"/>
      <c r="AO534" s="113">
        <v>50.8</v>
      </c>
      <c r="AP534" s="114">
        <v>45.7</v>
      </c>
      <c r="AQ534" s="115">
        <v>2.67</v>
      </c>
      <c r="AR534" s="116">
        <f t="shared" si="807"/>
        <v>99.17</v>
      </c>
      <c r="AS534" s="117">
        <f t="shared" si="808"/>
        <v>1.1115973741794309</v>
      </c>
      <c r="AT534" s="118">
        <f t="shared" si="809"/>
        <v>2.9679649890590807</v>
      </c>
      <c r="AU534" s="119">
        <f t="shared" si="810"/>
        <v>1.0502377506719038</v>
      </c>
      <c r="AV534" s="19">
        <f t="shared" si="833"/>
        <v>34.803799999999995</v>
      </c>
      <c r="AW534" s="19">
        <f>97-AY534-(CD534*100/AO534)</f>
        <v>68.511417322834646</v>
      </c>
      <c r="AX534" s="148">
        <v>14.427199999999997</v>
      </c>
      <c r="AY534" s="19">
        <v>28.4</v>
      </c>
      <c r="AZ534" s="1" t="s">
        <v>431</v>
      </c>
      <c r="BA534" s="55">
        <v>11.6</v>
      </c>
      <c r="BB534" s="1" t="s">
        <v>431</v>
      </c>
      <c r="BC534" s="6">
        <v>0.14000000000000001</v>
      </c>
      <c r="BD534" s="6"/>
      <c r="BE534" s="22"/>
      <c r="BF534" s="19"/>
      <c r="BG534" s="2">
        <v>4937</v>
      </c>
      <c r="BH534" s="64">
        <v>1287</v>
      </c>
      <c r="BI534" s="19">
        <v>1.56</v>
      </c>
      <c r="BJ534" s="19">
        <v>35.1</v>
      </c>
      <c r="BK534" s="1">
        <v>64.900000000000006</v>
      </c>
      <c r="BL534" s="144">
        <f t="shared" si="811"/>
        <v>0.54083204930662554</v>
      </c>
      <c r="BM534" s="122">
        <v>0.68</v>
      </c>
      <c r="BN534" s="6">
        <f t="shared" si="812"/>
        <v>1.3385826771653544</v>
      </c>
      <c r="BO534" s="1" t="s">
        <v>431</v>
      </c>
      <c r="BP534" s="19">
        <v>44.407000000000004</v>
      </c>
      <c r="BQ534" s="19">
        <v>40.114999999999995</v>
      </c>
      <c r="BR534" s="42">
        <v>42921</v>
      </c>
      <c r="BS534" s="6">
        <f t="shared" si="813"/>
        <v>79.300000000000011</v>
      </c>
      <c r="BT534" s="4">
        <v>95.6</v>
      </c>
      <c r="BU534" s="42">
        <v>11126.584999999999</v>
      </c>
      <c r="BV534" s="6">
        <f t="shared" si="814"/>
        <v>4.4000000000000057</v>
      </c>
      <c r="BW534" s="6">
        <f t="shared" si="815"/>
        <v>45.654300000000006</v>
      </c>
      <c r="BX534" s="4">
        <v>48.2</v>
      </c>
      <c r="BY534" s="22">
        <f t="shared" si="816"/>
        <v>22.027400000000004</v>
      </c>
      <c r="BZ534" s="4">
        <v>31.1</v>
      </c>
      <c r="CA534" s="22">
        <f t="shared" si="817"/>
        <v>14.212700000000002</v>
      </c>
      <c r="CB534" s="4">
        <v>20.6</v>
      </c>
      <c r="CC534" s="22">
        <f t="shared" si="818"/>
        <v>9.414200000000001</v>
      </c>
      <c r="CD534" s="22">
        <v>4.4999999999999998E-2</v>
      </c>
      <c r="CE534" s="123">
        <v>99.9</v>
      </c>
      <c r="CF534" s="124">
        <v>15076.599999999999</v>
      </c>
      <c r="CG534" s="123">
        <v>99.4</v>
      </c>
      <c r="CH534" s="124">
        <v>11955.2</v>
      </c>
      <c r="CI534" s="123">
        <v>93.8</v>
      </c>
      <c r="CJ534" s="123">
        <v>98.6</v>
      </c>
      <c r="CK534" s="124">
        <v>13623.8</v>
      </c>
      <c r="CL534" s="19">
        <f t="shared" si="819"/>
        <v>1.54983922829582</v>
      </c>
      <c r="CM534" s="22"/>
      <c r="CN534" s="22"/>
      <c r="CO534" s="22"/>
      <c r="CP534" s="6"/>
      <c r="CQ534" s="22">
        <v>17.5</v>
      </c>
      <c r="CR534" s="19"/>
      <c r="CS534" s="19"/>
      <c r="CT534" s="22"/>
      <c r="CU534" s="139"/>
      <c r="CV534" s="139"/>
      <c r="CW534" s="22"/>
      <c r="CX534" s="22"/>
      <c r="CY534" s="1"/>
      <c r="CZ534" s="22"/>
      <c r="DA534" s="16">
        <v>3</v>
      </c>
      <c r="DB534" s="126" t="s">
        <v>257</v>
      </c>
      <c r="DC534" s="127"/>
      <c r="DD534" s="128" t="s">
        <v>1053</v>
      </c>
      <c r="DE534" s="1"/>
      <c r="DF534" s="1"/>
      <c r="DG534" s="1"/>
      <c r="DH534" s="1"/>
      <c r="DI534" s="1" t="s">
        <v>435</v>
      </c>
      <c r="DJ534" s="206" t="s">
        <v>490</v>
      </c>
      <c r="DK534" s="4">
        <v>2</v>
      </c>
      <c r="DL534" s="4"/>
      <c r="DM534" s="4"/>
      <c r="DN534" s="16">
        <v>0</v>
      </c>
      <c r="DO534" s="4"/>
      <c r="DP534" s="4"/>
      <c r="DQ534" s="4"/>
      <c r="DR534" s="1" t="s">
        <v>430</v>
      </c>
      <c r="DS534" s="1" t="s">
        <v>430</v>
      </c>
      <c r="DT534" s="1">
        <v>112</v>
      </c>
      <c r="DU534" s="1">
        <v>32.1</v>
      </c>
      <c r="DV534" s="1">
        <v>67.900000000000006</v>
      </c>
      <c r="DW534" s="1" t="s">
        <v>430</v>
      </c>
      <c r="DX534" s="1" t="s">
        <v>430</v>
      </c>
      <c r="DY534" s="1" t="s">
        <v>430</v>
      </c>
      <c r="DZ534" s="1" t="s">
        <v>430</v>
      </c>
      <c r="EA534" s="1">
        <v>0</v>
      </c>
      <c r="EB534" s="1"/>
      <c r="EC534" s="36"/>
      <c r="ED534" s="36"/>
      <c r="EE534" s="4">
        <v>7</v>
      </c>
      <c r="EF534" s="4">
        <v>15</v>
      </c>
      <c r="EG534" s="4">
        <v>2</v>
      </c>
      <c r="EH534" s="4">
        <v>1</v>
      </c>
      <c r="EI534" s="4" t="s">
        <v>2851</v>
      </c>
      <c r="EJ534" s="4">
        <v>156</v>
      </c>
      <c r="EK534" s="4">
        <v>90</v>
      </c>
      <c r="EL534" s="6">
        <f>EK534/((EJ534/100)*(EJ534/100))</f>
        <v>36.982248520710058</v>
      </c>
      <c r="EM534" s="4"/>
      <c r="EN534" s="4">
        <v>1</v>
      </c>
      <c r="EO534" s="4">
        <v>2</v>
      </c>
      <c r="EP534" s="4">
        <v>1</v>
      </c>
      <c r="EQ534" s="31" t="s">
        <v>513</v>
      </c>
      <c r="ER534" s="14" t="s">
        <v>513</v>
      </c>
      <c r="ES534" s="129">
        <v>12431</v>
      </c>
      <c r="ET534" s="130">
        <v>75</v>
      </c>
      <c r="EU534" s="130">
        <v>5594</v>
      </c>
      <c r="EV534" s="130">
        <v>18000</v>
      </c>
      <c r="EW534" s="130">
        <v>40560</v>
      </c>
      <c r="EX534" s="130">
        <v>1724</v>
      </c>
      <c r="EY534" s="131">
        <f t="shared" si="829"/>
        <v>51.796622222222226</v>
      </c>
      <c r="EZ534" s="38">
        <f t="shared" si="830"/>
        <v>362.57635555555555</v>
      </c>
      <c r="FA534" s="9"/>
      <c r="FB534" s="9"/>
      <c r="FC534" s="9"/>
      <c r="FD534" s="9"/>
      <c r="FE534" s="132"/>
      <c r="FF534" s="132"/>
      <c r="FG534" s="132"/>
      <c r="FH534" s="133"/>
      <c r="FI534" s="11"/>
      <c r="FJ534" s="133"/>
      <c r="FK534" s="135"/>
      <c r="FL534" s="136"/>
      <c r="FM534" s="9"/>
      <c r="FN534" s="1"/>
      <c r="FO534" s="40">
        <f t="shared" si="831"/>
        <v>5.1999999999999998E-2</v>
      </c>
      <c r="FP534" s="9"/>
      <c r="FQ534" s="118">
        <f t="shared" si="820"/>
        <v>30.818734358240974</v>
      </c>
      <c r="FR534" s="137">
        <f t="shared" si="832"/>
        <v>5.1796622222222227E-2</v>
      </c>
      <c r="FS534" s="140">
        <f>DT534/EY534</f>
        <v>2.162303161767734</v>
      </c>
      <c r="FT534" s="140"/>
      <c r="FU534" s="335"/>
      <c r="FV534" s="344">
        <v>43831</v>
      </c>
      <c r="FW534" s="210"/>
      <c r="FX534" s="244" t="s">
        <v>2471</v>
      </c>
      <c r="FY534" s="243" t="s">
        <v>2517</v>
      </c>
      <c r="FZ534" s="1"/>
      <c r="GA534" s="1">
        <v>1</v>
      </c>
      <c r="GB534" s="9"/>
      <c r="GC534" s="9"/>
      <c r="GD534" s="1"/>
      <c r="GE534" s="20">
        <v>1</v>
      </c>
      <c r="GF534" s="237" t="s">
        <v>2489</v>
      </c>
      <c r="GG534" s="1"/>
      <c r="GH534" s="28">
        <v>43901</v>
      </c>
      <c r="GI534" s="351">
        <v>1</v>
      </c>
      <c r="GJ534" s="244" t="s">
        <v>2849</v>
      </c>
      <c r="GK534" s="1"/>
      <c r="GL534" s="244" t="s">
        <v>513</v>
      </c>
      <c r="GM534" s="9"/>
      <c r="GN534" s="1"/>
      <c r="GO534" s="10">
        <v>43886</v>
      </c>
      <c r="GP534" s="10"/>
      <c r="GQ534" s="20"/>
      <c r="GR534" s="138"/>
      <c r="GS534" s="1"/>
      <c r="GT534" s="1"/>
      <c r="GU534" s="1"/>
      <c r="GV534" s="1"/>
      <c r="GW534" s="1"/>
      <c r="GX534" s="1"/>
      <c r="GY534" s="9"/>
      <c r="GZ534" s="9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9"/>
      <c r="KC534" s="9"/>
      <c r="KD534" s="9"/>
      <c r="KE534" s="20">
        <f t="shared" si="821"/>
        <v>26.31268408888889</v>
      </c>
      <c r="KF534" s="20">
        <f t="shared" si="822"/>
        <v>23.671056355555557</v>
      </c>
      <c r="KG534" s="20">
        <f t="shared" si="823"/>
        <v>1.3829698133333335</v>
      </c>
      <c r="KH534" s="20">
        <f t="shared" si="824"/>
        <v>7.4728022812444443</v>
      </c>
      <c r="KI534" s="20">
        <f t="shared" si="825"/>
        <v>0.35221703111111119</v>
      </c>
      <c r="KJ534" s="20">
        <f t="shared" si="826"/>
        <v>11.409449163377781</v>
      </c>
      <c r="KK534" s="20">
        <f t="shared" si="827"/>
        <v>7.3616985265777783</v>
      </c>
      <c r="KL534" s="20">
        <f t="shared" si="828"/>
        <v>4.8762376092444448</v>
      </c>
      <c r="KM534" s="9"/>
      <c r="KN534" s="9"/>
      <c r="KO534" s="9"/>
      <c r="KP534" s="1"/>
      <c r="KQ534" s="9"/>
      <c r="KR534" s="9"/>
      <c r="KS534" s="23">
        <v>43900</v>
      </c>
      <c r="KT534" s="20">
        <v>1</v>
      </c>
      <c r="KU534" s="1">
        <v>1</v>
      </c>
      <c r="KV534" s="1">
        <v>1</v>
      </c>
      <c r="KW534" s="23">
        <v>44243</v>
      </c>
      <c r="KX534" s="1">
        <v>2</v>
      </c>
      <c r="KY534" s="1">
        <v>0</v>
      </c>
      <c r="KZ534" s="1">
        <v>2</v>
      </c>
      <c r="LA534" s="11" t="s">
        <v>2480</v>
      </c>
      <c r="LB534" s="11"/>
      <c r="LC534" s="11"/>
    </row>
    <row r="535" spans="1:315">
      <c r="A535" s="1">
        <v>3</v>
      </c>
      <c r="B535" s="1">
        <f>COUNTIFS($D$3:D535,D535,$F$3:F535,F535)</f>
        <v>4</v>
      </c>
      <c r="C535" s="34">
        <v>14268</v>
      </c>
      <c r="D535" s="72" t="s">
        <v>531</v>
      </c>
      <c r="E535" s="73" t="s">
        <v>534</v>
      </c>
      <c r="F535" s="75">
        <v>475303161</v>
      </c>
      <c r="G535" s="74">
        <v>74</v>
      </c>
      <c r="H535" s="442">
        <v>44208</v>
      </c>
      <c r="I535" s="29" t="s">
        <v>441</v>
      </c>
      <c r="J535" s="24" t="s">
        <v>486</v>
      </c>
      <c r="K535" s="2" t="s">
        <v>429</v>
      </c>
      <c r="L535" s="2">
        <v>13</v>
      </c>
      <c r="M535" s="2">
        <v>1</v>
      </c>
      <c r="N535" s="2" t="s">
        <v>430</v>
      </c>
      <c r="O535" s="11"/>
      <c r="P535" s="2" t="s">
        <v>1384</v>
      </c>
      <c r="Q535" s="11"/>
      <c r="R535" s="11"/>
      <c r="S535" s="11"/>
      <c r="T535" s="41"/>
      <c r="U535" s="41"/>
      <c r="V535" s="61" t="s">
        <v>1358</v>
      </c>
      <c r="W535" s="59" t="s">
        <v>1305</v>
      </c>
      <c r="X535" s="60"/>
      <c r="Y535" s="60"/>
      <c r="Z535" s="11"/>
      <c r="AA535" s="1" t="s">
        <v>793</v>
      </c>
      <c r="AB535" s="1"/>
      <c r="AC535" s="112">
        <v>90</v>
      </c>
      <c r="AD535" s="112">
        <v>1100</v>
      </c>
      <c r="AE535" s="11"/>
      <c r="AF535" s="11"/>
      <c r="AG535" s="11" t="s">
        <v>490</v>
      </c>
      <c r="AH535" s="112">
        <v>150</v>
      </c>
      <c r="AI535" s="11"/>
      <c r="AJ535" s="11"/>
      <c r="AK535" s="112"/>
      <c r="AL535" s="1"/>
      <c r="AM535" s="11"/>
      <c r="AN535" s="1"/>
      <c r="AO535" s="113">
        <v>39.799999999999997</v>
      </c>
      <c r="AP535" s="114">
        <v>57.4</v>
      </c>
      <c r="AQ535" s="115">
        <v>1.8</v>
      </c>
      <c r="AR535" s="116">
        <f t="shared" si="807"/>
        <v>98.999999999999986</v>
      </c>
      <c r="AS535" s="117">
        <f t="shared" si="808"/>
        <v>0.69337979094076652</v>
      </c>
      <c r="AT535" s="118">
        <f t="shared" si="809"/>
        <v>1.2480836236933797</v>
      </c>
      <c r="AU535" s="119">
        <f t="shared" si="810"/>
        <v>0.67229729729729726</v>
      </c>
      <c r="AV535" s="19">
        <f t="shared" si="833"/>
        <v>26.283999999999995</v>
      </c>
      <c r="AW535" s="19">
        <f>98-AY535-(CD535*100/AO535)</f>
        <v>66.040201005025125</v>
      </c>
      <c r="AX535" s="120">
        <v>10.6</v>
      </c>
      <c r="AY535" s="19">
        <f>AX535*100/AO535</f>
        <v>26.633165829145732</v>
      </c>
      <c r="AZ535" s="1" t="s">
        <v>431</v>
      </c>
      <c r="BA535" s="55">
        <v>15.3</v>
      </c>
      <c r="BB535" s="1" t="s">
        <v>431</v>
      </c>
      <c r="BC535" s="6">
        <v>0.16</v>
      </c>
      <c r="BD535" s="6"/>
      <c r="BE535" s="19"/>
      <c r="BF535" s="19"/>
      <c r="BG535" s="64">
        <v>4739.2857142857147</v>
      </c>
      <c r="BH535" s="64">
        <v>221.18644067796612</v>
      </c>
      <c r="BI535" s="19">
        <v>0</v>
      </c>
      <c r="BJ535" s="19">
        <v>20.3</v>
      </c>
      <c r="BK535" s="1">
        <v>79.7</v>
      </c>
      <c r="BL535" s="121">
        <f t="shared" si="811"/>
        <v>0.25470514429109159</v>
      </c>
      <c r="BM535" s="122">
        <v>0.72</v>
      </c>
      <c r="BN535" s="6">
        <f t="shared" si="812"/>
        <v>1.8090452261306533</v>
      </c>
      <c r="BO535" s="1" t="s">
        <v>431</v>
      </c>
      <c r="BP535" s="19">
        <v>32.4</v>
      </c>
      <c r="BQ535" s="19">
        <v>28.1</v>
      </c>
      <c r="BR535" s="6">
        <v>40269.599999999999</v>
      </c>
      <c r="BS535" s="6">
        <f t="shared" si="813"/>
        <v>19.759999999999998</v>
      </c>
      <c r="BT535" s="4">
        <v>92.5</v>
      </c>
      <c r="BU535" s="42">
        <v>6415.2380952380954</v>
      </c>
      <c r="BV535" s="6">
        <f t="shared" si="814"/>
        <v>7.5</v>
      </c>
      <c r="BW535" s="6">
        <f t="shared" si="815"/>
        <v>57.032640000000001</v>
      </c>
      <c r="BX535" s="22">
        <v>9.16</v>
      </c>
      <c r="BY535" s="22">
        <f t="shared" si="816"/>
        <v>5.2578399999999998</v>
      </c>
      <c r="BZ535" s="4">
        <v>10.6</v>
      </c>
      <c r="CA535" s="22">
        <f t="shared" si="817"/>
        <v>6.0843999999999996</v>
      </c>
      <c r="CB535" s="4">
        <v>79.599999999999994</v>
      </c>
      <c r="CC535" s="22">
        <f t="shared" si="818"/>
        <v>45.690399999999997</v>
      </c>
      <c r="CD535" s="19">
        <v>2.12</v>
      </c>
      <c r="CE535" s="123">
        <v>99.6</v>
      </c>
      <c r="CF535" s="123">
        <v>7821</v>
      </c>
      <c r="CG535" s="123">
        <v>97.2</v>
      </c>
      <c r="CH535" s="123">
        <v>5909</v>
      </c>
      <c r="CI535" s="123">
        <v>68.900000000000006</v>
      </c>
      <c r="CJ535" s="123">
        <v>74.900000000000006</v>
      </c>
      <c r="CK535" s="123">
        <v>2924</v>
      </c>
      <c r="CL535" s="19">
        <f t="shared" si="819"/>
        <v>0.86415094339622645</v>
      </c>
      <c r="CM535" s="22">
        <v>0.56000000000000005</v>
      </c>
      <c r="CN535" s="22">
        <v>25.6</v>
      </c>
      <c r="CO535" s="22">
        <v>2.98</v>
      </c>
      <c r="CP535" s="6"/>
      <c r="CQ535" s="19"/>
      <c r="CR535" s="19"/>
      <c r="CS535" s="20"/>
      <c r="CT535" s="22"/>
      <c r="CU535" s="139"/>
      <c r="CV535" s="139"/>
      <c r="CW535" s="22"/>
      <c r="CX535" s="22"/>
      <c r="CY535" s="1"/>
      <c r="CZ535" s="22"/>
      <c r="DA535" s="16"/>
      <c r="DB535" s="126" t="s">
        <v>256</v>
      </c>
      <c r="DC535" s="127"/>
      <c r="DD535" s="128" t="s">
        <v>1399</v>
      </c>
      <c r="DE535" s="1"/>
      <c r="DF535" s="1"/>
      <c r="DG535" s="1"/>
      <c r="DH535" s="1"/>
      <c r="DI535" s="1" t="s">
        <v>435</v>
      </c>
      <c r="DJ535" s="206" t="s">
        <v>490</v>
      </c>
      <c r="DK535" s="4">
        <v>2</v>
      </c>
      <c r="DL535" s="4" t="s">
        <v>441</v>
      </c>
      <c r="DM535" s="4" t="s">
        <v>441</v>
      </c>
      <c r="DN535" s="16">
        <v>0</v>
      </c>
      <c r="DO535" s="4">
        <v>0</v>
      </c>
      <c r="DP535" s="4">
        <v>0</v>
      </c>
      <c r="DQ535" s="4" t="s">
        <v>430</v>
      </c>
      <c r="DR535" s="1" t="s">
        <v>430</v>
      </c>
      <c r="DS535" s="1" t="s">
        <v>430</v>
      </c>
      <c r="DT535" s="1">
        <v>234</v>
      </c>
      <c r="DU535" s="1">
        <v>13.2</v>
      </c>
      <c r="DV535" s="1">
        <v>86.8</v>
      </c>
      <c r="DW535" s="1" t="s">
        <v>430</v>
      </c>
      <c r="DX535" s="1" t="s">
        <v>430</v>
      </c>
      <c r="DY535" s="1" t="s">
        <v>430</v>
      </c>
      <c r="DZ535" s="1" t="s">
        <v>430</v>
      </c>
      <c r="EA535" s="1">
        <v>0</v>
      </c>
      <c r="EB535" s="1"/>
      <c r="EC535" s="36"/>
      <c r="ED535" s="36"/>
      <c r="EE535" s="4">
        <v>13</v>
      </c>
      <c r="EF535" s="4">
        <v>20</v>
      </c>
      <c r="EG535" s="4">
        <v>2</v>
      </c>
      <c r="EH535" s="4">
        <v>1</v>
      </c>
      <c r="EI535" s="4" t="s">
        <v>2851</v>
      </c>
      <c r="EJ535" s="4">
        <v>156</v>
      </c>
      <c r="EK535" s="4">
        <v>90</v>
      </c>
      <c r="EL535" s="6">
        <f>EK535/((EJ535/100)*(EJ535/100))</f>
        <v>36.982248520710058</v>
      </c>
      <c r="EM535" s="4"/>
      <c r="EN535" s="4">
        <v>1</v>
      </c>
      <c r="EO535" s="4">
        <v>3</v>
      </c>
      <c r="EP535" s="4">
        <v>2</v>
      </c>
      <c r="EQ535" s="31" t="s">
        <v>513</v>
      </c>
      <c r="ER535" s="14" t="s">
        <v>513</v>
      </c>
      <c r="ES535" s="129">
        <v>14268</v>
      </c>
      <c r="ET535" s="130">
        <v>75</v>
      </c>
      <c r="EU535" s="130">
        <v>8804</v>
      </c>
      <c r="EV535" s="130">
        <v>12000</v>
      </c>
      <c r="EW535" s="130">
        <v>39780</v>
      </c>
      <c r="EX535" s="130">
        <v>2655</v>
      </c>
      <c r="EY535" s="131">
        <f t="shared" si="829"/>
        <v>117.35100000000001</v>
      </c>
      <c r="EZ535" s="38">
        <f t="shared" si="830"/>
        <v>1525.5630000000001</v>
      </c>
      <c r="FA535" s="9"/>
      <c r="FB535" s="9"/>
      <c r="FC535" s="9"/>
      <c r="FD535" s="9"/>
      <c r="FE535" s="132"/>
      <c r="FF535" s="132"/>
      <c r="FG535" s="132"/>
      <c r="FH535" s="133"/>
      <c r="FI535" s="134"/>
      <c r="FJ535" s="133"/>
      <c r="FK535" s="135"/>
      <c r="FL535" s="136"/>
      <c r="FM535" s="9"/>
      <c r="FN535" s="1"/>
      <c r="FO535" s="40">
        <f t="shared" si="831"/>
        <v>0.09</v>
      </c>
      <c r="FP535" s="9"/>
      <c r="FQ535" s="118">
        <f t="shared" si="820"/>
        <v>30.156746933212176</v>
      </c>
      <c r="FR535" s="137">
        <f t="shared" si="832"/>
        <v>0.11735100000000001</v>
      </c>
      <c r="FS535" s="140"/>
      <c r="FT535" s="1">
        <v>12</v>
      </c>
      <c r="FU535" s="335" t="s">
        <v>430</v>
      </c>
      <c r="FV535" s="344">
        <v>43831</v>
      </c>
      <c r="FW535" s="210" t="s">
        <v>430</v>
      </c>
      <c r="FX535" s="237" t="s">
        <v>1400</v>
      </c>
      <c r="FY535" s="243" t="s">
        <v>2491</v>
      </c>
      <c r="FZ535" s="1">
        <v>0</v>
      </c>
      <c r="GA535" s="1">
        <v>2</v>
      </c>
      <c r="GB535" s="9" t="s">
        <v>500</v>
      </c>
      <c r="GC535" s="9"/>
      <c r="GD535" s="1">
        <v>1</v>
      </c>
      <c r="GE535" s="20">
        <v>1</v>
      </c>
      <c r="GF535" s="237" t="s">
        <v>2489</v>
      </c>
      <c r="GG535" s="1">
        <v>1</v>
      </c>
      <c r="GH535" s="28">
        <v>44243</v>
      </c>
      <c r="GI535" s="351">
        <v>0</v>
      </c>
      <c r="GJ535" s="244" t="s">
        <v>2850</v>
      </c>
      <c r="GK535" s="1">
        <v>0</v>
      </c>
      <c r="GL535" s="244" t="s">
        <v>513</v>
      </c>
      <c r="GM535" s="9" t="s">
        <v>1401</v>
      </c>
      <c r="GN535" s="1"/>
      <c r="GO535" s="10">
        <v>44208</v>
      </c>
      <c r="GP535" s="10"/>
      <c r="GQ535" s="20"/>
      <c r="GR535" s="138"/>
      <c r="GS535" s="1"/>
      <c r="GT535" s="1"/>
      <c r="GU535" s="1"/>
      <c r="GV535" s="1"/>
      <c r="GW535" s="1"/>
      <c r="GX535" s="1"/>
      <c r="GY535" s="9"/>
      <c r="GZ535" s="9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9"/>
      <c r="KC535" s="9"/>
      <c r="KD535" s="9"/>
      <c r="KE535" s="20">
        <f t="shared" si="821"/>
        <v>46.705697999999998</v>
      </c>
      <c r="KF535" s="20">
        <f t="shared" si="822"/>
        <v>67.359474000000006</v>
      </c>
      <c r="KG535" s="20">
        <f t="shared" si="823"/>
        <v>2.1123180000000001</v>
      </c>
      <c r="KH535" s="20">
        <f t="shared" si="824"/>
        <v>12.439206</v>
      </c>
      <c r="KI535" s="20">
        <f t="shared" si="825"/>
        <v>0.8449272000000001</v>
      </c>
      <c r="KJ535" s="20">
        <f t="shared" si="826"/>
        <v>6.170127818400001</v>
      </c>
      <c r="KK535" s="20">
        <f t="shared" si="827"/>
        <v>7.1401042440000007</v>
      </c>
      <c r="KL535" s="20">
        <f t="shared" si="828"/>
        <v>53.618141303999998</v>
      </c>
      <c r="KM535" s="9"/>
      <c r="KN535" s="9"/>
      <c r="KO535" s="9"/>
      <c r="KP535" s="1"/>
      <c r="KQ535" s="9"/>
      <c r="KR535" s="9"/>
      <c r="KS535" s="23">
        <v>44243</v>
      </c>
      <c r="KT535" s="20">
        <v>2</v>
      </c>
      <c r="KU535" s="1">
        <v>2</v>
      </c>
      <c r="KV535" s="1">
        <v>2</v>
      </c>
      <c r="KW535" s="23">
        <v>44243</v>
      </c>
      <c r="KX535" s="1">
        <v>2</v>
      </c>
      <c r="KY535" s="1">
        <v>0</v>
      </c>
      <c r="KZ535" s="1">
        <v>2</v>
      </c>
      <c r="LA535" s="11" t="s">
        <v>2480</v>
      </c>
      <c r="LB535" s="11"/>
      <c r="LC535" s="11"/>
    </row>
    <row r="536" spans="1:315">
      <c r="A536" s="1">
        <v>168</v>
      </c>
      <c r="B536" s="1">
        <f>COUNTIFS($D$3:D536,D536,$F$3:F536,F536)</f>
        <v>1</v>
      </c>
      <c r="C536" s="34">
        <v>15470</v>
      </c>
      <c r="D536" s="21" t="s">
        <v>531</v>
      </c>
      <c r="E536" s="2" t="s">
        <v>1643</v>
      </c>
      <c r="F536" s="12">
        <v>7560235342</v>
      </c>
      <c r="G536" s="1">
        <v>46</v>
      </c>
      <c r="H536" s="441">
        <v>44358</v>
      </c>
      <c r="I536" s="29" t="s">
        <v>441</v>
      </c>
      <c r="J536" s="24" t="s">
        <v>486</v>
      </c>
      <c r="K536" s="2" t="s">
        <v>429</v>
      </c>
      <c r="L536" s="2">
        <v>6</v>
      </c>
      <c r="M536" s="2">
        <v>2</v>
      </c>
      <c r="N536" s="2" t="s">
        <v>644</v>
      </c>
      <c r="O536" s="11"/>
      <c r="P536" s="2" t="s">
        <v>1638</v>
      </c>
      <c r="Q536" s="11"/>
      <c r="R536" s="11"/>
      <c r="S536" s="11"/>
      <c r="T536" s="41"/>
      <c r="U536" s="41"/>
      <c r="V536" s="61" t="s">
        <v>1358</v>
      </c>
      <c r="W536" s="41"/>
      <c r="X536" s="41"/>
      <c r="Y536" s="63"/>
      <c r="Z536" s="11"/>
      <c r="AA536" s="1" t="s">
        <v>793</v>
      </c>
      <c r="AB536" s="1"/>
      <c r="AC536" s="112">
        <v>1261</v>
      </c>
      <c r="AD536" s="112">
        <v>7500</v>
      </c>
      <c r="AE536" s="11"/>
      <c r="AF536" s="11"/>
      <c r="AG536" s="11" t="s">
        <v>490</v>
      </c>
      <c r="AH536" s="112">
        <v>550</v>
      </c>
      <c r="AI536" s="11"/>
      <c r="AJ536" s="11"/>
      <c r="AK536" s="112"/>
      <c r="AL536" s="1"/>
      <c r="AM536" s="11"/>
      <c r="AN536" s="1"/>
      <c r="AO536" s="113">
        <v>20</v>
      </c>
      <c r="AP536" s="114">
        <v>78.5</v>
      </c>
      <c r="AQ536" s="115">
        <v>1.17</v>
      </c>
      <c r="AR536" s="116">
        <f t="shared" si="807"/>
        <v>99.67</v>
      </c>
      <c r="AS536" s="117">
        <f t="shared" si="808"/>
        <v>0.25477707006369427</v>
      </c>
      <c r="AT536" s="118">
        <f t="shared" si="809"/>
        <v>0.29808917197452228</v>
      </c>
      <c r="AU536" s="119">
        <f t="shared" si="810"/>
        <v>0.25103552152629599</v>
      </c>
      <c r="AV536" s="19">
        <f t="shared" si="833"/>
        <v>17.260000000000002</v>
      </c>
      <c r="AW536" s="19">
        <f>98-AY536-(CD536*100/AO536)</f>
        <v>86.300000000000011</v>
      </c>
      <c r="AX536" s="120">
        <v>1.87</v>
      </c>
      <c r="AY536" s="19">
        <f>AX536*100/AO536</f>
        <v>9.35</v>
      </c>
      <c r="AZ536" s="1" t="s">
        <v>431</v>
      </c>
      <c r="BA536" s="55">
        <v>14.82</v>
      </c>
      <c r="BB536" s="1" t="s">
        <v>431</v>
      </c>
      <c r="BC536" s="6">
        <v>2.1999999999999999E-2</v>
      </c>
      <c r="BD536" s="6"/>
      <c r="BE536" s="19"/>
      <c r="BF536" s="19"/>
      <c r="BG536" s="64">
        <v>4756.2968005445891</v>
      </c>
      <c r="BH536" s="64">
        <v>474.98</v>
      </c>
      <c r="BI536" s="19">
        <v>1.22</v>
      </c>
      <c r="BJ536" s="19">
        <v>56.1</v>
      </c>
      <c r="BK536" s="19">
        <f>100-BJ536</f>
        <v>43.9</v>
      </c>
      <c r="BL536" s="121">
        <f t="shared" si="811"/>
        <v>1.2779043280182234</v>
      </c>
      <c r="BM536" s="122">
        <v>0.41</v>
      </c>
      <c r="BN536" s="6">
        <f t="shared" si="812"/>
        <v>2.0499999999999998</v>
      </c>
      <c r="BO536" s="1" t="s">
        <v>431</v>
      </c>
      <c r="BP536" s="19">
        <v>28.569000000000003</v>
      </c>
      <c r="BQ536" s="19">
        <v>33.6</v>
      </c>
      <c r="BR536" s="42">
        <v>38537</v>
      </c>
      <c r="BS536" s="6">
        <f t="shared" si="813"/>
        <v>55.099999999999994</v>
      </c>
      <c r="BT536" s="4">
        <v>89.4</v>
      </c>
      <c r="BU536" s="42">
        <v>8855.5833333333339</v>
      </c>
      <c r="BV536" s="6">
        <f t="shared" si="814"/>
        <v>10.599999999999994</v>
      </c>
      <c r="BW536" s="6">
        <f t="shared" si="815"/>
        <v>78.421500000000009</v>
      </c>
      <c r="BX536" s="22">
        <v>8.6999999999999993</v>
      </c>
      <c r="BY536" s="22">
        <f t="shared" si="816"/>
        <v>6.8294999999999995</v>
      </c>
      <c r="BZ536" s="6">
        <v>46.4</v>
      </c>
      <c r="CA536" s="22">
        <f t="shared" si="817"/>
        <v>36.423999999999999</v>
      </c>
      <c r="CB536" s="6">
        <v>44.8</v>
      </c>
      <c r="CC536" s="22">
        <f t="shared" si="818"/>
        <v>35.167999999999999</v>
      </c>
      <c r="CD536" s="22">
        <v>0.47</v>
      </c>
      <c r="CE536" s="123">
        <v>99.6</v>
      </c>
      <c r="CF536" s="124">
        <v>6903</v>
      </c>
      <c r="CG536" s="123">
        <v>93.2</v>
      </c>
      <c r="CH536" s="124">
        <v>4937</v>
      </c>
      <c r="CI536" s="123">
        <v>32.9</v>
      </c>
      <c r="CJ536" s="123">
        <v>66.7</v>
      </c>
      <c r="CK536" s="124">
        <v>5750</v>
      </c>
      <c r="CL536" s="19">
        <f t="shared" si="819"/>
        <v>0.1875</v>
      </c>
      <c r="CM536" s="19">
        <v>0.39</v>
      </c>
      <c r="CN536" s="19">
        <v>5.35</v>
      </c>
      <c r="CO536" s="19">
        <v>1.36</v>
      </c>
      <c r="CP536" s="6"/>
      <c r="CQ536" s="19"/>
      <c r="CR536" s="19"/>
      <c r="CS536" s="20"/>
      <c r="CT536" s="25"/>
      <c r="CU536" s="125"/>
      <c r="CV536" s="125"/>
      <c r="CW536" s="1"/>
      <c r="CX536" s="1"/>
      <c r="CY536" s="1"/>
      <c r="CZ536" s="22"/>
      <c r="DA536" s="16"/>
      <c r="DB536" s="126" t="s">
        <v>256</v>
      </c>
      <c r="DC536" s="127"/>
      <c r="DD536" s="128" t="s">
        <v>1593</v>
      </c>
      <c r="DE536" s="1"/>
      <c r="DF536" s="1"/>
      <c r="DG536" s="1"/>
      <c r="DH536" s="1"/>
      <c r="DI536" s="1" t="s">
        <v>435</v>
      </c>
      <c r="DJ536" s="206" t="s">
        <v>490</v>
      </c>
      <c r="DK536" s="4">
        <v>2</v>
      </c>
      <c r="DL536" s="4"/>
      <c r="DM536" s="4"/>
      <c r="DN536" s="16">
        <v>0</v>
      </c>
      <c r="DO536" s="4"/>
      <c r="DP536" s="4"/>
      <c r="DQ536" s="4"/>
      <c r="DR536" s="22" t="s">
        <v>430</v>
      </c>
      <c r="DS536" s="22" t="s">
        <v>430</v>
      </c>
      <c r="DT536" s="64">
        <v>317</v>
      </c>
      <c r="DU536" s="22">
        <v>17.399999999999999</v>
      </c>
      <c r="DV536" s="22">
        <v>82.6</v>
      </c>
      <c r="DW536" s="22" t="s">
        <v>430</v>
      </c>
      <c r="DX536" s="22" t="s">
        <v>430</v>
      </c>
      <c r="DY536" s="22" t="s">
        <v>430</v>
      </c>
      <c r="DZ536" s="22" t="s">
        <v>430</v>
      </c>
      <c r="EA536" s="2">
        <v>0</v>
      </c>
      <c r="EB536" s="108"/>
      <c r="EC536" s="36"/>
      <c r="ED536" s="36"/>
      <c r="EE536" s="4">
        <f>L536</f>
        <v>6</v>
      </c>
      <c r="EF536" s="4">
        <v>12</v>
      </c>
      <c r="EG536" s="4"/>
      <c r="EH536" s="4">
        <v>0</v>
      </c>
      <c r="EI536" s="4" t="s">
        <v>513</v>
      </c>
      <c r="EJ536" s="4" t="s">
        <v>430</v>
      </c>
      <c r="EK536" s="4" t="s">
        <v>430</v>
      </c>
      <c r="EL536" s="6" t="s">
        <v>430</v>
      </c>
      <c r="EM536" s="4"/>
      <c r="EN536" s="4">
        <v>0</v>
      </c>
      <c r="EO536" s="4">
        <v>2</v>
      </c>
      <c r="EP536" s="4">
        <v>1</v>
      </c>
      <c r="EQ536" s="31" t="s">
        <v>513</v>
      </c>
      <c r="ER536" s="14" t="s">
        <v>513</v>
      </c>
      <c r="ES536" s="129">
        <f>C536</f>
        <v>15470</v>
      </c>
      <c r="ET536" s="130">
        <v>75</v>
      </c>
      <c r="EU536" s="130">
        <v>13384</v>
      </c>
      <c r="EV536" s="130">
        <v>4000</v>
      </c>
      <c r="EW536" s="130">
        <v>39780</v>
      </c>
      <c r="EX536" s="130">
        <v>2504</v>
      </c>
      <c r="EY536" s="131">
        <f t="shared" si="829"/>
        <v>332.03039999999999</v>
      </c>
      <c r="EZ536" s="38">
        <f t="shared" si="830"/>
        <v>1992.1823999999999</v>
      </c>
      <c r="FA536" s="9"/>
      <c r="FB536" s="9"/>
      <c r="FC536" s="9"/>
      <c r="FD536" s="9"/>
      <c r="FE536" s="132"/>
      <c r="FF536" s="132"/>
      <c r="FG536" s="132"/>
      <c r="FH536" s="133"/>
      <c r="FI536" s="134"/>
      <c r="FJ536" s="133"/>
      <c r="FK536" s="135"/>
      <c r="FL536" s="136"/>
      <c r="FM536" s="9"/>
      <c r="FN536" s="1"/>
      <c r="FO536" s="40">
        <f t="shared" si="831"/>
        <v>1.2609999999999999</v>
      </c>
      <c r="FP536" s="9"/>
      <c r="FQ536" s="118">
        <f t="shared" si="820"/>
        <v>18.7089061566049</v>
      </c>
      <c r="FR536" s="137">
        <f t="shared" si="832"/>
        <v>0.3320304</v>
      </c>
      <c r="FS536" s="9"/>
      <c r="FT536" s="1"/>
      <c r="FU536" s="335"/>
      <c r="FV536" s="344">
        <v>44348</v>
      </c>
      <c r="FW536" s="210"/>
      <c r="FX536" s="244" t="s">
        <v>2471</v>
      </c>
      <c r="FY536" s="243" t="s">
        <v>2461</v>
      </c>
      <c r="FZ536" s="1"/>
      <c r="GA536" s="1">
        <v>2</v>
      </c>
      <c r="GB536" s="9"/>
      <c r="GC536" s="9"/>
      <c r="GD536" s="1"/>
      <c r="GE536" s="20">
        <v>0</v>
      </c>
      <c r="GF536" s="237" t="s">
        <v>513</v>
      </c>
      <c r="GG536" s="1"/>
      <c r="GH536" s="28">
        <v>44365</v>
      </c>
      <c r="GI536" s="351">
        <v>1</v>
      </c>
      <c r="GJ536" s="244" t="s">
        <v>2852</v>
      </c>
      <c r="GK536" s="1"/>
      <c r="GL536" s="244" t="s">
        <v>513</v>
      </c>
      <c r="GM536" s="9"/>
      <c r="GN536" s="1"/>
      <c r="GO536" s="10"/>
      <c r="GP536" s="10"/>
      <c r="GQ536" s="20"/>
      <c r="GR536" s="138"/>
      <c r="GS536" s="1"/>
      <c r="GT536" s="1"/>
      <c r="GU536" s="1"/>
      <c r="GV536" s="1"/>
      <c r="GW536" s="1"/>
      <c r="GX536" s="1"/>
      <c r="GY536" s="9"/>
      <c r="GZ536" s="9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9"/>
      <c r="KC536" s="9"/>
      <c r="KD536" s="9"/>
      <c r="KE536" s="20">
        <f t="shared" si="821"/>
        <v>66.406080000000003</v>
      </c>
      <c r="KF536" s="20">
        <f t="shared" si="822"/>
        <v>260.64386400000001</v>
      </c>
      <c r="KG536" s="20">
        <f t="shared" si="823"/>
        <v>3.88475568</v>
      </c>
      <c r="KH536" s="20">
        <f t="shared" si="824"/>
        <v>6.2089684800000002</v>
      </c>
      <c r="KI536" s="20">
        <f t="shared" si="825"/>
        <v>1.3613246399999996</v>
      </c>
      <c r="KJ536" s="20">
        <f t="shared" si="826"/>
        <v>22.676016168</v>
      </c>
      <c r="KK536" s="20">
        <f t="shared" si="827"/>
        <v>120.938752896</v>
      </c>
      <c r="KL536" s="20">
        <f t="shared" si="828"/>
        <v>116.768451072</v>
      </c>
      <c r="KM536" s="9"/>
      <c r="KN536" s="9"/>
      <c r="KO536" s="9"/>
      <c r="KP536" s="1"/>
      <c r="KQ536" s="9"/>
      <c r="KR536" s="9"/>
      <c r="KS536" s="23">
        <v>44365</v>
      </c>
      <c r="KT536" s="20">
        <v>2</v>
      </c>
      <c r="KU536" s="1">
        <v>2</v>
      </c>
      <c r="KV536" s="1">
        <v>2</v>
      </c>
      <c r="KW536" s="23">
        <v>44904</v>
      </c>
      <c r="KX536" s="1">
        <v>2</v>
      </c>
      <c r="KY536" s="1">
        <v>0</v>
      </c>
      <c r="KZ536" s="1">
        <v>0</v>
      </c>
      <c r="LA536" s="11" t="s">
        <v>2428</v>
      </c>
      <c r="LB536" s="11"/>
      <c r="LC536" s="11"/>
    </row>
    <row r="537" spans="1:315">
      <c r="A537" s="1">
        <v>317</v>
      </c>
      <c r="B537" s="1">
        <f>COUNTIFS($D$3:D537,D537,$F$3:F537,F537)</f>
        <v>1</v>
      </c>
      <c r="C537" s="34">
        <v>16373</v>
      </c>
      <c r="D537" s="72" t="s">
        <v>531</v>
      </c>
      <c r="E537" s="73" t="s">
        <v>634</v>
      </c>
      <c r="F537" s="75">
        <v>7955155307</v>
      </c>
      <c r="G537" s="74">
        <v>42</v>
      </c>
      <c r="H537" s="442">
        <v>44510</v>
      </c>
      <c r="I537" s="29" t="s">
        <v>441</v>
      </c>
      <c r="J537" s="24" t="s">
        <v>486</v>
      </c>
      <c r="K537" s="2" t="s">
        <v>429</v>
      </c>
      <c r="L537" s="2">
        <v>36</v>
      </c>
      <c r="M537" s="2" t="s">
        <v>661</v>
      </c>
      <c r="N537" s="2" t="s">
        <v>430</v>
      </c>
      <c r="O537" s="11"/>
      <c r="P537" s="2" t="s">
        <v>1852</v>
      </c>
      <c r="Q537" s="11"/>
      <c r="R537" s="11"/>
      <c r="S537" s="11"/>
      <c r="T537" s="41"/>
      <c r="U537" s="41"/>
      <c r="V537" s="61" t="s">
        <v>1358</v>
      </c>
      <c r="W537" s="41"/>
      <c r="X537" s="41"/>
      <c r="Y537" s="63"/>
      <c r="Z537" s="11"/>
      <c r="AA537" s="1" t="s">
        <v>793</v>
      </c>
      <c r="AB537" s="1"/>
      <c r="AC537" s="112">
        <v>84</v>
      </c>
      <c r="AD537" s="112">
        <v>3000</v>
      </c>
      <c r="AE537" s="11"/>
      <c r="AF537" s="11"/>
      <c r="AG537" s="11" t="s">
        <v>490</v>
      </c>
      <c r="AH537" s="112">
        <v>250</v>
      </c>
      <c r="AI537" s="11"/>
      <c r="AJ537" s="11"/>
      <c r="AK537" s="112"/>
      <c r="AL537" s="1"/>
      <c r="AM537" s="11"/>
      <c r="AN537" s="1"/>
      <c r="AO537" s="113">
        <v>21.2</v>
      </c>
      <c r="AP537" s="114">
        <v>74</v>
      </c>
      <c r="AQ537" s="115">
        <v>3.64</v>
      </c>
      <c r="AR537" s="116">
        <f t="shared" si="807"/>
        <v>98.84</v>
      </c>
      <c r="AS537" s="117">
        <f t="shared" si="808"/>
        <v>0.2864864864864865</v>
      </c>
      <c r="AT537" s="118">
        <f t="shared" si="809"/>
        <v>1.042810810810811</v>
      </c>
      <c r="AU537" s="119">
        <f t="shared" si="810"/>
        <v>0.27305512622359607</v>
      </c>
      <c r="AV537" s="19">
        <f t="shared" si="833"/>
        <v>11.585999999999999</v>
      </c>
      <c r="AW537" s="19">
        <f>98-AY537-(CD537*100/AO537)</f>
        <v>54.650943396226417</v>
      </c>
      <c r="AX537" s="120">
        <v>8.52</v>
      </c>
      <c r="AY537" s="19">
        <f>AX537*100/AO537</f>
        <v>40.188679245283019</v>
      </c>
      <c r="AZ537" s="1" t="s">
        <v>431</v>
      </c>
      <c r="BA537" s="55">
        <v>7.3970000000000011</v>
      </c>
      <c r="BB537" s="1" t="s">
        <v>431</v>
      </c>
      <c r="BC537" s="6">
        <v>6.3E-2</v>
      </c>
      <c r="BD537" s="6"/>
      <c r="BE537" s="19"/>
      <c r="BF537" s="19"/>
      <c r="BG537" s="64">
        <v>7566.666666666667</v>
      </c>
      <c r="BH537" s="64">
        <v>287.98</v>
      </c>
      <c r="BI537" s="19">
        <v>2.4900000000000002</v>
      </c>
      <c r="BJ537" s="19">
        <v>42</v>
      </c>
      <c r="BK537" s="19">
        <f>100-BJ537</f>
        <v>58</v>
      </c>
      <c r="BL537" s="121">
        <f t="shared" si="811"/>
        <v>0.72413793103448276</v>
      </c>
      <c r="BM537" s="122">
        <v>0.3</v>
      </c>
      <c r="BN537" s="6">
        <f t="shared" si="812"/>
        <v>1.4150943396226416</v>
      </c>
      <c r="BO537" s="1" t="s">
        <v>431</v>
      </c>
      <c r="BP537" s="19">
        <v>28</v>
      </c>
      <c r="BQ537" s="19">
        <v>23.263999999999999</v>
      </c>
      <c r="BR537" s="42">
        <v>32842.74</v>
      </c>
      <c r="BS537" s="6">
        <f t="shared" si="813"/>
        <v>42.89</v>
      </c>
      <c r="BT537" s="4">
        <v>85.5</v>
      </c>
      <c r="BU537" s="42">
        <v>9439.34</v>
      </c>
      <c r="BV537" s="6">
        <f t="shared" si="814"/>
        <v>14.5</v>
      </c>
      <c r="BW537" s="6">
        <f t="shared" si="815"/>
        <v>73.918599999999998</v>
      </c>
      <c r="BX537" s="22">
        <v>9.89</v>
      </c>
      <c r="BY537" s="22">
        <f t="shared" si="816"/>
        <v>7.3186</v>
      </c>
      <c r="BZ537" s="6">
        <v>33</v>
      </c>
      <c r="CA537" s="22">
        <f t="shared" si="817"/>
        <v>24.42</v>
      </c>
      <c r="CB537" s="6">
        <v>57</v>
      </c>
      <c r="CC537" s="22">
        <f t="shared" si="818"/>
        <v>42.18</v>
      </c>
      <c r="CD537" s="22">
        <v>0.67</v>
      </c>
      <c r="CE537" s="123">
        <v>99.2</v>
      </c>
      <c r="CF537" s="124">
        <v>9025</v>
      </c>
      <c r="CG537" s="123">
        <v>94.6</v>
      </c>
      <c r="CH537" s="124">
        <v>6614</v>
      </c>
      <c r="CI537" s="123">
        <v>69.2</v>
      </c>
      <c r="CJ537" s="123">
        <v>80.5</v>
      </c>
      <c r="CK537" s="124">
        <v>5280</v>
      </c>
      <c r="CL537" s="19">
        <f t="shared" si="819"/>
        <v>0.29969696969696974</v>
      </c>
      <c r="CM537" s="19"/>
      <c r="CN537" s="19"/>
      <c r="CO537" s="19"/>
      <c r="CP537" s="6"/>
      <c r="CQ537" s="19"/>
      <c r="CR537" s="19"/>
      <c r="CS537" s="20"/>
      <c r="CT537" s="25"/>
      <c r="CU537" s="125"/>
      <c r="CV537" s="125"/>
      <c r="CW537" s="1"/>
      <c r="CX537" s="1"/>
      <c r="CY537" s="1"/>
      <c r="CZ537" s="22"/>
      <c r="DA537" s="16"/>
      <c r="DB537" s="126" t="s">
        <v>256</v>
      </c>
      <c r="DC537" s="127"/>
      <c r="DD537" s="128" t="s">
        <v>1867</v>
      </c>
      <c r="DE537" s="1"/>
      <c r="DF537" s="1"/>
      <c r="DG537" s="1"/>
      <c r="DH537" s="1"/>
      <c r="DI537" s="1" t="s">
        <v>435</v>
      </c>
      <c r="DJ537" s="206" t="s">
        <v>490</v>
      </c>
      <c r="DK537" s="4">
        <v>2</v>
      </c>
      <c r="DL537" s="4"/>
      <c r="DM537" s="4"/>
      <c r="DN537" s="16">
        <v>0</v>
      </c>
      <c r="DO537" s="4"/>
      <c r="DP537" s="4"/>
      <c r="DQ537" s="4"/>
      <c r="DR537" s="22" t="s">
        <v>430</v>
      </c>
      <c r="DS537" s="22" t="s">
        <v>430</v>
      </c>
      <c r="DT537" s="22">
        <v>140</v>
      </c>
      <c r="DU537" s="22">
        <v>5</v>
      </c>
      <c r="DV537" s="22">
        <v>95</v>
      </c>
      <c r="DW537" s="2" t="s">
        <v>430</v>
      </c>
      <c r="DX537" s="2" t="s">
        <v>430</v>
      </c>
      <c r="DY537" s="2" t="s">
        <v>430</v>
      </c>
      <c r="DZ537" s="39" t="s">
        <v>430</v>
      </c>
      <c r="EA537" s="2">
        <v>0</v>
      </c>
      <c r="EB537" s="2"/>
      <c r="EC537" s="36"/>
      <c r="ED537" s="36"/>
      <c r="EE537" s="4">
        <f>L537</f>
        <v>36</v>
      </c>
      <c r="EF537" s="4">
        <v>48</v>
      </c>
      <c r="EG537" s="4">
        <v>3</v>
      </c>
      <c r="EH537" s="4">
        <v>1</v>
      </c>
      <c r="EI537" s="4" t="s">
        <v>2534</v>
      </c>
      <c r="EJ537" s="4">
        <v>176</v>
      </c>
      <c r="EK537" s="4">
        <v>116</v>
      </c>
      <c r="EL537" s="6">
        <f>EK537/(EJ537*EJ537*0.01*0.01)</f>
        <v>37.448347107438018</v>
      </c>
      <c r="EM537" s="4"/>
      <c r="EN537" s="4">
        <v>0</v>
      </c>
      <c r="EO537" s="4">
        <v>2</v>
      </c>
      <c r="EP537" s="4">
        <v>2</v>
      </c>
      <c r="EQ537" s="31" t="s">
        <v>2455</v>
      </c>
      <c r="ER537" s="14">
        <v>44672</v>
      </c>
      <c r="ES537" s="129">
        <f>C537</f>
        <v>16373</v>
      </c>
      <c r="ET537" s="130">
        <v>75</v>
      </c>
      <c r="EU537" s="130">
        <v>7886</v>
      </c>
      <c r="EV537" s="130">
        <v>16000</v>
      </c>
      <c r="EW537" s="130">
        <v>38064</v>
      </c>
      <c r="EX537" s="130">
        <v>2950</v>
      </c>
      <c r="EY537" s="131">
        <f t="shared" si="829"/>
        <v>93.573999999999998</v>
      </c>
      <c r="EZ537" s="38">
        <f t="shared" si="830"/>
        <v>3368.6639999999998</v>
      </c>
      <c r="FA537" s="9"/>
      <c r="FB537" s="9"/>
      <c r="FC537" s="9"/>
      <c r="FD537" s="9"/>
      <c r="FE537" s="132"/>
      <c r="FF537" s="132"/>
      <c r="FG537" s="132"/>
      <c r="FH537" s="133"/>
      <c r="FI537" s="134"/>
      <c r="FJ537" s="133"/>
      <c r="FK537" s="135"/>
      <c r="FL537" s="136"/>
      <c r="FM537" s="9"/>
      <c r="FN537" s="1"/>
      <c r="FO537" s="40">
        <f t="shared" si="831"/>
        <v>8.4000000000000005E-2</v>
      </c>
      <c r="FP537" s="9"/>
      <c r="FQ537" s="118">
        <f t="shared" si="820"/>
        <v>37.408064925183872</v>
      </c>
      <c r="FR537" s="137">
        <f t="shared" si="832"/>
        <v>9.3574000000000004E-2</v>
      </c>
      <c r="FS537" s="9"/>
      <c r="FT537" s="1"/>
      <c r="FU537" s="335"/>
      <c r="FV537" s="344">
        <v>44501</v>
      </c>
      <c r="FW537" s="210"/>
      <c r="FX537" s="244" t="s">
        <v>1322</v>
      </c>
      <c r="FY537" s="243" t="s">
        <v>2461</v>
      </c>
      <c r="FZ537" s="1"/>
      <c r="GA537" s="1">
        <v>2</v>
      </c>
      <c r="GB537" s="9"/>
      <c r="GC537" s="9"/>
      <c r="GD537" s="1"/>
      <c r="GE537" s="20">
        <v>0</v>
      </c>
      <c r="GF537" s="237" t="s">
        <v>513</v>
      </c>
      <c r="GG537" s="1"/>
      <c r="GH537" s="28">
        <v>44545</v>
      </c>
      <c r="GI537" s="351">
        <v>1</v>
      </c>
      <c r="GJ537" s="244" t="s">
        <v>2802</v>
      </c>
      <c r="GK537" s="1"/>
      <c r="GL537" s="244" t="s">
        <v>513</v>
      </c>
      <c r="GM537" s="9"/>
      <c r="GN537" s="1"/>
      <c r="GO537" s="10"/>
      <c r="GP537" s="10"/>
      <c r="GQ537" s="20"/>
      <c r="GR537" s="138"/>
      <c r="GS537" s="1"/>
      <c r="GT537" s="1"/>
      <c r="GU537" s="1"/>
      <c r="GV537" s="1"/>
      <c r="GW537" s="1"/>
      <c r="GX537" s="1"/>
      <c r="GY537" s="9"/>
      <c r="GZ537" s="9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22">
        <v>87.4</v>
      </c>
      <c r="KC537" s="22">
        <v>23.9</v>
      </c>
      <c r="KD537" s="22">
        <v>9.24</v>
      </c>
      <c r="KE537" s="20">
        <f t="shared" si="821"/>
        <v>19.837688</v>
      </c>
      <c r="KF537" s="20">
        <f t="shared" si="822"/>
        <v>69.244759999999999</v>
      </c>
      <c r="KG537" s="20">
        <f t="shared" si="823"/>
        <v>3.4060936000000006</v>
      </c>
      <c r="KH537" s="20">
        <f t="shared" si="824"/>
        <v>7.9725048000000003</v>
      </c>
      <c r="KI537" s="20">
        <f t="shared" si="825"/>
        <v>0.28072200000000003</v>
      </c>
      <c r="KJ537" s="20">
        <f t="shared" si="826"/>
        <v>6.8483067640000002</v>
      </c>
      <c r="KK537" s="20">
        <f t="shared" si="827"/>
        <v>22.850770800000003</v>
      </c>
      <c r="KL537" s="20">
        <f t="shared" si="828"/>
        <v>39.469513200000002</v>
      </c>
      <c r="KM537" s="9"/>
      <c r="KN537" s="9"/>
      <c r="KO537" s="9"/>
      <c r="KP537" s="1"/>
      <c r="KQ537" s="9"/>
      <c r="KR537" s="9"/>
      <c r="KS537" s="23">
        <v>44545</v>
      </c>
      <c r="KT537" s="20">
        <v>1</v>
      </c>
      <c r="KU537" s="1">
        <v>1</v>
      </c>
      <c r="KV537" s="1">
        <v>2</v>
      </c>
      <c r="KW537" s="23">
        <v>44932</v>
      </c>
      <c r="KX537" s="1">
        <v>1</v>
      </c>
      <c r="KY537" s="1">
        <v>0</v>
      </c>
      <c r="KZ537" s="1">
        <v>3</v>
      </c>
      <c r="LA537" s="11" t="s">
        <v>2428</v>
      </c>
      <c r="LB537" s="11"/>
      <c r="LC537" s="11"/>
    </row>
    <row r="538" spans="1:315">
      <c r="A538" s="1">
        <v>341</v>
      </c>
      <c r="B538" s="1">
        <f>COUNTIFS($D$3:D538,D538,$F$3:F538,F538)</f>
        <v>2</v>
      </c>
      <c r="C538" s="34">
        <v>16670</v>
      </c>
      <c r="D538" s="72" t="s">
        <v>531</v>
      </c>
      <c r="E538" s="73" t="s">
        <v>634</v>
      </c>
      <c r="F538" s="75">
        <v>7955155307</v>
      </c>
      <c r="G538" s="74">
        <v>42</v>
      </c>
      <c r="H538" s="442">
        <v>44545</v>
      </c>
      <c r="I538" s="29" t="s">
        <v>441</v>
      </c>
      <c r="J538" s="24" t="s">
        <v>486</v>
      </c>
      <c r="K538" s="2" t="s">
        <v>429</v>
      </c>
      <c r="L538" s="2">
        <v>28</v>
      </c>
      <c r="M538" s="2">
        <v>1</v>
      </c>
      <c r="N538" s="2" t="s">
        <v>644</v>
      </c>
      <c r="O538" s="11"/>
      <c r="P538" s="2" t="s">
        <v>1879</v>
      </c>
      <c r="Q538" s="11"/>
      <c r="R538" s="11"/>
      <c r="S538" s="11"/>
      <c r="T538" s="41"/>
      <c r="U538" s="41"/>
      <c r="V538" s="61" t="s">
        <v>1358</v>
      </c>
      <c r="W538" s="41"/>
      <c r="X538" s="41"/>
      <c r="Y538" s="63"/>
      <c r="Z538" s="11"/>
      <c r="AA538" s="1" t="s">
        <v>793</v>
      </c>
      <c r="AB538" s="1"/>
      <c r="AC538" s="112">
        <v>50</v>
      </c>
      <c r="AD538" s="112">
        <v>1300</v>
      </c>
      <c r="AE538" s="11"/>
      <c r="AF538" s="11"/>
      <c r="AG538" s="11" t="s">
        <v>482</v>
      </c>
      <c r="AH538" s="112">
        <v>150</v>
      </c>
      <c r="AI538" s="11"/>
      <c r="AJ538" s="11"/>
      <c r="AK538" s="112"/>
      <c r="AL538" s="1"/>
      <c r="AM538" s="11"/>
      <c r="AN538" s="1"/>
      <c r="AO538" s="113">
        <v>55.7</v>
      </c>
      <c r="AP538" s="114">
        <v>41.5</v>
      </c>
      <c r="AQ538" s="115">
        <v>2.75</v>
      </c>
      <c r="AR538" s="116">
        <f t="shared" si="807"/>
        <v>99.95</v>
      </c>
      <c r="AS538" s="117">
        <f t="shared" si="808"/>
        <v>1.3421686746987953</v>
      </c>
      <c r="AT538" s="118">
        <f t="shared" si="809"/>
        <v>3.6909638554216873</v>
      </c>
      <c r="AU538" s="119">
        <f t="shared" si="810"/>
        <v>1.2587570621468926</v>
      </c>
      <c r="AV538" s="19">
        <f t="shared" si="833"/>
        <v>37.256</v>
      </c>
      <c r="AW538" s="19">
        <f>98-AY538-(CD538*100/AO538)</f>
        <v>66.886894075403944</v>
      </c>
      <c r="AX538" s="120">
        <v>16.3</v>
      </c>
      <c r="AY538" s="19">
        <f>AX538*100/AO538</f>
        <v>29.26391382405745</v>
      </c>
      <c r="AZ538" s="1" t="s">
        <v>431</v>
      </c>
      <c r="BA538" s="55">
        <v>16.25</v>
      </c>
      <c r="BB538" s="1" t="s">
        <v>431</v>
      </c>
      <c r="BC538" s="6">
        <v>5.1999999999999998E-2</v>
      </c>
      <c r="BD538" s="6"/>
      <c r="BE538" s="19"/>
      <c r="BF538" s="19"/>
      <c r="BG538" s="64">
        <v>6419.166666666667</v>
      </c>
      <c r="BH538" s="64">
        <v>323.07</v>
      </c>
      <c r="BI538" s="19">
        <v>0.47</v>
      </c>
      <c r="BJ538" s="19">
        <v>47.7</v>
      </c>
      <c r="BK538" s="19">
        <f>100-BJ538</f>
        <v>52.3</v>
      </c>
      <c r="BL538" s="121">
        <f t="shared" si="811"/>
        <v>0.91204588910133855</v>
      </c>
      <c r="BM538" s="122">
        <v>3.35</v>
      </c>
      <c r="BN538" s="6">
        <f t="shared" si="812"/>
        <v>6.0143626570915618</v>
      </c>
      <c r="BO538" s="1" t="s">
        <v>431</v>
      </c>
      <c r="BP538" s="19">
        <v>40.074999999999996</v>
      </c>
      <c r="BQ538" s="19">
        <v>40.920000000000009</v>
      </c>
      <c r="BR538" s="42">
        <v>55033.86</v>
      </c>
      <c r="BS538" s="6">
        <f t="shared" si="813"/>
        <v>19.768999999999998</v>
      </c>
      <c r="BT538" s="4">
        <v>84.1</v>
      </c>
      <c r="BU538" s="42">
        <v>6855.67</v>
      </c>
      <c r="BV538" s="6">
        <f t="shared" si="814"/>
        <v>15.900000000000006</v>
      </c>
      <c r="BW538" s="6">
        <f t="shared" si="815"/>
        <v>41.487135000000002</v>
      </c>
      <c r="BX538" s="22">
        <v>6.9000000000000006E-2</v>
      </c>
      <c r="BY538" s="22">
        <f t="shared" si="816"/>
        <v>2.8635000000000001E-2</v>
      </c>
      <c r="BZ538" s="6">
        <v>19.7</v>
      </c>
      <c r="CA538" s="22">
        <f t="shared" si="817"/>
        <v>8.1754999999999995</v>
      </c>
      <c r="CB538" s="6">
        <v>80.2</v>
      </c>
      <c r="CC538" s="22">
        <f t="shared" si="818"/>
        <v>33.283000000000001</v>
      </c>
      <c r="CD538" s="22">
        <v>1.03</v>
      </c>
      <c r="CE538" s="123">
        <v>40.9</v>
      </c>
      <c r="CF538" s="124">
        <v>15101</v>
      </c>
      <c r="CG538" s="123">
        <v>88.9</v>
      </c>
      <c r="CH538" s="124">
        <v>6129</v>
      </c>
      <c r="CI538" s="123">
        <v>36.5</v>
      </c>
      <c r="CJ538" s="123">
        <v>46.9</v>
      </c>
      <c r="CK538" s="124">
        <v>4425</v>
      </c>
      <c r="CL538" s="19">
        <f t="shared" si="819"/>
        <v>3.5025380710659903E-3</v>
      </c>
      <c r="CM538" s="19"/>
      <c r="CN538" s="19"/>
      <c r="CO538" s="19"/>
      <c r="CP538" s="6"/>
      <c r="CQ538" s="19"/>
      <c r="CR538" s="19"/>
      <c r="CS538" s="20"/>
      <c r="CT538" s="25"/>
      <c r="CU538" s="125"/>
      <c r="CV538" s="125"/>
      <c r="CW538" s="1"/>
      <c r="CX538" s="1"/>
      <c r="CY538" s="1"/>
      <c r="CZ538" s="22"/>
      <c r="DA538" s="16"/>
      <c r="DB538" s="126" t="s">
        <v>257</v>
      </c>
      <c r="DC538" s="127"/>
      <c r="DD538" s="128" t="s">
        <v>1896</v>
      </c>
      <c r="DE538" s="1"/>
      <c r="DF538" s="1"/>
      <c r="DG538" s="1"/>
      <c r="DH538" s="1"/>
      <c r="DI538" s="1" t="s">
        <v>435</v>
      </c>
      <c r="DJ538" s="206" t="s">
        <v>490</v>
      </c>
      <c r="DK538" s="4">
        <v>2</v>
      </c>
      <c r="DL538" s="4"/>
      <c r="DM538" s="4"/>
      <c r="DN538" s="16">
        <v>0</v>
      </c>
      <c r="DO538" s="4"/>
      <c r="DP538" s="4"/>
      <c r="DQ538" s="4"/>
      <c r="DR538" s="22" t="s">
        <v>430</v>
      </c>
      <c r="DS538" s="22" t="s">
        <v>430</v>
      </c>
      <c r="DT538" s="22">
        <v>114</v>
      </c>
      <c r="DU538" s="22">
        <v>4.4000000000000004</v>
      </c>
      <c r="DV538" s="22">
        <v>95.6</v>
      </c>
      <c r="DW538" s="22" t="s">
        <v>430</v>
      </c>
      <c r="DX538" s="22" t="s">
        <v>430</v>
      </c>
      <c r="DY538" s="22" t="s">
        <v>430</v>
      </c>
      <c r="DZ538" s="39" t="s">
        <v>430</v>
      </c>
      <c r="EA538" s="2">
        <v>0</v>
      </c>
      <c r="EB538" s="2"/>
      <c r="EC538" s="36"/>
      <c r="ED538" s="36"/>
      <c r="EE538" s="4">
        <f>L538</f>
        <v>28</v>
      </c>
      <c r="EF538" s="4">
        <v>35</v>
      </c>
      <c r="EG538" s="4">
        <v>3</v>
      </c>
      <c r="EH538" s="4">
        <v>1</v>
      </c>
      <c r="EI538" s="4" t="s">
        <v>2534</v>
      </c>
      <c r="EJ538" s="4">
        <v>176</v>
      </c>
      <c r="EK538" s="4">
        <v>116</v>
      </c>
      <c r="EL538" s="6">
        <f>EK538/(EJ538*EJ538*0.01*0.01)</f>
        <v>37.448347107438018</v>
      </c>
      <c r="EM538" s="4"/>
      <c r="EN538" s="4">
        <v>0</v>
      </c>
      <c r="EO538" s="4">
        <v>2</v>
      </c>
      <c r="EP538" s="4">
        <v>2</v>
      </c>
      <c r="EQ538" s="31" t="s">
        <v>2455</v>
      </c>
      <c r="ER538" s="14">
        <v>44672</v>
      </c>
      <c r="ES538" s="129">
        <f>C538</f>
        <v>16670</v>
      </c>
      <c r="ET538" s="130">
        <v>75</v>
      </c>
      <c r="EU538" s="130">
        <v>4357</v>
      </c>
      <c r="EV538" s="130">
        <v>20000</v>
      </c>
      <c r="EW538" s="130">
        <v>38064</v>
      </c>
      <c r="EX538" s="130">
        <v>1818</v>
      </c>
      <c r="EY538" s="131">
        <f t="shared" si="829"/>
        <v>46.133567999999997</v>
      </c>
      <c r="EZ538" s="38">
        <f t="shared" si="830"/>
        <v>1291.739904</v>
      </c>
      <c r="FA538" s="9"/>
      <c r="FB538" s="9"/>
      <c r="FC538" s="9"/>
      <c r="FD538" s="9"/>
      <c r="FE538" s="132"/>
      <c r="FF538" s="132"/>
      <c r="FG538" s="132"/>
      <c r="FH538" s="133"/>
      <c r="FI538" s="134"/>
      <c r="FJ538" s="133"/>
      <c r="FK538" s="135"/>
      <c r="FL538" s="136"/>
      <c r="FM538" s="9"/>
      <c r="FN538" s="1"/>
      <c r="FO538" s="40">
        <f t="shared" si="831"/>
        <v>0.05</v>
      </c>
      <c r="FP538" s="9"/>
      <c r="FQ538" s="118">
        <f t="shared" si="820"/>
        <v>41.72595822813863</v>
      </c>
      <c r="FR538" s="137">
        <f t="shared" si="832"/>
        <v>4.6133568E-2</v>
      </c>
      <c r="FS538" s="9"/>
      <c r="FT538" s="1"/>
      <c r="FU538" s="335"/>
      <c r="FV538" s="344">
        <v>44502</v>
      </c>
      <c r="FW538" s="370" t="s">
        <v>465</v>
      </c>
      <c r="FX538" s="366" t="s">
        <v>1391</v>
      </c>
      <c r="FY538" s="243" t="s">
        <v>2429</v>
      </c>
      <c r="FZ538" s="1"/>
      <c r="GA538" s="1">
        <v>2</v>
      </c>
      <c r="GB538" s="9"/>
      <c r="GC538" s="9"/>
      <c r="GD538" s="1"/>
      <c r="GE538" s="20">
        <v>1</v>
      </c>
      <c r="GF538" s="237" t="s">
        <v>2489</v>
      </c>
      <c r="GG538" s="1"/>
      <c r="GH538" s="28">
        <v>44687</v>
      </c>
      <c r="GI538" s="352" t="s">
        <v>2853</v>
      </c>
      <c r="GJ538" s="244" t="s">
        <v>2802</v>
      </c>
      <c r="GK538" s="1"/>
      <c r="GL538" s="244" t="s">
        <v>513</v>
      </c>
      <c r="GM538" s="9"/>
      <c r="GN538" s="1"/>
      <c r="GO538" s="10"/>
      <c r="GP538" s="10"/>
      <c r="GQ538" s="20"/>
      <c r="GR538" s="138"/>
      <c r="GS538" s="1"/>
      <c r="GT538" s="1"/>
      <c r="GU538" s="1"/>
      <c r="GV538" s="1"/>
      <c r="GW538" s="1"/>
      <c r="GX538" s="1"/>
      <c r="GY538" s="9"/>
      <c r="GZ538" s="9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22">
        <v>73.5</v>
      </c>
      <c r="KC538" s="22">
        <v>10.9</v>
      </c>
      <c r="KD538" s="22">
        <v>11.2</v>
      </c>
      <c r="KE538" s="20">
        <f t="shared" si="821"/>
        <v>25.696397376</v>
      </c>
      <c r="KF538" s="20">
        <f t="shared" si="822"/>
        <v>19.145430720000004</v>
      </c>
      <c r="KG538" s="20">
        <f t="shared" si="823"/>
        <v>1.2686731200000001</v>
      </c>
      <c r="KH538" s="20">
        <f t="shared" si="824"/>
        <v>7.5197715839999999</v>
      </c>
      <c r="KI538" s="20">
        <f t="shared" si="825"/>
        <v>1.5454745280000002</v>
      </c>
      <c r="KJ538" s="20">
        <f t="shared" si="826"/>
        <v>1.3210347196800001E-2</v>
      </c>
      <c r="KK538" s="20">
        <f t="shared" si="827"/>
        <v>3.7716498518399999</v>
      </c>
      <c r="KL538" s="20">
        <f t="shared" si="828"/>
        <v>15.354635437440001</v>
      </c>
      <c r="KM538" s="9"/>
      <c r="KN538" s="9"/>
      <c r="KO538" s="9"/>
      <c r="KP538" s="1"/>
      <c r="KQ538" s="9"/>
      <c r="KR538" s="9"/>
      <c r="KS538" s="23">
        <v>44687</v>
      </c>
      <c r="KT538" s="20">
        <v>1</v>
      </c>
      <c r="KU538" s="1">
        <v>1</v>
      </c>
      <c r="KV538" s="1">
        <v>1</v>
      </c>
      <c r="KW538" s="23">
        <v>44932</v>
      </c>
      <c r="KX538" s="1">
        <v>1</v>
      </c>
      <c r="KY538" s="1">
        <v>0</v>
      </c>
      <c r="KZ538" s="1">
        <v>3</v>
      </c>
      <c r="LA538" s="11" t="s">
        <v>2428</v>
      </c>
      <c r="LB538" s="11"/>
      <c r="LC538" s="11"/>
    </row>
    <row r="539" spans="1:315">
      <c r="A539" s="1">
        <v>52</v>
      </c>
      <c r="B539" s="1">
        <f>COUNTIFS($D$3:D539,D539,$F$3:F539,F539)</f>
        <v>1</v>
      </c>
      <c r="C539" s="34">
        <v>14704</v>
      </c>
      <c r="D539" s="21" t="s">
        <v>1483</v>
      </c>
      <c r="E539" s="2" t="s">
        <v>1484</v>
      </c>
      <c r="F539" s="12">
        <v>5755260764</v>
      </c>
      <c r="G539" s="1">
        <v>64</v>
      </c>
      <c r="H539" s="441">
        <v>44260</v>
      </c>
      <c r="I539" s="29" t="s">
        <v>1485</v>
      </c>
      <c r="J539" s="24" t="s">
        <v>486</v>
      </c>
      <c r="K539" s="2" t="s">
        <v>429</v>
      </c>
      <c r="L539" s="2">
        <v>5</v>
      </c>
      <c r="M539" s="2">
        <v>1</v>
      </c>
      <c r="N539" s="2" t="s">
        <v>430</v>
      </c>
      <c r="O539" s="11"/>
      <c r="P539" s="2" t="s">
        <v>1480</v>
      </c>
      <c r="Q539" s="11"/>
      <c r="R539" s="11"/>
      <c r="S539" s="11"/>
      <c r="T539" s="41"/>
      <c r="U539" s="41"/>
      <c r="V539" s="61" t="s">
        <v>1358</v>
      </c>
      <c r="W539" s="41"/>
      <c r="X539" s="63"/>
      <c r="Y539" s="63"/>
      <c r="Z539" s="11"/>
      <c r="AA539" s="1" t="s">
        <v>793</v>
      </c>
      <c r="AB539" s="1"/>
      <c r="AC539" s="112">
        <v>544</v>
      </c>
      <c r="AD539" s="112">
        <v>2700</v>
      </c>
      <c r="AE539" s="11"/>
      <c r="AF539" s="11"/>
      <c r="AG539" s="11" t="s">
        <v>490</v>
      </c>
      <c r="AH539" s="112">
        <v>150</v>
      </c>
      <c r="AI539" s="11"/>
      <c r="AJ539" s="11"/>
      <c r="AK539" s="112"/>
      <c r="AL539" s="1"/>
      <c r="AM539" s="11"/>
      <c r="AN539" s="1"/>
      <c r="AO539" s="113">
        <v>25.6</v>
      </c>
      <c r="AP539" s="114">
        <v>55</v>
      </c>
      <c r="AQ539" s="115">
        <v>18.7</v>
      </c>
      <c r="AR539" s="116">
        <f t="shared" si="807"/>
        <v>99.3</v>
      </c>
      <c r="AS539" s="117">
        <f t="shared" si="808"/>
        <v>0.46545454545454545</v>
      </c>
      <c r="AT539" s="118">
        <f t="shared" si="809"/>
        <v>8.7039999999999988</v>
      </c>
      <c r="AU539" s="119">
        <f t="shared" si="810"/>
        <v>0.34735413839891455</v>
      </c>
      <c r="AV539" s="19">
        <f t="shared" si="833"/>
        <v>23.368000000000002</v>
      </c>
      <c r="AW539" s="19">
        <f>98-AY539-(CD539*100/AO539)</f>
        <v>91.28125</v>
      </c>
      <c r="AX539" s="120">
        <v>0.89</v>
      </c>
      <c r="AY539" s="19">
        <f>AX539*100/AO539</f>
        <v>3.4765625</v>
      </c>
      <c r="AZ539" s="1" t="s">
        <v>431</v>
      </c>
      <c r="BA539" s="55">
        <v>42.8</v>
      </c>
      <c r="BB539" s="1" t="s">
        <v>431</v>
      </c>
      <c r="BC539" s="6">
        <v>0.26</v>
      </c>
      <c r="BD539" s="6"/>
      <c r="BE539" s="19"/>
      <c r="BF539" s="19"/>
      <c r="BG539" s="2">
        <v>6903</v>
      </c>
      <c r="BH539" s="2">
        <v>317</v>
      </c>
      <c r="BI539" s="19">
        <v>1.42</v>
      </c>
      <c r="BJ539" s="19">
        <v>84.7</v>
      </c>
      <c r="BK539" s="1">
        <v>15.4</v>
      </c>
      <c r="BL539" s="121">
        <f t="shared" si="811"/>
        <v>5.5</v>
      </c>
      <c r="BM539" s="122">
        <v>0.53</v>
      </c>
      <c r="BN539" s="6">
        <f t="shared" si="812"/>
        <v>2.0703125</v>
      </c>
      <c r="BO539" s="1" t="s">
        <v>431</v>
      </c>
      <c r="BP539" s="19">
        <v>34.1</v>
      </c>
      <c r="BQ539" s="19">
        <v>33.299999999999997</v>
      </c>
      <c r="BR539" s="6">
        <v>48154.05</v>
      </c>
      <c r="BS539" s="6">
        <f t="shared" si="813"/>
        <v>48.8</v>
      </c>
      <c r="BT539" s="4">
        <v>95.1</v>
      </c>
      <c r="BU539" s="4">
        <v>8137</v>
      </c>
      <c r="BV539" s="6">
        <f t="shared" si="814"/>
        <v>4.9000000000000057</v>
      </c>
      <c r="BW539" s="6">
        <f t="shared" si="815"/>
        <v>54.835000000000001</v>
      </c>
      <c r="BX539" s="22">
        <v>21.1</v>
      </c>
      <c r="BY539" s="22">
        <f t="shared" si="816"/>
        <v>11.605</v>
      </c>
      <c r="BZ539" s="4">
        <v>27.7</v>
      </c>
      <c r="CA539" s="22">
        <f t="shared" si="817"/>
        <v>15.234999999999999</v>
      </c>
      <c r="CB539" s="4">
        <v>50.9</v>
      </c>
      <c r="CC539" s="22">
        <f t="shared" si="818"/>
        <v>27.995000000000001</v>
      </c>
      <c r="CD539" s="22">
        <v>0.83</v>
      </c>
      <c r="CE539" s="123">
        <v>96.2</v>
      </c>
      <c r="CF539" s="123">
        <v>9361</v>
      </c>
      <c r="CG539" s="123">
        <v>88</v>
      </c>
      <c r="CH539" s="123">
        <v>6205</v>
      </c>
      <c r="CI539" s="123">
        <v>67.5</v>
      </c>
      <c r="CJ539" s="123">
        <v>79.099999999999994</v>
      </c>
      <c r="CK539" s="123">
        <v>5785</v>
      </c>
      <c r="CL539" s="19">
        <f t="shared" si="819"/>
        <v>0.76173285198555962</v>
      </c>
      <c r="CM539" s="22">
        <v>1.93</v>
      </c>
      <c r="CN539" s="22">
        <v>2.14</v>
      </c>
      <c r="CO539" s="22">
        <v>2.16</v>
      </c>
      <c r="CP539" s="6"/>
      <c r="CQ539" s="19"/>
      <c r="CR539" s="19"/>
      <c r="CS539" s="20"/>
      <c r="CT539" s="22"/>
      <c r="CU539" s="139"/>
      <c r="CV539" s="139"/>
      <c r="CW539" s="22"/>
      <c r="CX539" s="22"/>
      <c r="CY539" s="1"/>
      <c r="CZ539" s="22"/>
      <c r="DA539" s="16"/>
      <c r="DB539" s="126" t="s">
        <v>256</v>
      </c>
      <c r="DC539" s="127"/>
      <c r="DD539" s="128" t="s">
        <v>1486</v>
      </c>
      <c r="DE539" s="1"/>
      <c r="DF539" s="1"/>
      <c r="DG539" s="1"/>
      <c r="DH539" s="1"/>
      <c r="DI539" s="1" t="s">
        <v>435</v>
      </c>
      <c r="DJ539" s="206" t="s">
        <v>490</v>
      </c>
      <c r="DK539" s="4">
        <v>2</v>
      </c>
      <c r="DL539" s="4"/>
      <c r="DM539" s="4"/>
      <c r="DN539" s="16">
        <v>0</v>
      </c>
      <c r="DO539" s="4"/>
      <c r="DP539" s="4"/>
      <c r="DQ539" s="4"/>
      <c r="DR539" s="1" t="s">
        <v>430</v>
      </c>
      <c r="DS539" s="1" t="s">
        <v>430</v>
      </c>
      <c r="DT539" s="1">
        <v>316</v>
      </c>
      <c r="DU539" s="1">
        <v>10.8</v>
      </c>
      <c r="DV539" s="1">
        <v>89.2</v>
      </c>
      <c r="DW539" s="1" t="s">
        <v>430</v>
      </c>
      <c r="DX539" s="1" t="s">
        <v>430</v>
      </c>
      <c r="DY539" s="1" t="s">
        <v>430</v>
      </c>
      <c r="DZ539" s="1" t="s">
        <v>430</v>
      </c>
      <c r="EA539" s="1">
        <v>0</v>
      </c>
      <c r="EB539" s="1"/>
      <c r="EC539" s="36"/>
      <c r="ED539" s="36"/>
      <c r="EE539" s="4">
        <f>L539</f>
        <v>5</v>
      </c>
      <c r="EF539" s="4">
        <v>10</v>
      </c>
      <c r="EG539" s="4"/>
      <c r="EH539" s="4">
        <v>0</v>
      </c>
      <c r="EI539" s="4" t="s">
        <v>513</v>
      </c>
      <c r="EJ539" s="4" t="s">
        <v>430</v>
      </c>
      <c r="EK539" s="4" t="s">
        <v>430</v>
      </c>
      <c r="EL539" s="6" t="s">
        <v>430</v>
      </c>
      <c r="EM539" s="4"/>
      <c r="EN539" s="4">
        <v>0</v>
      </c>
      <c r="EO539" s="4">
        <v>2</v>
      </c>
      <c r="EP539" s="4">
        <v>2</v>
      </c>
      <c r="EQ539" s="31" t="s">
        <v>513</v>
      </c>
      <c r="ER539" s="14" t="s">
        <v>513</v>
      </c>
      <c r="ES539" s="129">
        <v>14704</v>
      </c>
      <c r="ET539" s="130">
        <v>75</v>
      </c>
      <c r="EU539" s="130">
        <v>14383</v>
      </c>
      <c r="EV539" s="130">
        <v>4000</v>
      </c>
      <c r="EW539" s="130">
        <v>39780</v>
      </c>
      <c r="EX539" s="130">
        <v>4053</v>
      </c>
      <c r="EY539" s="131">
        <f t="shared" si="829"/>
        <v>537.42779999999993</v>
      </c>
      <c r="EZ539" s="38">
        <f t="shared" si="830"/>
        <v>2687.1389999999997</v>
      </c>
      <c r="FA539" s="9"/>
      <c r="FB539" s="9"/>
      <c r="FC539" s="9"/>
      <c r="FD539" s="9"/>
      <c r="FE539" s="132"/>
      <c r="FF539" s="132"/>
      <c r="FG539" s="132"/>
      <c r="FH539" s="133"/>
      <c r="FI539" s="134"/>
      <c r="FJ539" s="133"/>
      <c r="FK539" s="135"/>
      <c r="FL539" s="136"/>
      <c r="FM539" s="9"/>
      <c r="FN539" s="1"/>
      <c r="FO539" s="40">
        <f t="shared" si="831"/>
        <v>0.54400000000000004</v>
      </c>
      <c r="FP539" s="9"/>
      <c r="FQ539" s="118">
        <f t="shared" si="820"/>
        <v>28.179100326774666</v>
      </c>
      <c r="FR539" s="137">
        <f t="shared" si="832"/>
        <v>0.5374277999999999</v>
      </c>
      <c r="FS539" s="9"/>
      <c r="FT539" s="1"/>
      <c r="FU539" s="335"/>
      <c r="FV539" s="344">
        <v>44228</v>
      </c>
      <c r="FW539" s="210"/>
      <c r="FX539" s="244" t="s">
        <v>1391</v>
      </c>
      <c r="FY539" s="243" t="s">
        <v>2461</v>
      </c>
      <c r="FZ539" s="1"/>
      <c r="GA539" s="1">
        <v>2</v>
      </c>
      <c r="GB539" s="9"/>
      <c r="GC539" s="9"/>
      <c r="GD539" s="1"/>
      <c r="GE539" s="20">
        <v>0</v>
      </c>
      <c r="GF539" s="237" t="s">
        <v>513</v>
      </c>
      <c r="GG539" s="1"/>
      <c r="GH539" s="28">
        <v>44281</v>
      </c>
      <c r="GI539" s="351">
        <v>1</v>
      </c>
      <c r="GJ539" s="244" t="s">
        <v>513</v>
      </c>
      <c r="GK539" s="1"/>
      <c r="GL539" s="244" t="s">
        <v>513</v>
      </c>
      <c r="GM539" s="9"/>
      <c r="GN539" s="1"/>
      <c r="GO539" s="10">
        <v>44260</v>
      </c>
      <c r="GP539" s="10"/>
      <c r="GQ539" s="20"/>
      <c r="GR539" s="138"/>
      <c r="GS539" s="1"/>
      <c r="GT539" s="1"/>
      <c r="GU539" s="1"/>
      <c r="GV539" s="1"/>
      <c r="GW539" s="1"/>
      <c r="GX539" s="1"/>
      <c r="GY539" s="9"/>
      <c r="GZ539" s="9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9"/>
      <c r="KC539" s="9"/>
      <c r="KD539" s="9"/>
      <c r="KE539" s="20">
        <f t="shared" si="821"/>
        <v>137.58151679999997</v>
      </c>
      <c r="KF539" s="20">
        <f t="shared" si="822"/>
        <v>295.58528999999993</v>
      </c>
      <c r="KG539" s="20">
        <f t="shared" si="823"/>
        <v>100.49899859999999</v>
      </c>
      <c r="KH539" s="20">
        <f t="shared" si="824"/>
        <v>4.7831074199999994</v>
      </c>
      <c r="KI539" s="20">
        <f t="shared" si="825"/>
        <v>2.8483673399999998</v>
      </c>
      <c r="KJ539" s="20">
        <f t="shared" si="826"/>
        <v>62.368496189999988</v>
      </c>
      <c r="KK539" s="20">
        <f t="shared" si="827"/>
        <v>81.87712532999997</v>
      </c>
      <c r="KL539" s="20">
        <f t="shared" si="828"/>
        <v>150.45291260999997</v>
      </c>
      <c r="KM539" s="9"/>
      <c r="KN539" s="9"/>
      <c r="KO539" s="9"/>
      <c r="KP539" s="1"/>
      <c r="KQ539" s="9"/>
      <c r="KR539" s="9"/>
      <c r="KS539" s="23">
        <v>44281</v>
      </c>
      <c r="KT539" s="20">
        <v>1</v>
      </c>
      <c r="KU539" s="1">
        <v>1</v>
      </c>
      <c r="KV539" s="1">
        <v>1</v>
      </c>
      <c r="KW539" s="23">
        <v>44281</v>
      </c>
      <c r="KX539" s="1">
        <v>1</v>
      </c>
      <c r="KY539" s="1">
        <v>0</v>
      </c>
      <c r="KZ539" s="1">
        <v>3</v>
      </c>
      <c r="LA539" s="11" t="s">
        <v>2428</v>
      </c>
      <c r="LB539" s="11"/>
      <c r="LC539" s="11"/>
    </row>
    <row r="540" spans="1:315">
      <c r="A540" s="1">
        <v>273</v>
      </c>
      <c r="B540" s="1">
        <f>COUNTIFS($D$3:D540,D540,$F$3:F540,F540)</f>
        <v>1</v>
      </c>
      <c r="C540" s="34">
        <v>11660</v>
      </c>
      <c r="D540" s="21" t="s">
        <v>799</v>
      </c>
      <c r="E540" s="2" t="s">
        <v>467</v>
      </c>
      <c r="F540" s="12">
        <v>430602470</v>
      </c>
      <c r="G540" s="1">
        <v>76</v>
      </c>
      <c r="H540" s="441">
        <v>43731</v>
      </c>
      <c r="I540" s="29" t="s">
        <v>800</v>
      </c>
      <c r="J540" s="30" t="s">
        <v>515</v>
      </c>
      <c r="K540" s="2" t="s">
        <v>429</v>
      </c>
      <c r="L540" s="1">
        <v>3</v>
      </c>
      <c r="M540" s="2">
        <v>1</v>
      </c>
      <c r="N540" s="2" t="s">
        <v>643</v>
      </c>
      <c r="O540" s="1"/>
      <c r="P540" s="1" t="s">
        <v>776</v>
      </c>
      <c r="Q540" s="25"/>
      <c r="R540" s="25"/>
      <c r="S540" s="2"/>
      <c r="T540" s="45" t="s">
        <v>782</v>
      </c>
      <c r="U540" s="45"/>
      <c r="V540" s="46" t="s">
        <v>801</v>
      </c>
      <c r="W540" s="27"/>
      <c r="X540" s="56"/>
      <c r="Y540" s="56"/>
      <c r="Z540" s="29"/>
      <c r="AA540" s="1" t="s">
        <v>797</v>
      </c>
      <c r="AB540" s="1"/>
      <c r="AC540" s="112">
        <v>255</v>
      </c>
      <c r="AD540" s="112">
        <v>765</v>
      </c>
      <c r="AE540" s="11"/>
      <c r="AF540" s="11"/>
      <c r="AG540" s="11" t="s">
        <v>490</v>
      </c>
      <c r="AH540" s="112">
        <v>50</v>
      </c>
      <c r="AI540" s="11"/>
      <c r="AJ540" s="1"/>
      <c r="AK540" s="112"/>
      <c r="AL540" s="1"/>
      <c r="AM540" s="1"/>
      <c r="AN540" s="1"/>
      <c r="AO540" s="113">
        <v>61.7</v>
      </c>
      <c r="AP540" s="114">
        <v>33.9</v>
      </c>
      <c r="AQ540" s="115">
        <v>4.4000000000000004</v>
      </c>
      <c r="AR540" s="116">
        <f t="shared" si="807"/>
        <v>100</v>
      </c>
      <c r="AS540" s="117">
        <f t="shared" si="808"/>
        <v>1.8200589970501477</v>
      </c>
      <c r="AT540" s="118">
        <f t="shared" si="809"/>
        <v>8.0082595870206514</v>
      </c>
      <c r="AU540" s="119">
        <f t="shared" si="810"/>
        <v>1.6109660574412534</v>
      </c>
      <c r="AV540" s="19">
        <v>53.185400000000008</v>
      </c>
      <c r="AW540" s="19">
        <f>95-AY540</f>
        <v>86.2</v>
      </c>
      <c r="AX540" s="120">
        <v>5.4296000000000006</v>
      </c>
      <c r="AY540" s="19">
        <v>8.8000000000000007</v>
      </c>
      <c r="AZ540" s="1" t="s">
        <v>431</v>
      </c>
      <c r="BA540" s="142">
        <v>25.9</v>
      </c>
      <c r="BB540" s="1" t="s">
        <v>431</v>
      </c>
      <c r="BC540" s="6">
        <v>0.15</v>
      </c>
      <c r="BD540" s="6"/>
      <c r="BE540" s="19">
        <v>40.4</v>
      </c>
      <c r="BF540" s="19">
        <v>25.9</v>
      </c>
      <c r="BG540" s="64">
        <v>4513.5714285714284</v>
      </c>
      <c r="BH540" s="20">
        <v>233</v>
      </c>
      <c r="BI540" s="19">
        <v>0.83</v>
      </c>
      <c r="BJ540" s="19">
        <v>61.7</v>
      </c>
      <c r="BK540" s="1">
        <v>38.4</v>
      </c>
      <c r="BL540" s="121">
        <f t="shared" si="811"/>
        <v>1.6067708333333335</v>
      </c>
      <c r="BM540" s="122">
        <v>1.3</v>
      </c>
      <c r="BN540" s="6">
        <f t="shared" si="812"/>
        <v>2.1069692058346838</v>
      </c>
      <c r="BO540" s="1" t="s">
        <v>431</v>
      </c>
      <c r="BP540" s="1">
        <v>33</v>
      </c>
      <c r="BQ540" s="1">
        <v>56.1</v>
      </c>
      <c r="BR540" s="4">
        <v>55822</v>
      </c>
      <c r="BS540" s="6">
        <f t="shared" si="813"/>
        <v>69.199999999999989</v>
      </c>
      <c r="BT540" s="4">
        <v>75.099999999999994</v>
      </c>
      <c r="BU540" s="42">
        <v>6597.920000000001</v>
      </c>
      <c r="BV540" s="6">
        <f t="shared" si="814"/>
        <v>24.900000000000006</v>
      </c>
      <c r="BW540" s="6">
        <f t="shared" si="815"/>
        <v>33.832199999999993</v>
      </c>
      <c r="BX540" s="4">
        <v>20.9</v>
      </c>
      <c r="BY540" s="22">
        <f t="shared" si="816"/>
        <v>7.0850999999999988</v>
      </c>
      <c r="BZ540" s="4">
        <v>48.3</v>
      </c>
      <c r="CA540" s="22">
        <f t="shared" si="817"/>
        <v>16.373699999999999</v>
      </c>
      <c r="CB540" s="4">
        <v>30.6</v>
      </c>
      <c r="CC540" s="22">
        <f t="shared" si="818"/>
        <v>10.373399999999998</v>
      </c>
      <c r="CD540" s="6">
        <v>1.6</v>
      </c>
      <c r="CE540" s="123">
        <v>99.1</v>
      </c>
      <c r="CF540" s="123">
        <v>7138</v>
      </c>
      <c r="CG540" s="123">
        <v>94.2</v>
      </c>
      <c r="CH540" s="123">
        <v>4760</v>
      </c>
      <c r="CI540" s="123">
        <v>66</v>
      </c>
      <c r="CJ540" s="123">
        <v>86.6</v>
      </c>
      <c r="CK540" s="123">
        <v>4674</v>
      </c>
      <c r="CL540" s="19">
        <f t="shared" si="819"/>
        <v>0.43271221532091098</v>
      </c>
      <c r="CM540" s="22"/>
      <c r="CN540" s="22"/>
      <c r="CO540" s="22"/>
      <c r="CP540" s="6"/>
      <c r="CQ540" s="19"/>
      <c r="CR540" s="19"/>
      <c r="CS540" s="19"/>
      <c r="CT540" s="6">
        <v>60.5</v>
      </c>
      <c r="CU540" s="6">
        <v>23.9</v>
      </c>
      <c r="CV540" s="6">
        <v>75.099999999999994</v>
      </c>
      <c r="CW540" s="22">
        <v>65.8</v>
      </c>
      <c r="CX540" s="22">
        <v>70.5</v>
      </c>
      <c r="CY540" s="2">
        <v>57.3</v>
      </c>
      <c r="CZ540" s="22">
        <v>1.1599999999999999</v>
      </c>
      <c r="DA540" s="16">
        <v>3</v>
      </c>
      <c r="DB540" s="126" t="s">
        <v>446</v>
      </c>
      <c r="DC540" s="127"/>
      <c r="DD540" s="128"/>
      <c r="DE540" s="1"/>
      <c r="DF540" s="1"/>
      <c r="DG540" s="1"/>
      <c r="DH540" s="1"/>
      <c r="DI540" s="1" t="s">
        <v>433</v>
      </c>
      <c r="DJ540" s="206" t="s">
        <v>490</v>
      </c>
      <c r="DK540" s="4">
        <v>2</v>
      </c>
      <c r="DL540" s="4"/>
      <c r="DM540" s="4" t="s">
        <v>441</v>
      </c>
      <c r="DN540" s="16">
        <v>0</v>
      </c>
      <c r="DO540" s="4">
        <v>0</v>
      </c>
      <c r="DP540" s="14">
        <v>43731</v>
      </c>
      <c r="DQ540" s="4"/>
      <c r="DR540" s="1">
        <v>52</v>
      </c>
      <c r="DS540" s="1" t="s">
        <v>430</v>
      </c>
      <c r="DT540" s="1" t="s">
        <v>430</v>
      </c>
      <c r="DU540" s="1" t="s">
        <v>430</v>
      </c>
      <c r="DV540" s="1" t="s">
        <v>430</v>
      </c>
      <c r="DW540" s="1" t="s">
        <v>430</v>
      </c>
      <c r="DX540" s="1" t="s">
        <v>430</v>
      </c>
      <c r="DY540" s="1" t="s">
        <v>430</v>
      </c>
      <c r="DZ540" s="1" t="s">
        <v>430</v>
      </c>
      <c r="EA540" s="1" t="s">
        <v>430</v>
      </c>
      <c r="EB540" s="1" t="s">
        <v>430</v>
      </c>
      <c r="EC540" s="4">
        <v>0</v>
      </c>
      <c r="ED540" s="4"/>
      <c r="EE540" s="4">
        <v>3</v>
      </c>
      <c r="EF540" s="4">
        <v>10</v>
      </c>
      <c r="EG540" s="4">
        <v>2</v>
      </c>
      <c r="EH540" s="4">
        <v>0</v>
      </c>
      <c r="EI540" s="4" t="s">
        <v>513</v>
      </c>
      <c r="EJ540" s="4">
        <v>179</v>
      </c>
      <c r="EK540" s="4">
        <v>88</v>
      </c>
      <c r="EL540" s="6">
        <f>EK540/(EJ540*EJ540*0.01*0.01)</f>
        <v>27.464810711276176</v>
      </c>
      <c r="EM540" s="17">
        <v>3</v>
      </c>
      <c r="EN540" s="1">
        <v>1</v>
      </c>
      <c r="EO540" s="4">
        <v>3</v>
      </c>
      <c r="EP540" s="4">
        <v>2</v>
      </c>
      <c r="EQ540" s="31">
        <v>8</v>
      </c>
      <c r="ER540" s="14">
        <v>43720</v>
      </c>
      <c r="ES540" s="129">
        <v>11660</v>
      </c>
      <c r="ET540" s="130">
        <v>75</v>
      </c>
      <c r="EU540" s="130">
        <v>11686</v>
      </c>
      <c r="EV540" s="130">
        <v>4000</v>
      </c>
      <c r="EW540" s="130">
        <v>42120</v>
      </c>
      <c r="EX540" s="130">
        <v>2004</v>
      </c>
      <c r="EY540" s="131">
        <f t="shared" si="829"/>
        <v>281.36160000000001</v>
      </c>
      <c r="EZ540" s="38">
        <f t="shared" si="830"/>
        <v>844.08480000000009</v>
      </c>
      <c r="FA540" s="9"/>
      <c r="FB540" s="9"/>
      <c r="FC540" s="9"/>
      <c r="FD540" s="9"/>
      <c r="FE540" s="132"/>
      <c r="FF540" s="132"/>
      <c r="FG540" s="132"/>
      <c r="FH540" s="133"/>
      <c r="FI540" s="134"/>
      <c r="FJ540" s="133"/>
      <c r="FK540" s="135"/>
      <c r="FL540" s="136"/>
      <c r="FM540" s="9"/>
      <c r="FN540" s="1"/>
      <c r="FO540" s="40">
        <f t="shared" si="831"/>
        <v>0.255</v>
      </c>
      <c r="FP540" s="9"/>
      <c r="FQ540" s="118">
        <f t="shared" si="820"/>
        <v>17.148724970049631</v>
      </c>
      <c r="FR540" s="137">
        <f t="shared" si="832"/>
        <v>0.28136159999999999</v>
      </c>
      <c r="FS540" s="9"/>
      <c r="FT540" s="42">
        <v>50</v>
      </c>
      <c r="FU540" s="335"/>
      <c r="FV540" s="345">
        <v>41883</v>
      </c>
      <c r="FW540" s="210"/>
      <c r="FX540" s="244" t="s">
        <v>1349</v>
      </c>
      <c r="FY540" s="243" t="s">
        <v>2837</v>
      </c>
      <c r="FZ540" s="1">
        <v>0</v>
      </c>
      <c r="GA540" s="1">
        <v>4</v>
      </c>
      <c r="GB540" s="9" t="s">
        <v>802</v>
      </c>
      <c r="GC540" s="9"/>
      <c r="GD540" s="1">
        <v>0</v>
      </c>
      <c r="GE540" s="20">
        <v>0</v>
      </c>
      <c r="GF540" s="237" t="s">
        <v>513</v>
      </c>
      <c r="GG540" s="1">
        <v>1</v>
      </c>
      <c r="GH540" s="28">
        <v>43731</v>
      </c>
      <c r="GI540" s="351">
        <v>0</v>
      </c>
      <c r="GJ540" s="29" t="s">
        <v>2854</v>
      </c>
      <c r="GK540" s="1"/>
      <c r="GL540" s="244" t="s">
        <v>513</v>
      </c>
      <c r="GM540" s="11" t="s">
        <v>527</v>
      </c>
      <c r="GN540" s="1">
        <f>DATEDIF(DP540,GO540,"m")</f>
        <v>0</v>
      </c>
      <c r="GO540" s="10">
        <v>43731</v>
      </c>
      <c r="GP540" s="10" t="s">
        <v>443</v>
      </c>
      <c r="GQ540" s="20"/>
      <c r="GR540" s="138"/>
      <c r="GS540" s="1"/>
      <c r="GT540" s="22">
        <v>0.37570996905000004</v>
      </c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"/>
      <c r="KC540" s="1"/>
      <c r="KD540" s="1"/>
      <c r="KE540" s="20">
        <f t="shared" si="821"/>
        <v>173.60010720000002</v>
      </c>
      <c r="KF540" s="20">
        <f t="shared" si="822"/>
        <v>95.381582399999999</v>
      </c>
      <c r="KG540" s="20">
        <f t="shared" si="823"/>
        <v>12.379910400000002</v>
      </c>
      <c r="KH540" s="20">
        <f t="shared" si="824"/>
        <v>15.2768094336</v>
      </c>
      <c r="KI540" s="20">
        <f t="shared" si="825"/>
        <v>3.6577008000000002</v>
      </c>
      <c r="KJ540" s="20">
        <f t="shared" si="826"/>
        <v>19.934750721599997</v>
      </c>
      <c r="KK540" s="20">
        <f t="shared" si="827"/>
        <v>46.069304299199999</v>
      </c>
      <c r="KL540" s="20">
        <f t="shared" si="828"/>
        <v>29.186764214399993</v>
      </c>
      <c r="KM540" s="1"/>
      <c r="KN540" s="1"/>
      <c r="KO540" s="1"/>
      <c r="KP540" s="1"/>
      <c r="KQ540" s="9"/>
      <c r="KR540" s="9"/>
      <c r="KS540" s="23">
        <v>43776</v>
      </c>
      <c r="KT540" s="20">
        <v>1</v>
      </c>
      <c r="KU540" s="1">
        <v>0</v>
      </c>
      <c r="KV540" s="2">
        <v>1</v>
      </c>
      <c r="KW540" s="23">
        <v>44868</v>
      </c>
      <c r="KX540" s="1">
        <v>1</v>
      </c>
      <c r="KY540" s="1">
        <v>4</v>
      </c>
      <c r="KZ540" s="1">
        <v>4</v>
      </c>
      <c r="LA540" s="11" t="s">
        <v>2438</v>
      </c>
      <c r="LB540" s="11"/>
      <c r="LC540" s="11"/>
    </row>
    <row r="541" spans="1:315">
      <c r="A541" s="1">
        <v>180</v>
      </c>
      <c r="B541" s="415">
        <f>COUNTIFS($D$3:D541,D541,$F$3:F541,F541)</f>
        <v>1</v>
      </c>
      <c r="C541" s="21">
        <v>9104</v>
      </c>
      <c r="D541" s="21" t="s">
        <v>2294</v>
      </c>
      <c r="E541" s="1" t="s">
        <v>512</v>
      </c>
      <c r="F541" s="12">
        <v>515302283</v>
      </c>
      <c r="G541" s="1">
        <v>67</v>
      </c>
      <c r="H541" s="441">
        <v>43319</v>
      </c>
      <c r="I541" s="162"/>
      <c r="J541" s="24"/>
      <c r="K541" s="9"/>
      <c r="L541" s="1"/>
      <c r="M541" s="1"/>
      <c r="N541" s="1"/>
      <c r="O541" s="1"/>
      <c r="P541" s="25"/>
      <c r="Q541" s="25"/>
      <c r="R541" s="25"/>
      <c r="S541" s="27"/>
      <c r="T541" s="27"/>
      <c r="U541" s="27"/>
      <c r="V541" s="27"/>
      <c r="W541" s="27"/>
      <c r="X541" s="27"/>
      <c r="Y541" s="26"/>
      <c r="Z541" s="8"/>
      <c r="AA541" s="1"/>
      <c r="AB541" s="1"/>
      <c r="AC541" s="1"/>
      <c r="AD541" s="1"/>
      <c r="AE541" s="1"/>
      <c r="AF541" s="1"/>
      <c r="AG541" s="136"/>
      <c r="AH541" s="9"/>
      <c r="AI541" s="1"/>
      <c r="AJ541" s="1"/>
      <c r="AK541" s="112"/>
      <c r="AL541" s="1"/>
      <c r="AM541" s="1"/>
      <c r="AN541" s="1"/>
      <c r="AO541" s="163"/>
      <c r="AP541" s="164"/>
      <c r="AQ541" s="165"/>
      <c r="AR541" s="166"/>
      <c r="AS541" s="135"/>
      <c r="AT541" s="21"/>
      <c r="AU541" s="167"/>
      <c r="AV541" s="1"/>
      <c r="AW541" s="1"/>
      <c r="AX541" s="168"/>
      <c r="AY541" s="1"/>
      <c r="AZ541" s="1"/>
      <c r="BA541" s="142"/>
      <c r="BB541" s="1"/>
      <c r="BC541" s="169"/>
      <c r="BD541" s="4"/>
      <c r="BE541" s="1"/>
      <c r="BF541" s="1"/>
      <c r="BG541" s="1"/>
      <c r="BH541" s="1"/>
      <c r="BI541" s="1"/>
      <c r="BJ541" s="1"/>
      <c r="BK541" s="1"/>
      <c r="BL541" s="170"/>
      <c r="BM541" s="123"/>
      <c r="BN541" s="4"/>
      <c r="BO541" s="1"/>
      <c r="BP541" s="1"/>
      <c r="BQ541" s="1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25"/>
      <c r="CP541" s="4"/>
      <c r="CQ541" s="1"/>
      <c r="CR541" s="1"/>
      <c r="CS541" s="1"/>
      <c r="CT541" s="25"/>
      <c r="CU541" s="125"/>
      <c r="CV541" s="125"/>
      <c r="CW541" s="1"/>
      <c r="CX541" s="1"/>
      <c r="CY541" s="1"/>
      <c r="CZ541" s="1"/>
      <c r="DA541" s="1"/>
      <c r="DB541" s="126"/>
      <c r="DC541" s="8"/>
      <c r="DD541" s="8"/>
      <c r="DE541" s="1"/>
      <c r="DF541" s="1"/>
      <c r="DG541" s="1"/>
      <c r="DH541" s="1"/>
      <c r="DI541" s="2"/>
      <c r="DJ541" s="206" t="s">
        <v>490</v>
      </c>
      <c r="DK541" s="4"/>
      <c r="DL541" s="4"/>
      <c r="DM541" s="4"/>
      <c r="DN541" s="4"/>
      <c r="DO541" s="4"/>
      <c r="DP541" s="4"/>
      <c r="DQ541" s="4"/>
      <c r="DR541" s="1"/>
      <c r="DS541" s="1"/>
      <c r="DT541" s="2"/>
      <c r="DU541" s="2"/>
      <c r="DV541" s="2"/>
      <c r="DW541" s="2"/>
      <c r="DX541" s="2"/>
      <c r="DY541" s="2"/>
      <c r="DZ541" s="2"/>
      <c r="EA541" s="2"/>
      <c r="EB541" s="1"/>
      <c r="EC541" s="9"/>
      <c r="ED541" s="9"/>
      <c r="EE541" s="9"/>
      <c r="EF541" s="1">
        <v>25</v>
      </c>
      <c r="EG541" s="1"/>
      <c r="EH541" s="1">
        <v>0</v>
      </c>
      <c r="EI541" s="237" t="s">
        <v>513</v>
      </c>
      <c r="EJ541" s="1">
        <v>156</v>
      </c>
      <c r="EK541" s="1">
        <v>69</v>
      </c>
      <c r="EL541" s="6">
        <f>EK541/((EJ541/100)*(EJ541/100))</f>
        <v>28.353057199211044</v>
      </c>
      <c r="EM541" s="1"/>
      <c r="EN541" s="1">
        <v>1</v>
      </c>
      <c r="EO541" s="1">
        <v>1</v>
      </c>
      <c r="EP541" s="1">
        <v>2</v>
      </c>
      <c r="EQ541" s="244" t="s">
        <v>513</v>
      </c>
      <c r="ER541" s="10" t="s">
        <v>513</v>
      </c>
      <c r="ES541" s="129"/>
      <c r="ET541" s="9"/>
      <c r="EU541" s="9"/>
      <c r="EV541" s="9"/>
      <c r="EW541" s="9"/>
      <c r="EX541" s="9"/>
      <c r="EY541" s="132"/>
      <c r="EZ541" s="132"/>
      <c r="FA541" s="11"/>
      <c r="FB541" s="9"/>
      <c r="FC541" s="9"/>
      <c r="FD541" s="9"/>
      <c r="FE541" s="9"/>
      <c r="FF541" s="9"/>
      <c r="FG541" s="132"/>
      <c r="FH541" s="132"/>
      <c r="FI541" s="134"/>
      <c r="FJ541" s="133"/>
      <c r="FK541" s="171"/>
      <c r="FL541" s="21"/>
      <c r="FM541" s="136"/>
      <c r="FN541" s="9"/>
      <c r="FO541" s="36"/>
      <c r="FP541" s="9"/>
      <c r="FQ541" s="132"/>
      <c r="FR541" s="132"/>
      <c r="FS541" s="1"/>
      <c r="FT541" s="1"/>
      <c r="FU541" s="335" t="s">
        <v>772</v>
      </c>
      <c r="FV541" s="344">
        <v>43313</v>
      </c>
      <c r="FW541" s="210" t="s">
        <v>772</v>
      </c>
      <c r="FX541" s="244" t="s">
        <v>2471</v>
      </c>
      <c r="FY541" s="243" t="s">
        <v>2488</v>
      </c>
      <c r="FZ541" s="1"/>
      <c r="GA541" s="237" t="s">
        <v>430</v>
      </c>
      <c r="GB541" s="9"/>
      <c r="GC541" s="9"/>
      <c r="GD541" s="1"/>
      <c r="GE541" s="20">
        <v>0</v>
      </c>
      <c r="GF541" s="237" t="s">
        <v>513</v>
      </c>
      <c r="GG541" s="1"/>
      <c r="GH541" s="244" t="s">
        <v>430</v>
      </c>
      <c r="GI541" s="351">
        <v>1</v>
      </c>
      <c r="GJ541" s="244" t="s">
        <v>2478</v>
      </c>
      <c r="GK541" s="1"/>
      <c r="GL541" s="244" t="s">
        <v>513</v>
      </c>
      <c r="GM541" s="9"/>
      <c r="GN541" s="1"/>
      <c r="GO541" s="1"/>
      <c r="GP541" s="4"/>
      <c r="GQ541" s="1"/>
      <c r="GR541" s="138"/>
      <c r="GS541" s="1"/>
      <c r="GT541" s="1"/>
      <c r="GU541" s="1"/>
      <c r="GV541" s="1"/>
      <c r="GW541" s="1"/>
      <c r="GX541" s="1"/>
      <c r="GY541" s="9"/>
      <c r="GZ541" s="9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9"/>
      <c r="KC541" s="9"/>
      <c r="KD541" s="9"/>
      <c r="KE541" s="9"/>
      <c r="KF541" s="9"/>
      <c r="KG541" s="9"/>
      <c r="KH541" s="9"/>
      <c r="KI541" s="9"/>
      <c r="KJ541" s="9"/>
      <c r="KK541" s="9"/>
      <c r="KL541" s="9"/>
      <c r="KM541" s="9"/>
      <c r="KN541" s="9"/>
      <c r="KO541" s="9"/>
      <c r="KP541" s="1"/>
      <c r="KQ541" s="9"/>
      <c r="KR541" s="9"/>
      <c r="KS541" s="245" t="s">
        <v>430</v>
      </c>
      <c r="KT541" s="459" t="s">
        <v>430</v>
      </c>
      <c r="KU541" s="237" t="s">
        <v>430</v>
      </c>
      <c r="KV541" s="237" t="s">
        <v>430</v>
      </c>
      <c r="KW541" s="237" t="s">
        <v>430</v>
      </c>
      <c r="KX541" s="237" t="s">
        <v>430</v>
      </c>
      <c r="KY541" s="237" t="s">
        <v>430</v>
      </c>
      <c r="KZ541" s="237" t="s">
        <v>430</v>
      </c>
      <c r="LA541" s="11" t="s">
        <v>430</v>
      </c>
      <c r="LB541" s="11"/>
      <c r="LC541" s="11"/>
    </row>
    <row r="542" spans="1:315">
      <c r="A542" s="1">
        <v>5</v>
      </c>
      <c r="B542" s="1">
        <f>COUNTIFS($D$3:D542,D542,$F$3:F542,F542)</f>
        <v>1</v>
      </c>
      <c r="C542" s="34">
        <v>16745</v>
      </c>
      <c r="D542" s="72" t="s">
        <v>1396</v>
      </c>
      <c r="E542" s="73" t="s">
        <v>723</v>
      </c>
      <c r="F542" s="75">
        <v>7053135320</v>
      </c>
      <c r="G542" s="74">
        <v>51</v>
      </c>
      <c r="H542" s="442">
        <v>44200</v>
      </c>
      <c r="I542" s="29" t="s">
        <v>1397</v>
      </c>
      <c r="J542" s="24" t="s">
        <v>486</v>
      </c>
      <c r="K542" s="2" t="s">
        <v>429</v>
      </c>
      <c r="L542" s="2">
        <v>24</v>
      </c>
      <c r="M542" s="2">
        <v>3</v>
      </c>
      <c r="N542" s="2" t="s">
        <v>643</v>
      </c>
      <c r="O542" s="11"/>
      <c r="P542" s="2" t="s">
        <v>1398</v>
      </c>
      <c r="Q542" s="11"/>
      <c r="R542" s="11"/>
      <c r="S542" s="11"/>
      <c r="T542" s="41"/>
      <c r="U542" s="41"/>
      <c r="V542" s="61" t="s">
        <v>1358</v>
      </c>
      <c r="W542" s="41"/>
      <c r="X542" s="41"/>
      <c r="Y542" s="63"/>
      <c r="Z542" s="11"/>
      <c r="AA542" s="1" t="s">
        <v>760</v>
      </c>
      <c r="AB542" s="1"/>
      <c r="AC542" s="112">
        <v>158</v>
      </c>
      <c r="AD542" s="112">
        <v>3700</v>
      </c>
      <c r="AE542" s="11"/>
      <c r="AF542" s="11"/>
      <c r="AG542" s="11" t="s">
        <v>490</v>
      </c>
      <c r="AH542" s="112">
        <v>250</v>
      </c>
      <c r="AI542" s="11"/>
      <c r="AJ542" s="11"/>
      <c r="AK542" s="112"/>
      <c r="AL542" s="1"/>
      <c r="AM542" s="11"/>
      <c r="AN542" s="1"/>
      <c r="AO542" s="113">
        <v>23.7</v>
      </c>
      <c r="AP542" s="114">
        <v>68.7</v>
      </c>
      <c r="AQ542" s="115">
        <v>5.97</v>
      </c>
      <c r="AR542" s="116">
        <f t="shared" ref="AR542:AR551" si="834">AO542+AP542+AQ542</f>
        <v>98.37</v>
      </c>
      <c r="AS542" s="117">
        <f t="shared" ref="AS542:AS551" si="835">AO542/AP542</f>
        <v>0.3449781659388646</v>
      </c>
      <c r="AT542" s="118">
        <f t="shared" ref="AT542:AT551" si="836">AO542/AP542*AQ542</f>
        <v>2.0595196506550217</v>
      </c>
      <c r="AU542" s="119">
        <f t="shared" ref="AU542:AU551" si="837">AO542/(AP542+AQ542)</f>
        <v>0.31739654479710727</v>
      </c>
      <c r="AV542" s="19">
        <f t="shared" ref="AV542:AV551" si="838">AW542*AO542/100</f>
        <v>18.725999999999996</v>
      </c>
      <c r="AW542" s="19">
        <f>98-AY542-(CD542*100/AO542)</f>
        <v>79.012658227848092</v>
      </c>
      <c r="AX542" s="120">
        <v>2.0299999999999998</v>
      </c>
      <c r="AY542" s="19">
        <f t="shared" ref="AY542:AY551" si="839">AX542*100/AO542</f>
        <v>8.5654008438818554</v>
      </c>
      <c r="AZ542" s="1" t="s">
        <v>431</v>
      </c>
      <c r="BA542" s="55">
        <v>37.31</v>
      </c>
      <c r="BB542" s="1" t="s">
        <v>431</v>
      </c>
      <c r="BC542" s="6">
        <v>0.57999999999999996</v>
      </c>
      <c r="BD542" s="6"/>
      <c r="BE542" s="19"/>
      <c r="BF542" s="19"/>
      <c r="BG542" s="64">
        <v>4619.166666666667</v>
      </c>
      <c r="BH542" s="64">
        <v>157.29999999999998</v>
      </c>
      <c r="BI542" s="19">
        <v>1.56</v>
      </c>
      <c r="BJ542" s="19">
        <v>16.8</v>
      </c>
      <c r="BK542" s="19">
        <f>100-BJ542</f>
        <v>83.2</v>
      </c>
      <c r="BL542" s="121">
        <f>BJ542/BK542</f>
        <v>0.20192307692307693</v>
      </c>
      <c r="BM542" s="122">
        <v>0.14000000000000001</v>
      </c>
      <c r="BN542" s="6">
        <f>BM542*100/AO542</f>
        <v>0.59071729957805919</v>
      </c>
      <c r="BO542" s="1" t="s">
        <v>431</v>
      </c>
      <c r="BP542" s="19">
        <v>10.28</v>
      </c>
      <c r="BQ542" s="19">
        <v>5.1099999999999994</v>
      </c>
      <c r="BR542" s="42">
        <v>19771.5</v>
      </c>
      <c r="BS542" s="6">
        <f>BX542+BZ542</f>
        <v>71.599999999999994</v>
      </c>
      <c r="BT542" s="4">
        <v>94.8</v>
      </c>
      <c r="BU542" s="42">
        <v>10310.65</v>
      </c>
      <c r="BV542" s="6">
        <f>100-BT542</f>
        <v>5.2000000000000028</v>
      </c>
      <c r="BW542" s="6">
        <f>BY542+CA542+CC542</f>
        <v>68.631299999999996</v>
      </c>
      <c r="BX542" s="22">
        <v>43.4</v>
      </c>
      <c r="BY542" s="22">
        <f>BX542*AP542/100</f>
        <v>29.815799999999999</v>
      </c>
      <c r="BZ542" s="6">
        <v>28.2</v>
      </c>
      <c r="CA542" s="22">
        <f>BZ542*AP542/100</f>
        <v>19.3734</v>
      </c>
      <c r="CB542" s="6">
        <v>28.3</v>
      </c>
      <c r="CC542" s="22">
        <f>CB542*AP542/100</f>
        <v>19.4421</v>
      </c>
      <c r="CD542" s="22">
        <v>2.4700000000000002</v>
      </c>
      <c r="CE542" s="123">
        <v>93.8</v>
      </c>
      <c r="CF542" s="124">
        <v>6635</v>
      </c>
      <c r="CG542" s="123">
        <v>80.5</v>
      </c>
      <c r="CH542" s="124">
        <v>5393</v>
      </c>
      <c r="CI542" s="123">
        <v>44.7</v>
      </c>
      <c r="CJ542" s="123">
        <v>76.099999999999994</v>
      </c>
      <c r="CK542" s="124">
        <v>5646</v>
      </c>
      <c r="CL542" s="19">
        <f>BX542/BZ542</f>
        <v>1.5390070921985815</v>
      </c>
      <c r="CM542" s="19"/>
      <c r="CN542" s="19"/>
      <c r="CO542" s="19"/>
      <c r="CP542" s="6"/>
      <c r="CQ542" s="19"/>
      <c r="CR542" s="19"/>
      <c r="CS542" s="20"/>
      <c r="CT542" s="25"/>
      <c r="CU542" s="125"/>
      <c r="CV542" s="125"/>
      <c r="CW542" s="1"/>
      <c r="CX542" s="1"/>
      <c r="CY542" s="1"/>
      <c r="CZ542" s="22"/>
      <c r="DA542" s="16"/>
      <c r="DB542" s="126"/>
      <c r="DC542" s="127"/>
      <c r="DD542" s="128"/>
      <c r="DE542" s="1"/>
      <c r="DF542" s="1"/>
      <c r="DG542" s="1"/>
      <c r="DH542" s="1"/>
      <c r="DI542" s="1" t="s">
        <v>435</v>
      </c>
      <c r="DJ542" s="206" t="s">
        <v>490</v>
      </c>
      <c r="DK542" s="4">
        <v>2</v>
      </c>
      <c r="DL542" s="4"/>
      <c r="DM542" s="4"/>
      <c r="DN542" s="16">
        <v>0</v>
      </c>
      <c r="DO542" s="4"/>
      <c r="DP542" s="4"/>
      <c r="DQ542" s="4"/>
      <c r="DR542" s="22" t="s">
        <v>430</v>
      </c>
      <c r="DS542" s="22" t="s">
        <v>430</v>
      </c>
      <c r="DT542" s="22">
        <v>169</v>
      </c>
      <c r="DU542" s="22">
        <v>11.2</v>
      </c>
      <c r="DV542" s="22">
        <v>88.8</v>
      </c>
      <c r="DW542" s="22" t="s">
        <v>430</v>
      </c>
      <c r="DX542" s="22" t="s">
        <v>430</v>
      </c>
      <c r="DY542" s="22" t="s">
        <v>430</v>
      </c>
      <c r="DZ542" s="39" t="s">
        <v>430</v>
      </c>
      <c r="EA542" s="2">
        <v>0</v>
      </c>
      <c r="EB542" s="2"/>
      <c r="EC542" s="36"/>
      <c r="ED542" s="36"/>
      <c r="EE542" s="4">
        <f>L542</f>
        <v>24</v>
      </c>
      <c r="EF542" s="4" t="s">
        <v>430</v>
      </c>
      <c r="EG542" s="4">
        <v>3</v>
      </c>
      <c r="EH542" s="4">
        <v>1</v>
      </c>
      <c r="EI542" s="4" t="s">
        <v>2545</v>
      </c>
      <c r="EJ542" s="4">
        <v>167</v>
      </c>
      <c r="EK542" s="4">
        <v>97</v>
      </c>
      <c r="EL542" s="6">
        <f>EK542/(EJ542*EJ542*0.01*0.01)</f>
        <v>34.780737925346912</v>
      </c>
      <c r="EM542" s="4"/>
      <c r="EN542" s="4">
        <v>1</v>
      </c>
      <c r="EO542" s="4">
        <v>2</v>
      </c>
      <c r="EP542" s="4">
        <v>2</v>
      </c>
      <c r="EQ542" s="31">
        <v>1</v>
      </c>
      <c r="ER542" s="14">
        <v>44444</v>
      </c>
      <c r="ES542" s="129">
        <f>C542</f>
        <v>16745</v>
      </c>
      <c r="ET542" s="130">
        <v>75</v>
      </c>
      <c r="EU542" s="130">
        <v>11376</v>
      </c>
      <c r="EV542" s="130">
        <v>12000</v>
      </c>
      <c r="EW542" s="130">
        <v>37400</v>
      </c>
      <c r="EX542" s="130">
        <v>3698</v>
      </c>
      <c r="EY542" s="131">
        <f t="shared" ref="EY542:EY551" si="840">EX542/EV542*EW542/ET542</f>
        <v>153.67244444444444</v>
      </c>
      <c r="EZ542" s="38">
        <f t="shared" ref="EZ542:EZ551" si="841">L542*EY542</f>
        <v>3688.1386666666667</v>
      </c>
      <c r="FA542" s="9"/>
      <c r="FB542" s="9"/>
      <c r="FC542" s="9"/>
      <c r="FD542" s="9"/>
      <c r="FE542" s="132"/>
      <c r="FF542" s="132"/>
      <c r="FG542" s="132"/>
      <c r="FH542" s="133"/>
      <c r="FI542" s="134"/>
      <c r="FJ542" s="133"/>
      <c r="FK542" s="135"/>
      <c r="FL542" s="136"/>
      <c r="FM542" s="9"/>
      <c r="FN542" s="1"/>
      <c r="FO542" s="40">
        <f t="shared" ref="FO542:FO551" si="842">AC542/1000</f>
        <v>0.158</v>
      </c>
      <c r="FP542" s="9"/>
      <c r="FQ542" s="118">
        <f t="shared" ref="FQ542:FQ551" si="843">EX542*100/EU542</f>
        <v>32.507032348804501</v>
      </c>
      <c r="FR542" s="137">
        <f t="shared" ref="FR542:FR551" si="844">EY542/1000</f>
        <v>0.15367244444444444</v>
      </c>
      <c r="FS542" s="9"/>
      <c r="FT542" s="1"/>
      <c r="FU542" s="335"/>
      <c r="FV542" s="344">
        <v>43252</v>
      </c>
      <c r="FW542" s="210"/>
      <c r="FX542" s="244" t="s">
        <v>2856</v>
      </c>
      <c r="FY542" s="243" t="s">
        <v>2693</v>
      </c>
      <c r="FZ542" s="1"/>
      <c r="GA542" s="1">
        <v>1</v>
      </c>
      <c r="GB542" s="9"/>
      <c r="GC542" s="9"/>
      <c r="GD542" s="1"/>
      <c r="GE542" s="20">
        <v>1</v>
      </c>
      <c r="GF542" s="237" t="s">
        <v>2440</v>
      </c>
      <c r="GG542" s="1"/>
      <c r="GH542" s="28">
        <v>44579</v>
      </c>
      <c r="GI542" s="351">
        <v>0</v>
      </c>
      <c r="GJ542" s="244" t="s">
        <v>2859</v>
      </c>
      <c r="GK542" s="1"/>
      <c r="GL542" s="244" t="s">
        <v>2858</v>
      </c>
      <c r="GM542" s="9"/>
      <c r="GN542" s="1"/>
      <c r="GO542" s="10"/>
      <c r="GP542" s="10"/>
      <c r="GQ542" s="20"/>
      <c r="GR542" s="138"/>
      <c r="GS542" s="1"/>
      <c r="GT542" s="1"/>
      <c r="GU542" s="1"/>
      <c r="GV542" s="1"/>
      <c r="GW542" s="1"/>
      <c r="GX542" s="1"/>
      <c r="GY542" s="9"/>
      <c r="GZ542" s="9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22">
        <v>83.6</v>
      </c>
      <c r="KC542" s="22">
        <v>26.1</v>
      </c>
      <c r="KD542" s="22">
        <v>10.4</v>
      </c>
      <c r="KE542" s="20">
        <f t="shared" ref="KE542:KE551" si="845">FR542*AO542/100*1000</f>
        <v>36.420369333333333</v>
      </c>
      <c r="KF542" s="20">
        <f t="shared" ref="KF542:KF551" si="846">FR542*AP542/100*1000</f>
        <v>105.57296933333333</v>
      </c>
      <c r="KG542" s="20">
        <f t="shared" ref="KG542:KG551" si="847">FR542*AQ542/100*1000</f>
        <v>9.1742449333333322</v>
      </c>
      <c r="KH542" s="20">
        <f t="shared" ref="KH542:KH551" si="848">FR542*AX542/100*1000</f>
        <v>3.119550622222222</v>
      </c>
      <c r="KI542" s="20">
        <f>FR542*BM542/100*1000</f>
        <v>0.21514142222222224</v>
      </c>
      <c r="KJ542" s="20">
        <f>FR542*BY542/100*1000</f>
        <v>45.818668690666662</v>
      </c>
      <c r="KK542" s="20">
        <f>FR542*CA542/100*1000</f>
        <v>29.771577351999998</v>
      </c>
      <c r="KL542" s="20">
        <f>FR542*CC542/100*1000</f>
        <v>29.877150321333332</v>
      </c>
      <c r="KM542" s="9"/>
      <c r="KN542" s="9"/>
      <c r="KO542" s="9"/>
      <c r="KP542" s="1"/>
      <c r="KQ542" s="9"/>
      <c r="KR542" s="9"/>
      <c r="KS542" s="23">
        <v>44579</v>
      </c>
      <c r="KT542" s="20">
        <v>2</v>
      </c>
      <c r="KU542" s="1">
        <v>1</v>
      </c>
      <c r="KV542" s="1">
        <v>1</v>
      </c>
      <c r="KW542" s="23">
        <v>44600</v>
      </c>
      <c r="KX542" s="1">
        <v>1</v>
      </c>
      <c r="KY542" s="1">
        <v>0</v>
      </c>
      <c r="KZ542" s="1">
        <v>3</v>
      </c>
      <c r="LA542" s="11" t="s">
        <v>2855</v>
      </c>
      <c r="LB542" s="11"/>
      <c r="LC542" s="11"/>
    </row>
    <row r="543" spans="1:315">
      <c r="A543" s="1">
        <v>351</v>
      </c>
      <c r="B543" s="1">
        <f>COUNTIFS($D$3:D543,D543,$F$3:F543,F543)</f>
        <v>2</v>
      </c>
      <c r="C543" s="34">
        <v>16699</v>
      </c>
      <c r="D543" s="72" t="s">
        <v>1396</v>
      </c>
      <c r="E543" s="73" t="s">
        <v>723</v>
      </c>
      <c r="F543" s="75">
        <v>7053135320</v>
      </c>
      <c r="G543" s="74">
        <v>51</v>
      </c>
      <c r="H543" s="442">
        <v>44551</v>
      </c>
      <c r="I543" s="29" t="s">
        <v>1397</v>
      </c>
      <c r="J543" s="24" t="s">
        <v>486</v>
      </c>
      <c r="K543" s="2" t="s">
        <v>429</v>
      </c>
      <c r="L543" s="2">
        <v>9.5</v>
      </c>
      <c r="M543" s="2" t="s">
        <v>625</v>
      </c>
      <c r="N543" s="2" t="s">
        <v>430</v>
      </c>
      <c r="O543" s="11"/>
      <c r="P543" s="2" t="s">
        <v>1879</v>
      </c>
      <c r="Q543" s="11"/>
      <c r="R543" s="11"/>
      <c r="S543" s="11"/>
      <c r="T543" s="41"/>
      <c r="U543" s="41"/>
      <c r="V543" s="61" t="s">
        <v>1358</v>
      </c>
      <c r="W543" s="41"/>
      <c r="X543" s="41"/>
      <c r="Y543" s="63"/>
      <c r="Z543" s="11"/>
      <c r="AA543" s="1" t="s">
        <v>793</v>
      </c>
      <c r="AB543" s="1"/>
      <c r="AC543" s="112">
        <v>71</v>
      </c>
      <c r="AD543" s="112">
        <v>700</v>
      </c>
      <c r="AE543" s="11"/>
      <c r="AF543" s="11"/>
      <c r="AG543" s="11" t="s">
        <v>490</v>
      </c>
      <c r="AH543" s="112">
        <v>50</v>
      </c>
      <c r="AI543" s="11"/>
      <c r="AJ543" s="11"/>
      <c r="AK543" s="112"/>
      <c r="AL543" s="1"/>
      <c r="AM543" s="11"/>
      <c r="AN543" s="1"/>
      <c r="AO543" s="113">
        <v>30.3</v>
      </c>
      <c r="AP543" s="114">
        <v>42.9</v>
      </c>
      <c r="AQ543" s="115">
        <v>24.9</v>
      </c>
      <c r="AR543" s="116">
        <f t="shared" si="834"/>
        <v>98.1</v>
      </c>
      <c r="AS543" s="117">
        <f t="shared" si="835"/>
        <v>0.70629370629370636</v>
      </c>
      <c r="AT543" s="118">
        <f t="shared" si="836"/>
        <v>17.586713286713287</v>
      </c>
      <c r="AU543" s="119">
        <f t="shared" si="837"/>
        <v>0.44690265486725667</v>
      </c>
      <c r="AV543" s="19">
        <f t="shared" si="838"/>
        <v>27.423999999999999</v>
      </c>
      <c r="AW543" s="19">
        <f>98-AY543-(CD543*100/AO543)</f>
        <v>90.508250825082513</v>
      </c>
      <c r="AX543" s="120">
        <v>1.23</v>
      </c>
      <c r="AY543" s="19">
        <f t="shared" si="839"/>
        <v>4.0594059405940595</v>
      </c>
      <c r="AZ543" s="1" t="s">
        <v>431</v>
      </c>
      <c r="BA543" s="55">
        <v>43.29</v>
      </c>
      <c r="BB543" s="1" t="s">
        <v>431</v>
      </c>
      <c r="BC543" s="6">
        <v>1.93</v>
      </c>
      <c r="BD543" s="6"/>
      <c r="BE543" s="19"/>
      <c r="BF543" s="19"/>
      <c r="BG543" s="64">
        <v>4747.5</v>
      </c>
      <c r="BH543" s="64">
        <v>309.76</v>
      </c>
      <c r="BI543" s="19">
        <v>0.53</v>
      </c>
      <c r="BJ543" s="19">
        <v>30.6</v>
      </c>
      <c r="BK543" s="19">
        <f>100-BJ543</f>
        <v>69.400000000000006</v>
      </c>
      <c r="BL543" s="121">
        <f>BJ543/BK543</f>
        <v>0.44092219020172907</v>
      </c>
      <c r="BM543" s="122">
        <v>6.3E-2</v>
      </c>
      <c r="BN543" s="6">
        <f>BM543*100/AO543</f>
        <v>0.20792079207920791</v>
      </c>
      <c r="BO543" s="1" t="s">
        <v>431</v>
      </c>
      <c r="BP543" s="19">
        <v>24.675000000000001</v>
      </c>
      <c r="BQ543" s="19">
        <v>26.128999999999998</v>
      </c>
      <c r="BR543" s="42">
        <v>39156.39</v>
      </c>
      <c r="BS543" s="6">
        <f>BX543+BZ543</f>
        <v>59.2</v>
      </c>
      <c r="BT543" s="4">
        <v>83.3</v>
      </c>
      <c r="BU543" s="42">
        <v>8484.3700000000008</v>
      </c>
      <c r="BV543" s="6">
        <f>100-BT543</f>
        <v>16.700000000000003</v>
      </c>
      <c r="BW543" s="6">
        <f>BY543+CA543+CC543</f>
        <v>41.655900000000003</v>
      </c>
      <c r="BX543" s="22">
        <v>38.5</v>
      </c>
      <c r="BY543" s="22">
        <f>BX543*AP543/100</f>
        <v>16.516499999999997</v>
      </c>
      <c r="BZ543" s="6">
        <v>20.7</v>
      </c>
      <c r="CA543" s="22">
        <f>BZ543*AP543/100</f>
        <v>8.8803000000000001</v>
      </c>
      <c r="CB543" s="6">
        <v>37.9</v>
      </c>
      <c r="CC543" s="22">
        <f>CB543*AP543/100</f>
        <v>16.2591</v>
      </c>
      <c r="CD543" s="22">
        <v>1.04</v>
      </c>
      <c r="CE543" s="123">
        <v>95.6</v>
      </c>
      <c r="CF543" s="124">
        <v>7449</v>
      </c>
      <c r="CG543" s="123">
        <v>91.9</v>
      </c>
      <c r="CH543" s="124">
        <v>6574</v>
      </c>
      <c r="CI543" s="123">
        <v>80.2</v>
      </c>
      <c r="CJ543" s="123">
        <v>88.4</v>
      </c>
      <c r="CK543" s="124">
        <v>6018</v>
      </c>
      <c r="CL543" s="19">
        <f>BX543/BZ543</f>
        <v>1.8599033816425121</v>
      </c>
      <c r="CM543" s="19"/>
      <c r="CN543" s="19"/>
      <c r="CO543" s="19"/>
      <c r="CP543" s="6"/>
      <c r="CQ543" s="19"/>
      <c r="CR543" s="19"/>
      <c r="CS543" s="20"/>
      <c r="CT543" s="25"/>
      <c r="CU543" s="125"/>
      <c r="CV543" s="125"/>
      <c r="CW543" s="1"/>
      <c r="CX543" s="1"/>
      <c r="CY543" s="1"/>
      <c r="CZ543" s="22"/>
      <c r="DA543" s="16"/>
      <c r="DB543" s="126" t="s">
        <v>256</v>
      </c>
      <c r="DC543" s="127"/>
      <c r="DD543" s="128" t="s">
        <v>1909</v>
      </c>
      <c r="DE543" s="1"/>
      <c r="DF543" s="1"/>
      <c r="DG543" s="1"/>
      <c r="DH543" s="1"/>
      <c r="DI543" s="1" t="s">
        <v>435</v>
      </c>
      <c r="DJ543" s="206" t="s">
        <v>490</v>
      </c>
      <c r="DK543" s="4">
        <v>2</v>
      </c>
      <c r="DL543" s="4"/>
      <c r="DM543" s="4"/>
      <c r="DN543" s="16">
        <v>0</v>
      </c>
      <c r="DO543" s="4"/>
      <c r="DP543" s="4"/>
      <c r="DQ543" s="4"/>
      <c r="DR543" s="22" t="s">
        <v>430</v>
      </c>
      <c r="DS543" s="22" t="s">
        <v>430</v>
      </c>
      <c r="DT543" s="22">
        <v>38</v>
      </c>
      <c r="DU543" s="22">
        <v>23.7</v>
      </c>
      <c r="DV543" s="22">
        <v>76.3</v>
      </c>
      <c r="DW543" s="22" t="s">
        <v>430</v>
      </c>
      <c r="DX543" s="22" t="s">
        <v>430</v>
      </c>
      <c r="DY543" s="22" t="s">
        <v>430</v>
      </c>
      <c r="DZ543" s="39" t="s">
        <v>430</v>
      </c>
      <c r="EA543" s="2">
        <v>0</v>
      </c>
      <c r="EB543" s="2"/>
      <c r="EC543" s="36"/>
      <c r="ED543" s="36"/>
      <c r="EE543" s="4">
        <f>L543</f>
        <v>9.5</v>
      </c>
      <c r="EF543" s="4" t="s">
        <v>430</v>
      </c>
      <c r="EG543" s="4"/>
      <c r="EH543" s="4">
        <v>1</v>
      </c>
      <c r="EI543" s="4" t="s">
        <v>2545</v>
      </c>
      <c r="EJ543" s="4">
        <v>167</v>
      </c>
      <c r="EK543" s="4">
        <v>97</v>
      </c>
      <c r="EL543" s="6">
        <f>EK543/(EJ543*EJ543*0.01*0.01)</f>
        <v>34.780737925346912</v>
      </c>
      <c r="EM543" s="4"/>
      <c r="EN543" s="4">
        <v>1</v>
      </c>
      <c r="EO543" s="4">
        <v>2</v>
      </c>
      <c r="EP543" s="4">
        <v>2</v>
      </c>
      <c r="EQ543" s="31">
        <v>1</v>
      </c>
      <c r="ER543" s="14">
        <v>44444</v>
      </c>
      <c r="ES543" s="129">
        <f>C543</f>
        <v>16699</v>
      </c>
      <c r="ET543" s="130">
        <v>75</v>
      </c>
      <c r="EU543" s="130">
        <v>21930</v>
      </c>
      <c r="EV543" s="130">
        <v>14385</v>
      </c>
      <c r="EW543" s="130">
        <v>37400</v>
      </c>
      <c r="EX543" s="130">
        <v>1915</v>
      </c>
      <c r="EY543" s="131">
        <f t="shared" si="840"/>
        <v>66.384891669563203</v>
      </c>
      <c r="EZ543" s="38">
        <f t="shared" si="841"/>
        <v>630.65647086085039</v>
      </c>
      <c r="FA543" s="9"/>
      <c r="FB543" s="9"/>
      <c r="FC543" s="9"/>
      <c r="FD543" s="9"/>
      <c r="FE543" s="132"/>
      <c r="FF543" s="132"/>
      <c r="FG543" s="132"/>
      <c r="FH543" s="133"/>
      <c r="FI543" s="134"/>
      <c r="FJ543" s="133"/>
      <c r="FK543" s="135"/>
      <c r="FL543" s="136"/>
      <c r="FM543" s="9"/>
      <c r="FN543" s="1"/>
      <c r="FO543" s="40">
        <f t="shared" si="842"/>
        <v>7.0999999999999994E-2</v>
      </c>
      <c r="FP543" s="9"/>
      <c r="FQ543" s="118">
        <f t="shared" si="843"/>
        <v>8.7323301413588688</v>
      </c>
      <c r="FR543" s="137">
        <f t="shared" si="844"/>
        <v>6.6384891669563198E-2</v>
      </c>
      <c r="FS543" s="9"/>
      <c r="FT543" s="1"/>
      <c r="FU543" s="335"/>
      <c r="FV543" s="344">
        <v>43252</v>
      </c>
      <c r="FW543" s="210"/>
      <c r="FX543" s="244" t="s">
        <v>1349</v>
      </c>
      <c r="FY543" s="243" t="s">
        <v>2693</v>
      </c>
      <c r="FZ543" s="1"/>
      <c r="GA543" s="1">
        <v>1</v>
      </c>
      <c r="GB543" s="9"/>
      <c r="GC543" s="9"/>
      <c r="GD543" s="1"/>
      <c r="GE543" s="20">
        <v>0</v>
      </c>
      <c r="GF543" s="237" t="s">
        <v>513</v>
      </c>
      <c r="GG543" s="1"/>
      <c r="GH543" s="28">
        <v>44565</v>
      </c>
      <c r="GI543" s="351">
        <v>0</v>
      </c>
      <c r="GJ543" s="244" t="s">
        <v>2514</v>
      </c>
      <c r="GK543" s="1"/>
      <c r="GL543" s="244" t="s">
        <v>513</v>
      </c>
      <c r="GM543" s="9"/>
      <c r="GN543" s="1"/>
      <c r="GO543" s="10"/>
      <c r="GP543" s="10"/>
      <c r="GQ543" s="20"/>
      <c r="GR543" s="138"/>
      <c r="GS543" s="1"/>
      <c r="GT543" s="1"/>
      <c r="GU543" s="1"/>
      <c r="GV543" s="1"/>
      <c r="GW543" s="1"/>
      <c r="GX543" s="1"/>
      <c r="GY543" s="9"/>
      <c r="GZ543" s="9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22">
        <v>83.4</v>
      </c>
      <c r="KC543" s="22">
        <v>27.6</v>
      </c>
      <c r="KD543" s="22">
        <v>2.64</v>
      </c>
      <c r="KE543" s="20">
        <f t="shared" si="845"/>
        <v>20.114622175877653</v>
      </c>
      <c r="KF543" s="20">
        <f t="shared" si="846"/>
        <v>28.479118526242612</v>
      </c>
      <c r="KG543" s="20">
        <f t="shared" si="847"/>
        <v>16.529838025721237</v>
      </c>
      <c r="KH543" s="20">
        <f t="shared" si="848"/>
        <v>0.81653416753562735</v>
      </c>
      <c r="KI543" s="20">
        <f>FR543*BM543/100*1000</f>
        <v>4.1822481751824819E-2</v>
      </c>
      <c r="KJ543" s="20">
        <f>FR543*BY543/100*1000</f>
        <v>10.964460632603403</v>
      </c>
      <c r="KK543" s="20">
        <f>FR543*CA543/100*1000</f>
        <v>5.8951775349322215</v>
      </c>
      <c r="KL543" s="20">
        <f>FR543*CC543/100*1000</f>
        <v>10.793585921445949</v>
      </c>
      <c r="KM543" s="9"/>
      <c r="KN543" s="9"/>
      <c r="KO543" s="9"/>
      <c r="KP543" s="1"/>
      <c r="KQ543" s="9"/>
      <c r="KR543" s="9"/>
      <c r="KS543" s="23">
        <v>44565</v>
      </c>
      <c r="KT543" s="20">
        <v>2</v>
      </c>
      <c r="KU543" s="1">
        <v>1</v>
      </c>
      <c r="KV543" s="1">
        <v>1</v>
      </c>
      <c r="KW543" s="23">
        <v>44600</v>
      </c>
      <c r="KX543" s="1">
        <v>1</v>
      </c>
      <c r="KY543" s="1">
        <v>0</v>
      </c>
      <c r="KZ543" s="1">
        <v>3</v>
      </c>
      <c r="LA543" s="11" t="s">
        <v>2855</v>
      </c>
      <c r="LB543" s="11"/>
      <c r="LC543" s="11"/>
    </row>
    <row r="544" spans="1:315">
      <c r="A544" s="1">
        <v>5</v>
      </c>
      <c r="B544" s="1">
        <f>COUNTIFS($D$3:D544,D544,$F$3:F544,F544)</f>
        <v>3</v>
      </c>
      <c r="C544" s="34">
        <v>16745</v>
      </c>
      <c r="D544" s="72" t="s">
        <v>1396</v>
      </c>
      <c r="E544" s="73" t="s">
        <v>723</v>
      </c>
      <c r="F544" s="75">
        <v>7053135320</v>
      </c>
      <c r="G544" s="74">
        <v>51</v>
      </c>
      <c r="H544" s="442">
        <v>44565</v>
      </c>
      <c r="I544" s="29" t="s">
        <v>1397</v>
      </c>
      <c r="J544" s="24" t="s">
        <v>486</v>
      </c>
      <c r="K544" s="2" t="s">
        <v>429</v>
      </c>
      <c r="L544" s="2">
        <v>24</v>
      </c>
      <c r="M544" s="2">
        <v>3</v>
      </c>
      <c r="N544" s="2" t="s">
        <v>643</v>
      </c>
      <c r="O544" s="11"/>
      <c r="P544" s="2" t="s">
        <v>1398</v>
      </c>
      <c r="Q544" s="11"/>
      <c r="R544" s="11"/>
      <c r="S544" s="11"/>
      <c r="T544" s="41"/>
      <c r="U544" s="41"/>
      <c r="V544" s="61" t="s">
        <v>1358</v>
      </c>
      <c r="W544" s="41"/>
      <c r="X544" s="41"/>
      <c r="Y544" s="63"/>
      <c r="Z544" s="11"/>
      <c r="AA544" s="1" t="s">
        <v>760</v>
      </c>
      <c r="AB544" s="1"/>
      <c r="AC544" s="112">
        <v>158</v>
      </c>
      <c r="AD544" s="112">
        <v>3700</v>
      </c>
      <c r="AE544" s="11"/>
      <c r="AF544" s="11"/>
      <c r="AG544" s="11" t="s">
        <v>490</v>
      </c>
      <c r="AH544" s="112">
        <v>250</v>
      </c>
      <c r="AI544" s="11"/>
      <c r="AJ544" s="11"/>
      <c r="AK544" s="112"/>
      <c r="AL544" s="1"/>
      <c r="AM544" s="11"/>
      <c r="AN544" s="1"/>
      <c r="AO544" s="113">
        <v>23.7</v>
      </c>
      <c r="AP544" s="114">
        <v>68.7</v>
      </c>
      <c r="AQ544" s="115">
        <v>5.97</v>
      </c>
      <c r="AR544" s="116">
        <f t="shared" si="834"/>
        <v>98.37</v>
      </c>
      <c r="AS544" s="117">
        <f t="shared" si="835"/>
        <v>0.3449781659388646</v>
      </c>
      <c r="AT544" s="118">
        <f t="shared" si="836"/>
        <v>2.0595196506550217</v>
      </c>
      <c r="AU544" s="119">
        <f t="shared" si="837"/>
        <v>0.31739654479710727</v>
      </c>
      <c r="AV544" s="19">
        <f t="shared" si="838"/>
        <v>18.725999999999996</v>
      </c>
      <c r="AW544" s="19">
        <f>98-AY544-(CD544*100/AO544)</f>
        <v>79.012658227848092</v>
      </c>
      <c r="AX544" s="120">
        <v>2.0299999999999998</v>
      </c>
      <c r="AY544" s="19">
        <f t="shared" si="839"/>
        <v>8.5654008438818554</v>
      </c>
      <c r="AZ544" s="1" t="s">
        <v>431</v>
      </c>
      <c r="BA544" s="55">
        <v>37.31</v>
      </c>
      <c r="BB544" s="1" t="s">
        <v>431</v>
      </c>
      <c r="BC544" s="6">
        <v>0.57999999999999996</v>
      </c>
      <c r="BD544" s="6"/>
      <c r="BE544" s="19"/>
      <c r="BF544" s="19"/>
      <c r="BG544" s="64">
        <v>4619.166666666667</v>
      </c>
      <c r="BH544" s="64">
        <v>157.29999999999998</v>
      </c>
      <c r="BI544" s="19">
        <v>1.56</v>
      </c>
      <c r="BJ544" s="19">
        <v>16.8</v>
      </c>
      <c r="BK544" s="19">
        <f>100-BJ544</f>
        <v>83.2</v>
      </c>
      <c r="BL544" s="121">
        <f>BJ544/BK544</f>
        <v>0.20192307692307693</v>
      </c>
      <c r="BM544" s="122">
        <v>0.14000000000000001</v>
      </c>
      <c r="BN544" s="6">
        <f>BM544*100/AO544</f>
        <v>0.59071729957805919</v>
      </c>
      <c r="BO544" s="1" t="s">
        <v>431</v>
      </c>
      <c r="BP544" s="19">
        <v>10.28</v>
      </c>
      <c r="BQ544" s="19">
        <v>5.1099999999999994</v>
      </c>
      <c r="BR544" s="42">
        <v>13450</v>
      </c>
      <c r="BS544" s="6">
        <f>BX544+BZ544</f>
        <v>71.599999999999994</v>
      </c>
      <c r="BT544" s="4">
        <v>94.8</v>
      </c>
      <c r="BU544" s="42">
        <v>11585</v>
      </c>
      <c r="BV544" s="6">
        <f>100-BT544</f>
        <v>5.2000000000000028</v>
      </c>
      <c r="BW544" s="6">
        <f>BY544+CA544+CC544</f>
        <v>68.631299999999996</v>
      </c>
      <c r="BX544" s="22">
        <v>43.4</v>
      </c>
      <c r="BY544" s="22">
        <f>BX544*AP544/100</f>
        <v>29.815799999999999</v>
      </c>
      <c r="BZ544" s="6">
        <v>28.2</v>
      </c>
      <c r="CA544" s="22">
        <f>BZ544*AP544/100</f>
        <v>19.3734</v>
      </c>
      <c r="CB544" s="6">
        <v>28.3</v>
      </c>
      <c r="CC544" s="22">
        <f>CB544*AP544/100</f>
        <v>19.4421</v>
      </c>
      <c r="CD544" s="22">
        <v>2.4700000000000002</v>
      </c>
      <c r="CE544" s="123">
        <v>93.8</v>
      </c>
      <c r="CF544" s="124">
        <v>6635</v>
      </c>
      <c r="CG544" s="123">
        <v>80.5</v>
      </c>
      <c r="CH544" s="124">
        <v>5393</v>
      </c>
      <c r="CI544" s="123">
        <v>44.7</v>
      </c>
      <c r="CJ544" s="123">
        <v>76.099999999999994</v>
      </c>
      <c r="CK544" s="124">
        <v>5646</v>
      </c>
      <c r="CL544" s="19">
        <f>BX544/BZ544</f>
        <v>1.5390070921985815</v>
      </c>
      <c r="CM544" s="19"/>
      <c r="CN544" s="19"/>
      <c r="CO544" s="19"/>
      <c r="CP544" s="6"/>
      <c r="CQ544" s="19"/>
      <c r="CR544" s="19"/>
      <c r="CS544" s="20"/>
      <c r="CT544" s="25"/>
      <c r="CU544" s="125"/>
      <c r="CV544" s="125"/>
      <c r="CW544" s="1"/>
      <c r="CX544" s="1"/>
      <c r="CY544" s="1"/>
      <c r="CZ544" s="22"/>
      <c r="DA544" s="16"/>
      <c r="DB544" s="126" t="s">
        <v>256</v>
      </c>
      <c r="DC544" s="127"/>
      <c r="DD544" s="128" t="s">
        <v>1912</v>
      </c>
      <c r="DE544" s="1"/>
      <c r="DF544" s="1"/>
      <c r="DG544" s="1"/>
      <c r="DH544" s="1"/>
      <c r="DI544" s="1" t="s">
        <v>435</v>
      </c>
      <c r="DJ544" s="331" t="s">
        <v>2857</v>
      </c>
      <c r="DK544" s="4">
        <v>2</v>
      </c>
      <c r="DL544" s="4"/>
      <c r="DM544" s="4"/>
      <c r="DN544" s="16">
        <v>0</v>
      </c>
      <c r="DO544" s="4"/>
      <c r="DP544" s="4"/>
      <c r="DQ544" s="4"/>
      <c r="DR544" s="22" t="s">
        <v>430</v>
      </c>
      <c r="DS544" s="22" t="s">
        <v>430</v>
      </c>
      <c r="DT544" s="22">
        <v>169</v>
      </c>
      <c r="DU544" s="22">
        <v>11.2</v>
      </c>
      <c r="DV544" s="22">
        <v>88.8</v>
      </c>
      <c r="DW544" s="22" t="s">
        <v>430</v>
      </c>
      <c r="DX544" s="22" t="s">
        <v>430</v>
      </c>
      <c r="DY544" s="22" t="s">
        <v>430</v>
      </c>
      <c r="DZ544" s="22" t="s">
        <v>430</v>
      </c>
      <c r="EA544" s="2">
        <v>0</v>
      </c>
      <c r="EB544" s="2"/>
      <c r="EC544" s="36"/>
      <c r="ED544" s="36"/>
      <c r="EE544" s="4">
        <f>L544</f>
        <v>24</v>
      </c>
      <c r="EF544" s="4" t="s">
        <v>430</v>
      </c>
      <c r="EG544" s="4">
        <v>3</v>
      </c>
      <c r="EH544" s="4">
        <v>1</v>
      </c>
      <c r="EI544" s="4" t="s">
        <v>2534</v>
      </c>
      <c r="EJ544" s="4">
        <v>167</v>
      </c>
      <c r="EK544" s="4">
        <v>97</v>
      </c>
      <c r="EL544" s="6">
        <f>EK544/(EJ544*EJ544*0.01*0.01)</f>
        <v>34.780737925346912</v>
      </c>
      <c r="EM544" s="4"/>
      <c r="EN544" s="4">
        <v>1</v>
      </c>
      <c r="EO544" s="4">
        <v>2</v>
      </c>
      <c r="EP544" s="4">
        <v>2</v>
      </c>
      <c r="EQ544" s="31">
        <v>1</v>
      </c>
      <c r="ER544" s="14">
        <v>44444</v>
      </c>
      <c r="ES544" s="129">
        <f>C544</f>
        <v>16745</v>
      </c>
      <c r="ET544" s="130">
        <v>75</v>
      </c>
      <c r="EU544" s="130">
        <v>11376</v>
      </c>
      <c r="EV544" s="130">
        <v>12000</v>
      </c>
      <c r="EW544" s="130">
        <v>37400</v>
      </c>
      <c r="EX544" s="130">
        <v>3698</v>
      </c>
      <c r="EY544" s="131">
        <f t="shared" si="840"/>
        <v>153.67244444444444</v>
      </c>
      <c r="EZ544" s="38">
        <f t="shared" si="841"/>
        <v>3688.1386666666667</v>
      </c>
      <c r="FA544" s="9"/>
      <c r="FB544" s="9"/>
      <c r="FC544" s="9"/>
      <c r="FD544" s="9"/>
      <c r="FE544" s="132"/>
      <c r="FF544" s="132"/>
      <c r="FG544" s="132"/>
      <c r="FH544" s="133"/>
      <c r="FI544" s="134"/>
      <c r="FJ544" s="133"/>
      <c r="FK544" s="135"/>
      <c r="FL544" s="136"/>
      <c r="FM544" s="9"/>
      <c r="FN544" s="1"/>
      <c r="FO544" s="40">
        <f t="shared" si="842"/>
        <v>0.158</v>
      </c>
      <c r="FP544" s="9"/>
      <c r="FQ544" s="118">
        <f t="shared" si="843"/>
        <v>32.507032348804501</v>
      </c>
      <c r="FR544" s="137">
        <f t="shared" si="844"/>
        <v>0.15367244444444444</v>
      </c>
      <c r="FS544" s="9"/>
      <c r="FT544" s="1"/>
      <c r="FU544" s="335"/>
      <c r="FV544" s="344">
        <v>43252</v>
      </c>
      <c r="FW544" s="210"/>
      <c r="FX544" s="244" t="s">
        <v>2856</v>
      </c>
      <c r="FY544" s="243" t="s">
        <v>2693</v>
      </c>
      <c r="FZ544" s="1"/>
      <c r="GA544" s="1">
        <v>1</v>
      </c>
      <c r="GB544" s="9"/>
      <c r="GC544" s="9"/>
      <c r="GD544" s="1"/>
      <c r="GE544" s="20">
        <v>1</v>
      </c>
      <c r="GF544" s="237" t="s">
        <v>2440</v>
      </c>
      <c r="GG544" s="1"/>
      <c r="GH544" s="28">
        <v>44579</v>
      </c>
      <c r="GI544" s="351">
        <v>0</v>
      </c>
      <c r="GJ544" s="244" t="s">
        <v>2859</v>
      </c>
      <c r="GK544" s="1"/>
      <c r="GL544" s="244" t="s">
        <v>2858</v>
      </c>
      <c r="GM544" s="9"/>
      <c r="GN544" s="1"/>
      <c r="GO544" s="10"/>
      <c r="GP544" s="10"/>
      <c r="GQ544" s="20"/>
      <c r="GR544" s="138"/>
      <c r="GS544" s="1"/>
      <c r="GT544" s="1"/>
      <c r="GU544" s="1"/>
      <c r="GV544" s="1"/>
      <c r="GW544" s="1"/>
      <c r="GX544" s="1"/>
      <c r="GY544" s="9"/>
      <c r="GZ544" s="9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22">
        <v>83.6</v>
      </c>
      <c r="KC544" s="22">
        <v>26.1</v>
      </c>
      <c r="KD544" s="22">
        <v>10.4</v>
      </c>
      <c r="KE544" s="20">
        <f t="shared" si="845"/>
        <v>36.420369333333333</v>
      </c>
      <c r="KF544" s="20">
        <f t="shared" si="846"/>
        <v>105.57296933333333</v>
      </c>
      <c r="KG544" s="20">
        <f t="shared" si="847"/>
        <v>9.1742449333333322</v>
      </c>
      <c r="KH544" s="20">
        <f t="shared" si="848"/>
        <v>3.119550622222222</v>
      </c>
      <c r="KI544" s="20">
        <f>FR544*BM544/100*1000</f>
        <v>0.21514142222222224</v>
      </c>
      <c r="KJ544" s="20">
        <f>FR544*BY544/100*1000</f>
        <v>45.818668690666662</v>
      </c>
      <c r="KK544" s="20">
        <f>FR544*CA544/100*1000</f>
        <v>29.771577351999998</v>
      </c>
      <c r="KL544" s="20">
        <f>FR544*CC544/100*1000</f>
        <v>29.877150321333332</v>
      </c>
      <c r="KM544" s="9"/>
      <c r="KN544" s="9"/>
      <c r="KO544" s="9"/>
      <c r="KP544" s="1"/>
      <c r="KQ544" s="9"/>
      <c r="KR544" s="9"/>
      <c r="KS544" s="23">
        <v>44579</v>
      </c>
      <c r="KT544" s="20">
        <v>2</v>
      </c>
      <c r="KU544" s="1">
        <v>1</v>
      </c>
      <c r="KV544" s="1">
        <v>1</v>
      </c>
      <c r="KW544" s="23">
        <v>44600</v>
      </c>
      <c r="KX544" s="1">
        <v>1</v>
      </c>
      <c r="KY544" s="1">
        <v>0</v>
      </c>
      <c r="KZ544" s="1">
        <v>3</v>
      </c>
      <c r="LA544" s="11" t="s">
        <v>2855</v>
      </c>
      <c r="LB544" s="11"/>
      <c r="LC544" s="11"/>
    </row>
    <row r="545" spans="1:315">
      <c r="A545" s="1">
        <v>132</v>
      </c>
      <c r="B545" s="1">
        <f>COUNTIFS($D$3:D545,D545,$F$3:F545,F545)</f>
        <v>1</v>
      </c>
      <c r="C545" s="34">
        <v>12781</v>
      </c>
      <c r="D545" s="21" t="s">
        <v>1148</v>
      </c>
      <c r="E545" s="2" t="s">
        <v>594</v>
      </c>
      <c r="F545" s="12">
        <v>500917205</v>
      </c>
      <c r="G545" s="1">
        <v>70</v>
      </c>
      <c r="H545" s="441">
        <v>43971</v>
      </c>
      <c r="I545" s="29" t="s">
        <v>450</v>
      </c>
      <c r="J545" s="24" t="s">
        <v>486</v>
      </c>
      <c r="K545" s="2" t="s">
        <v>429</v>
      </c>
      <c r="L545" s="1">
        <v>6</v>
      </c>
      <c r="M545" s="2">
        <v>1</v>
      </c>
      <c r="N545" s="2" t="s">
        <v>430</v>
      </c>
      <c r="O545" s="1"/>
      <c r="P545" s="1" t="s">
        <v>1117</v>
      </c>
      <c r="Q545" s="25"/>
      <c r="R545" s="25"/>
      <c r="S545" s="2"/>
      <c r="T545" s="41"/>
      <c r="U545" s="41"/>
      <c r="V545" s="54" t="s">
        <v>1107</v>
      </c>
      <c r="W545" s="27"/>
      <c r="X545" s="56"/>
      <c r="Y545" s="56"/>
      <c r="Z545" s="29"/>
      <c r="AA545" s="1" t="s">
        <v>793</v>
      </c>
      <c r="AB545" s="1"/>
      <c r="AC545" s="112">
        <v>133</v>
      </c>
      <c r="AD545" s="112">
        <v>700</v>
      </c>
      <c r="AE545" s="11"/>
      <c r="AF545" s="11"/>
      <c r="AG545" s="11" t="s">
        <v>490</v>
      </c>
      <c r="AH545" s="112">
        <v>50</v>
      </c>
      <c r="AI545" s="11"/>
      <c r="AJ545" s="11"/>
      <c r="AK545" s="112"/>
      <c r="AL545" s="1"/>
      <c r="AM545" s="11"/>
      <c r="AN545" s="1"/>
      <c r="AO545" s="113">
        <v>63.7</v>
      </c>
      <c r="AP545" s="114">
        <v>31.9</v>
      </c>
      <c r="AQ545" s="115">
        <v>1.5</v>
      </c>
      <c r="AR545" s="116">
        <f t="shared" si="834"/>
        <v>97.1</v>
      </c>
      <c r="AS545" s="117">
        <f t="shared" si="835"/>
        <v>1.9968652037617556</v>
      </c>
      <c r="AT545" s="118">
        <f t="shared" si="836"/>
        <v>2.9952978056426334</v>
      </c>
      <c r="AU545" s="119">
        <f t="shared" si="837"/>
        <v>1.9071856287425151</v>
      </c>
      <c r="AV545" s="19">
        <f t="shared" si="838"/>
        <v>55.126000000000005</v>
      </c>
      <c r="AW545" s="19">
        <f>98-AY545-(CD545*100/AO545)</f>
        <v>86.540031397174261</v>
      </c>
      <c r="AX545" s="120">
        <v>4.9000000000000004</v>
      </c>
      <c r="AY545" s="19">
        <f t="shared" si="839"/>
        <v>7.6923076923076925</v>
      </c>
      <c r="AZ545" s="1" t="s">
        <v>431</v>
      </c>
      <c r="BA545" s="55" t="s">
        <v>431</v>
      </c>
      <c r="BB545" s="1" t="s">
        <v>431</v>
      </c>
      <c r="BC545" s="6" t="s">
        <v>431</v>
      </c>
      <c r="BD545" s="6"/>
      <c r="BE545" s="19"/>
      <c r="BF545" s="19"/>
      <c r="BG545" s="64"/>
      <c r="BH545" s="159"/>
      <c r="BI545" s="19" t="s">
        <v>431</v>
      </c>
      <c r="BJ545" s="19" t="s">
        <v>431</v>
      </c>
      <c r="BK545" s="1" t="s">
        <v>431</v>
      </c>
      <c r="BL545" s="1" t="s">
        <v>431</v>
      </c>
      <c r="BM545" s="1" t="s">
        <v>431</v>
      </c>
      <c r="BN545" s="1" t="s">
        <v>431</v>
      </c>
      <c r="BO545" s="1" t="s">
        <v>431</v>
      </c>
      <c r="BP545" s="19" t="s">
        <v>431</v>
      </c>
      <c r="BQ545" s="19"/>
      <c r="BR545" s="4" t="s">
        <v>431</v>
      </c>
      <c r="BS545" s="6" t="s">
        <v>431</v>
      </c>
      <c r="BT545" s="6" t="s">
        <v>431</v>
      </c>
      <c r="BU545" s="6"/>
      <c r="BV545" s="6" t="s">
        <v>431</v>
      </c>
      <c r="BW545" s="6" t="s">
        <v>431</v>
      </c>
      <c r="BX545" s="6" t="s">
        <v>431</v>
      </c>
      <c r="BY545" s="6" t="s">
        <v>431</v>
      </c>
      <c r="BZ545" s="6" t="s">
        <v>431</v>
      </c>
      <c r="CA545" s="6" t="s">
        <v>431</v>
      </c>
      <c r="CB545" s="6" t="s">
        <v>431</v>
      </c>
      <c r="CC545" s="6" t="s">
        <v>431</v>
      </c>
      <c r="CD545" s="19">
        <v>2.4</v>
      </c>
      <c r="CE545" s="123" t="s">
        <v>431</v>
      </c>
      <c r="CF545" s="124"/>
      <c r="CG545" s="123" t="s">
        <v>431</v>
      </c>
      <c r="CH545" s="124"/>
      <c r="CI545" s="123" t="s">
        <v>431</v>
      </c>
      <c r="CJ545" s="123" t="s">
        <v>431</v>
      </c>
      <c r="CK545" s="124"/>
      <c r="CL545" s="4" t="s">
        <v>431</v>
      </c>
      <c r="CM545" s="22"/>
      <c r="CN545" s="22"/>
      <c r="CO545" s="22"/>
      <c r="CP545" s="6" t="s">
        <v>431</v>
      </c>
      <c r="CQ545" s="19"/>
      <c r="CR545" s="19"/>
      <c r="CS545" s="19"/>
      <c r="CT545" s="22"/>
      <c r="CU545" s="139"/>
      <c r="CV545" s="139"/>
      <c r="CW545" s="22"/>
      <c r="CX545" s="22"/>
      <c r="CY545" s="1"/>
      <c r="CZ545" s="22"/>
      <c r="DA545" s="16"/>
      <c r="DB545" s="126" t="s">
        <v>446</v>
      </c>
      <c r="DC545" s="127" t="s">
        <v>1149</v>
      </c>
      <c r="DD545" s="128" t="s">
        <v>1150</v>
      </c>
      <c r="DE545" s="1"/>
      <c r="DF545" s="1"/>
      <c r="DG545" s="1"/>
      <c r="DH545" s="1"/>
      <c r="DI545" s="1" t="s">
        <v>433</v>
      </c>
      <c r="DJ545" s="206" t="s">
        <v>490</v>
      </c>
      <c r="DK545" s="4">
        <v>2</v>
      </c>
      <c r="DL545" s="4"/>
      <c r="DM545" s="4"/>
      <c r="DN545" s="16">
        <v>0</v>
      </c>
      <c r="DO545" s="4"/>
      <c r="DP545" s="4"/>
      <c r="DQ545" s="4"/>
      <c r="DR545" s="1" t="s">
        <v>430</v>
      </c>
      <c r="DS545" s="1" t="s">
        <v>430</v>
      </c>
      <c r="DT545" s="22">
        <v>252</v>
      </c>
      <c r="DU545" s="22">
        <v>32.5</v>
      </c>
      <c r="DV545" s="22">
        <v>67.5</v>
      </c>
      <c r="DW545" s="1" t="s">
        <v>430</v>
      </c>
      <c r="DX545" s="1" t="s">
        <v>430</v>
      </c>
      <c r="DY545" s="1" t="s">
        <v>430</v>
      </c>
      <c r="DZ545" s="1" t="s">
        <v>430</v>
      </c>
      <c r="EA545" s="1">
        <v>0</v>
      </c>
      <c r="EB545" s="2"/>
      <c r="EC545" s="36"/>
      <c r="ED545" s="36"/>
      <c r="EE545" s="4">
        <v>6</v>
      </c>
      <c r="EF545" s="4" t="s">
        <v>430</v>
      </c>
      <c r="EG545" s="4">
        <v>2</v>
      </c>
      <c r="EH545" s="4">
        <v>0</v>
      </c>
      <c r="EI545" s="4" t="s">
        <v>513</v>
      </c>
      <c r="EJ545" s="4" t="s">
        <v>430</v>
      </c>
      <c r="EK545" s="4" t="s">
        <v>430</v>
      </c>
      <c r="EL545" s="6" t="s">
        <v>430</v>
      </c>
      <c r="EM545" s="4"/>
      <c r="EN545" s="4">
        <v>0</v>
      </c>
      <c r="EO545" s="4">
        <v>2</v>
      </c>
      <c r="EP545" s="4">
        <v>2</v>
      </c>
      <c r="EQ545" s="31" t="s">
        <v>513</v>
      </c>
      <c r="ER545" s="14" t="s">
        <v>513</v>
      </c>
      <c r="ES545" s="129">
        <v>12781</v>
      </c>
      <c r="ET545" s="130">
        <v>75</v>
      </c>
      <c r="EU545" s="130">
        <v>7799</v>
      </c>
      <c r="EV545" s="130">
        <v>8000</v>
      </c>
      <c r="EW545" s="130">
        <v>40560</v>
      </c>
      <c r="EX545" s="130">
        <v>1969</v>
      </c>
      <c r="EY545" s="131">
        <f t="shared" si="840"/>
        <v>133.1044</v>
      </c>
      <c r="EZ545" s="38">
        <f t="shared" si="841"/>
        <v>798.62639999999999</v>
      </c>
      <c r="FA545" s="9"/>
      <c r="FB545" s="9"/>
      <c r="FC545" s="9"/>
      <c r="FD545" s="9"/>
      <c r="FE545" s="132"/>
      <c r="FF545" s="132"/>
      <c r="FG545" s="132"/>
      <c r="FH545" s="133"/>
      <c r="FI545" s="11"/>
      <c r="FJ545" s="133"/>
      <c r="FK545" s="135"/>
      <c r="FL545" s="136"/>
      <c r="FM545" s="9"/>
      <c r="FN545" s="1"/>
      <c r="FO545" s="40">
        <f t="shared" si="842"/>
        <v>0.13300000000000001</v>
      </c>
      <c r="FP545" s="9"/>
      <c r="FQ545" s="118">
        <f t="shared" si="843"/>
        <v>25.246826516220029</v>
      </c>
      <c r="FR545" s="137">
        <f t="shared" si="844"/>
        <v>0.13310440000000001</v>
      </c>
      <c r="FS545" s="140">
        <f>DT545/EY545</f>
        <v>1.8932507114715968</v>
      </c>
      <c r="FT545" s="140"/>
      <c r="FU545" s="335"/>
      <c r="FV545" s="344">
        <v>43952</v>
      </c>
      <c r="FW545" s="210"/>
      <c r="FX545" s="244" t="s">
        <v>430</v>
      </c>
      <c r="FY545" s="243" t="s">
        <v>430</v>
      </c>
      <c r="FZ545" s="1"/>
      <c r="GA545" s="237" t="s">
        <v>430</v>
      </c>
      <c r="GB545" s="9"/>
      <c r="GC545" s="9"/>
      <c r="GD545" s="1"/>
      <c r="GE545" s="459">
        <v>0</v>
      </c>
      <c r="GF545" s="237" t="s">
        <v>513</v>
      </c>
      <c r="GG545" s="1"/>
      <c r="GH545" s="244" t="s">
        <v>430</v>
      </c>
      <c r="GI545" s="351">
        <v>1</v>
      </c>
      <c r="GJ545" s="244" t="s">
        <v>513</v>
      </c>
      <c r="GK545" s="1"/>
      <c r="GL545" s="244" t="s">
        <v>513</v>
      </c>
      <c r="GM545" s="9"/>
      <c r="GN545" s="1"/>
      <c r="GO545" s="10">
        <v>43971</v>
      </c>
      <c r="GP545" s="10"/>
      <c r="GQ545" s="20"/>
      <c r="GR545" s="138"/>
      <c r="GS545" s="1"/>
      <c r="GT545" s="1"/>
      <c r="GU545" s="1"/>
      <c r="GV545" s="1"/>
      <c r="GW545" s="1"/>
      <c r="GX545" s="1"/>
      <c r="GY545" s="9"/>
      <c r="GZ545" s="9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9"/>
      <c r="KC545" s="9"/>
      <c r="KD545" s="9"/>
      <c r="KE545" s="20">
        <f t="shared" si="845"/>
        <v>84.787502800000013</v>
      </c>
      <c r="KF545" s="20">
        <f t="shared" si="846"/>
        <v>42.460303599999996</v>
      </c>
      <c r="KG545" s="20">
        <f t="shared" si="847"/>
        <v>1.9965660000000001</v>
      </c>
      <c r="KH545" s="20">
        <f t="shared" si="848"/>
        <v>6.5221156000000011</v>
      </c>
      <c r="KI545" s="20" t="s">
        <v>431</v>
      </c>
      <c r="KJ545" s="20" t="s">
        <v>431</v>
      </c>
      <c r="KK545" s="20" t="s">
        <v>431</v>
      </c>
      <c r="KL545" s="20" t="s">
        <v>431</v>
      </c>
      <c r="KM545" s="9"/>
      <c r="KN545" s="9"/>
      <c r="KO545" s="9"/>
      <c r="KP545" s="1"/>
      <c r="KQ545" s="9"/>
      <c r="KR545" s="9"/>
      <c r="KS545" s="245" t="s">
        <v>430</v>
      </c>
      <c r="KT545" s="459" t="s">
        <v>430</v>
      </c>
      <c r="KU545" s="237" t="s">
        <v>430</v>
      </c>
      <c r="KV545" s="237" t="s">
        <v>430</v>
      </c>
      <c r="KW545" s="237" t="s">
        <v>430</v>
      </c>
      <c r="KX545" s="237" t="s">
        <v>430</v>
      </c>
      <c r="KY545" s="237" t="s">
        <v>430</v>
      </c>
      <c r="KZ545" s="237" t="s">
        <v>430</v>
      </c>
      <c r="LA545" s="11" t="s">
        <v>430</v>
      </c>
      <c r="LB545" s="11"/>
      <c r="LC545" s="11"/>
    </row>
    <row r="546" spans="1:315">
      <c r="A546" s="1">
        <v>112</v>
      </c>
      <c r="B546" s="1">
        <f>COUNTIFS($D$3:D546,D546,$F$3:F546,F546)</f>
        <v>1</v>
      </c>
      <c r="C546" s="34">
        <v>12705</v>
      </c>
      <c r="D546" s="72" t="s">
        <v>1116</v>
      </c>
      <c r="E546" s="73" t="s">
        <v>491</v>
      </c>
      <c r="F546" s="75">
        <v>5803130267</v>
      </c>
      <c r="G546" s="74">
        <v>62</v>
      </c>
      <c r="H546" s="442">
        <v>43957</v>
      </c>
      <c r="I546" s="29" t="s">
        <v>450</v>
      </c>
      <c r="J546" s="24" t="s">
        <v>486</v>
      </c>
      <c r="K546" s="2" t="s">
        <v>429</v>
      </c>
      <c r="L546" s="1">
        <v>13</v>
      </c>
      <c r="M546" s="2" t="s">
        <v>743</v>
      </c>
      <c r="N546" s="2" t="s">
        <v>644</v>
      </c>
      <c r="O546" s="1"/>
      <c r="P546" s="1" t="s">
        <v>1117</v>
      </c>
      <c r="Q546" s="25"/>
      <c r="R546" s="25"/>
      <c r="S546" s="2"/>
      <c r="T546" s="41"/>
      <c r="U546" s="41"/>
      <c r="V546" s="54" t="s">
        <v>1107</v>
      </c>
      <c r="W546" s="27"/>
      <c r="X546" s="56"/>
      <c r="Y546" s="56"/>
      <c r="Z546" s="29"/>
      <c r="AA546" s="1" t="s">
        <v>793</v>
      </c>
      <c r="AB546" s="1"/>
      <c r="AC546" s="112">
        <v>9</v>
      </c>
      <c r="AD546" s="112">
        <v>100</v>
      </c>
      <c r="AE546" s="11"/>
      <c r="AF546" s="11"/>
      <c r="AG546" s="11" t="s">
        <v>482</v>
      </c>
      <c r="AH546" s="112">
        <v>50</v>
      </c>
      <c r="AI546" s="11"/>
      <c r="AJ546" s="11"/>
      <c r="AK546" s="112"/>
      <c r="AL546" s="1"/>
      <c r="AM546" s="11"/>
      <c r="AN546" s="1"/>
      <c r="AO546" s="113">
        <v>28</v>
      </c>
      <c r="AP546" s="114">
        <v>48.6</v>
      </c>
      <c r="AQ546" s="115">
        <v>21.5</v>
      </c>
      <c r="AR546" s="116">
        <f t="shared" si="834"/>
        <v>98.1</v>
      </c>
      <c r="AS546" s="117">
        <f t="shared" si="835"/>
        <v>0.57613168724279828</v>
      </c>
      <c r="AT546" s="118">
        <f t="shared" si="836"/>
        <v>12.386831275720164</v>
      </c>
      <c r="AU546" s="119">
        <f t="shared" si="837"/>
        <v>0.39942938659058491</v>
      </c>
      <c r="AV546" s="19">
        <f t="shared" si="838"/>
        <v>20.51</v>
      </c>
      <c r="AW546" s="19">
        <f>98-AY546-(CD546*100/AO546)</f>
        <v>73.25</v>
      </c>
      <c r="AX546" s="120">
        <v>4.0199999999999996</v>
      </c>
      <c r="AY546" s="19">
        <f t="shared" si="839"/>
        <v>14.357142857142856</v>
      </c>
      <c r="AZ546" s="1" t="s">
        <v>431</v>
      </c>
      <c r="BA546" s="55">
        <v>23.8</v>
      </c>
      <c r="BB546" s="1" t="s">
        <v>431</v>
      </c>
      <c r="BC546" s="6">
        <v>0.38</v>
      </c>
      <c r="BD546" s="6"/>
      <c r="BE546" s="19"/>
      <c r="BF546" s="19"/>
      <c r="BG546" s="2">
        <v>6300</v>
      </c>
      <c r="BH546" s="64">
        <v>425.5</v>
      </c>
      <c r="BI546" s="19">
        <v>1.59</v>
      </c>
      <c r="BJ546" s="19">
        <v>31.1</v>
      </c>
      <c r="BK546" s="1">
        <v>68.900000000000006</v>
      </c>
      <c r="BL546" s="144">
        <f t="shared" ref="BL546:BL551" si="849">BJ546/BK546</f>
        <v>0.4513788098693759</v>
      </c>
      <c r="BM546" s="122">
        <v>0.35</v>
      </c>
      <c r="BN546" s="6">
        <f t="shared" ref="BN546:BN551" si="850">BM546*100/AO546</f>
        <v>1.25</v>
      </c>
      <c r="BO546" s="1" t="s">
        <v>431</v>
      </c>
      <c r="BP546" s="1">
        <v>54.8</v>
      </c>
      <c r="BQ546" s="19">
        <v>56.273999999999994</v>
      </c>
      <c r="BR546" s="4">
        <v>36724</v>
      </c>
      <c r="BS546" s="6">
        <f t="shared" ref="BS546:BS551" si="851">BX546+BZ546</f>
        <v>67.900000000000006</v>
      </c>
      <c r="BT546" s="4">
        <v>84.1</v>
      </c>
      <c r="BU546" s="42">
        <v>9295.7549999999992</v>
      </c>
      <c r="BV546" s="6">
        <f t="shared" ref="BV546:BV551" si="852">100-BT546</f>
        <v>15.900000000000006</v>
      </c>
      <c r="BW546" s="6">
        <f t="shared" ref="BW546:BW551" si="853">BY546+CA546+CC546</f>
        <v>47.628</v>
      </c>
      <c r="BX546" s="2">
        <v>25.1</v>
      </c>
      <c r="BY546" s="22">
        <f t="shared" ref="BY546:BY551" si="854">BX546*AP546/100</f>
        <v>12.198600000000001</v>
      </c>
      <c r="BZ546" s="4">
        <v>42.8</v>
      </c>
      <c r="CA546" s="22">
        <f t="shared" ref="CA546:CA551" si="855">BZ546*AP546/100</f>
        <v>20.800799999999999</v>
      </c>
      <c r="CB546" s="4">
        <v>30.1</v>
      </c>
      <c r="CC546" s="22">
        <f t="shared" ref="CC546:CC551" si="856">CB546*AP546/100</f>
        <v>14.6286</v>
      </c>
      <c r="CD546" s="141">
        <v>2.91</v>
      </c>
      <c r="CE546" s="123">
        <v>97.5</v>
      </c>
      <c r="CF546" s="124">
        <v>8018.9</v>
      </c>
      <c r="CG546" s="123">
        <v>97</v>
      </c>
      <c r="CH546" s="124">
        <v>6006.4000000000005</v>
      </c>
      <c r="CI546" s="123">
        <v>82.3</v>
      </c>
      <c r="CJ546" s="123">
        <v>91.4</v>
      </c>
      <c r="CK546" s="124">
        <v>5649.0999999999995</v>
      </c>
      <c r="CL546" s="19">
        <f t="shared" ref="CL546:CL551" si="857">BX546/BZ546</f>
        <v>0.58644859813084116</v>
      </c>
      <c r="CM546" s="22"/>
      <c r="CN546" s="22"/>
      <c r="CO546" s="22"/>
      <c r="CP546" s="6">
        <v>1.84</v>
      </c>
      <c r="CQ546" s="19"/>
      <c r="CR546" s="19"/>
      <c r="CS546" s="19"/>
      <c r="CT546" s="22"/>
      <c r="CU546" s="139"/>
      <c r="CV546" s="139"/>
      <c r="CW546" s="22"/>
      <c r="CX546" s="22"/>
      <c r="CY546" s="1"/>
      <c r="CZ546" s="22"/>
      <c r="DA546" s="16"/>
      <c r="DB546" s="126" t="s">
        <v>440</v>
      </c>
      <c r="DC546" s="127"/>
      <c r="DD546" s="128" t="s">
        <v>1118</v>
      </c>
      <c r="DE546" s="1"/>
      <c r="DF546" s="1"/>
      <c r="DG546" s="1"/>
      <c r="DH546" s="1"/>
      <c r="DI546" s="1" t="s">
        <v>433</v>
      </c>
      <c r="DJ546" s="205" t="s">
        <v>482</v>
      </c>
      <c r="DK546" s="4">
        <v>2</v>
      </c>
      <c r="DL546" s="4"/>
      <c r="DM546" s="4"/>
      <c r="DN546" s="16">
        <v>0</v>
      </c>
      <c r="DO546" s="4"/>
      <c r="DP546" s="4"/>
      <c r="DQ546" s="4"/>
      <c r="DR546" s="1" t="s">
        <v>430</v>
      </c>
      <c r="DS546" s="1" t="s">
        <v>430</v>
      </c>
      <c r="DT546" s="22">
        <v>28</v>
      </c>
      <c r="DU546" s="22">
        <v>21.4</v>
      </c>
      <c r="DV546" s="22">
        <v>78.599999999999994</v>
      </c>
      <c r="DW546" s="1" t="s">
        <v>430</v>
      </c>
      <c r="DX546" s="1" t="s">
        <v>430</v>
      </c>
      <c r="DY546" s="1" t="s">
        <v>430</v>
      </c>
      <c r="DZ546" s="1" t="s">
        <v>430</v>
      </c>
      <c r="EA546" s="1">
        <v>0</v>
      </c>
      <c r="EB546" s="2"/>
      <c r="EC546" s="36"/>
      <c r="ED546" s="36"/>
      <c r="EE546" s="4">
        <v>13</v>
      </c>
      <c r="EF546" s="4">
        <v>30</v>
      </c>
      <c r="EG546" s="4"/>
      <c r="EH546" s="4">
        <v>1</v>
      </c>
      <c r="EI546" s="4" t="s">
        <v>2577</v>
      </c>
      <c r="EJ546" s="4">
        <v>175</v>
      </c>
      <c r="EK546" s="4">
        <v>80</v>
      </c>
      <c r="EL546" s="6">
        <f t="shared" ref="EL546:EL551" si="858">EK546/(EJ546*EJ546*0.01*0.01)</f>
        <v>26.122448979591837</v>
      </c>
      <c r="EM546" s="4">
        <v>0</v>
      </c>
      <c r="EN546" s="1">
        <v>1</v>
      </c>
      <c r="EO546" s="4">
        <v>3</v>
      </c>
      <c r="EP546" s="4">
        <v>2</v>
      </c>
      <c r="EQ546" s="31" t="s">
        <v>2455</v>
      </c>
      <c r="ER546" s="14">
        <v>43811</v>
      </c>
      <c r="ES546" s="129">
        <v>12705</v>
      </c>
      <c r="ET546" s="130">
        <v>75</v>
      </c>
      <c r="EU546" s="130">
        <v>4886</v>
      </c>
      <c r="EV546" s="130">
        <v>30899</v>
      </c>
      <c r="EW546" s="130">
        <v>40560</v>
      </c>
      <c r="EX546" s="130">
        <v>397</v>
      </c>
      <c r="EY546" s="131">
        <f t="shared" si="840"/>
        <v>6.9483672610764113</v>
      </c>
      <c r="EZ546" s="38">
        <f t="shared" si="841"/>
        <v>90.328774393993342</v>
      </c>
      <c r="FA546" s="9"/>
      <c r="FB546" s="9"/>
      <c r="FC546" s="9"/>
      <c r="FD546" s="9"/>
      <c r="FE546" s="132"/>
      <c r="FF546" s="132"/>
      <c r="FG546" s="132"/>
      <c r="FH546" s="133"/>
      <c r="FI546" s="11"/>
      <c r="FJ546" s="133"/>
      <c r="FK546" s="135"/>
      <c r="FL546" s="136"/>
      <c r="FM546" s="9"/>
      <c r="FN546" s="1"/>
      <c r="FO546" s="40">
        <f t="shared" si="842"/>
        <v>8.9999999999999993E-3</v>
      </c>
      <c r="FP546" s="9"/>
      <c r="FQ546" s="118">
        <f t="shared" si="843"/>
        <v>8.125255832992222</v>
      </c>
      <c r="FR546" s="137">
        <f t="shared" si="844"/>
        <v>6.9483672610764109E-3</v>
      </c>
      <c r="FS546" s="140">
        <f>DT546/EY546</f>
        <v>4.0297236671485841</v>
      </c>
      <c r="FT546" s="140"/>
      <c r="FU546" s="336">
        <v>43405</v>
      </c>
      <c r="FV546" s="343"/>
      <c r="FW546" s="237" t="s">
        <v>1380</v>
      </c>
      <c r="FX546" s="208"/>
      <c r="FY546" s="243" t="s">
        <v>2816</v>
      </c>
      <c r="FZ546" s="1"/>
      <c r="GA546" s="1">
        <v>2</v>
      </c>
      <c r="GB546" s="9"/>
      <c r="GC546" s="9"/>
      <c r="GD546" s="1"/>
      <c r="GE546" s="20">
        <v>0</v>
      </c>
      <c r="GF546" s="237" t="s">
        <v>513</v>
      </c>
      <c r="GG546" s="1"/>
      <c r="GH546" s="28">
        <v>44026</v>
      </c>
      <c r="GI546" s="351">
        <v>1</v>
      </c>
      <c r="GJ546" s="244" t="s">
        <v>2490</v>
      </c>
      <c r="GK546" s="1"/>
      <c r="GL546" s="244" t="s">
        <v>513</v>
      </c>
      <c r="GM546" s="9"/>
      <c r="GN546" s="1"/>
      <c r="GO546" s="10">
        <v>43957</v>
      </c>
      <c r="GP546" s="10"/>
      <c r="GQ546" s="20"/>
      <c r="GR546" s="138"/>
      <c r="GS546" s="1"/>
      <c r="GT546" s="19">
        <v>0.45626600792999994</v>
      </c>
      <c r="GU546" s="1"/>
      <c r="GV546" s="145">
        <v>0.81526606479999997</v>
      </c>
      <c r="GW546" s="1"/>
      <c r="GX546" s="1"/>
      <c r="GY546" s="11"/>
      <c r="GZ546" s="11"/>
      <c r="HA546" s="32">
        <v>4.1500000000000004</v>
      </c>
      <c r="HB546" s="32">
        <v>13.44</v>
      </c>
      <c r="HC546" s="33">
        <v>3017.08</v>
      </c>
      <c r="HD546" s="32">
        <v>15.26</v>
      </c>
      <c r="HE546" s="32">
        <v>4.5599999999999996</v>
      </c>
      <c r="HF546" s="32">
        <v>9.02</v>
      </c>
      <c r="HG546" s="33">
        <v>3845.55</v>
      </c>
      <c r="HH546" s="32">
        <v>72.05</v>
      </c>
      <c r="HI546" s="33">
        <v>114.06</v>
      </c>
      <c r="HJ546" s="32">
        <v>447.59</v>
      </c>
      <c r="HK546" s="32">
        <v>13.03</v>
      </c>
      <c r="HL546" s="32">
        <v>65.540000000000006</v>
      </c>
      <c r="HM546" s="32">
        <v>50.31</v>
      </c>
      <c r="HN546" s="32">
        <v>53.89</v>
      </c>
      <c r="HO546" s="32">
        <v>106.8</v>
      </c>
      <c r="HP546" s="33">
        <v>1109</v>
      </c>
      <c r="HQ546" s="32">
        <v>27.43</v>
      </c>
      <c r="HR546" s="32">
        <v>4.49</v>
      </c>
      <c r="HS546" s="32">
        <v>201.24</v>
      </c>
      <c r="HT546" s="32">
        <v>1786.91</v>
      </c>
      <c r="HU546" s="32">
        <v>232.91</v>
      </c>
      <c r="HV546" s="32">
        <v>14.31</v>
      </c>
      <c r="HW546" s="32">
        <v>136.79</v>
      </c>
      <c r="HX546" s="32">
        <v>64.44</v>
      </c>
      <c r="HY546" s="32">
        <v>28.8</v>
      </c>
      <c r="HZ546" s="32">
        <v>940.81</v>
      </c>
      <c r="IA546" s="22">
        <f>HU546/HP546</f>
        <v>0.21001803426510368</v>
      </c>
      <c r="IB546" s="1"/>
      <c r="IC546" s="1"/>
      <c r="ID546" s="1"/>
      <c r="IE546" s="1"/>
      <c r="IF546" s="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9"/>
      <c r="KC546" s="9"/>
      <c r="KD546" s="9"/>
      <c r="KE546" s="20">
        <f t="shared" si="845"/>
        <v>1.9455428331013951</v>
      </c>
      <c r="KF546" s="20">
        <f t="shared" si="846"/>
        <v>3.3769064888831357</v>
      </c>
      <c r="KG546" s="20">
        <f t="shared" si="847"/>
        <v>1.4938989611314282</v>
      </c>
      <c r="KH546" s="20">
        <f t="shared" si="848"/>
        <v>0.27932436389527165</v>
      </c>
      <c r="KI546" s="20">
        <f t="shared" ref="KI546:KI551" si="859">FR546*BM546/100*1000</f>
        <v>2.4319285413767436E-2</v>
      </c>
      <c r="KJ546" s="20">
        <f t="shared" ref="KJ546:KJ551" si="860">FR546*BY546/100*1000</f>
        <v>0.84760352870966715</v>
      </c>
      <c r="KK546" s="20">
        <f t="shared" ref="KK546:KK551" si="861">FR546*CA546/100*1000</f>
        <v>1.4453159772419821</v>
      </c>
      <c r="KL546" s="20">
        <f t="shared" ref="KL546:KL551" si="862">FR546*CC546/100*1000</f>
        <v>1.0164488531538238</v>
      </c>
      <c r="KM546" s="9"/>
      <c r="KN546" s="9"/>
      <c r="KO546" s="9"/>
      <c r="KP546" s="1"/>
      <c r="KQ546" s="9"/>
      <c r="KR546" s="9"/>
      <c r="KS546" s="23">
        <v>44026</v>
      </c>
      <c r="KT546" s="20">
        <v>2</v>
      </c>
      <c r="KU546" s="1">
        <v>1</v>
      </c>
      <c r="KV546" s="1">
        <v>2</v>
      </c>
      <c r="KW546" s="23">
        <v>44321</v>
      </c>
      <c r="KX546" s="1">
        <v>1</v>
      </c>
      <c r="KY546" s="1">
        <v>0</v>
      </c>
      <c r="KZ546" s="1">
        <v>3</v>
      </c>
      <c r="LA546" s="11" t="s">
        <v>2480</v>
      </c>
      <c r="LB546" s="11"/>
      <c r="LC546" s="11"/>
    </row>
    <row r="547" spans="1:315">
      <c r="A547" s="1">
        <v>140</v>
      </c>
      <c r="B547" s="1">
        <f>COUNTIFS($D$3:D547,D547,$F$3:F547,F547)</f>
        <v>2</v>
      </c>
      <c r="C547" s="34">
        <v>17558</v>
      </c>
      <c r="D547" s="72" t="s">
        <v>1116</v>
      </c>
      <c r="E547" s="73" t="s">
        <v>509</v>
      </c>
      <c r="F547" s="75">
        <v>5803130267</v>
      </c>
      <c r="G547" s="74">
        <v>64</v>
      </c>
      <c r="H547" s="442">
        <v>44727</v>
      </c>
      <c r="I547" s="29" t="s">
        <v>2055</v>
      </c>
      <c r="J547" s="24" t="s">
        <v>486</v>
      </c>
      <c r="K547" s="2" t="s">
        <v>429</v>
      </c>
      <c r="L547" s="2">
        <v>12</v>
      </c>
      <c r="M547" s="2">
        <v>2</v>
      </c>
      <c r="N547" s="2" t="s">
        <v>430</v>
      </c>
      <c r="O547" s="11"/>
      <c r="P547" s="2" t="s">
        <v>2024</v>
      </c>
      <c r="Q547" s="11"/>
      <c r="R547" s="11"/>
      <c r="S547" s="11"/>
      <c r="T547" s="41"/>
      <c r="U547" s="41"/>
      <c r="V547" s="61" t="s">
        <v>1980</v>
      </c>
      <c r="W547" s="41"/>
      <c r="X547" s="41"/>
      <c r="Y547" s="41"/>
      <c r="Z547" s="29"/>
      <c r="AA547" s="1" t="s">
        <v>1780</v>
      </c>
      <c r="AB547" s="1"/>
      <c r="AC547" s="112">
        <v>59</v>
      </c>
      <c r="AD547" s="112">
        <v>700</v>
      </c>
      <c r="AE547" s="11"/>
      <c r="AF547" s="11"/>
      <c r="AG547" s="11" t="s">
        <v>490</v>
      </c>
      <c r="AH547" s="112">
        <v>50</v>
      </c>
      <c r="AI547" s="1"/>
      <c r="AJ547" s="11"/>
      <c r="AK547" s="112"/>
      <c r="AL547" s="1"/>
      <c r="AM547" s="11"/>
      <c r="AN547" s="1"/>
      <c r="AO547" s="113">
        <v>40.5</v>
      </c>
      <c r="AP547" s="114">
        <v>53.5</v>
      </c>
      <c r="AQ547" s="115">
        <v>3.36</v>
      </c>
      <c r="AR547" s="116">
        <f t="shared" si="834"/>
        <v>97.36</v>
      </c>
      <c r="AS547" s="117">
        <f t="shared" si="835"/>
        <v>0.7570093457943925</v>
      </c>
      <c r="AT547" s="118">
        <f t="shared" si="836"/>
        <v>2.5435514018691587</v>
      </c>
      <c r="AU547" s="119">
        <f t="shared" si="837"/>
        <v>0.7122757650369328</v>
      </c>
      <c r="AV547" s="19">
        <f t="shared" si="838"/>
        <v>34.53</v>
      </c>
      <c r="AW547" s="19">
        <f>98-AY547</f>
        <v>85.259259259259267</v>
      </c>
      <c r="AX547" s="120">
        <v>5.16</v>
      </c>
      <c r="AY547" s="19">
        <f t="shared" si="839"/>
        <v>12.74074074074074</v>
      </c>
      <c r="AZ547" s="1" t="s">
        <v>431</v>
      </c>
      <c r="BA547" s="55">
        <v>35.799999999999997</v>
      </c>
      <c r="BB547" s="1" t="s">
        <v>431</v>
      </c>
      <c r="BC547" s="6">
        <v>1.0999999999999999E-2</v>
      </c>
      <c r="BD547" s="6"/>
      <c r="BE547" s="19"/>
      <c r="BF547" s="19"/>
      <c r="BG547" s="64">
        <v>4672.3076923076924</v>
      </c>
      <c r="BH547" s="64">
        <v>296</v>
      </c>
      <c r="BI547" s="19">
        <v>1.47</v>
      </c>
      <c r="BJ547" s="19">
        <v>40.5</v>
      </c>
      <c r="BK547" s="19">
        <f>100-BJ547</f>
        <v>59.5</v>
      </c>
      <c r="BL547" s="121">
        <f t="shared" si="849"/>
        <v>0.68067226890756305</v>
      </c>
      <c r="BM547" s="122">
        <v>0.3</v>
      </c>
      <c r="BN547" s="6">
        <f t="shared" si="850"/>
        <v>0.7407407407407407</v>
      </c>
      <c r="BO547" s="1" t="s">
        <v>431</v>
      </c>
      <c r="BP547" s="19">
        <v>19.83050847457627</v>
      </c>
      <c r="BQ547" s="19">
        <v>31.9</v>
      </c>
      <c r="BR547" s="42">
        <v>38696.959999999999</v>
      </c>
      <c r="BS547" s="6">
        <f t="shared" si="851"/>
        <v>61.5</v>
      </c>
      <c r="BT547" s="4">
        <v>97.3</v>
      </c>
      <c r="BU547" s="42">
        <v>6457.936507936508</v>
      </c>
      <c r="BV547" s="6">
        <f t="shared" si="852"/>
        <v>2.7000000000000028</v>
      </c>
      <c r="BW547" s="6">
        <f t="shared" si="853"/>
        <v>53.5</v>
      </c>
      <c r="BX547" s="22">
        <v>33.700000000000003</v>
      </c>
      <c r="BY547" s="22">
        <f t="shared" si="854"/>
        <v>18.029499999999999</v>
      </c>
      <c r="BZ547" s="6">
        <v>27.8</v>
      </c>
      <c r="CA547" s="22">
        <f t="shared" si="855"/>
        <v>14.872999999999999</v>
      </c>
      <c r="CB547" s="6">
        <v>38.5</v>
      </c>
      <c r="CC547" s="22">
        <f t="shared" si="856"/>
        <v>20.5975</v>
      </c>
      <c r="CD547" s="22" t="s">
        <v>431</v>
      </c>
      <c r="CE547" s="123">
        <v>92.4</v>
      </c>
      <c r="CF547" s="124">
        <v>6594</v>
      </c>
      <c r="CG547" s="123">
        <v>80</v>
      </c>
      <c r="CH547" s="124">
        <v>5443</v>
      </c>
      <c r="CI547" s="123">
        <v>36.5</v>
      </c>
      <c r="CJ547" s="123">
        <v>67.400000000000006</v>
      </c>
      <c r="CK547" s="124">
        <v>5426</v>
      </c>
      <c r="CL547" s="19">
        <f t="shared" si="857"/>
        <v>1.2122302158273381</v>
      </c>
      <c r="CM547" s="19"/>
      <c r="CN547" s="19"/>
      <c r="CO547" s="19"/>
      <c r="CP547" s="6"/>
      <c r="CQ547" s="19"/>
      <c r="CR547" s="19"/>
      <c r="CS547" s="20"/>
      <c r="CT547" s="25"/>
      <c r="CU547" s="125"/>
      <c r="CV547" s="125"/>
      <c r="CW547" s="1"/>
      <c r="CX547" s="1"/>
      <c r="CY547" s="1"/>
      <c r="CZ547" s="22"/>
      <c r="DA547" s="16"/>
      <c r="DB547" s="126"/>
      <c r="DC547" s="127"/>
      <c r="DD547" s="128"/>
      <c r="DE547" s="1"/>
      <c r="DF547" s="1"/>
      <c r="DG547" s="1"/>
      <c r="DH547" s="1"/>
      <c r="DI547" s="1" t="s">
        <v>433</v>
      </c>
      <c r="DJ547" s="206" t="s">
        <v>490</v>
      </c>
      <c r="DK547" s="4">
        <v>2</v>
      </c>
      <c r="DL547" s="4"/>
      <c r="DM547" s="4"/>
      <c r="DN547" s="16">
        <v>0</v>
      </c>
      <c r="DO547" s="4"/>
      <c r="DP547" s="4"/>
      <c r="DQ547" s="4"/>
      <c r="DR547" s="55" t="s">
        <v>430</v>
      </c>
      <c r="DS547" s="22" t="s">
        <v>430</v>
      </c>
      <c r="DT547" s="22">
        <v>150</v>
      </c>
      <c r="DU547" s="22">
        <v>6</v>
      </c>
      <c r="DV547" s="22">
        <v>94</v>
      </c>
      <c r="DW547" s="22" t="s">
        <v>430</v>
      </c>
      <c r="DX547" s="22" t="s">
        <v>430</v>
      </c>
      <c r="DY547" s="22" t="s">
        <v>430</v>
      </c>
      <c r="DZ547" s="22" t="s">
        <v>430</v>
      </c>
      <c r="EA547" s="2">
        <v>0</v>
      </c>
      <c r="EB547" s="2"/>
      <c r="EC547" s="36"/>
      <c r="ED547" s="36"/>
      <c r="EE547" s="4">
        <f>L547</f>
        <v>12</v>
      </c>
      <c r="EF547" s="4">
        <v>35</v>
      </c>
      <c r="EG547" s="4"/>
      <c r="EH547" s="4">
        <v>1</v>
      </c>
      <c r="EI547" s="4" t="s">
        <v>2788</v>
      </c>
      <c r="EJ547" s="4">
        <v>175</v>
      </c>
      <c r="EK547" s="4">
        <v>80</v>
      </c>
      <c r="EL547" s="6">
        <f t="shared" si="858"/>
        <v>26.122448979591837</v>
      </c>
      <c r="EM547" s="4"/>
      <c r="EN547" s="4">
        <v>1</v>
      </c>
      <c r="EO547" s="4">
        <v>2</v>
      </c>
      <c r="EP547" s="4">
        <v>2</v>
      </c>
      <c r="EQ547" s="31" t="s">
        <v>513</v>
      </c>
      <c r="ER547" s="14" t="s">
        <v>513</v>
      </c>
      <c r="ES547" s="129">
        <f>C547</f>
        <v>17558</v>
      </c>
      <c r="ET547" s="130">
        <v>75</v>
      </c>
      <c r="EU547" s="130">
        <v>24202</v>
      </c>
      <c r="EV547" s="130">
        <v>20000</v>
      </c>
      <c r="EW547" s="130">
        <v>40560</v>
      </c>
      <c r="EX547" s="130">
        <v>2269</v>
      </c>
      <c r="EY547" s="131">
        <f t="shared" si="840"/>
        <v>61.353760000000001</v>
      </c>
      <c r="EZ547" s="38">
        <f t="shared" si="841"/>
        <v>736.24512000000004</v>
      </c>
      <c r="FA547" s="9"/>
      <c r="FB547" s="9"/>
      <c r="FC547" s="9"/>
      <c r="FD547" s="9"/>
      <c r="FE547" s="132"/>
      <c r="FF547" s="132"/>
      <c r="FG547" s="132"/>
      <c r="FH547" s="133"/>
      <c r="FI547" s="134"/>
      <c r="FJ547" s="133"/>
      <c r="FK547" s="135"/>
      <c r="FL547" s="136"/>
      <c r="FM547" s="9"/>
      <c r="FN547" s="1"/>
      <c r="FO547" s="40">
        <f t="shared" si="842"/>
        <v>5.8999999999999997E-2</v>
      </c>
      <c r="FP547" s="9"/>
      <c r="FQ547" s="118">
        <f t="shared" si="843"/>
        <v>9.3752582431204026</v>
      </c>
      <c r="FR547" s="137">
        <f t="shared" si="844"/>
        <v>6.135376E-2</v>
      </c>
      <c r="FS547" s="9"/>
      <c r="FT547" s="1"/>
      <c r="FU547" s="335"/>
      <c r="FV547" s="344">
        <v>44713</v>
      </c>
      <c r="FW547" s="210"/>
      <c r="FX547" s="244" t="s">
        <v>1314</v>
      </c>
      <c r="FY547" s="243" t="s">
        <v>2488</v>
      </c>
      <c r="FZ547" s="1"/>
      <c r="GA547" s="1">
        <v>2</v>
      </c>
      <c r="GB547" s="9"/>
      <c r="GC547" s="9"/>
      <c r="GD547" s="1"/>
      <c r="GE547" s="20">
        <v>0</v>
      </c>
      <c r="GF547" s="237" t="s">
        <v>513</v>
      </c>
      <c r="GG547" s="1"/>
      <c r="GH547" s="28">
        <v>44802</v>
      </c>
      <c r="GI547" s="351">
        <v>1</v>
      </c>
      <c r="GJ547" s="244" t="s">
        <v>2489</v>
      </c>
      <c r="GK547" s="1"/>
      <c r="GL547" s="244" t="s">
        <v>513</v>
      </c>
      <c r="GM547" s="9"/>
      <c r="GN547" s="1"/>
      <c r="GO547" s="10">
        <v>44727</v>
      </c>
      <c r="GP547" s="10"/>
      <c r="GQ547" s="20"/>
      <c r="GR547" s="138"/>
      <c r="GS547" s="1"/>
      <c r="GT547" s="1"/>
      <c r="GU547" s="1"/>
      <c r="GV547" s="1"/>
      <c r="GW547" s="1"/>
      <c r="GX547" s="1"/>
      <c r="GY547" s="9"/>
      <c r="GZ547" s="9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22"/>
      <c r="KC547" s="22"/>
      <c r="KD547" s="22"/>
      <c r="KE547" s="20">
        <f t="shared" si="845"/>
        <v>24.8482728</v>
      </c>
      <c r="KF547" s="20">
        <f t="shared" si="846"/>
        <v>32.8242616</v>
      </c>
      <c r="KG547" s="20">
        <f t="shared" si="847"/>
        <v>2.0614863359999998</v>
      </c>
      <c r="KH547" s="20">
        <f t="shared" si="848"/>
        <v>3.1658540159999999</v>
      </c>
      <c r="KI547" s="20">
        <f t="shared" si="859"/>
        <v>0.18406127999999999</v>
      </c>
      <c r="KJ547" s="20">
        <f t="shared" si="860"/>
        <v>11.061776159199999</v>
      </c>
      <c r="KK547" s="20">
        <f t="shared" si="861"/>
        <v>9.1251447248000002</v>
      </c>
      <c r="KL547" s="20">
        <f t="shared" si="862"/>
        <v>12.637340716000001</v>
      </c>
      <c r="KM547" s="1">
        <v>88.3</v>
      </c>
      <c r="KN547" s="1">
        <v>84.1</v>
      </c>
      <c r="KO547" s="9"/>
      <c r="KP547" s="22"/>
      <c r="KQ547" s="22"/>
      <c r="KR547" s="22"/>
      <c r="KS547" s="23">
        <v>44802</v>
      </c>
      <c r="KT547" s="20">
        <v>2</v>
      </c>
      <c r="KU547" s="1">
        <v>2</v>
      </c>
      <c r="KV547" s="1">
        <v>2</v>
      </c>
      <c r="KW547" s="23">
        <v>44937</v>
      </c>
      <c r="KX547" s="1">
        <v>2</v>
      </c>
      <c r="KY547" s="2">
        <v>0</v>
      </c>
      <c r="KZ547" s="2">
        <v>2</v>
      </c>
      <c r="LA547" s="11" t="s">
        <v>2480</v>
      </c>
      <c r="LB547" s="11"/>
      <c r="LC547" s="11"/>
    </row>
    <row r="548" spans="1:315">
      <c r="A548" s="1">
        <v>137</v>
      </c>
      <c r="B548" s="1">
        <f>COUNTIFS($D$3:D548,D548,$F$3:F548,F548)</f>
        <v>1</v>
      </c>
      <c r="C548" s="34">
        <v>12798</v>
      </c>
      <c r="D548" s="72" t="s">
        <v>1156</v>
      </c>
      <c r="E548" s="73" t="s">
        <v>549</v>
      </c>
      <c r="F548" s="75">
        <v>7702083488</v>
      </c>
      <c r="G548" s="74">
        <v>43</v>
      </c>
      <c r="H548" s="442">
        <v>43973</v>
      </c>
      <c r="I548" s="29" t="s">
        <v>441</v>
      </c>
      <c r="J548" s="24" t="s">
        <v>486</v>
      </c>
      <c r="K548" s="2" t="s">
        <v>429</v>
      </c>
      <c r="L548" s="1">
        <v>10</v>
      </c>
      <c r="M548" s="2" t="s">
        <v>540</v>
      </c>
      <c r="N548" s="2" t="s">
        <v>430</v>
      </c>
      <c r="O548" s="1"/>
      <c r="P548" s="1" t="s">
        <v>1117</v>
      </c>
      <c r="Q548" s="25"/>
      <c r="R548" s="25"/>
      <c r="S548" s="2"/>
      <c r="T548" s="49" t="s">
        <v>1013</v>
      </c>
      <c r="U548" s="49"/>
      <c r="V548" s="54" t="s">
        <v>1107</v>
      </c>
      <c r="W548" s="27"/>
      <c r="X548" s="56"/>
      <c r="Y548" s="56"/>
      <c r="Z548" s="29"/>
      <c r="AA548" s="1" t="s">
        <v>793</v>
      </c>
      <c r="AB548" s="1"/>
      <c r="AC548" s="112">
        <v>185</v>
      </c>
      <c r="AD548" s="112">
        <v>1800</v>
      </c>
      <c r="AE548" s="11"/>
      <c r="AF548" s="11"/>
      <c r="AG548" s="11" t="s">
        <v>490</v>
      </c>
      <c r="AH548" s="112">
        <v>150</v>
      </c>
      <c r="AI548" s="11"/>
      <c r="AJ548" s="11"/>
      <c r="AK548" s="112"/>
      <c r="AL548" s="1"/>
      <c r="AM548" s="11"/>
      <c r="AN548" s="1"/>
      <c r="AO548" s="113">
        <v>37.5</v>
      </c>
      <c r="AP548" s="114">
        <v>52.8</v>
      </c>
      <c r="AQ548" s="115">
        <v>9.6999999999999993</v>
      </c>
      <c r="AR548" s="116">
        <f t="shared" si="834"/>
        <v>100</v>
      </c>
      <c r="AS548" s="117">
        <f t="shared" si="835"/>
        <v>0.71022727272727282</v>
      </c>
      <c r="AT548" s="118">
        <f t="shared" si="836"/>
        <v>6.8892045454545459</v>
      </c>
      <c r="AU548" s="119">
        <f t="shared" si="837"/>
        <v>0.6</v>
      </c>
      <c r="AV548" s="19">
        <f t="shared" si="838"/>
        <v>30.93</v>
      </c>
      <c r="AW548" s="19">
        <f>98-AY548-(CD548*100/AO548)</f>
        <v>82.48</v>
      </c>
      <c r="AX548" s="120">
        <v>5.64</v>
      </c>
      <c r="AY548" s="19">
        <f t="shared" si="839"/>
        <v>15.04</v>
      </c>
      <c r="AZ548" s="1" t="s">
        <v>431</v>
      </c>
      <c r="BA548" s="55">
        <v>30.8</v>
      </c>
      <c r="BB548" s="1" t="s">
        <v>431</v>
      </c>
      <c r="BC548" s="6">
        <v>6.7000000000000004E-2</v>
      </c>
      <c r="BD548" s="6"/>
      <c r="BE548" s="19"/>
      <c r="BF548" s="19"/>
      <c r="BG548" s="64">
        <v>4756.8</v>
      </c>
      <c r="BH548" s="64">
        <v>256.5</v>
      </c>
      <c r="BI548" s="19">
        <v>0.74</v>
      </c>
      <c r="BJ548" s="19">
        <v>40.1</v>
      </c>
      <c r="BK548" s="19">
        <f>100-BJ548</f>
        <v>59.9</v>
      </c>
      <c r="BL548" s="121">
        <f t="shared" si="849"/>
        <v>0.669449081803005</v>
      </c>
      <c r="BM548" s="122">
        <v>0.26</v>
      </c>
      <c r="BN548" s="6">
        <f t="shared" si="850"/>
        <v>0.69333333333333336</v>
      </c>
      <c r="BO548" s="1" t="s">
        <v>431</v>
      </c>
      <c r="BP548" s="19">
        <v>19.3</v>
      </c>
      <c r="BQ548" s="19">
        <v>25.759999999999998</v>
      </c>
      <c r="BR548" s="4">
        <v>33436</v>
      </c>
      <c r="BS548" s="6">
        <f t="shared" si="851"/>
        <v>47.400000000000006</v>
      </c>
      <c r="BT548" s="4">
        <v>82.8</v>
      </c>
      <c r="BU548" s="42">
        <v>7451.8</v>
      </c>
      <c r="BV548" s="6">
        <f t="shared" si="852"/>
        <v>17.200000000000003</v>
      </c>
      <c r="BW548" s="6">
        <f t="shared" si="853"/>
        <v>52.324800000000003</v>
      </c>
      <c r="BX548" s="2">
        <v>20.100000000000001</v>
      </c>
      <c r="BY548" s="22">
        <f t="shared" si="854"/>
        <v>10.6128</v>
      </c>
      <c r="BZ548" s="4">
        <v>27.3</v>
      </c>
      <c r="CA548" s="22">
        <f t="shared" si="855"/>
        <v>14.414400000000001</v>
      </c>
      <c r="CB548" s="4">
        <v>51.7</v>
      </c>
      <c r="CC548" s="22">
        <f t="shared" si="856"/>
        <v>27.297600000000003</v>
      </c>
      <c r="CD548" s="22">
        <v>0.18</v>
      </c>
      <c r="CE548" s="123">
        <v>92.6</v>
      </c>
      <c r="CF548" s="124">
        <v>5108.5</v>
      </c>
      <c r="CG548" s="123">
        <v>83.5</v>
      </c>
      <c r="CH548" s="124">
        <v>3896</v>
      </c>
      <c r="CI548" s="123">
        <v>37.9</v>
      </c>
      <c r="CJ548" s="123">
        <v>61.8</v>
      </c>
      <c r="CK548" s="124">
        <v>3699.2</v>
      </c>
      <c r="CL548" s="19">
        <f t="shared" si="857"/>
        <v>0.73626373626373631</v>
      </c>
      <c r="CM548" s="22"/>
      <c r="CN548" s="22"/>
      <c r="CO548" s="22"/>
      <c r="CP548" s="6">
        <v>5.59</v>
      </c>
      <c r="CQ548" s="19"/>
      <c r="CR548" s="19"/>
      <c r="CS548" s="19"/>
      <c r="CT548" s="22"/>
      <c r="CU548" s="139"/>
      <c r="CV548" s="139"/>
      <c r="CW548" s="22"/>
      <c r="CX548" s="22"/>
      <c r="CY548" s="1"/>
      <c r="CZ548" s="22"/>
      <c r="DA548" s="16">
        <v>3</v>
      </c>
      <c r="DB548" s="126" t="s">
        <v>440</v>
      </c>
      <c r="DC548" s="127"/>
      <c r="DD548" s="128" t="s">
        <v>1157</v>
      </c>
      <c r="DE548" s="1"/>
      <c r="DF548" s="1"/>
      <c r="DG548" s="1"/>
      <c r="DH548" s="1"/>
      <c r="DI548" s="1" t="s">
        <v>433</v>
      </c>
      <c r="DJ548" s="206" t="s">
        <v>490</v>
      </c>
      <c r="DK548" s="4">
        <v>2</v>
      </c>
      <c r="DL548" s="4" t="s">
        <v>441</v>
      </c>
      <c r="DM548" s="4" t="s">
        <v>436</v>
      </c>
      <c r="DN548" s="16">
        <v>0</v>
      </c>
      <c r="DO548" s="4"/>
      <c r="DP548" s="4"/>
      <c r="DQ548" s="4"/>
      <c r="DR548" s="1" t="s">
        <v>430</v>
      </c>
      <c r="DS548" s="1" t="s">
        <v>430</v>
      </c>
      <c r="DT548" s="22">
        <v>286</v>
      </c>
      <c r="DU548" s="22">
        <v>17.8</v>
      </c>
      <c r="DV548" s="22">
        <v>82.2</v>
      </c>
      <c r="DW548" s="1" t="s">
        <v>430</v>
      </c>
      <c r="DX548" s="1" t="s">
        <v>430</v>
      </c>
      <c r="DY548" s="1" t="s">
        <v>430</v>
      </c>
      <c r="DZ548" s="1" t="s">
        <v>430</v>
      </c>
      <c r="EA548" s="1">
        <v>0</v>
      </c>
      <c r="EB548" s="2"/>
      <c r="EC548" s="36"/>
      <c r="ED548" s="36"/>
      <c r="EE548" s="4">
        <v>10</v>
      </c>
      <c r="EF548" s="4">
        <v>35</v>
      </c>
      <c r="EG548" s="4">
        <v>3</v>
      </c>
      <c r="EH548" s="4">
        <v>1</v>
      </c>
      <c r="EI548" s="4" t="s">
        <v>2861</v>
      </c>
      <c r="EJ548" s="4">
        <v>183</v>
      </c>
      <c r="EK548" s="4">
        <v>116</v>
      </c>
      <c r="EL548" s="6">
        <f t="shared" si="858"/>
        <v>34.638239421899726</v>
      </c>
      <c r="EM548" s="4">
        <v>2</v>
      </c>
      <c r="EN548" s="1">
        <v>1</v>
      </c>
      <c r="EO548" s="4">
        <v>1</v>
      </c>
      <c r="EP548" s="4">
        <v>2</v>
      </c>
      <c r="EQ548" s="31" t="s">
        <v>2684</v>
      </c>
      <c r="ER548" s="14">
        <v>44223</v>
      </c>
      <c r="ES548" s="129">
        <v>12798</v>
      </c>
      <c r="ET548" s="130">
        <v>75</v>
      </c>
      <c r="EU548" s="130">
        <v>19783</v>
      </c>
      <c r="EV548" s="130">
        <v>8000</v>
      </c>
      <c r="EW548" s="130">
        <v>40560</v>
      </c>
      <c r="EX548" s="130">
        <v>2660</v>
      </c>
      <c r="EY548" s="131">
        <f t="shared" si="840"/>
        <v>179.816</v>
      </c>
      <c r="EZ548" s="38">
        <f t="shared" si="841"/>
        <v>1798.16</v>
      </c>
      <c r="FA548" s="9"/>
      <c r="FB548" s="9"/>
      <c r="FC548" s="9"/>
      <c r="FD548" s="9"/>
      <c r="FE548" s="132"/>
      <c r="FF548" s="132"/>
      <c r="FG548" s="132"/>
      <c r="FH548" s="133"/>
      <c r="FI548" s="11"/>
      <c r="FJ548" s="133"/>
      <c r="FK548" s="135"/>
      <c r="FL548" s="136"/>
      <c r="FM548" s="9"/>
      <c r="FN548" s="1"/>
      <c r="FO548" s="40">
        <f t="shared" si="842"/>
        <v>0.185</v>
      </c>
      <c r="FP548" s="9"/>
      <c r="FQ548" s="118">
        <f t="shared" si="843"/>
        <v>13.44588788353637</v>
      </c>
      <c r="FR548" s="137">
        <f t="shared" si="844"/>
        <v>0.179816</v>
      </c>
      <c r="FS548" s="140">
        <f>DT548/EY548</f>
        <v>1.5905147484094853</v>
      </c>
      <c r="FT548" s="42">
        <v>6</v>
      </c>
      <c r="FU548" s="338" t="s">
        <v>430</v>
      </c>
      <c r="FV548" s="345">
        <v>43952</v>
      </c>
      <c r="FW548" s="211" t="s">
        <v>430</v>
      </c>
      <c r="FX548" s="29" t="s">
        <v>1349</v>
      </c>
      <c r="FY548" s="241" t="s">
        <v>2491</v>
      </c>
      <c r="FZ548" s="1">
        <v>0</v>
      </c>
      <c r="GA548" s="2">
        <v>2</v>
      </c>
      <c r="GB548" s="11" t="s">
        <v>1158</v>
      </c>
      <c r="GC548" s="11"/>
      <c r="GD548" s="1"/>
      <c r="GE548" s="20">
        <v>0</v>
      </c>
      <c r="GF548" s="237" t="s">
        <v>513</v>
      </c>
      <c r="GG548" s="1">
        <v>1</v>
      </c>
      <c r="GH548" s="219">
        <v>43994</v>
      </c>
      <c r="GI548" s="351">
        <v>1</v>
      </c>
      <c r="GJ548" s="29" t="s">
        <v>2862</v>
      </c>
      <c r="GK548" s="1">
        <v>0</v>
      </c>
      <c r="GL548" s="244" t="s">
        <v>513</v>
      </c>
      <c r="GM548" s="11" t="s">
        <v>1022</v>
      </c>
      <c r="GN548" s="1"/>
      <c r="GO548" s="10">
        <v>43973</v>
      </c>
      <c r="GP548" s="10"/>
      <c r="GQ548" s="20"/>
      <c r="GR548" s="138" t="s">
        <v>1018</v>
      </c>
      <c r="GS548" s="1"/>
      <c r="GT548" s="19"/>
      <c r="GU548" s="1"/>
      <c r="GV548" s="11"/>
      <c r="GW548" s="1"/>
      <c r="GX548" s="1"/>
      <c r="GY548" s="9"/>
      <c r="GZ548" s="11">
        <v>1</v>
      </c>
      <c r="HA548" s="51">
        <v>0</v>
      </c>
      <c r="HB548" s="51">
        <v>0</v>
      </c>
      <c r="HC548" s="52">
        <v>85.02</v>
      </c>
      <c r="HD548" s="51">
        <v>0</v>
      </c>
      <c r="HE548" s="51">
        <v>0</v>
      </c>
      <c r="HF548" s="51">
        <v>0</v>
      </c>
      <c r="HG548" s="52">
        <v>6985.4</v>
      </c>
      <c r="HH548" s="51">
        <v>0</v>
      </c>
      <c r="HI548" s="52">
        <v>699.6</v>
      </c>
      <c r="HJ548" s="51">
        <v>111.77</v>
      </c>
      <c r="HK548" s="51">
        <v>9.81</v>
      </c>
      <c r="HL548" s="51">
        <v>0</v>
      </c>
      <c r="HM548" s="51">
        <v>267.75</v>
      </c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20"/>
      <c r="IC548" s="20"/>
      <c r="ID548" s="11"/>
      <c r="IE548" s="11"/>
      <c r="IF548" s="20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9"/>
      <c r="KC548" s="9"/>
      <c r="KD548" s="9"/>
      <c r="KE548" s="20">
        <f t="shared" si="845"/>
        <v>67.431000000000012</v>
      </c>
      <c r="KF548" s="20">
        <f t="shared" si="846"/>
        <v>94.942847999999998</v>
      </c>
      <c r="KG548" s="20">
        <f t="shared" si="847"/>
        <v>17.442152</v>
      </c>
      <c r="KH548" s="20">
        <f t="shared" si="848"/>
        <v>10.141622399999999</v>
      </c>
      <c r="KI548" s="20">
        <f t="shared" si="859"/>
        <v>0.46752160000000004</v>
      </c>
      <c r="KJ548" s="20">
        <f t="shared" si="860"/>
        <v>19.083512447999997</v>
      </c>
      <c r="KK548" s="20">
        <f t="shared" si="861"/>
        <v>25.919397504000006</v>
      </c>
      <c r="KL548" s="20">
        <f t="shared" si="862"/>
        <v>49.08545241600001</v>
      </c>
      <c r="KM548" s="9"/>
      <c r="KN548" s="9"/>
      <c r="KO548" s="9"/>
      <c r="KP548" s="1"/>
      <c r="KQ548" s="9"/>
      <c r="KR548" s="9"/>
      <c r="KS548" s="23">
        <v>43994</v>
      </c>
      <c r="KT548" s="20">
        <v>2</v>
      </c>
      <c r="KU548" s="1">
        <v>2</v>
      </c>
      <c r="KV548" s="2">
        <v>2</v>
      </c>
      <c r="KW548" s="23">
        <v>44890</v>
      </c>
      <c r="KX548" s="1">
        <v>2</v>
      </c>
      <c r="KY548" s="1">
        <v>0</v>
      </c>
      <c r="KZ548" s="1">
        <v>0</v>
      </c>
      <c r="LA548" s="11" t="s">
        <v>2428</v>
      </c>
      <c r="LB548" s="11"/>
      <c r="LC548" s="11"/>
    </row>
    <row r="549" spans="1:315">
      <c r="A549" s="1">
        <v>51</v>
      </c>
      <c r="B549" s="1">
        <f>COUNTIFS($D$3:D549,D549,$F$3:F549,F549)</f>
        <v>2</v>
      </c>
      <c r="C549" s="34">
        <v>14703</v>
      </c>
      <c r="D549" s="72" t="s">
        <v>1156</v>
      </c>
      <c r="E549" s="73" t="s">
        <v>549</v>
      </c>
      <c r="F549" s="75">
        <v>7702083488</v>
      </c>
      <c r="G549" s="74">
        <v>44</v>
      </c>
      <c r="H549" s="442">
        <v>44260</v>
      </c>
      <c r="I549" s="29" t="s">
        <v>436</v>
      </c>
      <c r="J549" s="24" t="s">
        <v>486</v>
      </c>
      <c r="K549" s="2" t="s">
        <v>429</v>
      </c>
      <c r="L549" s="2">
        <v>18</v>
      </c>
      <c r="M549" s="2" t="s">
        <v>649</v>
      </c>
      <c r="N549" s="2" t="s">
        <v>644</v>
      </c>
      <c r="O549" s="11"/>
      <c r="P549" s="2" t="s">
        <v>1480</v>
      </c>
      <c r="Q549" s="11"/>
      <c r="R549" s="11"/>
      <c r="S549" s="11"/>
      <c r="T549" s="41"/>
      <c r="U549" s="41"/>
      <c r="V549" s="61" t="s">
        <v>1358</v>
      </c>
      <c r="W549" s="41"/>
      <c r="X549" s="63"/>
      <c r="Y549" s="63"/>
      <c r="Z549" s="11"/>
      <c r="AA549" s="1" t="s">
        <v>793</v>
      </c>
      <c r="AB549" s="1"/>
      <c r="AC549" s="112">
        <v>437</v>
      </c>
      <c r="AD549" s="112">
        <v>7800</v>
      </c>
      <c r="AE549" s="11"/>
      <c r="AF549" s="11"/>
      <c r="AG549" s="11" t="s">
        <v>490</v>
      </c>
      <c r="AH549" s="112">
        <v>550</v>
      </c>
      <c r="AI549" s="11"/>
      <c r="AJ549" s="11"/>
      <c r="AK549" s="112"/>
      <c r="AL549" s="1"/>
      <c r="AM549" s="11"/>
      <c r="AN549" s="1"/>
      <c r="AO549" s="113">
        <v>55.3</v>
      </c>
      <c r="AP549" s="114">
        <v>36.700000000000003</v>
      </c>
      <c r="AQ549" s="115">
        <v>6.91</v>
      </c>
      <c r="AR549" s="116">
        <f t="shared" si="834"/>
        <v>98.91</v>
      </c>
      <c r="AS549" s="117">
        <f t="shared" si="835"/>
        <v>1.5068119891008172</v>
      </c>
      <c r="AT549" s="118">
        <f t="shared" si="836"/>
        <v>10.412070844686646</v>
      </c>
      <c r="AU549" s="119">
        <f t="shared" si="837"/>
        <v>1.2680577849117174</v>
      </c>
      <c r="AV549" s="19">
        <f t="shared" si="838"/>
        <v>49.713999999999999</v>
      </c>
      <c r="AW549" s="19">
        <f>98-AY549-(CD549*100/AO549)</f>
        <v>89.898734177215189</v>
      </c>
      <c r="AX549" s="120">
        <v>3.81</v>
      </c>
      <c r="AY549" s="19">
        <f t="shared" si="839"/>
        <v>6.8896925858951175</v>
      </c>
      <c r="AZ549" s="1" t="s">
        <v>431</v>
      </c>
      <c r="BA549" s="55">
        <v>16.100000000000001</v>
      </c>
      <c r="BB549" s="1" t="s">
        <v>431</v>
      </c>
      <c r="BC549" s="6">
        <v>0.39</v>
      </c>
      <c r="BD549" s="6"/>
      <c r="BE549" s="19"/>
      <c r="BF549" s="19"/>
      <c r="BG549" s="2">
        <v>7247</v>
      </c>
      <c r="BH549" s="2">
        <v>665</v>
      </c>
      <c r="BI549" s="19">
        <v>3.01</v>
      </c>
      <c r="BJ549" s="19">
        <v>43.7</v>
      </c>
      <c r="BK549" s="1">
        <v>56.3</v>
      </c>
      <c r="BL549" s="121">
        <f t="shared" si="849"/>
        <v>0.77619893428063957</v>
      </c>
      <c r="BM549" s="122">
        <v>0.75</v>
      </c>
      <c r="BN549" s="6">
        <f t="shared" si="850"/>
        <v>1.3562386980108501</v>
      </c>
      <c r="BO549" s="1" t="s">
        <v>431</v>
      </c>
      <c r="BP549" s="19">
        <v>35.200000000000003</v>
      </c>
      <c r="BQ549" s="19">
        <v>47.4</v>
      </c>
      <c r="BR549" s="6">
        <v>22694.7</v>
      </c>
      <c r="BS549" s="6">
        <f t="shared" si="851"/>
        <v>75.800000000000011</v>
      </c>
      <c r="BT549" s="4">
        <v>85.8</v>
      </c>
      <c r="BU549" s="4">
        <v>13328</v>
      </c>
      <c r="BV549" s="6">
        <f t="shared" si="852"/>
        <v>14.200000000000003</v>
      </c>
      <c r="BW549" s="6">
        <f t="shared" si="853"/>
        <v>36.296300000000009</v>
      </c>
      <c r="BX549" s="22">
        <v>20.6</v>
      </c>
      <c r="BY549" s="22">
        <f t="shared" si="854"/>
        <v>7.5602000000000009</v>
      </c>
      <c r="BZ549" s="4">
        <v>55.2</v>
      </c>
      <c r="CA549" s="22">
        <f t="shared" si="855"/>
        <v>20.258400000000005</v>
      </c>
      <c r="CB549" s="4">
        <v>23.1</v>
      </c>
      <c r="CC549" s="22">
        <f t="shared" si="856"/>
        <v>8.4777000000000005</v>
      </c>
      <c r="CD549" s="22">
        <v>0.67</v>
      </c>
      <c r="CE549" s="123">
        <v>99.7</v>
      </c>
      <c r="CF549" s="123">
        <v>10288</v>
      </c>
      <c r="CG549" s="123">
        <v>99.2</v>
      </c>
      <c r="CH549" s="123">
        <v>8414</v>
      </c>
      <c r="CI549" s="123">
        <v>65.5</v>
      </c>
      <c r="CJ549" s="123">
        <v>91</v>
      </c>
      <c r="CK549" s="123">
        <v>8312</v>
      </c>
      <c r="CL549" s="19">
        <f t="shared" si="857"/>
        <v>0.37318840579710144</v>
      </c>
      <c r="CM549" s="22">
        <v>7.09</v>
      </c>
      <c r="CN549" s="22">
        <v>0.54</v>
      </c>
      <c r="CO549" s="22">
        <v>0.37</v>
      </c>
      <c r="CP549" s="6"/>
      <c r="CQ549" s="19"/>
      <c r="CR549" s="19"/>
      <c r="CS549" s="20"/>
      <c r="CT549" s="22"/>
      <c r="CU549" s="139"/>
      <c r="CV549" s="139"/>
      <c r="CW549" s="22"/>
      <c r="CX549" s="22"/>
      <c r="CY549" s="1"/>
      <c r="CZ549" s="22"/>
      <c r="DA549" s="16"/>
      <c r="DB549" s="126" t="s">
        <v>446</v>
      </c>
      <c r="DC549" s="127"/>
      <c r="DD549" s="128" t="s">
        <v>1482</v>
      </c>
      <c r="DE549" s="1"/>
      <c r="DF549" s="1"/>
      <c r="DG549" s="1"/>
      <c r="DH549" s="1"/>
      <c r="DI549" s="1" t="s">
        <v>433</v>
      </c>
      <c r="DJ549" s="206" t="s">
        <v>490</v>
      </c>
      <c r="DK549" s="4">
        <v>2</v>
      </c>
      <c r="DL549" s="4"/>
      <c r="DM549" s="4"/>
      <c r="DN549" s="16">
        <v>0</v>
      </c>
      <c r="DO549" s="4"/>
      <c r="DP549" s="4"/>
      <c r="DQ549" s="4"/>
      <c r="DR549" s="1" t="s">
        <v>430</v>
      </c>
      <c r="DS549" s="1" t="s">
        <v>430</v>
      </c>
      <c r="DT549" s="1">
        <v>523</v>
      </c>
      <c r="DU549" s="1">
        <v>18</v>
      </c>
      <c r="DV549" s="1">
        <v>82</v>
      </c>
      <c r="DW549" s="1" t="s">
        <v>430</v>
      </c>
      <c r="DX549" s="1" t="s">
        <v>430</v>
      </c>
      <c r="DY549" s="1" t="s">
        <v>430</v>
      </c>
      <c r="DZ549" s="1" t="s">
        <v>430</v>
      </c>
      <c r="EA549" s="1">
        <v>0</v>
      </c>
      <c r="EB549" s="1"/>
      <c r="EC549" s="36"/>
      <c r="ED549" s="36"/>
      <c r="EE549" s="4">
        <f>L549</f>
        <v>18</v>
      </c>
      <c r="EF549" s="4">
        <v>50</v>
      </c>
      <c r="EG549" s="4"/>
      <c r="EH549" s="4">
        <v>1</v>
      </c>
      <c r="EI549" s="4" t="s">
        <v>2861</v>
      </c>
      <c r="EJ549" s="4">
        <v>183</v>
      </c>
      <c r="EK549" s="4">
        <v>116</v>
      </c>
      <c r="EL549" s="6">
        <f t="shared" si="858"/>
        <v>34.638239421899726</v>
      </c>
      <c r="EM549" s="4">
        <v>2</v>
      </c>
      <c r="EN549" s="1">
        <v>1</v>
      </c>
      <c r="EO549" s="4">
        <v>1</v>
      </c>
      <c r="EP549" s="4">
        <v>2</v>
      </c>
      <c r="EQ549" s="31" t="s">
        <v>2684</v>
      </c>
      <c r="ER549" s="14">
        <v>44223</v>
      </c>
      <c r="ES549" s="129">
        <v>14703</v>
      </c>
      <c r="ET549" s="130">
        <v>75</v>
      </c>
      <c r="EU549" s="130">
        <v>136554</v>
      </c>
      <c r="EV549" s="130">
        <v>4000</v>
      </c>
      <c r="EW549" s="130">
        <v>39780</v>
      </c>
      <c r="EX549" s="130">
        <v>3300</v>
      </c>
      <c r="EY549" s="131">
        <f t="shared" si="840"/>
        <v>437.58</v>
      </c>
      <c r="EZ549" s="38">
        <f t="shared" si="841"/>
        <v>7876.44</v>
      </c>
      <c r="FA549" s="9"/>
      <c r="FB549" s="9"/>
      <c r="FC549" s="9"/>
      <c r="FD549" s="9"/>
      <c r="FE549" s="132"/>
      <c r="FF549" s="132"/>
      <c r="FG549" s="132"/>
      <c r="FH549" s="133"/>
      <c r="FI549" s="134"/>
      <c r="FJ549" s="133"/>
      <c r="FK549" s="135"/>
      <c r="FL549" s="136"/>
      <c r="FM549" s="9"/>
      <c r="FN549" s="1"/>
      <c r="FO549" s="40">
        <f t="shared" si="842"/>
        <v>0.437</v>
      </c>
      <c r="FP549" s="9"/>
      <c r="FQ549" s="118">
        <f t="shared" si="843"/>
        <v>2.4166263895601738</v>
      </c>
      <c r="FR549" s="137">
        <f t="shared" si="844"/>
        <v>0.43757999999999997</v>
      </c>
      <c r="FS549" s="9"/>
      <c r="FT549" s="1"/>
      <c r="FU549" s="335"/>
      <c r="FV549" s="344">
        <v>43952</v>
      </c>
      <c r="FW549" s="210"/>
      <c r="FX549" s="244" t="s">
        <v>1349</v>
      </c>
      <c r="FY549" s="243" t="s">
        <v>2860</v>
      </c>
      <c r="FZ549" s="1"/>
      <c r="GA549" s="1">
        <v>2</v>
      </c>
      <c r="GB549" s="9"/>
      <c r="GC549" s="9"/>
      <c r="GD549" s="1"/>
      <c r="GE549" s="20">
        <v>1</v>
      </c>
      <c r="GF549" s="237" t="s">
        <v>2440</v>
      </c>
      <c r="GG549" s="1"/>
      <c r="GH549" s="28">
        <v>44281</v>
      </c>
      <c r="GI549" s="351">
        <v>1</v>
      </c>
      <c r="GJ549" s="244" t="s">
        <v>2863</v>
      </c>
      <c r="GK549" s="1"/>
      <c r="GL549" s="244" t="s">
        <v>513</v>
      </c>
      <c r="GM549" s="9"/>
      <c r="GN549" s="1"/>
      <c r="GO549" s="10">
        <v>44260</v>
      </c>
      <c r="GP549" s="10"/>
      <c r="GQ549" s="20"/>
      <c r="GR549" s="138"/>
      <c r="GS549" s="1"/>
      <c r="GT549" s="1"/>
      <c r="GU549" s="1"/>
      <c r="GV549" s="1"/>
      <c r="GW549" s="1"/>
      <c r="GX549" s="1"/>
      <c r="GY549" s="9"/>
      <c r="GZ549" s="9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9"/>
      <c r="KC549" s="9"/>
      <c r="KD549" s="9"/>
      <c r="KE549" s="20">
        <f t="shared" si="845"/>
        <v>241.98173999999997</v>
      </c>
      <c r="KF549" s="20">
        <f t="shared" si="846"/>
        <v>160.59186</v>
      </c>
      <c r="KG549" s="20">
        <f t="shared" si="847"/>
        <v>30.236777999999997</v>
      </c>
      <c r="KH549" s="20">
        <f t="shared" si="848"/>
        <v>16.671798000000003</v>
      </c>
      <c r="KI549" s="20">
        <f t="shared" si="859"/>
        <v>3.2818499999999995</v>
      </c>
      <c r="KJ549" s="20">
        <f t="shared" si="860"/>
        <v>33.081923159999995</v>
      </c>
      <c r="KK549" s="20">
        <f t="shared" si="861"/>
        <v>88.646706720000012</v>
      </c>
      <c r="KL549" s="20">
        <f t="shared" si="862"/>
        <v>37.096719659999998</v>
      </c>
      <c r="KM549" s="9"/>
      <c r="KN549" s="9"/>
      <c r="KO549" s="9"/>
      <c r="KP549" s="1"/>
      <c r="KQ549" s="9"/>
      <c r="KR549" s="9"/>
      <c r="KS549" s="23">
        <v>44281</v>
      </c>
      <c r="KT549" s="20">
        <v>2</v>
      </c>
      <c r="KU549" s="1">
        <v>1</v>
      </c>
      <c r="KV549" s="1">
        <v>1</v>
      </c>
      <c r="KW549" s="23">
        <v>44890</v>
      </c>
      <c r="KX549" s="1">
        <v>2</v>
      </c>
      <c r="KY549" s="1">
        <v>0</v>
      </c>
      <c r="KZ549" s="1">
        <v>0</v>
      </c>
      <c r="LA549" s="11" t="s">
        <v>2428</v>
      </c>
      <c r="LB549" s="11"/>
      <c r="LC549" s="11"/>
    </row>
    <row r="550" spans="1:315">
      <c r="A550" s="1">
        <v>55</v>
      </c>
      <c r="B550" s="1">
        <f>COUNTIFS($D$3:D550,D550,$F$3:F550,F550)</f>
        <v>1</v>
      </c>
      <c r="C550" s="34">
        <v>14718</v>
      </c>
      <c r="D550" s="21" t="s">
        <v>477</v>
      </c>
      <c r="E550" s="2" t="s">
        <v>533</v>
      </c>
      <c r="F550" s="12">
        <v>7256285861</v>
      </c>
      <c r="G550" s="1">
        <v>49</v>
      </c>
      <c r="H550" s="441">
        <v>44263</v>
      </c>
      <c r="I550" s="29" t="s">
        <v>1490</v>
      </c>
      <c r="J550" s="24" t="s">
        <v>486</v>
      </c>
      <c r="K550" s="2" t="s">
        <v>429</v>
      </c>
      <c r="L550" s="2">
        <v>4</v>
      </c>
      <c r="M550" s="2">
        <v>1</v>
      </c>
      <c r="N550" s="2" t="s">
        <v>644</v>
      </c>
      <c r="O550" s="11"/>
      <c r="P550" s="2" t="s">
        <v>1480</v>
      </c>
      <c r="Q550" s="11"/>
      <c r="R550" s="11"/>
      <c r="S550" s="11"/>
      <c r="T550" s="41"/>
      <c r="U550" s="41"/>
      <c r="V550" s="61" t="s">
        <v>1358</v>
      </c>
      <c r="W550" s="41"/>
      <c r="X550" s="63"/>
      <c r="Y550" s="63"/>
      <c r="Z550" s="11"/>
      <c r="AA550" s="1" t="s">
        <v>793</v>
      </c>
      <c r="AB550" s="1"/>
      <c r="AC550" s="112">
        <v>134</v>
      </c>
      <c r="AD550" s="112">
        <v>500</v>
      </c>
      <c r="AE550" s="11"/>
      <c r="AF550" s="11"/>
      <c r="AG550" s="11" t="s">
        <v>482</v>
      </c>
      <c r="AH550" s="112">
        <v>50</v>
      </c>
      <c r="AI550" s="11"/>
      <c r="AJ550" s="11"/>
      <c r="AK550" s="112"/>
      <c r="AL550" s="1"/>
      <c r="AM550" s="11"/>
      <c r="AN550" s="1"/>
      <c r="AO550" s="113">
        <v>39.6</v>
      </c>
      <c r="AP550" s="114">
        <v>44.7</v>
      </c>
      <c r="AQ550" s="115">
        <v>13.2</v>
      </c>
      <c r="AR550" s="116">
        <f t="shared" si="834"/>
        <v>97.500000000000014</v>
      </c>
      <c r="AS550" s="117">
        <f t="shared" si="835"/>
        <v>0.88590604026845632</v>
      </c>
      <c r="AT550" s="118">
        <f t="shared" si="836"/>
        <v>11.693959731543623</v>
      </c>
      <c r="AU550" s="119">
        <f t="shared" si="837"/>
        <v>0.68393782383419688</v>
      </c>
      <c r="AV550" s="19">
        <f t="shared" si="838"/>
        <v>35.468000000000004</v>
      </c>
      <c r="AW550" s="19">
        <f>98-AY550-(CD550*100/AO550)</f>
        <v>89.565656565656568</v>
      </c>
      <c r="AX550" s="120">
        <v>2.89</v>
      </c>
      <c r="AY550" s="19">
        <f t="shared" si="839"/>
        <v>7.2979797979797976</v>
      </c>
      <c r="AZ550" s="1" t="s">
        <v>431</v>
      </c>
      <c r="BA550" s="55">
        <v>61.6</v>
      </c>
      <c r="BB550" s="1" t="s">
        <v>431</v>
      </c>
      <c r="BC550" s="6">
        <v>6.2E-2</v>
      </c>
      <c r="BD550" s="6"/>
      <c r="BE550" s="19"/>
      <c r="BF550" s="19"/>
      <c r="BG550" s="2">
        <v>4534</v>
      </c>
      <c r="BH550" s="2">
        <v>323.63636363636363</v>
      </c>
      <c r="BI550" s="19">
        <v>0.74</v>
      </c>
      <c r="BJ550" s="19">
        <v>56.3</v>
      </c>
      <c r="BK550" s="1">
        <v>43.7</v>
      </c>
      <c r="BL550" s="121">
        <f t="shared" si="849"/>
        <v>1.2883295194508009</v>
      </c>
      <c r="BM550" s="122">
        <v>0.88</v>
      </c>
      <c r="BN550" s="6">
        <f t="shared" si="850"/>
        <v>2.2222222222222223</v>
      </c>
      <c r="BO550" s="1" t="s">
        <v>431</v>
      </c>
      <c r="BP550" s="19">
        <v>65.900000000000006</v>
      </c>
      <c r="BQ550" s="19">
        <v>61.9</v>
      </c>
      <c r="BR550" s="6">
        <v>60056.850000000006</v>
      </c>
      <c r="BS550" s="6">
        <f t="shared" si="851"/>
        <v>71.099999999999994</v>
      </c>
      <c r="BT550" s="4">
        <v>94.4</v>
      </c>
      <c r="BU550" s="4">
        <v>7869</v>
      </c>
      <c r="BV550" s="6">
        <f t="shared" si="852"/>
        <v>5.5999999999999943</v>
      </c>
      <c r="BW550" s="6">
        <f t="shared" si="853"/>
        <v>44.476500000000001</v>
      </c>
      <c r="BX550" s="22">
        <v>25.5</v>
      </c>
      <c r="BY550" s="22">
        <f t="shared" si="854"/>
        <v>11.398500000000002</v>
      </c>
      <c r="BZ550" s="4">
        <v>45.6</v>
      </c>
      <c r="CA550" s="22">
        <f t="shared" si="855"/>
        <v>20.383200000000002</v>
      </c>
      <c r="CB550" s="4">
        <v>28.4</v>
      </c>
      <c r="CC550" s="22">
        <f t="shared" si="856"/>
        <v>12.694800000000001</v>
      </c>
      <c r="CD550" s="22">
        <v>0.45</v>
      </c>
      <c r="CE550" s="123">
        <v>98.6</v>
      </c>
      <c r="CF550" s="123">
        <v>9918</v>
      </c>
      <c r="CG550" s="123">
        <v>95.9</v>
      </c>
      <c r="CH550" s="123">
        <v>6924</v>
      </c>
      <c r="CI550" s="123">
        <v>73.400000000000006</v>
      </c>
      <c r="CJ550" s="123">
        <v>89.9</v>
      </c>
      <c r="CK550" s="123">
        <v>6861</v>
      </c>
      <c r="CL550" s="19">
        <f t="shared" si="857"/>
        <v>0.55921052631578949</v>
      </c>
      <c r="CM550" s="19">
        <v>18.899999999999999</v>
      </c>
      <c r="CN550" s="19">
        <v>23.3</v>
      </c>
      <c r="CO550" s="19">
        <v>16.8</v>
      </c>
      <c r="CP550" s="6"/>
      <c r="CQ550" s="19"/>
      <c r="CR550" s="19"/>
      <c r="CS550" s="20"/>
      <c r="CT550" s="25"/>
      <c r="CU550" s="125"/>
      <c r="CV550" s="125"/>
      <c r="CW550" s="1"/>
      <c r="CX550" s="1"/>
      <c r="CY550" s="1"/>
      <c r="CZ550" s="22"/>
      <c r="DA550" s="16"/>
      <c r="DB550" s="126" t="s">
        <v>256</v>
      </c>
      <c r="DC550" s="127"/>
      <c r="DD550" s="128" t="s">
        <v>1491</v>
      </c>
      <c r="DE550" s="1"/>
      <c r="DF550" s="1"/>
      <c r="DG550" s="1"/>
      <c r="DH550" s="1"/>
      <c r="DI550" s="1" t="s">
        <v>435</v>
      </c>
      <c r="DJ550" s="205" t="s">
        <v>482</v>
      </c>
      <c r="DK550" s="4">
        <v>2</v>
      </c>
      <c r="DL550" s="4"/>
      <c r="DM550" s="4"/>
      <c r="DN550" s="16">
        <v>0</v>
      </c>
      <c r="DO550" s="4"/>
      <c r="DP550" s="4"/>
      <c r="DQ550" s="4"/>
      <c r="DR550" s="1" t="s">
        <v>430</v>
      </c>
      <c r="DS550" s="1" t="s">
        <v>430</v>
      </c>
      <c r="DT550" s="1">
        <v>88</v>
      </c>
      <c r="DU550" s="1">
        <v>15.9</v>
      </c>
      <c r="DV550" s="1">
        <v>84.1</v>
      </c>
      <c r="DW550" s="1" t="s">
        <v>430</v>
      </c>
      <c r="DX550" s="1" t="s">
        <v>430</v>
      </c>
      <c r="DY550" s="1" t="s">
        <v>430</v>
      </c>
      <c r="DZ550" s="1" t="s">
        <v>430</v>
      </c>
      <c r="EA550" s="1">
        <v>0</v>
      </c>
      <c r="EB550" s="1"/>
      <c r="EC550" s="36"/>
      <c r="ED550" s="36"/>
      <c r="EE550" s="4">
        <f>L550</f>
        <v>4</v>
      </c>
      <c r="EF550" s="4">
        <v>10</v>
      </c>
      <c r="EG550" s="4"/>
      <c r="EH550" s="4">
        <v>1</v>
      </c>
      <c r="EI550" s="4" t="s">
        <v>2439</v>
      </c>
      <c r="EJ550" s="4">
        <v>167</v>
      </c>
      <c r="EK550" s="4">
        <v>86</v>
      </c>
      <c r="EL550" s="6">
        <f t="shared" si="858"/>
        <v>30.836530531750871</v>
      </c>
      <c r="EM550" s="4"/>
      <c r="EN550" s="4">
        <v>0</v>
      </c>
      <c r="EO550" s="4">
        <v>2</v>
      </c>
      <c r="EP550" s="4">
        <v>2</v>
      </c>
      <c r="EQ550" s="31" t="s">
        <v>2556</v>
      </c>
      <c r="ER550" s="14">
        <v>44195</v>
      </c>
      <c r="ES550" s="129">
        <v>14718</v>
      </c>
      <c r="ET550" s="130">
        <v>75</v>
      </c>
      <c r="EU550" s="130">
        <v>12141</v>
      </c>
      <c r="EV550" s="130">
        <v>8000</v>
      </c>
      <c r="EW550" s="130">
        <v>39780</v>
      </c>
      <c r="EX550" s="130">
        <v>2094</v>
      </c>
      <c r="EY550" s="131">
        <f t="shared" si="840"/>
        <v>138.8322</v>
      </c>
      <c r="EZ550" s="38">
        <f t="shared" si="841"/>
        <v>555.3288</v>
      </c>
      <c r="FA550" s="9"/>
      <c r="FB550" s="9"/>
      <c r="FC550" s="9"/>
      <c r="FD550" s="9"/>
      <c r="FE550" s="132"/>
      <c r="FF550" s="132"/>
      <c r="FG550" s="132"/>
      <c r="FH550" s="133"/>
      <c r="FI550" s="134"/>
      <c r="FJ550" s="133"/>
      <c r="FK550" s="135"/>
      <c r="FL550" s="136"/>
      <c r="FM550" s="9"/>
      <c r="FN550" s="1"/>
      <c r="FO550" s="40">
        <f t="shared" si="842"/>
        <v>0.13400000000000001</v>
      </c>
      <c r="FP550" s="9"/>
      <c r="FQ550" s="118">
        <f t="shared" si="843"/>
        <v>17.247343711391153</v>
      </c>
      <c r="FR550" s="137">
        <f t="shared" si="844"/>
        <v>0.13883219999999999</v>
      </c>
      <c r="FS550" s="9"/>
      <c r="FT550" s="1"/>
      <c r="FU550" s="336">
        <v>44166</v>
      </c>
      <c r="FV550" s="343"/>
      <c r="FW550" s="237" t="s">
        <v>2856</v>
      </c>
      <c r="FX550" s="208"/>
      <c r="FY550" s="243" t="s">
        <v>2807</v>
      </c>
      <c r="FZ550" s="1"/>
      <c r="GA550" s="1">
        <v>2</v>
      </c>
      <c r="GB550" s="9"/>
      <c r="GC550" s="9"/>
      <c r="GD550" s="1"/>
      <c r="GE550" s="20">
        <v>1</v>
      </c>
      <c r="GF550" s="237" t="s">
        <v>1371</v>
      </c>
      <c r="GG550" s="1"/>
      <c r="GH550" s="28">
        <v>44305</v>
      </c>
      <c r="GI550" s="351">
        <v>1</v>
      </c>
      <c r="GJ550" s="244" t="s">
        <v>2864</v>
      </c>
      <c r="GK550" s="1"/>
      <c r="GL550" s="244" t="s">
        <v>513</v>
      </c>
      <c r="GM550" s="9"/>
      <c r="GN550" s="1"/>
      <c r="GO550" s="10">
        <v>44263</v>
      </c>
      <c r="GP550" s="10"/>
      <c r="GQ550" s="20"/>
      <c r="GR550" s="138"/>
      <c r="GS550" s="1"/>
      <c r="GT550" s="1"/>
      <c r="GU550" s="1"/>
      <c r="GV550" s="1"/>
      <c r="GW550" s="1"/>
      <c r="GX550" s="1"/>
      <c r="GY550" s="9"/>
      <c r="GZ550" s="9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9"/>
      <c r="KC550" s="9"/>
      <c r="KD550" s="9"/>
      <c r="KE550" s="20">
        <f t="shared" si="845"/>
        <v>54.977551200000001</v>
      </c>
      <c r="KF550" s="20">
        <f t="shared" si="846"/>
        <v>62.057993399999994</v>
      </c>
      <c r="KG550" s="20">
        <f t="shared" si="847"/>
        <v>18.325850399999997</v>
      </c>
      <c r="KH550" s="20">
        <f t="shared" si="848"/>
        <v>4.0122505799999999</v>
      </c>
      <c r="KI550" s="20">
        <f t="shared" si="859"/>
        <v>1.2217233599999999</v>
      </c>
      <c r="KJ550" s="20">
        <f t="shared" si="860"/>
        <v>15.824788317000001</v>
      </c>
      <c r="KK550" s="20">
        <f t="shared" si="861"/>
        <v>28.2984449904</v>
      </c>
      <c r="KL550" s="20">
        <f t="shared" si="862"/>
        <v>17.624470125599998</v>
      </c>
      <c r="KM550" s="9"/>
      <c r="KN550" s="9"/>
      <c r="KO550" s="9"/>
      <c r="KP550" s="1"/>
      <c r="KQ550" s="9"/>
      <c r="KR550" s="9"/>
      <c r="KS550" s="23">
        <v>44305</v>
      </c>
      <c r="KT550" s="20">
        <v>2</v>
      </c>
      <c r="KU550" s="1">
        <v>2</v>
      </c>
      <c r="KV550" s="1">
        <v>1</v>
      </c>
      <c r="KW550" s="23">
        <v>44389</v>
      </c>
      <c r="KX550" s="1">
        <v>1</v>
      </c>
      <c r="KY550" s="1">
        <v>0</v>
      </c>
      <c r="KZ550" s="1">
        <v>3</v>
      </c>
      <c r="LA550" s="11" t="s">
        <v>2428</v>
      </c>
      <c r="LB550" s="11"/>
      <c r="LC550" s="11"/>
    </row>
    <row r="551" spans="1:315">
      <c r="A551" s="1">
        <v>215</v>
      </c>
      <c r="B551" s="1">
        <f>COUNTIFS($D$3:D551,D551,$F$3:F551,F551)</f>
        <v>1</v>
      </c>
      <c r="C551" s="34">
        <v>15875</v>
      </c>
      <c r="D551" s="21" t="s">
        <v>1723</v>
      </c>
      <c r="E551" s="2" t="s">
        <v>551</v>
      </c>
      <c r="F551" s="12">
        <v>6454236041</v>
      </c>
      <c r="G551" s="1">
        <v>57</v>
      </c>
      <c r="H551" s="441">
        <v>44406</v>
      </c>
      <c r="I551" s="29" t="s">
        <v>470</v>
      </c>
      <c r="J551" s="24" t="s">
        <v>486</v>
      </c>
      <c r="K551" s="2" t="s">
        <v>429</v>
      </c>
      <c r="L551" s="2">
        <v>6</v>
      </c>
      <c r="M551" s="2">
        <v>1</v>
      </c>
      <c r="N551" s="2" t="s">
        <v>644</v>
      </c>
      <c r="O551" s="11"/>
      <c r="P551" s="2" t="s">
        <v>1683</v>
      </c>
      <c r="Q551" s="11"/>
      <c r="R551" s="11"/>
      <c r="S551" s="11"/>
      <c r="T551" s="41"/>
      <c r="U551" s="41"/>
      <c r="V551" s="61" t="s">
        <v>1358</v>
      </c>
      <c r="W551" s="41"/>
      <c r="X551" s="69" t="s">
        <v>1650</v>
      </c>
      <c r="Y551" s="63"/>
      <c r="Z551" s="11"/>
      <c r="AA551" s="1" t="s">
        <v>793</v>
      </c>
      <c r="AB551" s="1"/>
      <c r="AC551" s="112">
        <v>131</v>
      </c>
      <c r="AD551" s="112">
        <v>800</v>
      </c>
      <c r="AE551" s="11"/>
      <c r="AF551" s="11"/>
      <c r="AG551" s="11" t="s">
        <v>490</v>
      </c>
      <c r="AH551" s="112">
        <v>50</v>
      </c>
      <c r="AI551" s="11"/>
      <c r="AJ551" s="11"/>
      <c r="AK551" s="112"/>
      <c r="AL551" s="1"/>
      <c r="AM551" s="11"/>
      <c r="AN551" s="1"/>
      <c r="AO551" s="113">
        <v>76</v>
      </c>
      <c r="AP551" s="114">
        <v>22.2</v>
      </c>
      <c r="AQ551" s="115">
        <v>1.39</v>
      </c>
      <c r="AR551" s="116">
        <f t="shared" si="834"/>
        <v>99.59</v>
      </c>
      <c r="AS551" s="117">
        <f t="shared" si="835"/>
        <v>3.4234234234234235</v>
      </c>
      <c r="AT551" s="118">
        <f t="shared" si="836"/>
        <v>4.7585585585585584</v>
      </c>
      <c r="AU551" s="119">
        <f t="shared" si="837"/>
        <v>3.2217041119118273</v>
      </c>
      <c r="AV551" s="19">
        <f t="shared" si="838"/>
        <v>66.760000000000005</v>
      </c>
      <c r="AW551" s="19">
        <f>98-AY551-(CD551*100/AO551)</f>
        <v>87.84210526315789</v>
      </c>
      <c r="AX551" s="120">
        <v>5.82</v>
      </c>
      <c r="AY551" s="19">
        <f t="shared" si="839"/>
        <v>7.6578947368421053</v>
      </c>
      <c r="AZ551" s="1" t="s">
        <v>431</v>
      </c>
      <c r="BA551" s="55">
        <v>21.97</v>
      </c>
      <c r="BB551" s="1" t="s">
        <v>431</v>
      </c>
      <c r="BC551" s="6">
        <v>1.7999999999999999E-2</v>
      </c>
      <c r="BD551" s="6"/>
      <c r="BE551" s="19"/>
      <c r="BF551" s="19"/>
      <c r="BG551" s="64">
        <v>5925.6637168141597</v>
      </c>
      <c r="BH551" s="64">
        <v>268.62</v>
      </c>
      <c r="BI551" s="19">
        <v>0</v>
      </c>
      <c r="BJ551" s="19">
        <v>33.799999999999997</v>
      </c>
      <c r="BK551" s="19">
        <f>100-BJ551</f>
        <v>66.2</v>
      </c>
      <c r="BL551" s="121">
        <f t="shared" si="849"/>
        <v>0.51057401812688818</v>
      </c>
      <c r="BM551" s="122">
        <v>1.48</v>
      </c>
      <c r="BN551" s="6">
        <f t="shared" si="850"/>
        <v>1.9473684210526316</v>
      </c>
      <c r="BO551" s="1" t="s">
        <v>431</v>
      </c>
      <c r="BP551" s="19">
        <v>59.9</v>
      </c>
      <c r="BQ551" s="19">
        <v>58.680000000000007</v>
      </c>
      <c r="BR551" s="42">
        <v>68590.8</v>
      </c>
      <c r="BS551" s="6">
        <f t="shared" si="851"/>
        <v>38.5</v>
      </c>
      <c r="BT551" s="4">
        <v>90.9</v>
      </c>
      <c r="BU551" s="42">
        <v>6627.45</v>
      </c>
      <c r="BV551" s="6">
        <f t="shared" si="852"/>
        <v>9.0999999999999943</v>
      </c>
      <c r="BW551" s="6">
        <f t="shared" si="853"/>
        <v>22.2</v>
      </c>
      <c r="BX551" s="22">
        <v>15</v>
      </c>
      <c r="BY551" s="22">
        <f t="shared" si="854"/>
        <v>3.33</v>
      </c>
      <c r="BZ551" s="6">
        <v>23.5</v>
      </c>
      <c r="CA551" s="22">
        <f t="shared" si="855"/>
        <v>5.2169999999999996</v>
      </c>
      <c r="CB551" s="6">
        <v>61.5</v>
      </c>
      <c r="CC551" s="22">
        <f t="shared" si="856"/>
        <v>13.652999999999999</v>
      </c>
      <c r="CD551" s="22">
        <v>1.9</v>
      </c>
      <c r="CE551" s="123">
        <v>95.1</v>
      </c>
      <c r="CF551" s="124">
        <v>9247</v>
      </c>
      <c r="CG551" s="123">
        <v>80.400000000000006</v>
      </c>
      <c r="CH551" s="124">
        <v>6243</v>
      </c>
      <c r="CI551" s="123">
        <v>24.4</v>
      </c>
      <c r="CJ551" s="123">
        <v>48.1</v>
      </c>
      <c r="CK551" s="124">
        <v>5874</v>
      </c>
      <c r="CL551" s="19">
        <f t="shared" si="857"/>
        <v>0.63829787234042556</v>
      </c>
      <c r="CM551" s="19"/>
      <c r="CN551" s="19"/>
      <c r="CO551" s="19"/>
      <c r="CP551" s="6"/>
      <c r="CQ551" s="19"/>
      <c r="CR551" s="19"/>
      <c r="CS551" s="20"/>
      <c r="CT551" s="25"/>
      <c r="CU551" s="125"/>
      <c r="CV551" s="125"/>
      <c r="CW551" s="1"/>
      <c r="CX551" s="1"/>
      <c r="CY551" s="1"/>
      <c r="CZ551" s="22"/>
      <c r="DA551" s="16"/>
      <c r="DB551" s="126" t="s">
        <v>257</v>
      </c>
      <c r="DC551" s="127"/>
      <c r="DD551" s="128" t="s">
        <v>1724</v>
      </c>
      <c r="DE551" s="1"/>
      <c r="DF551" s="1"/>
      <c r="DG551" s="1"/>
      <c r="DH551" s="1"/>
      <c r="DI551" s="1" t="s">
        <v>435</v>
      </c>
      <c r="DJ551" s="206" t="s">
        <v>490</v>
      </c>
      <c r="DK551" s="4">
        <v>2</v>
      </c>
      <c r="DL551" s="4"/>
      <c r="DM551" s="4"/>
      <c r="DN551" s="16">
        <v>0</v>
      </c>
      <c r="DO551" s="4"/>
      <c r="DP551" s="4"/>
      <c r="DQ551" s="4"/>
      <c r="DR551" s="22" t="s">
        <v>430</v>
      </c>
      <c r="DS551" s="22" t="s">
        <v>430</v>
      </c>
      <c r="DT551" s="64">
        <v>171</v>
      </c>
      <c r="DU551" s="22">
        <v>7</v>
      </c>
      <c r="DV551" s="22">
        <v>93</v>
      </c>
      <c r="DW551" s="22" t="s">
        <v>430</v>
      </c>
      <c r="DX551" s="22" t="s">
        <v>430</v>
      </c>
      <c r="DY551" s="22" t="s">
        <v>430</v>
      </c>
      <c r="DZ551" s="22" t="s">
        <v>430</v>
      </c>
      <c r="EA551" s="2">
        <v>0</v>
      </c>
      <c r="EB551" s="65"/>
      <c r="EC551" s="36"/>
      <c r="ED551" s="36"/>
      <c r="EE551" s="4">
        <f>L551</f>
        <v>6</v>
      </c>
      <c r="EF551" s="4">
        <v>21</v>
      </c>
      <c r="EG551" s="4"/>
      <c r="EH551" s="4">
        <v>0</v>
      </c>
      <c r="EI551" s="4" t="s">
        <v>513</v>
      </c>
      <c r="EJ551" s="4">
        <v>180</v>
      </c>
      <c r="EK551" s="4">
        <v>107</v>
      </c>
      <c r="EL551" s="6">
        <f t="shared" si="858"/>
        <v>33.02469135802469</v>
      </c>
      <c r="EM551" s="4"/>
      <c r="EN551" s="4">
        <v>1</v>
      </c>
      <c r="EO551" s="4">
        <v>1</v>
      </c>
      <c r="EP551" s="4">
        <v>1</v>
      </c>
      <c r="EQ551" s="31" t="s">
        <v>513</v>
      </c>
      <c r="ER551" s="14" t="s">
        <v>513</v>
      </c>
      <c r="ES551" s="129">
        <f>C551</f>
        <v>15875</v>
      </c>
      <c r="ET551" s="130">
        <v>75</v>
      </c>
      <c r="EU551" s="130">
        <v>5719</v>
      </c>
      <c r="EV551" s="130">
        <v>8000</v>
      </c>
      <c r="EW551" s="130">
        <v>37440</v>
      </c>
      <c r="EX551" s="130">
        <v>1940</v>
      </c>
      <c r="EY551" s="131">
        <f t="shared" si="840"/>
        <v>121.05599999999998</v>
      </c>
      <c r="EZ551" s="38">
        <f t="shared" si="841"/>
        <v>726.3359999999999</v>
      </c>
      <c r="FA551" s="9"/>
      <c r="FB551" s="9"/>
      <c r="FC551" s="9"/>
      <c r="FD551" s="9"/>
      <c r="FE551" s="132"/>
      <c r="FF551" s="132"/>
      <c r="FG551" s="132"/>
      <c r="FH551" s="133"/>
      <c r="FI551" s="134"/>
      <c r="FJ551" s="133"/>
      <c r="FK551" s="135"/>
      <c r="FL551" s="136"/>
      <c r="FM551" s="9"/>
      <c r="FN551" s="1"/>
      <c r="FO551" s="40">
        <f t="shared" si="842"/>
        <v>0.13100000000000001</v>
      </c>
      <c r="FP551" s="9"/>
      <c r="FQ551" s="118">
        <f t="shared" si="843"/>
        <v>33.92201433817101</v>
      </c>
      <c r="FR551" s="137">
        <f t="shared" si="844"/>
        <v>0.12105599999999998</v>
      </c>
      <c r="FS551" s="9"/>
      <c r="FT551" s="1"/>
      <c r="FU551" s="335"/>
      <c r="FV551" s="344">
        <v>44378</v>
      </c>
      <c r="FW551" s="210"/>
      <c r="FX551" s="244" t="s">
        <v>2471</v>
      </c>
      <c r="FY551" s="243" t="s">
        <v>2461</v>
      </c>
      <c r="FZ551" s="1"/>
      <c r="GA551" s="237" t="s">
        <v>430</v>
      </c>
      <c r="GB551" s="9"/>
      <c r="GC551" s="9"/>
      <c r="GD551" s="1"/>
      <c r="GE551" s="20">
        <v>0</v>
      </c>
      <c r="GF551" s="237" t="s">
        <v>513</v>
      </c>
      <c r="GG551" s="1"/>
      <c r="GH551" s="244" t="s">
        <v>430</v>
      </c>
      <c r="GI551" s="351">
        <v>0</v>
      </c>
      <c r="GJ551" s="244" t="s">
        <v>513</v>
      </c>
      <c r="GK551" s="1"/>
      <c r="GL551" s="244" t="s">
        <v>513</v>
      </c>
      <c r="GM551" s="9"/>
      <c r="GN551" s="1"/>
      <c r="GO551" s="10"/>
      <c r="GP551" s="10"/>
      <c r="GQ551" s="20"/>
      <c r="GR551" s="138"/>
      <c r="GS551" s="1"/>
      <c r="GT551" s="1"/>
      <c r="GU551" s="1"/>
      <c r="GV551" s="1"/>
      <c r="GW551" s="1"/>
      <c r="GX551" s="1"/>
      <c r="GY551" s="9"/>
      <c r="GZ551" s="9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9"/>
      <c r="KC551" s="9"/>
      <c r="KD551" s="9"/>
      <c r="KE551" s="20">
        <f t="shared" si="845"/>
        <v>92.002560000000003</v>
      </c>
      <c r="KF551" s="20">
        <f t="shared" si="846"/>
        <v>26.874431999999995</v>
      </c>
      <c r="KG551" s="20">
        <f t="shared" si="847"/>
        <v>1.6826783999999997</v>
      </c>
      <c r="KH551" s="20">
        <f t="shared" si="848"/>
        <v>7.0454591999999998</v>
      </c>
      <c r="KI551" s="20">
        <f t="shared" si="859"/>
        <v>1.7916287999999996</v>
      </c>
      <c r="KJ551" s="20">
        <f t="shared" si="860"/>
        <v>4.0311648</v>
      </c>
      <c r="KK551" s="20">
        <f t="shared" si="861"/>
        <v>6.3154915199999984</v>
      </c>
      <c r="KL551" s="20">
        <f t="shared" si="862"/>
        <v>16.527775679999994</v>
      </c>
      <c r="KM551" s="9"/>
      <c r="KN551" s="9"/>
      <c r="KO551" s="9"/>
      <c r="KP551" s="1"/>
      <c r="KQ551" s="9"/>
      <c r="KR551" s="9"/>
      <c r="KS551" s="245" t="s">
        <v>430</v>
      </c>
      <c r="KT551" s="459" t="s">
        <v>430</v>
      </c>
      <c r="KU551" s="237" t="s">
        <v>430</v>
      </c>
      <c r="KV551" s="237" t="s">
        <v>430</v>
      </c>
      <c r="KW551" s="237" t="s">
        <v>430</v>
      </c>
      <c r="KX551" s="237" t="s">
        <v>430</v>
      </c>
      <c r="KY551" s="237" t="s">
        <v>430</v>
      </c>
      <c r="KZ551" s="237" t="s">
        <v>430</v>
      </c>
      <c r="LA551" s="11" t="s">
        <v>430</v>
      </c>
      <c r="LB551" s="11"/>
      <c r="LC551" s="11"/>
    </row>
    <row r="552" spans="1:315">
      <c r="A552" s="1">
        <v>223</v>
      </c>
      <c r="B552" s="415">
        <f>COUNTIFS($D$3:D552,D552,$F$3:F552,F552)</f>
        <v>1</v>
      </c>
      <c r="C552" s="21">
        <v>11210</v>
      </c>
      <c r="D552" s="21" t="s">
        <v>2341</v>
      </c>
      <c r="E552" s="1" t="s">
        <v>484</v>
      </c>
      <c r="F552" s="12">
        <v>6508131289</v>
      </c>
      <c r="G552" s="1">
        <v>54</v>
      </c>
      <c r="H552" s="441">
        <v>43650</v>
      </c>
      <c r="I552" s="162"/>
      <c r="J552" s="24"/>
      <c r="K552" s="9"/>
      <c r="L552" s="1"/>
      <c r="M552" s="1"/>
      <c r="N552" s="1"/>
      <c r="O552" s="1"/>
      <c r="P552" s="25"/>
      <c r="Q552" s="25"/>
      <c r="R552" s="25"/>
      <c r="S552" s="27"/>
      <c r="T552" s="27"/>
      <c r="U552" s="27"/>
      <c r="V552" s="27"/>
      <c r="W552" s="27"/>
      <c r="X552" s="27"/>
      <c r="Y552" s="26"/>
      <c r="Z552" s="8"/>
      <c r="AA552" s="1"/>
      <c r="AB552" s="1"/>
      <c r="AC552" s="1"/>
      <c r="AD552" s="1"/>
      <c r="AE552" s="1"/>
      <c r="AF552" s="1"/>
      <c r="AG552" s="136"/>
      <c r="AH552" s="9"/>
      <c r="AI552" s="1"/>
      <c r="AJ552" s="1"/>
      <c r="AK552" s="112"/>
      <c r="AL552" s="1"/>
      <c r="AM552" s="1"/>
      <c r="AN552" s="1"/>
      <c r="AO552" s="163"/>
      <c r="AP552" s="164"/>
      <c r="AQ552" s="165"/>
      <c r="AR552" s="166"/>
      <c r="AS552" s="135"/>
      <c r="AT552" s="21"/>
      <c r="AU552" s="167"/>
      <c r="AV552" s="1"/>
      <c r="AW552" s="1"/>
      <c r="AX552" s="168"/>
      <c r="AY552" s="1"/>
      <c r="AZ552" s="1"/>
      <c r="BA552" s="142"/>
      <c r="BB552" s="1"/>
      <c r="BC552" s="169"/>
      <c r="BD552" s="4"/>
      <c r="BE552" s="1"/>
      <c r="BF552" s="1"/>
      <c r="BG552" s="1"/>
      <c r="BH552" s="1"/>
      <c r="BI552" s="1"/>
      <c r="BJ552" s="1"/>
      <c r="BK552" s="1"/>
      <c r="BL552" s="170"/>
      <c r="BM552" s="123"/>
      <c r="BN552" s="4"/>
      <c r="BO552" s="1"/>
      <c r="BP552" s="1"/>
      <c r="BQ552" s="1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5"/>
      <c r="CP552" s="4"/>
      <c r="CQ552" s="1"/>
      <c r="CR552" s="1"/>
      <c r="CS552" s="1"/>
      <c r="CT552" s="25"/>
      <c r="CU552" s="125"/>
      <c r="CV552" s="125"/>
      <c r="CW552" s="1"/>
      <c r="CX552" s="1"/>
      <c r="CY552" s="1"/>
      <c r="CZ552" s="1"/>
      <c r="DA552" s="1"/>
      <c r="DB552" s="126"/>
      <c r="DC552" s="8"/>
      <c r="DD552" s="8"/>
      <c r="DE552" s="1"/>
      <c r="DF552" s="1"/>
      <c r="DG552" s="1"/>
      <c r="DH552" s="1"/>
      <c r="DI552" s="2"/>
      <c r="DJ552" s="206" t="s">
        <v>490</v>
      </c>
      <c r="DK552" s="4"/>
      <c r="DL552" s="4"/>
      <c r="DM552" s="4"/>
      <c r="DN552" s="4"/>
      <c r="DO552" s="4"/>
      <c r="DP552" s="4"/>
      <c r="DQ552" s="4"/>
      <c r="DR552" s="1"/>
      <c r="DS552" s="1"/>
      <c r="DT552" s="2"/>
      <c r="DU552" s="2"/>
      <c r="DV552" s="2"/>
      <c r="DW552" s="2"/>
      <c r="DX552" s="2"/>
      <c r="DY552" s="2"/>
      <c r="DZ552" s="2"/>
      <c r="EA552" s="2"/>
      <c r="EB552" s="1"/>
      <c r="EC552" s="9"/>
      <c r="ED552" s="9"/>
      <c r="EE552" s="9"/>
      <c r="EF552" s="1">
        <v>60</v>
      </c>
      <c r="EG552" s="1"/>
      <c r="EH552" s="1">
        <v>0</v>
      </c>
      <c r="EI552" s="237" t="s">
        <v>513</v>
      </c>
      <c r="EJ552" s="1">
        <v>178</v>
      </c>
      <c r="EK552" s="1">
        <v>107</v>
      </c>
      <c r="EL552" s="6">
        <f>EK552/((EJ552/100)*(EJ552/100))</f>
        <v>33.770988511551572</v>
      </c>
      <c r="EM552" s="1"/>
      <c r="EN552" s="1">
        <v>1</v>
      </c>
      <c r="EO552" s="1">
        <v>2</v>
      </c>
      <c r="EP552" s="1">
        <v>2</v>
      </c>
      <c r="EQ552" s="244" t="s">
        <v>513</v>
      </c>
      <c r="ER552" s="10" t="s">
        <v>513</v>
      </c>
      <c r="ES552" s="129"/>
      <c r="ET552" s="9"/>
      <c r="EU552" s="9"/>
      <c r="EV552" s="9"/>
      <c r="EW552" s="9"/>
      <c r="EX552" s="9"/>
      <c r="EY552" s="132"/>
      <c r="EZ552" s="132"/>
      <c r="FA552" s="11"/>
      <c r="FB552" s="9"/>
      <c r="FC552" s="9"/>
      <c r="FD552" s="9"/>
      <c r="FE552" s="9"/>
      <c r="FF552" s="9"/>
      <c r="FG552" s="132"/>
      <c r="FH552" s="132"/>
      <c r="FI552" s="134"/>
      <c r="FJ552" s="133"/>
      <c r="FK552" s="171"/>
      <c r="FL552" s="21"/>
      <c r="FM552" s="136"/>
      <c r="FN552" s="9"/>
      <c r="FO552" s="36"/>
      <c r="FP552" s="9"/>
      <c r="FQ552" s="132"/>
      <c r="FR552" s="132"/>
      <c r="FS552" s="1"/>
      <c r="FT552" s="1"/>
      <c r="FU552" s="335" t="s">
        <v>772</v>
      </c>
      <c r="FV552" s="344">
        <v>43556</v>
      </c>
      <c r="FW552" s="210" t="s">
        <v>772</v>
      </c>
      <c r="FX552" s="244" t="s">
        <v>2609</v>
      </c>
      <c r="FY552" s="243" t="s">
        <v>2461</v>
      </c>
      <c r="FZ552" s="1"/>
      <c r="GA552" s="237" t="s">
        <v>430</v>
      </c>
      <c r="GB552" s="9"/>
      <c r="GC552" s="9"/>
      <c r="GD552" s="1"/>
      <c r="GE552" s="20">
        <v>0</v>
      </c>
      <c r="GF552" s="237" t="s">
        <v>513</v>
      </c>
      <c r="GG552" s="1"/>
      <c r="GH552" s="244" t="s">
        <v>430</v>
      </c>
      <c r="GI552" s="351">
        <v>0</v>
      </c>
      <c r="GJ552" s="244" t="s">
        <v>2478</v>
      </c>
      <c r="GK552" s="1"/>
      <c r="GL552" s="244" t="s">
        <v>513</v>
      </c>
      <c r="GM552" s="9"/>
      <c r="GN552" s="1"/>
      <c r="GO552" s="1"/>
      <c r="GP552" s="4"/>
      <c r="GQ552" s="1"/>
      <c r="GR552" s="138"/>
      <c r="GS552" s="1"/>
      <c r="GT552" s="1"/>
      <c r="GU552" s="1"/>
      <c r="GV552" s="1"/>
      <c r="GW552" s="1"/>
      <c r="GX552" s="1"/>
      <c r="GY552" s="9"/>
      <c r="GZ552" s="9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1"/>
      <c r="KQ552" s="9"/>
      <c r="KR552" s="9"/>
      <c r="KS552" s="245" t="s">
        <v>430</v>
      </c>
      <c r="KT552" s="459" t="s">
        <v>430</v>
      </c>
      <c r="KU552" s="237" t="s">
        <v>430</v>
      </c>
      <c r="KV552" s="237" t="s">
        <v>430</v>
      </c>
      <c r="KW552" s="237" t="s">
        <v>430</v>
      </c>
      <c r="KX552" s="237" t="s">
        <v>430</v>
      </c>
      <c r="KY552" s="237" t="s">
        <v>430</v>
      </c>
      <c r="KZ552" s="237" t="s">
        <v>430</v>
      </c>
      <c r="LA552" s="11" t="s">
        <v>430</v>
      </c>
      <c r="LB552" s="11"/>
      <c r="LC552" s="11"/>
    </row>
    <row r="553" spans="1:315">
      <c r="A553" s="1">
        <v>139</v>
      </c>
      <c r="B553" s="415">
        <f>COUNTIFS($D$3:D553,D553,$F$3:F553,F553)</f>
        <v>1</v>
      </c>
      <c r="C553" s="21">
        <v>12827</v>
      </c>
      <c r="D553" s="21" t="s">
        <v>2341</v>
      </c>
      <c r="E553" s="1" t="s">
        <v>519</v>
      </c>
      <c r="F553" s="12">
        <v>8910285758</v>
      </c>
      <c r="G553" s="1">
        <v>31</v>
      </c>
      <c r="H553" s="441">
        <v>43978</v>
      </c>
      <c r="I553" s="162"/>
      <c r="J553" s="24"/>
      <c r="K553" s="9"/>
      <c r="L553" s="1"/>
      <c r="M553" s="1"/>
      <c r="N553" s="1"/>
      <c r="O553" s="1"/>
      <c r="P553" s="25"/>
      <c r="Q553" s="25"/>
      <c r="R553" s="25"/>
      <c r="S553" s="27"/>
      <c r="T553" s="27"/>
      <c r="U553" s="27"/>
      <c r="V553" s="27"/>
      <c r="W553" s="27"/>
      <c r="X553" s="27"/>
      <c r="Y553" s="26"/>
      <c r="Z553" s="8"/>
      <c r="AA553" s="1"/>
      <c r="AB553" s="1"/>
      <c r="AC553" s="1"/>
      <c r="AD553" s="1"/>
      <c r="AE553" s="1"/>
      <c r="AF553" s="1"/>
      <c r="AG553" s="136"/>
      <c r="AH553" s="9"/>
      <c r="AI553" s="1"/>
      <c r="AJ553" s="1"/>
      <c r="AK553" s="112"/>
      <c r="AL553" s="1"/>
      <c r="AM553" s="1"/>
      <c r="AN553" s="1"/>
      <c r="AO553" s="163"/>
      <c r="AP553" s="164"/>
      <c r="AQ553" s="165"/>
      <c r="AR553" s="166"/>
      <c r="AS553" s="135"/>
      <c r="AT553" s="21"/>
      <c r="AU553" s="167"/>
      <c r="AV553" s="1"/>
      <c r="AW553" s="1"/>
      <c r="AX553" s="168"/>
      <c r="AY553" s="1"/>
      <c r="AZ553" s="1"/>
      <c r="BA553" s="142"/>
      <c r="BB553" s="1"/>
      <c r="BC553" s="169"/>
      <c r="BD553" s="4"/>
      <c r="BE553" s="1"/>
      <c r="BF553" s="1"/>
      <c r="BG553" s="1"/>
      <c r="BH553" s="1"/>
      <c r="BI553" s="1"/>
      <c r="BJ553" s="1"/>
      <c r="BK553" s="1"/>
      <c r="BL553" s="170"/>
      <c r="BM553" s="123"/>
      <c r="BN553" s="4"/>
      <c r="BO553" s="1"/>
      <c r="BP553" s="1"/>
      <c r="BQ553" s="1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5"/>
      <c r="CP553" s="4"/>
      <c r="CQ553" s="1"/>
      <c r="CR553" s="1"/>
      <c r="CS553" s="1"/>
      <c r="CT553" s="25"/>
      <c r="CU553" s="125"/>
      <c r="CV553" s="125"/>
      <c r="CW553" s="1"/>
      <c r="CX553" s="1"/>
      <c r="CY553" s="1"/>
      <c r="CZ553" s="1"/>
      <c r="DA553" s="1"/>
      <c r="DB553" s="126"/>
      <c r="DC553" s="8"/>
      <c r="DD553" s="8"/>
      <c r="DE553" s="1"/>
      <c r="DF553" s="1"/>
      <c r="DG553" s="1"/>
      <c r="DH553" s="1"/>
      <c r="DI553" s="2"/>
      <c r="DJ553" s="206" t="s">
        <v>490</v>
      </c>
      <c r="DK553" s="4"/>
      <c r="DL553" s="4"/>
      <c r="DM553" s="4"/>
      <c r="DN553" s="4"/>
      <c r="DO553" s="4"/>
      <c r="DP553" s="4"/>
      <c r="DQ553" s="4"/>
      <c r="DR553" s="1"/>
      <c r="DS553" s="1"/>
      <c r="DT553" s="2"/>
      <c r="DU553" s="2"/>
      <c r="DV553" s="2"/>
      <c r="DW553" s="2"/>
      <c r="DX553" s="2"/>
      <c r="DY553" s="2"/>
      <c r="DZ553" s="2"/>
      <c r="EA553" s="2"/>
      <c r="EB553" s="1"/>
      <c r="EC553" s="9"/>
      <c r="ED553" s="9"/>
      <c r="EE553" s="9"/>
      <c r="EF553" s="1">
        <v>15</v>
      </c>
      <c r="EG553" s="1"/>
      <c r="EH553" s="1">
        <v>0</v>
      </c>
      <c r="EI553" s="237" t="s">
        <v>513</v>
      </c>
      <c r="EJ553" s="237" t="s">
        <v>430</v>
      </c>
      <c r="EK553" s="237" t="s">
        <v>430</v>
      </c>
      <c r="EL553" s="6" t="s">
        <v>430</v>
      </c>
      <c r="EM553" s="1"/>
      <c r="EN553" s="1">
        <v>0</v>
      </c>
      <c r="EO553" s="1">
        <v>0</v>
      </c>
      <c r="EP553" s="1">
        <v>0</v>
      </c>
      <c r="EQ553" s="244" t="s">
        <v>513</v>
      </c>
      <c r="ER553" s="10" t="s">
        <v>513</v>
      </c>
      <c r="ES553" s="129"/>
      <c r="ET553" s="9"/>
      <c r="EU553" s="9"/>
      <c r="EV553" s="9"/>
      <c r="EW553" s="9"/>
      <c r="EX553" s="9"/>
      <c r="EY553" s="132"/>
      <c r="EZ553" s="132"/>
      <c r="FA553" s="11"/>
      <c r="FB553" s="9"/>
      <c r="FC553" s="9"/>
      <c r="FD553" s="9"/>
      <c r="FE553" s="9"/>
      <c r="FF553" s="9"/>
      <c r="FG553" s="132"/>
      <c r="FH553" s="132"/>
      <c r="FI553" s="134"/>
      <c r="FJ553" s="133"/>
      <c r="FK553" s="171"/>
      <c r="FL553" s="21"/>
      <c r="FM553" s="136"/>
      <c r="FN553" s="9"/>
      <c r="FO553" s="36"/>
      <c r="FP553" s="9"/>
      <c r="FQ553" s="132"/>
      <c r="FR553" s="132"/>
      <c r="FS553" s="1"/>
      <c r="FT553" s="1"/>
      <c r="FU553" s="335" t="s">
        <v>772</v>
      </c>
      <c r="FV553" s="348" t="s">
        <v>513</v>
      </c>
      <c r="FW553" s="210" t="s">
        <v>772</v>
      </c>
      <c r="FX553" s="244" t="s">
        <v>2606</v>
      </c>
      <c r="FY553" s="243" t="s">
        <v>2461</v>
      </c>
      <c r="FZ553" s="1"/>
      <c r="GA553" s="1">
        <v>2</v>
      </c>
      <c r="GB553" s="9"/>
      <c r="GC553" s="9"/>
      <c r="GD553" s="1"/>
      <c r="GE553" s="20">
        <v>0</v>
      </c>
      <c r="GF553" s="237" t="s">
        <v>513</v>
      </c>
      <c r="GG553" s="1"/>
      <c r="GH553" s="28">
        <v>44013</v>
      </c>
      <c r="GI553" s="351">
        <v>0</v>
      </c>
      <c r="GJ553" s="244" t="s">
        <v>2865</v>
      </c>
      <c r="GK553" s="1"/>
      <c r="GL553" s="244" t="s">
        <v>513</v>
      </c>
      <c r="GM553" s="9"/>
      <c r="GN553" s="1"/>
      <c r="GO553" s="1"/>
      <c r="GP553" s="4"/>
      <c r="GQ553" s="1"/>
      <c r="GR553" s="138"/>
      <c r="GS553" s="1"/>
      <c r="GT553" s="1"/>
      <c r="GU553" s="1"/>
      <c r="GV553" s="1"/>
      <c r="GW553" s="1"/>
      <c r="GX553" s="1"/>
      <c r="GY553" s="9"/>
      <c r="GZ553" s="9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1"/>
      <c r="KQ553" s="9"/>
      <c r="KR553" s="9"/>
      <c r="KS553" s="23">
        <v>44013</v>
      </c>
      <c r="KT553" s="20">
        <v>1</v>
      </c>
      <c r="KU553" s="1">
        <v>0</v>
      </c>
      <c r="KV553" s="1">
        <v>1</v>
      </c>
      <c r="KW553" s="23">
        <v>44013</v>
      </c>
      <c r="KX553" s="1">
        <v>1</v>
      </c>
      <c r="KY553" s="1">
        <v>0</v>
      </c>
      <c r="KZ553" s="1">
        <v>3</v>
      </c>
      <c r="LA553" s="11" t="s">
        <v>2744</v>
      </c>
      <c r="LB553" s="11"/>
      <c r="LC553" s="11"/>
    </row>
    <row r="554" spans="1:315">
      <c r="A554" s="1">
        <v>58</v>
      </c>
      <c r="B554" s="1">
        <f>COUNTIFS($D$3:D554,D554,$F$3:F554,F554)</f>
        <v>1</v>
      </c>
      <c r="C554" s="34">
        <v>14746</v>
      </c>
      <c r="D554" s="21" t="s">
        <v>1492</v>
      </c>
      <c r="E554" s="2" t="s">
        <v>505</v>
      </c>
      <c r="F554" s="12">
        <v>6153111294</v>
      </c>
      <c r="G554" s="1">
        <v>60</v>
      </c>
      <c r="H554" s="441">
        <v>44265</v>
      </c>
      <c r="I554" s="29" t="s">
        <v>1493</v>
      </c>
      <c r="J554" s="24" t="s">
        <v>486</v>
      </c>
      <c r="K554" s="2" t="s">
        <v>429</v>
      </c>
      <c r="L554" s="2">
        <v>6</v>
      </c>
      <c r="M554" s="2" t="s">
        <v>628</v>
      </c>
      <c r="N554" s="2" t="s">
        <v>644</v>
      </c>
      <c r="O554" s="11"/>
      <c r="P554" s="2" t="s">
        <v>1480</v>
      </c>
      <c r="Q554" s="11"/>
      <c r="R554" s="11"/>
      <c r="S554" s="11"/>
      <c r="T554" s="41"/>
      <c r="U554" s="41"/>
      <c r="V554" s="61" t="s">
        <v>1358</v>
      </c>
      <c r="W554" s="41"/>
      <c r="X554" s="63"/>
      <c r="Y554" s="63"/>
      <c r="Z554" s="11"/>
      <c r="AA554" s="1" t="s">
        <v>793</v>
      </c>
      <c r="AB554" s="1"/>
      <c r="AC554" s="112">
        <v>818</v>
      </c>
      <c r="AD554" s="112">
        <v>4900</v>
      </c>
      <c r="AE554" s="11"/>
      <c r="AF554" s="11"/>
      <c r="AG554" s="11" t="s">
        <v>482</v>
      </c>
      <c r="AH554" s="112">
        <v>350</v>
      </c>
      <c r="AI554" s="11"/>
      <c r="AJ554" s="11"/>
      <c r="AK554" s="112"/>
      <c r="AL554" s="1"/>
      <c r="AM554" s="11"/>
      <c r="AN554" s="1"/>
      <c r="AO554" s="113">
        <v>73.8</v>
      </c>
      <c r="AP554" s="114">
        <v>19.8</v>
      </c>
      <c r="AQ554" s="115">
        <v>5.99</v>
      </c>
      <c r="AR554" s="116">
        <f>AO554+AP554+AQ554</f>
        <v>99.589999999999989</v>
      </c>
      <c r="AS554" s="117">
        <f>AO554/AP554</f>
        <v>3.7272727272727271</v>
      </c>
      <c r="AT554" s="118">
        <f>AO554/AP554*AQ554</f>
        <v>22.326363636363634</v>
      </c>
      <c r="AU554" s="119">
        <f>AO554/(AP554+AQ554)</f>
        <v>2.8615742535866615</v>
      </c>
      <c r="AV554" s="19">
        <f>AW554*AO554/100</f>
        <v>68.064000000000007</v>
      </c>
      <c r="AW554" s="19">
        <f>98-AY554-(CD554*100/AO554)</f>
        <v>92.22764227642277</v>
      </c>
      <c r="AX554" s="120">
        <v>3.64</v>
      </c>
      <c r="AY554" s="19">
        <f>AX554*100/AO554</f>
        <v>4.9322493224932256</v>
      </c>
      <c r="AZ554" s="1" t="s">
        <v>431</v>
      </c>
      <c r="BA554" s="55">
        <v>32</v>
      </c>
      <c r="BB554" s="1" t="s">
        <v>431</v>
      </c>
      <c r="BC554" s="6">
        <v>0.05</v>
      </c>
      <c r="BD554" s="6"/>
      <c r="BE554" s="19"/>
      <c r="BF554" s="19"/>
      <c r="BG554" s="2">
        <v>5874</v>
      </c>
      <c r="BH554" s="2">
        <v>258.18181818181819</v>
      </c>
      <c r="BI554" s="19">
        <v>0.38</v>
      </c>
      <c r="BJ554" s="19">
        <v>27.3</v>
      </c>
      <c r="BK554" s="1">
        <v>72.7</v>
      </c>
      <c r="BL554" s="121">
        <f>BJ554/BK554</f>
        <v>0.37551581843191195</v>
      </c>
      <c r="BM554" s="122">
        <v>0.63</v>
      </c>
      <c r="BN554" s="6">
        <f>BM554*100/AO554</f>
        <v>0.85365853658536583</v>
      </c>
      <c r="BO554" s="1" t="s">
        <v>431</v>
      </c>
      <c r="BP554" s="19">
        <v>66</v>
      </c>
      <c r="BQ554" s="19">
        <v>62.9</v>
      </c>
      <c r="BR554" s="6">
        <v>49334.25</v>
      </c>
      <c r="BS554" s="6">
        <f>BX554+BZ554</f>
        <v>54.3</v>
      </c>
      <c r="BT554" s="4">
        <v>79.5</v>
      </c>
      <c r="BU554" s="4">
        <v>7656</v>
      </c>
      <c r="BV554" s="6">
        <f>100-BT554</f>
        <v>20.5</v>
      </c>
      <c r="BW554" s="6">
        <f>BY554+CA554+CC554</f>
        <v>19.720800000000001</v>
      </c>
      <c r="BX554" s="22">
        <v>30.5</v>
      </c>
      <c r="BY554" s="22">
        <f>BX554*AP554/100</f>
        <v>6.0389999999999997</v>
      </c>
      <c r="BZ554" s="4">
        <v>23.8</v>
      </c>
      <c r="CA554" s="22">
        <f>BZ554*AP554/100</f>
        <v>4.7123999999999997</v>
      </c>
      <c r="CB554" s="4">
        <v>45.3</v>
      </c>
      <c r="CC554" s="22">
        <f>CB554*AP554/100</f>
        <v>8.9694000000000003</v>
      </c>
      <c r="CD554" s="22">
        <v>0.62</v>
      </c>
      <c r="CE554" s="123">
        <v>91.8</v>
      </c>
      <c r="CF554" s="123">
        <v>6778</v>
      </c>
      <c r="CG554" s="123">
        <v>70.099999999999994</v>
      </c>
      <c r="CH554" s="123">
        <v>4603</v>
      </c>
      <c r="CI554" s="123">
        <v>17.8</v>
      </c>
      <c r="CJ554" s="123">
        <v>52.9</v>
      </c>
      <c r="CK554" s="123">
        <v>5459</v>
      </c>
      <c r="CL554" s="19">
        <f>BX554/BZ554</f>
        <v>1.2815126050420167</v>
      </c>
      <c r="CM554" s="19">
        <v>6.21</v>
      </c>
      <c r="CN554" s="19">
        <v>10</v>
      </c>
      <c r="CO554" s="19">
        <v>7.11</v>
      </c>
      <c r="CP554" s="6"/>
      <c r="CQ554" s="19"/>
      <c r="CR554" s="19"/>
      <c r="CS554" s="20"/>
      <c r="CT554" s="25"/>
      <c r="CU554" s="125"/>
      <c r="CV554" s="125"/>
      <c r="CW554" s="1"/>
      <c r="CX554" s="1"/>
      <c r="CY554" s="1"/>
      <c r="CZ554" s="22"/>
      <c r="DA554" s="16"/>
      <c r="DB554" s="126" t="s">
        <v>257</v>
      </c>
      <c r="DC554" s="127"/>
      <c r="DD554" s="128" t="s">
        <v>1494</v>
      </c>
      <c r="DE554" s="1"/>
      <c r="DF554" s="1"/>
      <c r="DG554" s="1"/>
      <c r="DH554" s="1"/>
      <c r="DI554" s="1" t="s">
        <v>435</v>
      </c>
      <c r="DJ554" s="205" t="s">
        <v>482</v>
      </c>
      <c r="DK554" s="4">
        <v>2</v>
      </c>
      <c r="DL554" s="4"/>
      <c r="DM554" s="4"/>
      <c r="DN554" s="16">
        <v>0</v>
      </c>
      <c r="DO554" s="4"/>
      <c r="DP554" s="4"/>
      <c r="DQ554" s="4"/>
      <c r="DR554" s="1" t="s">
        <v>430</v>
      </c>
      <c r="DS554" s="1" t="s">
        <v>430</v>
      </c>
      <c r="DT554" s="1">
        <v>415</v>
      </c>
      <c r="DU554" s="1">
        <v>9.4</v>
      </c>
      <c r="DV554" s="1">
        <v>90.6</v>
      </c>
      <c r="DW554" s="1" t="s">
        <v>430</v>
      </c>
      <c r="DX554" s="1" t="s">
        <v>430</v>
      </c>
      <c r="DY554" s="1" t="s">
        <v>430</v>
      </c>
      <c r="DZ554" s="1" t="s">
        <v>430</v>
      </c>
      <c r="EA554" s="1">
        <v>0</v>
      </c>
      <c r="EB554" s="1"/>
      <c r="EC554" s="36"/>
      <c r="ED554" s="36"/>
      <c r="EE554" s="4">
        <f>L554</f>
        <v>6</v>
      </c>
      <c r="EF554" s="4">
        <v>15</v>
      </c>
      <c r="EG554" s="4"/>
      <c r="EH554" s="4">
        <v>1</v>
      </c>
      <c r="EI554" s="4" t="s">
        <v>2439</v>
      </c>
      <c r="EJ554" s="4">
        <v>164</v>
      </c>
      <c r="EK554" s="4">
        <v>100</v>
      </c>
      <c r="EL554" s="6">
        <f>EK554/(EJ554*EJ554*0.01*0.01)</f>
        <v>37.180249851279001</v>
      </c>
      <c r="EM554" s="4"/>
      <c r="EN554" s="4">
        <v>1</v>
      </c>
      <c r="EO554" s="4">
        <v>3</v>
      </c>
      <c r="EP554" s="4">
        <v>2</v>
      </c>
      <c r="EQ554" s="31" t="s">
        <v>513</v>
      </c>
      <c r="ER554" s="14" t="s">
        <v>513</v>
      </c>
      <c r="ES554" s="129">
        <v>14746</v>
      </c>
      <c r="ET554" s="130">
        <v>75</v>
      </c>
      <c r="EU554" s="130">
        <v>23809</v>
      </c>
      <c r="EV554" s="130">
        <v>4000</v>
      </c>
      <c r="EW554" s="130">
        <v>39780</v>
      </c>
      <c r="EX554" s="130">
        <v>6166</v>
      </c>
      <c r="EY554" s="131">
        <f>EX554/EV554*EW554/ET554</f>
        <v>817.61160000000007</v>
      </c>
      <c r="EZ554" s="38">
        <f>L554*EY554</f>
        <v>4905.6696000000002</v>
      </c>
      <c r="FA554" s="9"/>
      <c r="FB554" s="9"/>
      <c r="FC554" s="9"/>
      <c r="FD554" s="9"/>
      <c r="FE554" s="132"/>
      <c r="FF554" s="132"/>
      <c r="FG554" s="132"/>
      <c r="FH554" s="133"/>
      <c r="FI554" s="134"/>
      <c r="FJ554" s="133"/>
      <c r="FK554" s="135"/>
      <c r="FL554" s="136"/>
      <c r="FM554" s="9"/>
      <c r="FN554" s="1"/>
      <c r="FO554" s="40">
        <f>AC554/1000</f>
        <v>0.81799999999999995</v>
      </c>
      <c r="FP554" s="9"/>
      <c r="FQ554" s="118">
        <f>EX554*100/EU554</f>
        <v>25.897769750934522</v>
      </c>
      <c r="FR554" s="137">
        <f>EY554/1000</f>
        <v>0.8176116000000001</v>
      </c>
      <c r="FS554" s="9"/>
      <c r="FT554" s="1"/>
      <c r="FU554" s="336">
        <v>41730</v>
      </c>
      <c r="FV554" s="343"/>
      <c r="FW554" s="237" t="s">
        <v>2471</v>
      </c>
      <c r="FX554" s="208"/>
      <c r="FY554" s="243" t="s">
        <v>2625</v>
      </c>
      <c r="FZ554" s="1"/>
      <c r="GA554" s="1">
        <v>1</v>
      </c>
      <c r="GB554" s="9"/>
      <c r="GC554" s="9"/>
      <c r="GD554" s="1"/>
      <c r="GE554" s="20">
        <v>1</v>
      </c>
      <c r="GF554" s="237" t="s">
        <v>784</v>
      </c>
      <c r="GG554" s="1"/>
      <c r="GH554" s="244" t="s">
        <v>430</v>
      </c>
      <c r="GI554" s="351">
        <v>1</v>
      </c>
      <c r="GJ554" s="244" t="s">
        <v>784</v>
      </c>
      <c r="GK554" s="1"/>
      <c r="GL554" s="244" t="s">
        <v>513</v>
      </c>
      <c r="GM554" s="9"/>
      <c r="GN554" s="1"/>
      <c r="GO554" s="10">
        <v>44265</v>
      </c>
      <c r="GP554" s="10"/>
      <c r="GQ554" s="20"/>
      <c r="GR554" s="138"/>
      <c r="GS554" s="1"/>
      <c r="GT554" s="1"/>
      <c r="GU554" s="1"/>
      <c r="GV554" s="1"/>
      <c r="GW554" s="1"/>
      <c r="GX554" s="1"/>
      <c r="GY554" s="9"/>
      <c r="GZ554" s="9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9"/>
      <c r="KC554" s="9"/>
      <c r="KD554" s="9"/>
      <c r="KE554" s="20">
        <f>FR554*AO554/100*1000</f>
        <v>603.39736080000011</v>
      </c>
      <c r="KF554" s="20">
        <f>FR554*AP554/100*1000</f>
        <v>161.88709680000002</v>
      </c>
      <c r="KG554" s="20">
        <f>FR554*AQ554/100*1000</f>
        <v>48.97493484000001</v>
      </c>
      <c r="KH554" s="20">
        <f>FR554*AX554/100*1000</f>
        <v>29.761062240000005</v>
      </c>
      <c r="KI554" s="20">
        <f>FR554*BM554/100*1000</f>
        <v>5.1509530800000007</v>
      </c>
      <c r="KJ554" s="20">
        <f>FR554*BY554/100*1000</f>
        <v>49.375564523999998</v>
      </c>
      <c r="KK554" s="20">
        <f>FR554*CA554/100*1000</f>
        <v>38.529129038400001</v>
      </c>
      <c r="KL554" s="20">
        <f>FR554*CC554/100*1000</f>
        <v>73.334854850400021</v>
      </c>
      <c r="KM554" s="9"/>
      <c r="KN554" s="9"/>
      <c r="KO554" s="9"/>
      <c r="KP554" s="1"/>
      <c r="KQ554" s="9"/>
      <c r="KR554" s="9"/>
      <c r="KS554" s="245" t="s">
        <v>430</v>
      </c>
      <c r="KT554" s="459" t="s">
        <v>430</v>
      </c>
      <c r="KU554" s="237" t="s">
        <v>430</v>
      </c>
      <c r="KV554" s="237" t="s">
        <v>430</v>
      </c>
      <c r="KW554" s="237" t="s">
        <v>430</v>
      </c>
      <c r="KX554" s="237" t="s">
        <v>430</v>
      </c>
      <c r="KY554" s="237" t="s">
        <v>430</v>
      </c>
      <c r="KZ554" s="237" t="s">
        <v>430</v>
      </c>
      <c r="LA554" s="11" t="s">
        <v>430</v>
      </c>
      <c r="LB554" s="11"/>
      <c r="LC554" s="11"/>
    </row>
    <row r="555" spans="1:315">
      <c r="A555" s="1">
        <v>66</v>
      </c>
      <c r="B555" s="415">
        <f>COUNTIFS($D$3:D555,D555,$F$3:F555,F555)</f>
        <v>1</v>
      </c>
      <c r="C555" s="21">
        <v>8296</v>
      </c>
      <c r="D555" s="21" t="s">
        <v>2275</v>
      </c>
      <c r="E555" s="1" t="s">
        <v>2276</v>
      </c>
      <c r="F555" s="12">
        <v>9062204844</v>
      </c>
      <c r="G555" s="1">
        <v>28</v>
      </c>
      <c r="H555" s="441">
        <v>43194</v>
      </c>
      <c r="I555" s="162"/>
      <c r="J555" s="24"/>
      <c r="K555" s="9"/>
      <c r="L555" s="1"/>
      <c r="M555" s="1"/>
      <c r="N555" s="1"/>
      <c r="O555" s="1"/>
      <c r="P555" s="25"/>
      <c r="Q555" s="25"/>
      <c r="R555" s="25"/>
      <c r="S555" s="27"/>
      <c r="T555" s="27"/>
      <c r="U555" s="27"/>
      <c r="V555" s="27"/>
      <c r="W555" s="27"/>
      <c r="X555" s="27"/>
      <c r="Y555" s="26"/>
      <c r="Z555" s="8"/>
      <c r="AA555" s="1"/>
      <c r="AB555" s="1"/>
      <c r="AC555" s="1"/>
      <c r="AD555" s="1"/>
      <c r="AE555" s="1"/>
      <c r="AF555" s="1"/>
      <c r="AG555" s="136"/>
      <c r="AH555" s="9"/>
      <c r="AI555" s="1"/>
      <c r="AJ555" s="1"/>
      <c r="AK555" s="112"/>
      <c r="AL555" s="1"/>
      <c r="AM555" s="1"/>
      <c r="AN555" s="1"/>
      <c r="AO555" s="163"/>
      <c r="AP555" s="164"/>
      <c r="AQ555" s="165"/>
      <c r="AR555" s="166"/>
      <c r="AS555" s="135"/>
      <c r="AT555" s="21"/>
      <c r="AU555" s="167"/>
      <c r="AV555" s="1"/>
      <c r="AW555" s="1"/>
      <c r="AX555" s="168"/>
      <c r="AY555" s="1"/>
      <c r="AZ555" s="1"/>
      <c r="BA555" s="142"/>
      <c r="BB555" s="1"/>
      <c r="BC555" s="169"/>
      <c r="BD555" s="4"/>
      <c r="BE555" s="1"/>
      <c r="BF555" s="1"/>
      <c r="BG555" s="1"/>
      <c r="BH555" s="1"/>
      <c r="BI555" s="1"/>
      <c r="BJ555" s="1"/>
      <c r="BK555" s="1"/>
      <c r="BL555" s="170"/>
      <c r="BM555" s="123"/>
      <c r="BN555" s="4"/>
      <c r="BO555" s="1"/>
      <c r="BP555" s="1"/>
      <c r="BQ555" s="1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5"/>
      <c r="CP555" s="4"/>
      <c r="CQ555" s="1"/>
      <c r="CR555" s="1"/>
      <c r="CS555" s="1"/>
      <c r="CT555" s="25"/>
      <c r="CU555" s="125"/>
      <c r="CV555" s="125"/>
      <c r="CW555" s="1"/>
      <c r="CX555" s="1"/>
      <c r="CY555" s="1"/>
      <c r="CZ555" s="1"/>
      <c r="DA555" s="1"/>
      <c r="DB555" s="126"/>
      <c r="DC555" s="8"/>
      <c r="DD555" s="8"/>
      <c r="DE555" s="1"/>
      <c r="DF555" s="1"/>
      <c r="DG555" s="1"/>
      <c r="DH555" s="1"/>
      <c r="DI555" s="2"/>
      <c r="DJ555" s="206" t="s">
        <v>490</v>
      </c>
      <c r="DK555" s="4"/>
      <c r="DL555" s="4"/>
      <c r="DM555" s="4"/>
      <c r="DN555" s="4"/>
      <c r="DO555" s="4"/>
      <c r="DP555" s="4"/>
      <c r="DQ555" s="4"/>
      <c r="DR555" s="1"/>
      <c r="DS555" s="1"/>
      <c r="DT555" s="2"/>
      <c r="DU555" s="2"/>
      <c r="DV555" s="2"/>
      <c r="DW555" s="2"/>
      <c r="DX555" s="2"/>
      <c r="DY555" s="2"/>
      <c r="DZ555" s="2"/>
      <c r="EA555" s="2"/>
      <c r="EB555" s="1"/>
      <c r="EC555" s="9"/>
      <c r="ED555" s="9"/>
      <c r="EE555" s="9"/>
      <c r="EF555" s="1">
        <v>32</v>
      </c>
      <c r="EG555" s="1"/>
      <c r="EH555" s="1">
        <v>1</v>
      </c>
      <c r="EI555" s="237" t="s">
        <v>2866</v>
      </c>
      <c r="EJ555" s="1">
        <v>180</v>
      </c>
      <c r="EK555" s="1">
        <v>67</v>
      </c>
      <c r="EL555" s="6">
        <f>EK555/((EJ555/100)*(EJ555/100))</f>
        <v>20.679012345679013</v>
      </c>
      <c r="EM555" s="1"/>
      <c r="EN555" s="1">
        <v>1</v>
      </c>
      <c r="EO555" s="1">
        <v>0</v>
      </c>
      <c r="EP555" s="1">
        <v>0</v>
      </c>
      <c r="EQ555" s="244" t="s">
        <v>2431</v>
      </c>
      <c r="ER555" s="10">
        <v>43083</v>
      </c>
      <c r="ES555" s="129"/>
      <c r="ET555" s="9"/>
      <c r="EU555" s="9"/>
      <c r="EV555" s="9"/>
      <c r="EW555" s="9"/>
      <c r="EX555" s="9"/>
      <c r="EY555" s="132"/>
      <c r="EZ555" s="132"/>
      <c r="FA555" s="11"/>
      <c r="FB555" s="9"/>
      <c r="FC555" s="9"/>
      <c r="FD555" s="9"/>
      <c r="FE555" s="9"/>
      <c r="FF555" s="9"/>
      <c r="FG555" s="132"/>
      <c r="FH555" s="132"/>
      <c r="FI555" s="134"/>
      <c r="FJ555" s="133"/>
      <c r="FK555" s="171"/>
      <c r="FL555" s="21"/>
      <c r="FM555" s="136"/>
      <c r="FN555" s="9"/>
      <c r="FO555" s="36"/>
      <c r="FP555" s="9"/>
      <c r="FQ555" s="132"/>
      <c r="FR555" s="132"/>
      <c r="FS555" s="1"/>
      <c r="FT555" s="1"/>
      <c r="FU555" s="335" t="s">
        <v>772</v>
      </c>
      <c r="FV555" s="348" t="s">
        <v>513</v>
      </c>
      <c r="FW555" s="210" t="s">
        <v>772</v>
      </c>
      <c r="FX555" s="244" t="s">
        <v>1311</v>
      </c>
      <c r="FY555" s="243" t="s">
        <v>2625</v>
      </c>
      <c r="FZ555" s="1"/>
      <c r="GA555" s="1">
        <v>1</v>
      </c>
      <c r="GB555" s="9"/>
      <c r="GC555" s="9"/>
      <c r="GD555" s="1"/>
      <c r="GE555" s="20">
        <v>1</v>
      </c>
      <c r="GF555" s="237" t="s">
        <v>784</v>
      </c>
      <c r="GG555" s="1"/>
      <c r="GH555" s="28">
        <v>43201</v>
      </c>
      <c r="GI555" s="351">
        <v>1</v>
      </c>
      <c r="GJ555" s="244" t="s">
        <v>2706</v>
      </c>
      <c r="GK555" s="1"/>
      <c r="GL555" s="244" t="s">
        <v>513</v>
      </c>
      <c r="GM555" s="9"/>
      <c r="GN555" s="1"/>
      <c r="GO555" s="1"/>
      <c r="GP555" s="4"/>
      <c r="GQ555" s="1"/>
      <c r="GR555" s="138"/>
      <c r="GS555" s="1"/>
      <c r="GT555" s="1"/>
      <c r="GU555" s="1"/>
      <c r="GV555" s="1"/>
      <c r="GW555" s="1"/>
      <c r="GX555" s="1"/>
      <c r="GY555" s="9"/>
      <c r="GZ555" s="9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1"/>
      <c r="KQ555" s="9"/>
      <c r="KR555" s="9"/>
      <c r="KS555" s="23">
        <v>43201</v>
      </c>
      <c r="KT555" s="20">
        <v>2</v>
      </c>
      <c r="KU555" s="1">
        <v>1</v>
      </c>
      <c r="KV555" s="1">
        <v>1</v>
      </c>
      <c r="KW555" s="23">
        <v>43486</v>
      </c>
      <c r="KX555" s="1">
        <v>1</v>
      </c>
      <c r="KY555" s="1">
        <v>3</v>
      </c>
      <c r="KZ555" s="1">
        <v>3</v>
      </c>
      <c r="LA555" s="11" t="s">
        <v>2744</v>
      </c>
      <c r="LB555" s="11"/>
      <c r="LC555" s="11"/>
    </row>
    <row r="556" spans="1:315">
      <c r="A556" s="1">
        <v>43</v>
      </c>
      <c r="B556" s="1">
        <f>COUNTIFS($D$3:D556,D556,$F$3:F556,F556)</f>
        <v>1</v>
      </c>
      <c r="C556" s="34">
        <v>12334</v>
      </c>
      <c r="D556" s="21" t="s">
        <v>1026</v>
      </c>
      <c r="E556" s="2" t="s">
        <v>501</v>
      </c>
      <c r="F556" s="12">
        <v>341018444</v>
      </c>
      <c r="G556" s="1">
        <v>86</v>
      </c>
      <c r="H556" s="441">
        <v>43868</v>
      </c>
      <c r="I556" s="29" t="s">
        <v>456</v>
      </c>
      <c r="J556" s="24" t="s">
        <v>486</v>
      </c>
      <c r="K556" s="2" t="s">
        <v>429</v>
      </c>
      <c r="L556" s="1">
        <v>15</v>
      </c>
      <c r="M556" s="2" t="s">
        <v>540</v>
      </c>
      <c r="N556" s="2" t="s">
        <v>430</v>
      </c>
      <c r="O556" s="1"/>
      <c r="P556" s="1" t="s">
        <v>1002</v>
      </c>
      <c r="Q556" s="25"/>
      <c r="R556" s="25"/>
      <c r="S556" s="2"/>
      <c r="T556" s="41"/>
      <c r="U556" s="41"/>
      <c r="V556" s="50" t="s">
        <v>1014</v>
      </c>
      <c r="W556" s="27"/>
      <c r="X556" s="56"/>
      <c r="Y556" s="56"/>
      <c r="Z556" s="29"/>
      <c r="AA556" s="1" t="s">
        <v>793</v>
      </c>
      <c r="AB556" s="1"/>
      <c r="AC556" s="112">
        <v>270</v>
      </c>
      <c r="AD556" s="112">
        <v>4000</v>
      </c>
      <c r="AE556" s="11" t="s">
        <v>513</v>
      </c>
      <c r="AF556" s="11" t="s">
        <v>513</v>
      </c>
      <c r="AG556" s="11" t="s">
        <v>482</v>
      </c>
      <c r="AH556" s="112">
        <v>250</v>
      </c>
      <c r="AI556" s="11"/>
      <c r="AJ556" s="11"/>
      <c r="AK556" s="112"/>
      <c r="AL556" s="1"/>
      <c r="AM556" s="11"/>
      <c r="AN556" s="1"/>
      <c r="AO556" s="113">
        <v>52.3</v>
      </c>
      <c r="AP556" s="114">
        <v>20.100000000000001</v>
      </c>
      <c r="AQ556" s="115">
        <v>25.6</v>
      </c>
      <c r="AR556" s="116">
        <f>AO556+AP556+AQ556</f>
        <v>98</v>
      </c>
      <c r="AS556" s="117">
        <f>AO556/AP556</f>
        <v>2.6019900497512434</v>
      </c>
      <c r="AT556" s="118">
        <f>AO556/AP556*AQ556</f>
        <v>66.610945273631827</v>
      </c>
      <c r="AU556" s="119">
        <f>AO556/(AP556+AQ556)</f>
        <v>1.1444201312910283</v>
      </c>
      <c r="AV556" s="19">
        <v>46.730049999999991</v>
      </c>
      <c r="AW556" s="19">
        <f>95-AY556</f>
        <v>89.35</v>
      </c>
      <c r="AX556" s="120">
        <v>2.9549500000000002</v>
      </c>
      <c r="AY556" s="19">
        <v>5.65</v>
      </c>
      <c r="AZ556" s="1" t="s">
        <v>431</v>
      </c>
      <c r="BA556" s="55">
        <v>34.200000000000003</v>
      </c>
      <c r="BB556" s="1" t="s">
        <v>431</v>
      </c>
      <c r="BC556" s="6">
        <v>1.1200000000000001</v>
      </c>
      <c r="BD556" s="6"/>
      <c r="BE556" s="22"/>
      <c r="BF556" s="19"/>
      <c r="BG556" s="2">
        <v>6037</v>
      </c>
      <c r="BH556" s="64">
        <v>327</v>
      </c>
      <c r="BI556" s="19">
        <v>0.43</v>
      </c>
      <c r="BJ556" s="19">
        <v>35.5</v>
      </c>
      <c r="BK556" s="1">
        <v>64.5</v>
      </c>
      <c r="BL556" s="121">
        <f>BJ556/BK556</f>
        <v>0.55038759689922478</v>
      </c>
      <c r="BM556" s="122">
        <v>1.53</v>
      </c>
      <c r="BN556" s="6">
        <f>BM556*100/AO556</f>
        <v>2.925430210325048</v>
      </c>
      <c r="BO556" s="1" t="s">
        <v>431</v>
      </c>
      <c r="BP556" s="19">
        <v>37.146999999999998</v>
      </c>
      <c r="BQ556" s="19">
        <v>54.527999999999999</v>
      </c>
      <c r="BR556" s="42">
        <v>22233</v>
      </c>
      <c r="BS556" s="6">
        <f>BX556+BZ556</f>
        <v>59.8</v>
      </c>
      <c r="BT556" s="4">
        <v>82.8</v>
      </c>
      <c r="BU556" s="42">
        <v>10909.08</v>
      </c>
      <c r="BV556" s="6">
        <f>100-BT556</f>
        <v>17.200000000000003</v>
      </c>
      <c r="BW556" s="6">
        <f>BY556+CA556+CC556</f>
        <v>19.255800000000001</v>
      </c>
      <c r="BX556" s="4">
        <v>25</v>
      </c>
      <c r="BY556" s="22">
        <f>BX556*AP556/100</f>
        <v>5.0250000000000004</v>
      </c>
      <c r="BZ556" s="4">
        <v>34.799999999999997</v>
      </c>
      <c r="CA556" s="22">
        <f>BZ556*AP556/100</f>
        <v>6.9948000000000006</v>
      </c>
      <c r="CB556" s="4">
        <v>36</v>
      </c>
      <c r="CC556" s="22">
        <f>CB556*AP556/100</f>
        <v>7.2360000000000007</v>
      </c>
      <c r="CD556" s="22">
        <v>1.6</v>
      </c>
      <c r="CE556" s="123">
        <v>98.4</v>
      </c>
      <c r="CF556" s="124">
        <v>8400</v>
      </c>
      <c r="CG556" s="123">
        <v>95.1</v>
      </c>
      <c r="CH556" s="124">
        <v>5987.2000000000007</v>
      </c>
      <c r="CI556" s="123">
        <v>76.400000000000006</v>
      </c>
      <c r="CJ556" s="123">
        <v>88.5</v>
      </c>
      <c r="CK556" s="124">
        <v>5206.5999999999995</v>
      </c>
      <c r="CL556" s="19">
        <f>BX556/BZ556</f>
        <v>0.71839080459770122</v>
      </c>
      <c r="CM556" s="22"/>
      <c r="CN556" s="22"/>
      <c r="CO556" s="22"/>
      <c r="CP556" s="6"/>
      <c r="CQ556" s="22">
        <v>3.16</v>
      </c>
      <c r="CR556" s="19"/>
      <c r="CS556" s="19"/>
      <c r="CT556" s="22"/>
      <c r="CU556" s="139"/>
      <c r="CV556" s="139"/>
      <c r="CW556" s="22"/>
      <c r="CX556" s="22"/>
      <c r="CY556" s="1"/>
      <c r="CZ556" s="22"/>
      <c r="DA556" s="16">
        <v>3</v>
      </c>
      <c r="DB556" s="126" t="s">
        <v>446</v>
      </c>
      <c r="DC556" s="127"/>
      <c r="DD556" s="128" t="s">
        <v>1027</v>
      </c>
      <c r="DE556" s="1"/>
      <c r="DF556" s="1"/>
      <c r="DG556" s="1"/>
      <c r="DH556" s="1"/>
      <c r="DI556" s="1" t="s">
        <v>433</v>
      </c>
      <c r="DJ556" s="205" t="s">
        <v>482</v>
      </c>
      <c r="DK556" s="4">
        <v>2</v>
      </c>
      <c r="DL556" s="4"/>
      <c r="DM556" s="4"/>
      <c r="DN556" s="16">
        <v>0</v>
      </c>
      <c r="DO556" s="4"/>
      <c r="DP556" s="4"/>
      <c r="DQ556" s="4"/>
      <c r="DR556" s="1" t="s">
        <v>430</v>
      </c>
      <c r="DS556" s="1" t="s">
        <v>430</v>
      </c>
      <c r="DT556" s="1">
        <v>503</v>
      </c>
      <c r="DU556" s="1">
        <v>38</v>
      </c>
      <c r="DV556" s="1">
        <v>62</v>
      </c>
      <c r="DW556" s="1" t="s">
        <v>430</v>
      </c>
      <c r="DX556" s="1" t="s">
        <v>430</v>
      </c>
      <c r="DY556" s="1" t="s">
        <v>430</v>
      </c>
      <c r="DZ556" s="1" t="s">
        <v>430</v>
      </c>
      <c r="EA556" s="1">
        <v>0</v>
      </c>
      <c r="EB556" s="1"/>
      <c r="EC556" s="36"/>
      <c r="ED556" s="36"/>
      <c r="EE556" s="4">
        <v>15</v>
      </c>
      <c r="EF556" s="4">
        <v>20</v>
      </c>
      <c r="EG556" s="4"/>
      <c r="EH556" s="4">
        <v>1</v>
      </c>
      <c r="EI556" s="4" t="s">
        <v>2867</v>
      </c>
      <c r="EJ556" s="4">
        <v>180</v>
      </c>
      <c r="EK556" s="4">
        <v>95</v>
      </c>
      <c r="EL556" s="6">
        <f>EK556/(EJ556*EJ556*0.01*0.01)</f>
        <v>29.320987654320987</v>
      </c>
      <c r="EM556" s="4"/>
      <c r="EN556" s="4">
        <v>0</v>
      </c>
      <c r="EO556" s="4">
        <v>3</v>
      </c>
      <c r="EP556" s="4">
        <v>2</v>
      </c>
      <c r="EQ556" s="31" t="s">
        <v>513</v>
      </c>
      <c r="ER556" s="14" t="s">
        <v>513</v>
      </c>
      <c r="ES556" s="129">
        <v>12334</v>
      </c>
      <c r="ET556" s="130">
        <v>75</v>
      </c>
      <c r="EU556" s="130">
        <v>12377</v>
      </c>
      <c r="EV556" s="130">
        <v>4000</v>
      </c>
      <c r="EW556" s="130">
        <v>40560</v>
      </c>
      <c r="EX556" s="130">
        <v>2014</v>
      </c>
      <c r="EY556" s="131">
        <f>EX556/EV556*EW556/ET556</f>
        <v>272.2928</v>
      </c>
      <c r="EZ556" s="38">
        <f>L556*EY556</f>
        <v>4084.3919999999998</v>
      </c>
      <c r="FA556" s="9"/>
      <c r="FB556" s="9"/>
      <c r="FC556" s="9"/>
      <c r="FD556" s="9"/>
      <c r="FE556" s="132"/>
      <c r="FF556" s="132"/>
      <c r="FG556" s="132"/>
      <c r="FH556" s="133"/>
      <c r="FI556" s="11"/>
      <c r="FJ556" s="133"/>
      <c r="FK556" s="135"/>
      <c r="FL556" s="136"/>
      <c r="FM556" s="9"/>
      <c r="FN556" s="1"/>
      <c r="FO556" s="40">
        <f>AC556/1000</f>
        <v>0.27</v>
      </c>
      <c r="FP556" s="9"/>
      <c r="FQ556" s="118">
        <f>EX556*100/EU556</f>
        <v>16.272117637553528</v>
      </c>
      <c r="FR556" s="137">
        <f>EY556/1000</f>
        <v>0.2722928</v>
      </c>
      <c r="FS556" s="140">
        <f>DT556/EY556</f>
        <v>1.8472761674197775</v>
      </c>
      <c r="FT556" s="140"/>
      <c r="FU556" s="334">
        <v>42156</v>
      </c>
      <c r="FV556" s="343"/>
      <c r="FW556" s="237" t="s">
        <v>1322</v>
      </c>
      <c r="FX556" s="208"/>
      <c r="FY556" s="243" t="s">
        <v>2507</v>
      </c>
      <c r="FZ556" s="1"/>
      <c r="GA556" s="1">
        <v>2</v>
      </c>
      <c r="GB556" s="9"/>
      <c r="GC556" s="9"/>
      <c r="GD556" s="1"/>
      <c r="GE556" s="20">
        <v>0</v>
      </c>
      <c r="GF556" s="237" t="s">
        <v>513</v>
      </c>
      <c r="GG556" s="1"/>
      <c r="GH556" s="28">
        <v>43903</v>
      </c>
      <c r="GI556" s="351">
        <v>1</v>
      </c>
      <c r="GJ556" s="244" t="s">
        <v>2514</v>
      </c>
      <c r="GK556" s="1"/>
      <c r="GL556" s="244" t="s">
        <v>513</v>
      </c>
      <c r="GM556" s="9"/>
      <c r="GN556" s="1"/>
      <c r="GO556" s="10">
        <v>43868</v>
      </c>
      <c r="GP556" s="10"/>
      <c r="GQ556" s="20"/>
      <c r="GR556" s="138"/>
      <c r="GS556" s="1"/>
      <c r="GT556" s="1"/>
      <c r="GU556" s="1"/>
      <c r="GV556" s="1"/>
      <c r="GW556" s="1"/>
      <c r="GX556" s="1"/>
      <c r="GY556" s="9"/>
      <c r="GZ556" s="9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9"/>
      <c r="KC556" s="9"/>
      <c r="KD556" s="9"/>
      <c r="KE556" s="20">
        <f>FR556*AO556/100*1000</f>
        <v>142.4091344</v>
      </c>
      <c r="KF556" s="20">
        <f>FR556*AP556/100*1000</f>
        <v>54.730852800000001</v>
      </c>
      <c r="KG556" s="20">
        <f>FR556*AQ556/100*1000</f>
        <v>69.7069568</v>
      </c>
      <c r="KH556" s="20">
        <f>FR556*AX556/100*1000</f>
        <v>8.046116093600002</v>
      </c>
      <c r="KI556" s="20">
        <f>FR556*BM556/100*1000</f>
        <v>4.1660798400000001</v>
      </c>
      <c r="KJ556" s="20">
        <f>FR556*BY556/100*1000</f>
        <v>13.6827132</v>
      </c>
      <c r="KK556" s="20">
        <f>FR556*CA556/100*1000</f>
        <v>19.0463367744</v>
      </c>
      <c r="KL556" s="20">
        <f>FR556*CC556/100*1000</f>
        <v>19.703107008</v>
      </c>
      <c r="KM556" s="9"/>
      <c r="KN556" s="9"/>
      <c r="KO556" s="9"/>
      <c r="KP556" s="1"/>
      <c r="KQ556" s="9"/>
      <c r="KR556" s="9"/>
      <c r="KS556" s="23">
        <v>43903</v>
      </c>
      <c r="KT556" s="20">
        <v>2</v>
      </c>
      <c r="KU556" s="1">
        <v>2</v>
      </c>
      <c r="KV556" s="1">
        <v>2</v>
      </c>
      <c r="KW556" s="23">
        <v>44176</v>
      </c>
      <c r="KX556" s="1">
        <v>2</v>
      </c>
      <c r="KY556" s="1">
        <v>0</v>
      </c>
      <c r="KZ556" s="1">
        <v>2</v>
      </c>
      <c r="LA556" s="11" t="s">
        <v>2480</v>
      </c>
      <c r="LB556" s="11"/>
      <c r="LC556" s="11"/>
    </row>
    <row r="557" spans="1:315">
      <c r="A557" s="1">
        <v>220</v>
      </c>
      <c r="B557" s="415">
        <f>COUNTIFS($D$3:D557,D557,$F$3:F557,F557)</f>
        <v>1</v>
      </c>
      <c r="C557" s="21">
        <v>11202</v>
      </c>
      <c r="D557" s="21" t="s">
        <v>2340</v>
      </c>
      <c r="E557" s="1" t="s">
        <v>623</v>
      </c>
      <c r="F557" s="12">
        <v>6060141362</v>
      </c>
      <c r="G557" s="1">
        <v>59</v>
      </c>
      <c r="H557" s="441">
        <v>43649</v>
      </c>
      <c r="I557" s="162"/>
      <c r="J557" s="24"/>
      <c r="K557" s="9"/>
      <c r="L557" s="1"/>
      <c r="M557" s="1"/>
      <c r="N557" s="1"/>
      <c r="O557" s="1"/>
      <c r="P557" s="25"/>
      <c r="Q557" s="25"/>
      <c r="R557" s="25"/>
      <c r="S557" s="27"/>
      <c r="T557" s="27"/>
      <c r="U557" s="27"/>
      <c r="V557" s="27"/>
      <c r="W557" s="27"/>
      <c r="X557" s="27"/>
      <c r="Y557" s="26"/>
      <c r="Z557" s="8"/>
      <c r="AA557" s="1"/>
      <c r="AB557" s="1"/>
      <c r="AC557" s="1"/>
      <c r="AD557" s="1"/>
      <c r="AE557" s="1"/>
      <c r="AF557" s="1"/>
      <c r="AG557" s="136"/>
      <c r="AH557" s="9"/>
      <c r="AI557" s="1"/>
      <c r="AJ557" s="1"/>
      <c r="AK557" s="112"/>
      <c r="AL557" s="1"/>
      <c r="AM557" s="1"/>
      <c r="AN557" s="1"/>
      <c r="AO557" s="163"/>
      <c r="AP557" s="164"/>
      <c r="AQ557" s="165"/>
      <c r="AR557" s="166"/>
      <c r="AS557" s="135"/>
      <c r="AT557" s="21"/>
      <c r="AU557" s="167"/>
      <c r="AV557" s="1"/>
      <c r="AW557" s="1"/>
      <c r="AX557" s="168"/>
      <c r="AY557" s="1"/>
      <c r="AZ557" s="1"/>
      <c r="BA557" s="142"/>
      <c r="BB557" s="1"/>
      <c r="BC557" s="169"/>
      <c r="BD557" s="4"/>
      <c r="BE557" s="1"/>
      <c r="BF557" s="1"/>
      <c r="BG557" s="1"/>
      <c r="BH557" s="1"/>
      <c r="BI557" s="1"/>
      <c r="BJ557" s="1"/>
      <c r="BK557" s="1"/>
      <c r="BL557" s="170"/>
      <c r="BM557" s="123"/>
      <c r="BN557" s="4"/>
      <c r="BO557" s="1"/>
      <c r="BP557" s="1"/>
      <c r="BQ557" s="1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25"/>
      <c r="CP557" s="4"/>
      <c r="CQ557" s="1"/>
      <c r="CR557" s="1"/>
      <c r="CS557" s="1"/>
      <c r="CT557" s="25"/>
      <c r="CU557" s="125"/>
      <c r="CV557" s="125"/>
      <c r="CW557" s="1"/>
      <c r="CX557" s="1"/>
      <c r="CY557" s="1"/>
      <c r="CZ557" s="1"/>
      <c r="DA557" s="1"/>
      <c r="DB557" s="126"/>
      <c r="DC557" s="8"/>
      <c r="DD557" s="8"/>
      <c r="DE557" s="1"/>
      <c r="DF557" s="1"/>
      <c r="DG557" s="1"/>
      <c r="DH557" s="1"/>
      <c r="DI557" s="2"/>
      <c r="DJ557" s="205" t="s">
        <v>482</v>
      </c>
      <c r="DK557" s="4"/>
      <c r="DL557" s="4"/>
      <c r="DM557" s="4"/>
      <c r="DN557" s="4"/>
      <c r="DO557" s="4"/>
      <c r="DP557" s="4"/>
      <c r="DQ557" s="4"/>
      <c r="DR557" s="1"/>
      <c r="DS557" s="1"/>
      <c r="DT557" s="2"/>
      <c r="DU557" s="2"/>
      <c r="DV557" s="2"/>
      <c r="DW557" s="2"/>
      <c r="DX557" s="2"/>
      <c r="DY557" s="2"/>
      <c r="DZ557" s="2"/>
      <c r="EA557" s="2"/>
      <c r="EB557" s="1"/>
      <c r="EC557" s="9"/>
      <c r="ED557" s="9"/>
      <c r="EE557" s="9"/>
      <c r="EF557" s="1">
        <v>12</v>
      </c>
      <c r="EG557" s="1"/>
      <c r="EH557" s="1">
        <v>0</v>
      </c>
      <c r="EI557" s="237" t="s">
        <v>513</v>
      </c>
      <c r="EJ557" s="1">
        <v>155</v>
      </c>
      <c r="EK557" s="1">
        <v>80</v>
      </c>
      <c r="EL557" s="6">
        <f>EK557/((EJ557/100)*(EJ557/100))</f>
        <v>33.298647242455772</v>
      </c>
      <c r="EM557" s="1"/>
      <c r="EN557" s="1">
        <v>0</v>
      </c>
      <c r="EO557" s="1">
        <v>2</v>
      </c>
      <c r="EP557" s="1">
        <v>2</v>
      </c>
      <c r="EQ557" s="244" t="s">
        <v>513</v>
      </c>
      <c r="ER557" s="10" t="s">
        <v>513</v>
      </c>
      <c r="ES557" s="129"/>
      <c r="ET557" s="9"/>
      <c r="EU557" s="9"/>
      <c r="EV557" s="9"/>
      <c r="EW557" s="9"/>
      <c r="EX557" s="9"/>
      <c r="EY557" s="132"/>
      <c r="EZ557" s="132"/>
      <c r="FA557" s="11"/>
      <c r="FB557" s="9"/>
      <c r="FC557" s="9"/>
      <c r="FD557" s="9"/>
      <c r="FE557" s="9"/>
      <c r="FF557" s="9"/>
      <c r="FG557" s="132"/>
      <c r="FH557" s="132"/>
      <c r="FI557" s="134"/>
      <c r="FJ557" s="133"/>
      <c r="FK557" s="171"/>
      <c r="FL557" s="21"/>
      <c r="FM557" s="136"/>
      <c r="FN557" s="9"/>
      <c r="FO557" s="36"/>
      <c r="FP557" s="9"/>
      <c r="FQ557" s="132"/>
      <c r="FR557" s="132"/>
      <c r="FS557" s="1"/>
      <c r="FT557" s="1"/>
      <c r="FU557" s="336">
        <v>43647</v>
      </c>
      <c r="FV557" s="343" t="s">
        <v>772</v>
      </c>
      <c r="FW557" s="237" t="s">
        <v>1314</v>
      </c>
      <c r="FX557" s="208" t="s">
        <v>772</v>
      </c>
      <c r="FY557" s="243" t="s">
        <v>2461</v>
      </c>
      <c r="FZ557" s="1"/>
      <c r="GA557" s="1">
        <v>3</v>
      </c>
      <c r="GB557" s="9"/>
      <c r="GC557" s="9"/>
      <c r="GD557" s="1"/>
      <c r="GE557" s="20">
        <v>0</v>
      </c>
      <c r="GF557" s="237" t="s">
        <v>513</v>
      </c>
      <c r="GG557" s="1"/>
      <c r="GH557" s="28">
        <v>43663</v>
      </c>
      <c r="GI557" s="351">
        <v>0</v>
      </c>
      <c r="GJ557" s="244" t="s">
        <v>784</v>
      </c>
      <c r="GK557" s="1"/>
      <c r="GL557" s="244" t="s">
        <v>513</v>
      </c>
      <c r="GM557" s="9"/>
      <c r="GN557" s="1"/>
      <c r="GO557" s="1"/>
      <c r="GP557" s="4"/>
      <c r="GQ557" s="1"/>
      <c r="GR557" s="138"/>
      <c r="GS557" s="1"/>
      <c r="GT557" s="1"/>
      <c r="GU557" s="1"/>
      <c r="GV557" s="1"/>
      <c r="GW557" s="1"/>
      <c r="GX557" s="1"/>
      <c r="GY557" s="9"/>
      <c r="GZ557" s="9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9"/>
      <c r="KC557" s="9"/>
      <c r="KD557" s="9"/>
      <c r="KE557" s="9"/>
      <c r="KF557" s="9"/>
      <c r="KG557" s="9"/>
      <c r="KH557" s="9"/>
      <c r="KI557" s="9"/>
      <c r="KJ557" s="9"/>
      <c r="KK557" s="9"/>
      <c r="KL557" s="9"/>
      <c r="KM557" s="9"/>
      <c r="KN557" s="9"/>
      <c r="KO557" s="9"/>
      <c r="KP557" s="1"/>
      <c r="KQ557" s="9"/>
      <c r="KR557" s="9"/>
      <c r="KS557" s="23">
        <v>43663</v>
      </c>
      <c r="KT557" s="20">
        <v>1</v>
      </c>
      <c r="KU557" s="1">
        <v>1</v>
      </c>
      <c r="KV557" s="1">
        <v>1</v>
      </c>
      <c r="KW557" s="237" t="s">
        <v>2868</v>
      </c>
      <c r="KX557" s="1">
        <v>1</v>
      </c>
      <c r="KY557" s="1">
        <v>0</v>
      </c>
      <c r="KZ557" s="1">
        <v>3</v>
      </c>
      <c r="LA557" s="11" t="s">
        <v>2428</v>
      </c>
      <c r="LB557" s="11"/>
      <c r="LC557" s="11"/>
    </row>
    <row r="558" spans="1:315">
      <c r="A558" s="1">
        <v>314</v>
      </c>
      <c r="B558" s="415">
        <f>COUNTIFS($D$3:D558,D558,$F$3:F558,F558)</f>
        <v>1</v>
      </c>
      <c r="C558" s="21">
        <v>16347</v>
      </c>
      <c r="D558" s="21" t="s">
        <v>2381</v>
      </c>
      <c r="E558" s="1" t="s">
        <v>497</v>
      </c>
      <c r="F558" s="12">
        <v>8808164915</v>
      </c>
      <c r="G558" s="1">
        <v>33</v>
      </c>
      <c r="H558" s="441">
        <v>44505</v>
      </c>
      <c r="I558" s="162"/>
      <c r="J558" s="24"/>
      <c r="K558" s="9"/>
      <c r="L558" s="1"/>
      <c r="M558" s="1"/>
      <c r="N558" s="1"/>
      <c r="O558" s="1"/>
      <c r="P558" s="25"/>
      <c r="Q558" s="25"/>
      <c r="R558" s="25"/>
      <c r="S558" s="27"/>
      <c r="T558" s="27"/>
      <c r="U558" s="27"/>
      <c r="V558" s="27"/>
      <c r="W558" s="27"/>
      <c r="X558" s="27"/>
      <c r="Y558" s="26"/>
      <c r="Z558" s="8"/>
      <c r="AA558" s="1"/>
      <c r="AB558" s="1"/>
      <c r="AC558" s="1"/>
      <c r="AD558" s="1"/>
      <c r="AE558" s="1"/>
      <c r="AF558" s="1"/>
      <c r="AG558" s="136"/>
      <c r="AH558" s="9"/>
      <c r="AI558" s="1"/>
      <c r="AJ558" s="1"/>
      <c r="AK558" s="112"/>
      <c r="AL558" s="1"/>
      <c r="AM558" s="1"/>
      <c r="AN558" s="1"/>
      <c r="AO558" s="163"/>
      <c r="AP558" s="164"/>
      <c r="AQ558" s="165"/>
      <c r="AR558" s="166"/>
      <c r="AS558" s="135"/>
      <c r="AT558" s="21"/>
      <c r="AU558" s="167"/>
      <c r="AV558" s="1"/>
      <c r="AW558" s="1"/>
      <c r="AX558" s="168"/>
      <c r="AY558" s="1"/>
      <c r="AZ558" s="1"/>
      <c r="BA558" s="142"/>
      <c r="BB558" s="1"/>
      <c r="BC558" s="169"/>
      <c r="BD558" s="4"/>
      <c r="BE558" s="1"/>
      <c r="BF558" s="1"/>
      <c r="BG558" s="1"/>
      <c r="BH558" s="1"/>
      <c r="BI558" s="1"/>
      <c r="BJ558" s="1"/>
      <c r="BK558" s="1"/>
      <c r="BL558" s="170"/>
      <c r="BM558" s="123"/>
      <c r="BN558" s="4"/>
      <c r="BO558" s="1"/>
      <c r="BP558" s="1"/>
      <c r="BQ558" s="1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25"/>
      <c r="CP558" s="4"/>
      <c r="CQ558" s="1"/>
      <c r="CR558" s="1"/>
      <c r="CS558" s="1"/>
      <c r="CT558" s="25"/>
      <c r="CU558" s="125"/>
      <c r="CV558" s="125"/>
      <c r="CW558" s="1"/>
      <c r="CX558" s="1"/>
      <c r="CY558" s="1"/>
      <c r="CZ558" s="1"/>
      <c r="DA558" s="1"/>
      <c r="DB558" s="126"/>
      <c r="DC558" s="8"/>
      <c r="DD558" s="8"/>
      <c r="DE558" s="1"/>
      <c r="DF558" s="1"/>
      <c r="DG558" s="1"/>
      <c r="DH558" s="1"/>
      <c r="DI558" s="2"/>
      <c r="DJ558" s="205" t="s">
        <v>482</v>
      </c>
      <c r="DK558" s="4"/>
      <c r="DL558" s="4"/>
      <c r="DM558" s="4"/>
      <c r="DN558" s="4"/>
      <c r="DO558" s="4"/>
      <c r="DP558" s="4"/>
      <c r="DQ558" s="4"/>
      <c r="DR558" s="1"/>
      <c r="DS558" s="1"/>
      <c r="DT558" s="2"/>
      <c r="DU558" s="2"/>
      <c r="DV558" s="2"/>
      <c r="DW558" s="2"/>
      <c r="DX558" s="2"/>
      <c r="DY558" s="2"/>
      <c r="DZ558" s="2"/>
      <c r="EA558" s="2"/>
      <c r="EB558" s="1"/>
      <c r="EC558" s="9"/>
      <c r="ED558" s="9"/>
      <c r="EE558" s="9"/>
      <c r="EF558" s="1">
        <v>17</v>
      </c>
      <c r="EG558" s="1"/>
      <c r="EH558" s="1">
        <v>0</v>
      </c>
      <c r="EI558" s="237" t="s">
        <v>513</v>
      </c>
      <c r="EJ558" s="237" t="s">
        <v>430</v>
      </c>
      <c r="EK558" s="237" t="s">
        <v>430</v>
      </c>
      <c r="EL558" s="6" t="s">
        <v>430</v>
      </c>
      <c r="EM558" s="1"/>
      <c r="EN558" s="1">
        <v>0</v>
      </c>
      <c r="EO558" s="1">
        <v>0</v>
      </c>
      <c r="EP558" s="1">
        <v>0</v>
      </c>
      <c r="EQ558" s="244" t="s">
        <v>513</v>
      </c>
      <c r="ER558" s="10" t="s">
        <v>513</v>
      </c>
      <c r="ES558" s="129"/>
      <c r="ET558" s="9"/>
      <c r="EU558" s="9"/>
      <c r="EV558" s="9"/>
      <c r="EW558" s="9"/>
      <c r="EX558" s="9"/>
      <c r="EY558" s="132"/>
      <c r="EZ558" s="132"/>
      <c r="FA558" s="11"/>
      <c r="FB558" s="9"/>
      <c r="FC558" s="9"/>
      <c r="FD558" s="9"/>
      <c r="FE558" s="9"/>
      <c r="FF558" s="9"/>
      <c r="FG558" s="132"/>
      <c r="FH558" s="132"/>
      <c r="FI558" s="134"/>
      <c r="FJ558" s="133"/>
      <c r="FK558" s="171"/>
      <c r="FL558" s="21"/>
      <c r="FM558" s="136"/>
      <c r="FN558" s="9"/>
      <c r="FO558" s="36"/>
      <c r="FP558" s="9"/>
      <c r="FQ558" s="132"/>
      <c r="FR558" s="132"/>
      <c r="FS558" s="1"/>
      <c r="FT558" s="1"/>
      <c r="FU558" s="334" t="s">
        <v>513</v>
      </c>
      <c r="FV558" s="343" t="s">
        <v>772</v>
      </c>
      <c r="FW558" s="237" t="s">
        <v>2471</v>
      </c>
      <c r="FX558" s="208" t="s">
        <v>772</v>
      </c>
      <c r="FY558" s="243" t="s">
        <v>2461</v>
      </c>
      <c r="FZ558" s="1"/>
      <c r="GA558" s="237" t="s">
        <v>430</v>
      </c>
      <c r="GB558" s="9"/>
      <c r="GC558" s="9"/>
      <c r="GD558" s="1"/>
      <c r="GE558" s="20">
        <v>0</v>
      </c>
      <c r="GF558" s="237" t="s">
        <v>513</v>
      </c>
      <c r="GG558" s="1"/>
      <c r="GH558" s="244" t="s">
        <v>430</v>
      </c>
      <c r="GI558" s="351">
        <v>1</v>
      </c>
      <c r="GJ558" s="244" t="s">
        <v>784</v>
      </c>
      <c r="GK558" s="1"/>
      <c r="GL558" s="244" t="s">
        <v>513</v>
      </c>
      <c r="GM558" s="9"/>
      <c r="GN558" s="1"/>
      <c r="GO558" s="1"/>
      <c r="GP558" s="4"/>
      <c r="GQ558" s="1"/>
      <c r="GR558" s="138"/>
      <c r="GS558" s="1"/>
      <c r="GT558" s="1"/>
      <c r="GU558" s="1"/>
      <c r="GV558" s="1"/>
      <c r="GW558" s="1"/>
      <c r="GX558" s="1"/>
      <c r="GY558" s="9"/>
      <c r="GZ558" s="9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9"/>
      <c r="KC558" s="9"/>
      <c r="KD558" s="9"/>
      <c r="KE558" s="9"/>
      <c r="KF558" s="9"/>
      <c r="KG558" s="9"/>
      <c r="KH558" s="9"/>
      <c r="KI558" s="9"/>
      <c r="KJ558" s="9"/>
      <c r="KK558" s="9"/>
      <c r="KL558" s="9"/>
      <c r="KM558" s="9"/>
      <c r="KN558" s="9"/>
      <c r="KO558" s="9"/>
      <c r="KP558" s="1"/>
      <c r="KQ558" s="9"/>
      <c r="KR558" s="9"/>
      <c r="KS558" s="245" t="s">
        <v>430</v>
      </c>
      <c r="KT558" s="459" t="s">
        <v>430</v>
      </c>
      <c r="KU558" s="237" t="s">
        <v>430</v>
      </c>
      <c r="KV558" s="237" t="s">
        <v>430</v>
      </c>
      <c r="KW558" s="237" t="s">
        <v>430</v>
      </c>
      <c r="KX558" s="237" t="s">
        <v>430</v>
      </c>
      <c r="KY558" s="237" t="s">
        <v>430</v>
      </c>
      <c r="KZ558" s="237" t="s">
        <v>430</v>
      </c>
      <c r="LA558" s="11" t="s">
        <v>430</v>
      </c>
      <c r="LB558" s="11"/>
      <c r="LC558" s="11"/>
    </row>
    <row r="559" spans="1:315">
      <c r="A559" s="1">
        <v>272</v>
      </c>
      <c r="B559" s="1">
        <f>COUNTIFS($D$3:D559,D559,$F$3:F559,F559)</f>
        <v>1</v>
      </c>
      <c r="C559" s="34">
        <v>14106</v>
      </c>
      <c r="D559" s="21" t="s">
        <v>1373</v>
      </c>
      <c r="E559" s="2" t="s">
        <v>497</v>
      </c>
      <c r="F559" s="12">
        <v>6501161953</v>
      </c>
      <c r="G559" s="1">
        <v>55</v>
      </c>
      <c r="H559" s="441">
        <v>44176</v>
      </c>
      <c r="I559" s="29" t="s">
        <v>1374</v>
      </c>
      <c r="J559" s="24" t="s">
        <v>486</v>
      </c>
      <c r="K559" s="2" t="s">
        <v>429</v>
      </c>
      <c r="L559" s="2">
        <v>9</v>
      </c>
      <c r="M559" s="2" t="s">
        <v>661</v>
      </c>
      <c r="N559" s="2" t="s">
        <v>644</v>
      </c>
      <c r="O559" s="11"/>
      <c r="P559" s="2" t="s">
        <v>1325</v>
      </c>
      <c r="Q559" s="11"/>
      <c r="R559" s="11"/>
      <c r="S559" s="11"/>
      <c r="T559" s="41"/>
      <c r="U559" s="41"/>
      <c r="V559" s="61" t="s">
        <v>1358</v>
      </c>
      <c r="W559" s="59" t="s">
        <v>1305</v>
      </c>
      <c r="X559" s="60"/>
      <c r="Y559" s="60"/>
      <c r="Z559" s="11"/>
      <c r="AA559" s="1" t="s">
        <v>793</v>
      </c>
      <c r="AB559" s="1"/>
      <c r="AC559" s="112">
        <v>415</v>
      </c>
      <c r="AD559" s="112">
        <v>3700</v>
      </c>
      <c r="AE559" s="11"/>
      <c r="AF559" s="11"/>
      <c r="AG559" s="11" t="s">
        <v>482</v>
      </c>
      <c r="AH559" s="112">
        <v>250</v>
      </c>
      <c r="AI559" s="11"/>
      <c r="AJ559" s="11"/>
      <c r="AK559" s="112"/>
      <c r="AL559" s="1"/>
      <c r="AM559" s="11"/>
      <c r="AN559" s="1"/>
      <c r="AO559" s="113">
        <v>84.1</v>
      </c>
      <c r="AP559" s="114">
        <v>12.3</v>
      </c>
      <c r="AQ559" s="115">
        <v>2.0499999999999998</v>
      </c>
      <c r="AR559" s="116">
        <f>AO559+AP559+AQ559</f>
        <v>98.449999999999989</v>
      </c>
      <c r="AS559" s="117">
        <f>AO559/AP559</f>
        <v>6.8373983739837394</v>
      </c>
      <c r="AT559" s="118">
        <f>AO559/AP559*AQ559</f>
        <v>14.016666666666664</v>
      </c>
      <c r="AU559" s="119">
        <f>AO559/(AP559+AQ559)</f>
        <v>5.8606271777003478</v>
      </c>
      <c r="AV559" s="19">
        <f>AW559*AO559/100</f>
        <v>78.577999999999989</v>
      </c>
      <c r="AW559" s="19">
        <f>98-AY559-(CD559*100/AO559)</f>
        <v>93.434007134363853</v>
      </c>
      <c r="AX559" s="120">
        <v>2.99</v>
      </c>
      <c r="AY559" s="19">
        <f>AX559*100/AO559</f>
        <v>3.5552913198573131</v>
      </c>
      <c r="AZ559" s="1" t="s">
        <v>431</v>
      </c>
      <c r="BA559" s="55">
        <v>60.9</v>
      </c>
      <c r="BB559" s="1" t="s">
        <v>431</v>
      </c>
      <c r="BC559" s="6">
        <v>0.01</v>
      </c>
      <c r="BD559" s="6"/>
      <c r="BE559" s="19"/>
      <c r="BF559" s="19"/>
      <c r="BG559" s="64">
        <v>6446.4285714285716</v>
      </c>
      <c r="BH559" s="64">
        <v>456.34285714285716</v>
      </c>
      <c r="BI559" s="19">
        <v>0.26</v>
      </c>
      <c r="BJ559" s="19">
        <v>32.299999999999997</v>
      </c>
      <c r="BK559" s="1">
        <v>67.7</v>
      </c>
      <c r="BL559" s="121">
        <f>BJ559/BK559</f>
        <v>0.47710487444608563</v>
      </c>
      <c r="BM559" s="122">
        <v>0.56999999999999995</v>
      </c>
      <c r="BN559" s="6">
        <f>BM559*100/AO559</f>
        <v>0.67776456599286561</v>
      </c>
      <c r="BO559" s="1" t="s">
        <v>431</v>
      </c>
      <c r="BP559" s="19">
        <v>35.6</v>
      </c>
      <c r="BQ559" s="19">
        <v>75.088999999999999</v>
      </c>
      <c r="BR559" s="42">
        <v>92746.500000000015</v>
      </c>
      <c r="BS559" s="6">
        <f>BX559+BZ559</f>
        <v>36.700000000000003</v>
      </c>
      <c r="BT559" s="4">
        <v>68.7</v>
      </c>
      <c r="BU559" s="42">
        <v>7291.4285714285716</v>
      </c>
      <c r="BV559" s="6">
        <f>100-BT559</f>
        <v>31.299999999999997</v>
      </c>
      <c r="BW559" s="6">
        <f>BY559+CA559+CC559</f>
        <v>12.287700000000001</v>
      </c>
      <c r="BX559" s="22">
        <v>10.7</v>
      </c>
      <c r="BY559" s="22">
        <f>BX559*AP559/100</f>
        <v>1.3160999999999998</v>
      </c>
      <c r="BZ559" s="4">
        <v>26</v>
      </c>
      <c r="CA559" s="22">
        <f>BZ559*AP559/100</f>
        <v>3.198</v>
      </c>
      <c r="CB559" s="4">
        <v>63.2</v>
      </c>
      <c r="CC559" s="22">
        <f>CB559*AP559/100</f>
        <v>7.773600000000001</v>
      </c>
      <c r="CD559" s="22">
        <v>0.85</v>
      </c>
      <c r="CE559" s="123">
        <v>99.5</v>
      </c>
      <c r="CF559" s="123">
        <v>7989</v>
      </c>
      <c r="CG559" s="123">
        <v>99.8</v>
      </c>
      <c r="CH559" s="123">
        <v>6243</v>
      </c>
      <c r="CI559" s="123">
        <v>94</v>
      </c>
      <c r="CJ559" s="123">
        <v>96.1</v>
      </c>
      <c r="CK559" s="123">
        <v>3977</v>
      </c>
      <c r="CL559" s="19">
        <f>BX559/BZ559</f>
        <v>0.41153846153846152</v>
      </c>
      <c r="CM559" s="22">
        <v>6.56</v>
      </c>
      <c r="CN559" s="22">
        <v>16.899999999999999</v>
      </c>
      <c r="CO559" s="22">
        <v>11.8</v>
      </c>
      <c r="CP559" s="6"/>
      <c r="CQ559" s="19"/>
      <c r="CR559" s="19"/>
      <c r="CS559" s="20"/>
      <c r="CT559" s="22"/>
      <c r="CU559" s="139"/>
      <c r="CV559" s="139"/>
      <c r="CW559" s="22"/>
      <c r="CX559" s="22"/>
      <c r="CY559" s="1"/>
      <c r="CZ559" s="22"/>
      <c r="DA559" s="16"/>
      <c r="DB559" s="126" t="s">
        <v>446</v>
      </c>
      <c r="DC559" s="127"/>
      <c r="DD559" s="128" t="s">
        <v>1375</v>
      </c>
      <c r="DE559" s="1"/>
      <c r="DF559" s="1"/>
      <c r="DG559" s="1"/>
      <c r="DH559" s="1"/>
      <c r="DI559" s="1" t="s">
        <v>433</v>
      </c>
      <c r="DJ559" s="205" t="s">
        <v>482</v>
      </c>
      <c r="DK559" s="4">
        <v>2</v>
      </c>
      <c r="DL559" s="4" t="s">
        <v>441</v>
      </c>
      <c r="DM559" s="4" t="s">
        <v>441</v>
      </c>
      <c r="DN559" s="16">
        <v>0</v>
      </c>
      <c r="DO559" s="4">
        <v>0</v>
      </c>
      <c r="DP559" s="4">
        <v>0</v>
      </c>
      <c r="DQ559" s="4" t="s">
        <v>430</v>
      </c>
      <c r="DR559" s="1" t="s">
        <v>430</v>
      </c>
      <c r="DS559" s="1" t="s">
        <v>430</v>
      </c>
      <c r="DT559" s="1">
        <v>337</v>
      </c>
      <c r="DU559" s="1">
        <v>20.2</v>
      </c>
      <c r="DV559" s="1">
        <v>79.8</v>
      </c>
      <c r="DW559" s="1" t="s">
        <v>430</v>
      </c>
      <c r="DX559" s="1" t="s">
        <v>430</v>
      </c>
      <c r="DY559" s="1" t="s">
        <v>430</v>
      </c>
      <c r="DZ559" s="1" t="s">
        <v>430</v>
      </c>
      <c r="EA559" s="1">
        <v>0</v>
      </c>
      <c r="EB559" s="1"/>
      <c r="EC559" s="36"/>
      <c r="ED559" s="36"/>
      <c r="EE559" s="4">
        <v>9</v>
      </c>
      <c r="EF559" s="4" t="s">
        <v>430</v>
      </c>
      <c r="EG559" s="4"/>
      <c r="EH559" s="4">
        <v>0</v>
      </c>
      <c r="EI559" s="4" t="s">
        <v>513</v>
      </c>
      <c r="EJ559" s="4">
        <v>187</v>
      </c>
      <c r="EK559" s="4">
        <v>122</v>
      </c>
      <c r="EL559" s="6">
        <f>EK559/((EJ559/100)*(EJ559/100))</f>
        <v>34.888043695844885</v>
      </c>
      <c r="EM559" s="4">
        <v>3</v>
      </c>
      <c r="EN559" s="1">
        <v>1</v>
      </c>
      <c r="EO559" s="4">
        <v>3</v>
      </c>
      <c r="EP559" s="4">
        <v>2</v>
      </c>
      <c r="EQ559" s="31">
        <v>1</v>
      </c>
      <c r="ER559" s="14">
        <v>44075</v>
      </c>
      <c r="ES559" s="129">
        <v>14106</v>
      </c>
      <c r="ET559" s="130">
        <v>75</v>
      </c>
      <c r="EU559" s="130">
        <v>12199</v>
      </c>
      <c r="EV559" s="130">
        <v>4000</v>
      </c>
      <c r="EW559" s="130">
        <v>39780</v>
      </c>
      <c r="EX559" s="130">
        <v>3325</v>
      </c>
      <c r="EY559" s="131">
        <f>EX559/EV559*EW559/ET559</f>
        <v>440.89499999999998</v>
      </c>
      <c r="EZ559" s="38">
        <f>L559*EY559</f>
        <v>3968.0549999999998</v>
      </c>
      <c r="FA559" s="9"/>
      <c r="FB559" s="9"/>
      <c r="FC559" s="9"/>
      <c r="FD559" s="9"/>
      <c r="FE559" s="132"/>
      <c r="FF559" s="132"/>
      <c r="FG559" s="132"/>
      <c r="FH559" s="133"/>
      <c r="FI559" s="134"/>
      <c r="FJ559" s="133"/>
      <c r="FK559" s="135"/>
      <c r="FL559" s="136"/>
      <c r="FM559" s="9"/>
      <c r="FN559" s="1"/>
      <c r="FO559" s="40">
        <f>AC559/1000</f>
        <v>0.41499999999999998</v>
      </c>
      <c r="FP559" s="9"/>
      <c r="FQ559" s="118">
        <f>EX559*100/EU559</f>
        <v>27.256332486269365</v>
      </c>
      <c r="FR559" s="137">
        <f>EY559/1000</f>
        <v>0.44089499999999998</v>
      </c>
      <c r="FS559" s="140"/>
      <c r="FT559" s="1">
        <v>15</v>
      </c>
      <c r="FU559" s="337">
        <v>43831</v>
      </c>
      <c r="FV559" s="343"/>
      <c r="FW559" s="237" t="s">
        <v>1349</v>
      </c>
      <c r="FX559" s="208"/>
      <c r="FY559" s="243" t="s">
        <v>2625</v>
      </c>
      <c r="FZ559" s="1">
        <v>0</v>
      </c>
      <c r="GA559" s="1">
        <v>3</v>
      </c>
      <c r="GB559" s="9" t="s">
        <v>1376</v>
      </c>
      <c r="GC559" s="9"/>
      <c r="GD559" s="1">
        <v>0</v>
      </c>
      <c r="GE559" s="20">
        <v>0</v>
      </c>
      <c r="GF559" s="237" t="s">
        <v>513</v>
      </c>
      <c r="GG559" s="1">
        <v>0</v>
      </c>
      <c r="GH559" s="8" t="s">
        <v>430</v>
      </c>
      <c r="GI559" s="351">
        <v>0</v>
      </c>
      <c r="GJ559" s="244" t="s">
        <v>2478</v>
      </c>
      <c r="GK559" s="1">
        <v>0</v>
      </c>
      <c r="GL559" s="244" t="s">
        <v>513</v>
      </c>
      <c r="GM559" s="9" t="s">
        <v>1377</v>
      </c>
      <c r="GN559" s="1"/>
      <c r="GO559" s="10">
        <v>44176</v>
      </c>
      <c r="GP559" s="14" t="s">
        <v>522</v>
      </c>
      <c r="GQ559" s="20">
        <f>DATEDIF(ER559,GO559,"m")</f>
        <v>3</v>
      </c>
      <c r="GR559" s="138"/>
      <c r="GS559" s="1"/>
      <c r="GT559" s="1"/>
      <c r="GU559" s="1"/>
      <c r="GV559" s="1"/>
      <c r="GW559" s="1"/>
      <c r="GX559" s="1"/>
      <c r="GY559" s="9"/>
      <c r="GZ559" s="9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9"/>
      <c r="KC559" s="9"/>
      <c r="KD559" s="9"/>
      <c r="KE559" s="20">
        <f>FR559*AO559/100*1000</f>
        <v>370.79269499999992</v>
      </c>
      <c r="KF559" s="20">
        <f>FR559*AP559/100*1000</f>
        <v>54.230084999999995</v>
      </c>
      <c r="KG559" s="20">
        <f>FR559*AQ559/100*1000</f>
        <v>9.0383474999999986</v>
      </c>
      <c r="KH559" s="20">
        <f>FR559*AX559/100*1000</f>
        <v>13.182760500000001</v>
      </c>
      <c r="KI559" s="20">
        <f>FR559*BM559/100*1000</f>
        <v>2.5131014999999994</v>
      </c>
      <c r="KJ559" s="20">
        <f>FR559*BY559/100*1000</f>
        <v>5.8026190949999989</v>
      </c>
      <c r="KK559" s="20">
        <f>FR559*CA559/100*1000</f>
        <v>14.099822099999999</v>
      </c>
      <c r="KL559" s="20">
        <f>FR559*CC559/100*1000</f>
        <v>34.273413720000008</v>
      </c>
      <c r="KM559" s="9"/>
      <c r="KN559" s="9"/>
      <c r="KO559" s="9"/>
      <c r="KP559" s="1"/>
      <c r="KQ559" s="9"/>
      <c r="KR559" s="9"/>
      <c r="KS559" s="245" t="s">
        <v>430</v>
      </c>
      <c r="KT559" s="459" t="s">
        <v>430</v>
      </c>
      <c r="KU559" s="237" t="s">
        <v>430</v>
      </c>
      <c r="KV559" s="237" t="s">
        <v>430</v>
      </c>
      <c r="KW559" s="237" t="s">
        <v>430</v>
      </c>
      <c r="KX559" s="237" t="s">
        <v>430</v>
      </c>
      <c r="KY559" s="237" t="s">
        <v>430</v>
      </c>
      <c r="KZ559" s="1">
        <v>2</v>
      </c>
      <c r="LA559" s="11" t="s">
        <v>430</v>
      </c>
      <c r="LB559" s="11"/>
      <c r="LC559" s="11"/>
    </row>
    <row r="560" spans="1:315">
      <c r="A560" s="1">
        <v>140</v>
      </c>
      <c r="B560" s="415">
        <f>COUNTIFS($D$3:D560,D560,$F$3:F560,F560)</f>
        <v>1</v>
      </c>
      <c r="C560" s="21">
        <v>8795</v>
      </c>
      <c r="D560" s="21" t="s">
        <v>2290</v>
      </c>
      <c r="E560" s="1" t="s">
        <v>676</v>
      </c>
      <c r="F560" s="12">
        <v>5503252018</v>
      </c>
      <c r="G560" s="1">
        <v>63</v>
      </c>
      <c r="H560" s="441">
        <v>43272</v>
      </c>
      <c r="I560" s="162"/>
      <c r="J560" s="24"/>
      <c r="K560" s="9"/>
      <c r="L560" s="1"/>
      <c r="M560" s="1"/>
      <c r="N560" s="1"/>
      <c r="O560" s="1"/>
      <c r="P560" s="25"/>
      <c r="Q560" s="25"/>
      <c r="R560" s="25"/>
      <c r="S560" s="27"/>
      <c r="T560" s="27"/>
      <c r="U560" s="27"/>
      <c r="V560" s="27"/>
      <c r="W560" s="27"/>
      <c r="X560" s="27"/>
      <c r="Y560" s="26"/>
      <c r="Z560" s="8"/>
      <c r="AA560" s="1"/>
      <c r="AB560" s="1"/>
      <c r="AC560" s="1"/>
      <c r="AD560" s="1"/>
      <c r="AE560" s="1"/>
      <c r="AF560" s="1"/>
      <c r="AG560" s="136"/>
      <c r="AH560" s="9"/>
      <c r="AI560" s="1"/>
      <c r="AJ560" s="1"/>
      <c r="AK560" s="112"/>
      <c r="AL560" s="1"/>
      <c r="AM560" s="1"/>
      <c r="AN560" s="1"/>
      <c r="AO560" s="163"/>
      <c r="AP560" s="164"/>
      <c r="AQ560" s="165"/>
      <c r="AR560" s="166"/>
      <c r="AS560" s="135"/>
      <c r="AT560" s="21"/>
      <c r="AU560" s="167"/>
      <c r="AV560" s="1"/>
      <c r="AW560" s="1"/>
      <c r="AX560" s="168"/>
      <c r="AY560" s="1"/>
      <c r="AZ560" s="1"/>
      <c r="BA560" s="142"/>
      <c r="BB560" s="1"/>
      <c r="BC560" s="169"/>
      <c r="BD560" s="4"/>
      <c r="BE560" s="1"/>
      <c r="BF560" s="1"/>
      <c r="BG560" s="1"/>
      <c r="BH560" s="1"/>
      <c r="BI560" s="1"/>
      <c r="BJ560" s="1"/>
      <c r="BK560" s="1"/>
      <c r="BL560" s="170"/>
      <c r="BM560" s="123"/>
      <c r="BN560" s="4"/>
      <c r="BO560" s="1"/>
      <c r="BP560" s="1"/>
      <c r="BQ560" s="1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25"/>
      <c r="CP560" s="4"/>
      <c r="CQ560" s="1"/>
      <c r="CR560" s="1"/>
      <c r="CS560" s="1"/>
      <c r="CT560" s="25"/>
      <c r="CU560" s="125"/>
      <c r="CV560" s="125"/>
      <c r="CW560" s="1"/>
      <c r="CX560" s="1"/>
      <c r="CY560" s="1"/>
      <c r="CZ560" s="1"/>
      <c r="DA560" s="1"/>
      <c r="DB560" s="126"/>
      <c r="DC560" s="8"/>
      <c r="DD560" s="8"/>
      <c r="DE560" s="1"/>
      <c r="DF560" s="1"/>
      <c r="DG560" s="1"/>
      <c r="DH560" s="1"/>
      <c r="DI560" s="2"/>
      <c r="DJ560" s="206" t="s">
        <v>490</v>
      </c>
      <c r="DK560" s="4"/>
      <c r="DL560" s="4"/>
      <c r="DM560" s="4"/>
      <c r="DN560" s="4"/>
      <c r="DO560" s="4"/>
      <c r="DP560" s="4"/>
      <c r="DQ560" s="4"/>
      <c r="DR560" s="1"/>
      <c r="DS560" s="1"/>
      <c r="DT560" s="2"/>
      <c r="DU560" s="2"/>
      <c r="DV560" s="2"/>
      <c r="DW560" s="2"/>
      <c r="DX560" s="2"/>
      <c r="DY560" s="2"/>
      <c r="DZ560" s="2"/>
      <c r="EA560" s="2"/>
      <c r="EB560" s="1"/>
      <c r="EC560" s="9"/>
      <c r="ED560" s="9"/>
      <c r="EE560" s="9"/>
      <c r="EF560" s="237" t="s">
        <v>430</v>
      </c>
      <c r="EG560" s="1"/>
      <c r="EH560" s="1">
        <v>1</v>
      </c>
      <c r="EI560" s="237" t="s">
        <v>2871</v>
      </c>
      <c r="EJ560" s="1">
        <v>183</v>
      </c>
      <c r="EK560" s="1">
        <v>98</v>
      </c>
      <c r="EL560" s="6">
        <f>EK560/((EJ560/100)*(EJ560/100))</f>
        <v>29.26334020126011</v>
      </c>
      <c r="EM560" s="1"/>
      <c r="EN560" s="1">
        <v>1</v>
      </c>
      <c r="EO560" s="1">
        <v>2</v>
      </c>
      <c r="EP560" s="1">
        <v>1</v>
      </c>
      <c r="EQ560" s="8">
        <v>7</v>
      </c>
      <c r="ER560" s="10">
        <v>43495</v>
      </c>
      <c r="ES560" s="129"/>
      <c r="ET560" s="9"/>
      <c r="EU560" s="9"/>
      <c r="EV560" s="9"/>
      <c r="EW560" s="9"/>
      <c r="EX560" s="9"/>
      <c r="EY560" s="132"/>
      <c r="EZ560" s="132"/>
      <c r="FA560" s="11"/>
      <c r="FB560" s="9"/>
      <c r="FC560" s="9"/>
      <c r="FD560" s="9"/>
      <c r="FE560" s="9"/>
      <c r="FF560" s="9"/>
      <c r="FG560" s="132"/>
      <c r="FH560" s="132"/>
      <c r="FI560" s="134"/>
      <c r="FJ560" s="133"/>
      <c r="FK560" s="171"/>
      <c r="FL560" s="21"/>
      <c r="FM560" s="136"/>
      <c r="FN560" s="9"/>
      <c r="FO560" s="36"/>
      <c r="FP560" s="9"/>
      <c r="FQ560" s="132"/>
      <c r="FR560" s="132"/>
      <c r="FS560" s="1"/>
      <c r="FT560" s="1"/>
      <c r="FU560" s="335" t="s">
        <v>772</v>
      </c>
      <c r="FV560" s="344">
        <v>42887</v>
      </c>
      <c r="FW560" s="210" t="s">
        <v>772</v>
      </c>
      <c r="FX560" s="244" t="s">
        <v>1322</v>
      </c>
      <c r="FY560" s="243" t="s">
        <v>2547</v>
      </c>
      <c r="FZ560" s="1"/>
      <c r="GA560" s="1">
        <v>3</v>
      </c>
      <c r="GB560" s="9"/>
      <c r="GC560" s="9"/>
      <c r="GD560" s="1"/>
      <c r="GE560" s="20">
        <v>0</v>
      </c>
      <c r="GF560" s="237" t="s">
        <v>513</v>
      </c>
      <c r="GG560" s="1"/>
      <c r="GH560" s="28">
        <v>43433</v>
      </c>
      <c r="GI560" s="351">
        <v>1</v>
      </c>
      <c r="GJ560" s="244" t="s">
        <v>2869</v>
      </c>
      <c r="GK560" s="1"/>
      <c r="GL560" s="244" t="s">
        <v>513</v>
      </c>
      <c r="GM560" s="9"/>
      <c r="GN560" s="1"/>
      <c r="GO560" s="1"/>
      <c r="GP560" s="4"/>
      <c r="GQ560" s="1"/>
      <c r="GR560" s="138"/>
      <c r="GS560" s="1"/>
      <c r="GT560" s="1"/>
      <c r="GU560" s="1"/>
      <c r="GV560" s="1"/>
      <c r="GW560" s="1"/>
      <c r="GX560" s="1"/>
      <c r="GY560" s="9"/>
      <c r="GZ560" s="9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9"/>
      <c r="KC560" s="9"/>
      <c r="KD560" s="9"/>
      <c r="KE560" s="9"/>
      <c r="KF560" s="9"/>
      <c r="KG560" s="9"/>
      <c r="KH560" s="9"/>
      <c r="KI560" s="9"/>
      <c r="KJ560" s="9"/>
      <c r="KK560" s="9"/>
      <c r="KL560" s="9"/>
      <c r="KM560" s="9"/>
      <c r="KN560" s="9"/>
      <c r="KO560" s="9"/>
      <c r="KP560" s="1"/>
      <c r="KQ560" s="9"/>
      <c r="KR560" s="9"/>
      <c r="KS560" s="23">
        <v>43433</v>
      </c>
      <c r="KT560" s="20">
        <v>2</v>
      </c>
      <c r="KU560" s="1">
        <v>2</v>
      </c>
      <c r="KV560" s="1">
        <v>1</v>
      </c>
      <c r="KW560" s="23">
        <v>44294</v>
      </c>
      <c r="KX560" s="1">
        <v>1</v>
      </c>
      <c r="KY560" s="1">
        <v>0</v>
      </c>
      <c r="KZ560" s="1">
        <v>3</v>
      </c>
      <c r="LA560" s="11" t="s">
        <v>2870</v>
      </c>
      <c r="LB560" s="11"/>
      <c r="LC560" s="11"/>
    </row>
    <row r="561" spans="1:315">
      <c r="A561" s="1">
        <v>185</v>
      </c>
      <c r="B561" s="1">
        <f>COUNTIFS($D$3:D561,D561,$F$3:F561,F561)</f>
        <v>1</v>
      </c>
      <c r="C561" s="34">
        <v>15684</v>
      </c>
      <c r="D561" s="21" t="s">
        <v>1674</v>
      </c>
      <c r="E561" s="2" t="s">
        <v>1675</v>
      </c>
      <c r="F561" s="12">
        <v>5603231480</v>
      </c>
      <c r="G561" s="1">
        <v>65</v>
      </c>
      <c r="H561" s="441">
        <v>44378</v>
      </c>
      <c r="I561" s="29" t="s">
        <v>1676</v>
      </c>
      <c r="J561" s="24" t="s">
        <v>486</v>
      </c>
      <c r="K561" s="2" t="s">
        <v>429</v>
      </c>
      <c r="L561" s="2">
        <v>16.5</v>
      </c>
      <c r="M561" s="2">
        <v>1</v>
      </c>
      <c r="N561" s="2" t="s">
        <v>430</v>
      </c>
      <c r="O561" s="11"/>
      <c r="P561" s="2" t="s">
        <v>1638</v>
      </c>
      <c r="Q561" s="11"/>
      <c r="R561" s="11"/>
      <c r="S561" s="11"/>
      <c r="T561" s="41"/>
      <c r="U561" s="41"/>
      <c r="V561" s="61" t="s">
        <v>1358</v>
      </c>
      <c r="W561" s="11"/>
      <c r="X561" s="69" t="s">
        <v>1650</v>
      </c>
      <c r="Y561" s="63"/>
      <c r="Z561" s="11"/>
      <c r="AA561" s="1" t="s">
        <v>760</v>
      </c>
      <c r="AB561" s="1"/>
      <c r="AC561" s="112">
        <v>275</v>
      </c>
      <c r="AD561" s="112">
        <v>4500</v>
      </c>
      <c r="AE561" s="11"/>
      <c r="AF561" s="11"/>
      <c r="AG561" s="11" t="s">
        <v>482</v>
      </c>
      <c r="AH561" s="112">
        <v>350</v>
      </c>
      <c r="AI561" s="11"/>
      <c r="AJ561" s="11"/>
      <c r="AK561" s="112"/>
      <c r="AL561" s="1"/>
      <c r="AM561" s="11"/>
      <c r="AN561" s="1"/>
      <c r="AO561" s="113">
        <v>43.1</v>
      </c>
      <c r="AP561" s="114">
        <v>53.7</v>
      </c>
      <c r="AQ561" s="115">
        <v>2.35</v>
      </c>
      <c r="AR561" s="116">
        <f t="shared" ref="AR561:AR567" si="863">AO561+AP561+AQ561</f>
        <v>99.15</v>
      </c>
      <c r="AS561" s="117">
        <f t="shared" ref="AS561:AS567" si="864">AO561/AP561</f>
        <v>0.8026070763500931</v>
      </c>
      <c r="AT561" s="118">
        <f t="shared" ref="AT561:AT567" si="865">AO561/AP561*AQ561</f>
        <v>1.8861266294227188</v>
      </c>
      <c r="AU561" s="119">
        <f t="shared" ref="AU561:AU567" si="866">AO561/(AP561+AQ561)</f>
        <v>0.76895628902765389</v>
      </c>
      <c r="AV561" s="19">
        <f>AW561*AO561/100</f>
        <v>35.527999999999999</v>
      </c>
      <c r="AW561" s="19">
        <f>98-AY561-(CD561*100/AO561)</f>
        <v>82.431554524361943</v>
      </c>
      <c r="AX561" s="120">
        <v>5.9</v>
      </c>
      <c r="AY561" s="19">
        <f>AX561*100/AO561</f>
        <v>13.689095127610209</v>
      </c>
      <c r="AZ561" s="1" t="s">
        <v>431</v>
      </c>
      <c r="BA561" s="55">
        <v>8.8140000000000001</v>
      </c>
      <c r="BB561" s="1" t="s">
        <v>431</v>
      </c>
      <c r="BC561" s="6">
        <v>5.0999999999999997E-2</v>
      </c>
      <c r="BD561" s="6"/>
      <c r="BE561" s="19"/>
      <c r="BF561" s="19"/>
      <c r="BG561" s="64">
        <v>7665.6131479140331</v>
      </c>
      <c r="BH561" s="64">
        <v>367.03000000000003</v>
      </c>
      <c r="BI561" s="19">
        <v>0.81</v>
      </c>
      <c r="BJ561" s="19">
        <v>31.4</v>
      </c>
      <c r="BK561" s="19">
        <f>100-BJ561</f>
        <v>68.599999999999994</v>
      </c>
      <c r="BL561" s="121">
        <f t="shared" ref="BL561:BL567" si="867">BJ561/BK561</f>
        <v>0.45772594752186591</v>
      </c>
      <c r="BM561" s="122">
        <v>0.51</v>
      </c>
      <c r="BN561" s="6">
        <f t="shared" ref="BN561:BN567" si="868">BM561*100/AO561</f>
        <v>1.1832946635730859</v>
      </c>
      <c r="BO561" s="1" t="s">
        <v>431</v>
      </c>
      <c r="BP561" s="19">
        <v>22.925000000000001</v>
      </c>
      <c r="BQ561" s="19">
        <v>17.84</v>
      </c>
      <c r="BR561" s="42">
        <v>40054</v>
      </c>
      <c r="BS561" s="6">
        <f t="shared" ref="BS561:BS567" si="869">BX561+BZ561</f>
        <v>45.8</v>
      </c>
      <c r="BT561" s="4">
        <v>90.8</v>
      </c>
      <c r="BU561" s="42">
        <v>7897.1071428571431</v>
      </c>
      <c r="BV561" s="6">
        <f t="shared" ref="BV561:BV567" si="870">100-BT561</f>
        <v>9.2000000000000028</v>
      </c>
      <c r="BW561" s="6">
        <f t="shared" ref="BW561:BW567" si="871">BY561+CA561+CC561</f>
        <v>53.485199999999999</v>
      </c>
      <c r="BX561" s="22">
        <v>18.5</v>
      </c>
      <c r="BY561" s="22">
        <f t="shared" ref="BY561:BY567" si="872">BX561*AP561/100</f>
        <v>9.9344999999999999</v>
      </c>
      <c r="BZ561" s="6">
        <v>27.3</v>
      </c>
      <c r="CA561" s="22">
        <f t="shared" ref="CA561:CA567" si="873">BZ561*AP561/100</f>
        <v>14.660100000000002</v>
      </c>
      <c r="CB561" s="6">
        <v>53.8</v>
      </c>
      <c r="CC561" s="22">
        <f t="shared" ref="CC561:CC567" si="874">CB561*AP561/100</f>
        <v>28.890599999999999</v>
      </c>
      <c r="CD561" s="22">
        <v>0.81</v>
      </c>
      <c r="CE561" s="123">
        <v>95.5</v>
      </c>
      <c r="CF561" s="124">
        <v>6396</v>
      </c>
      <c r="CG561" s="123">
        <v>84.2</v>
      </c>
      <c r="CH561" s="124">
        <v>5200</v>
      </c>
      <c r="CI561" s="123">
        <v>22.3</v>
      </c>
      <c r="CJ561" s="123">
        <v>52.9</v>
      </c>
      <c r="CK561" s="124">
        <v>5044</v>
      </c>
      <c r="CL561" s="19">
        <f t="shared" ref="CL561:CL567" si="875">BX561/BZ561</f>
        <v>0.67765567765567769</v>
      </c>
      <c r="CM561" s="19"/>
      <c r="CN561" s="19"/>
      <c r="CO561" s="19"/>
      <c r="CP561" s="6">
        <v>0.23</v>
      </c>
      <c r="CQ561" s="19"/>
      <c r="CR561" s="19"/>
      <c r="CS561" s="20"/>
      <c r="CT561" s="25"/>
      <c r="CU561" s="125"/>
      <c r="CV561" s="125"/>
      <c r="CW561" s="1"/>
      <c r="CX561" s="1"/>
      <c r="CY561" s="1"/>
      <c r="CZ561" s="22"/>
      <c r="DA561" s="16"/>
      <c r="DB561" s="126" t="s">
        <v>440</v>
      </c>
      <c r="DC561" s="127"/>
      <c r="DD561" s="128" t="s">
        <v>1677</v>
      </c>
      <c r="DE561" s="1"/>
      <c r="DF561" s="1"/>
      <c r="DG561" s="1"/>
      <c r="DH561" s="1"/>
      <c r="DI561" s="1" t="s">
        <v>433</v>
      </c>
      <c r="DJ561" s="205" t="s">
        <v>482</v>
      </c>
      <c r="DK561" s="4">
        <v>2</v>
      </c>
      <c r="DL561" s="4"/>
      <c r="DM561" s="4"/>
      <c r="DN561" s="16">
        <v>0</v>
      </c>
      <c r="DO561" s="4"/>
      <c r="DP561" s="4"/>
      <c r="DQ561" s="4"/>
      <c r="DR561" s="22" t="s">
        <v>430</v>
      </c>
      <c r="DS561" s="22" t="s">
        <v>430</v>
      </c>
      <c r="DT561" s="64">
        <v>208</v>
      </c>
      <c r="DU561" s="22">
        <v>9.1999999999999993</v>
      </c>
      <c r="DV561" s="22">
        <v>90.8</v>
      </c>
      <c r="DW561" s="22" t="s">
        <v>430</v>
      </c>
      <c r="DX561" s="22" t="s">
        <v>430</v>
      </c>
      <c r="DY561" s="22" t="s">
        <v>430</v>
      </c>
      <c r="DZ561" s="22" t="s">
        <v>430</v>
      </c>
      <c r="EA561" s="2">
        <v>0</v>
      </c>
      <c r="EB561" s="65"/>
      <c r="EC561" s="36"/>
      <c r="ED561" s="36"/>
      <c r="EE561" s="4">
        <f>L561</f>
        <v>16.5</v>
      </c>
      <c r="EF561" s="4">
        <v>40</v>
      </c>
      <c r="EG561" s="4"/>
      <c r="EH561" s="4">
        <v>1</v>
      </c>
      <c r="EI561" s="4" t="s">
        <v>2439</v>
      </c>
      <c r="EJ561" s="4">
        <v>180</v>
      </c>
      <c r="EK561" s="4">
        <v>107</v>
      </c>
      <c r="EL561" s="6">
        <f>EK561/(EJ561*EJ561*0.01*0.01)</f>
        <v>33.02469135802469</v>
      </c>
      <c r="EM561" s="4"/>
      <c r="EN561" s="4">
        <v>1</v>
      </c>
      <c r="EO561" s="4">
        <v>2</v>
      </c>
      <c r="EP561" s="4">
        <v>2</v>
      </c>
      <c r="EQ561" s="31" t="s">
        <v>513</v>
      </c>
      <c r="ER561" s="14" t="s">
        <v>513</v>
      </c>
      <c r="ES561" s="129">
        <f>C561</f>
        <v>15684</v>
      </c>
      <c r="ET561" s="130">
        <v>75</v>
      </c>
      <c r="EU561" s="130">
        <v>5216</v>
      </c>
      <c r="EV561" s="130">
        <v>4000</v>
      </c>
      <c r="EW561" s="130">
        <v>39780</v>
      </c>
      <c r="EX561" s="130">
        <v>2060</v>
      </c>
      <c r="EY561" s="131">
        <f t="shared" ref="EY561:EY567" si="876">EX561/EV561*EW561/ET561</f>
        <v>273.15600000000001</v>
      </c>
      <c r="EZ561" s="38">
        <f t="shared" ref="EZ561:EZ567" si="877">L561*EY561</f>
        <v>4507.0740000000005</v>
      </c>
      <c r="FA561" s="9"/>
      <c r="FB561" s="9"/>
      <c r="FC561" s="9"/>
      <c r="FD561" s="9"/>
      <c r="FE561" s="132"/>
      <c r="FF561" s="132"/>
      <c r="FG561" s="132"/>
      <c r="FH561" s="133"/>
      <c r="FI561" s="134"/>
      <c r="FJ561" s="133"/>
      <c r="FK561" s="135"/>
      <c r="FL561" s="136"/>
      <c r="FM561" s="9"/>
      <c r="FN561" s="1"/>
      <c r="FO561" s="40">
        <f t="shared" ref="FO561:FO567" si="878">AC561/1000</f>
        <v>0.27500000000000002</v>
      </c>
      <c r="FP561" s="9"/>
      <c r="FQ561" s="118">
        <f t="shared" ref="FQ561:FQ567" si="879">EX561*100/EU561</f>
        <v>39.493865030674847</v>
      </c>
      <c r="FR561" s="137">
        <f t="shared" ref="FR561:FR567" si="880">EY561/1000</f>
        <v>0.27315600000000001</v>
      </c>
      <c r="FS561" s="9"/>
      <c r="FT561" s="1"/>
      <c r="FU561" s="336">
        <v>42644</v>
      </c>
      <c r="FV561" s="343"/>
      <c r="FW561" s="237" t="s">
        <v>1322</v>
      </c>
      <c r="FX561" s="208"/>
      <c r="FY561" s="243" t="s">
        <v>2631</v>
      </c>
      <c r="FZ561" s="1"/>
      <c r="GA561" s="1">
        <v>1</v>
      </c>
      <c r="GB561" s="9"/>
      <c r="GC561" s="9"/>
      <c r="GD561" s="1"/>
      <c r="GE561" s="20">
        <v>0</v>
      </c>
      <c r="GF561" s="237" t="s">
        <v>513</v>
      </c>
      <c r="GG561" s="1"/>
      <c r="GH561" s="28">
        <v>44567</v>
      </c>
      <c r="GI561" s="351">
        <v>2</v>
      </c>
      <c r="GJ561" s="244" t="s">
        <v>1371</v>
      </c>
      <c r="GK561" s="1"/>
      <c r="GL561" s="244" t="s">
        <v>513</v>
      </c>
      <c r="GM561" s="9"/>
      <c r="GN561" s="1"/>
      <c r="GO561" s="10"/>
      <c r="GP561" s="10"/>
      <c r="GQ561" s="20"/>
      <c r="GR561" s="138"/>
      <c r="GS561" s="1"/>
      <c r="GT561" s="1"/>
      <c r="GU561" s="1"/>
      <c r="GV561" s="1"/>
      <c r="GW561" s="1"/>
      <c r="GX561" s="1"/>
      <c r="GY561" s="9"/>
      <c r="GZ561" s="9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9"/>
      <c r="KC561" s="9"/>
      <c r="KD561" s="9"/>
      <c r="KE561" s="20">
        <f t="shared" ref="KE561:KE567" si="881">FR561*AO561/100*1000</f>
        <v>117.730236</v>
      </c>
      <c r="KF561" s="20">
        <f t="shared" ref="KF561:KF567" si="882">FR561*AP561/100*1000</f>
        <v>146.68477200000001</v>
      </c>
      <c r="KG561" s="20">
        <f t="shared" ref="KG561:KG567" si="883">FR561*AQ561/100*1000</f>
        <v>6.4191660000000006</v>
      </c>
      <c r="KH561" s="20">
        <f t="shared" ref="KH561:KH567" si="884">FR561*AX561/100*1000</f>
        <v>16.116204000000003</v>
      </c>
      <c r="KI561" s="20">
        <f t="shared" ref="KI561:KI567" si="885">FR561*BM561/100*1000</f>
        <v>1.3930956000000001</v>
      </c>
      <c r="KJ561" s="20">
        <f t="shared" ref="KJ561:KJ567" si="886">FR561*BY561/100*1000</f>
        <v>27.136682820000001</v>
      </c>
      <c r="KK561" s="20">
        <f t="shared" ref="KK561:KK567" si="887">FR561*CA561/100*1000</f>
        <v>40.044942756000005</v>
      </c>
      <c r="KL561" s="20">
        <f t="shared" ref="KL561:KL567" si="888">FR561*CC561/100*1000</f>
        <v>78.916407336000006</v>
      </c>
      <c r="KM561" s="9"/>
      <c r="KN561" s="9"/>
      <c r="KO561" s="9"/>
      <c r="KP561" s="1"/>
      <c r="KQ561" s="9"/>
      <c r="KR561" s="9"/>
      <c r="KS561" s="23">
        <v>44567</v>
      </c>
      <c r="KT561" s="20">
        <v>2</v>
      </c>
      <c r="KU561" s="1">
        <v>1</v>
      </c>
      <c r="KV561" s="1">
        <v>2</v>
      </c>
      <c r="KW561" s="23">
        <v>44945</v>
      </c>
      <c r="KX561" s="1">
        <v>0</v>
      </c>
      <c r="KY561" s="1">
        <v>0</v>
      </c>
      <c r="KZ561" s="1">
        <v>0</v>
      </c>
      <c r="LA561" s="11" t="s">
        <v>2428</v>
      </c>
      <c r="LB561" s="11"/>
      <c r="LC561" s="11"/>
    </row>
    <row r="562" spans="1:315">
      <c r="A562" s="1">
        <v>86</v>
      </c>
      <c r="B562" s="1">
        <f>COUNTIFS($D$3:D562,D562,$F$3:F562,F562)</f>
        <v>1</v>
      </c>
      <c r="C562" s="34">
        <v>12494</v>
      </c>
      <c r="D562" s="21" t="s">
        <v>1073</v>
      </c>
      <c r="E562" s="2" t="s">
        <v>484</v>
      </c>
      <c r="F562" s="12">
        <v>7302284407</v>
      </c>
      <c r="G562" s="1">
        <v>47</v>
      </c>
      <c r="H562" s="441">
        <v>43894</v>
      </c>
      <c r="I562" s="29" t="s">
        <v>1074</v>
      </c>
      <c r="J562" s="24" t="s">
        <v>486</v>
      </c>
      <c r="K562" s="2" t="s">
        <v>429</v>
      </c>
      <c r="L562" s="1">
        <v>19</v>
      </c>
      <c r="M562" s="2" t="s">
        <v>540</v>
      </c>
      <c r="N562" s="2" t="s">
        <v>430</v>
      </c>
      <c r="O562" s="1"/>
      <c r="P562" s="1" t="s">
        <v>1075</v>
      </c>
      <c r="Q562" s="25"/>
      <c r="R562" s="25"/>
      <c r="S562" s="2"/>
      <c r="T562" s="49" t="s">
        <v>1013</v>
      </c>
      <c r="U562" s="49"/>
      <c r="V562" s="50" t="s">
        <v>1014</v>
      </c>
      <c r="W562" s="27"/>
      <c r="X562" s="56"/>
      <c r="Y562" s="56"/>
      <c r="Z562" s="29" t="s">
        <v>1001</v>
      </c>
      <c r="AA562" s="1" t="s">
        <v>797</v>
      </c>
      <c r="AB562" s="1"/>
      <c r="AC562" s="112">
        <v>1771</v>
      </c>
      <c r="AD562" s="112">
        <v>34000</v>
      </c>
      <c r="AE562" s="11"/>
      <c r="AF562" s="11"/>
      <c r="AG562" s="11" t="s">
        <v>490</v>
      </c>
      <c r="AH562" s="112">
        <v>4000</v>
      </c>
      <c r="AI562" s="11"/>
      <c r="AJ562" s="11"/>
      <c r="AK562" s="112"/>
      <c r="AL562" s="1"/>
      <c r="AM562" s="11"/>
      <c r="AN562" s="1"/>
      <c r="AO562" s="113">
        <v>13.1</v>
      </c>
      <c r="AP562" s="114">
        <v>27.9</v>
      </c>
      <c r="AQ562" s="115">
        <v>57.1</v>
      </c>
      <c r="AR562" s="116">
        <f t="shared" si="863"/>
        <v>98.1</v>
      </c>
      <c r="AS562" s="117">
        <f t="shared" si="864"/>
        <v>0.46953405017921146</v>
      </c>
      <c r="AT562" s="118">
        <f t="shared" si="865"/>
        <v>26.810394265232976</v>
      </c>
      <c r="AU562" s="119">
        <f t="shared" si="866"/>
        <v>0.15411764705882353</v>
      </c>
      <c r="AV562" s="19">
        <f>AW562*AO562/100</f>
        <v>8.4685000000000006</v>
      </c>
      <c r="AW562" s="19">
        <f>97-AY562-(CD562*100/AO562)</f>
        <v>64.645038167938935</v>
      </c>
      <c r="AX562" s="120">
        <v>0.45850000000000002</v>
      </c>
      <c r="AY562" s="19">
        <v>3.5</v>
      </c>
      <c r="AZ562" s="1" t="s">
        <v>431</v>
      </c>
      <c r="BA562" s="55">
        <v>42.6</v>
      </c>
      <c r="BB562" s="1" t="s">
        <v>431</v>
      </c>
      <c r="BC562" s="6">
        <v>9.82</v>
      </c>
      <c r="BD562" s="6"/>
      <c r="BE562" s="22"/>
      <c r="BF562" s="19"/>
      <c r="BG562" s="2">
        <v>8414</v>
      </c>
      <c r="BH562" s="64">
        <v>861.3</v>
      </c>
      <c r="BI562" s="19">
        <v>2.2200000000000002</v>
      </c>
      <c r="BJ562" s="19">
        <v>77.099999999999994</v>
      </c>
      <c r="BK562" s="1">
        <v>22.9</v>
      </c>
      <c r="BL562" s="144">
        <f t="shared" si="867"/>
        <v>3.3668122270742358</v>
      </c>
      <c r="BM562" s="122">
        <v>0.8</v>
      </c>
      <c r="BN562" s="6">
        <f t="shared" si="868"/>
        <v>6.106870229007634</v>
      </c>
      <c r="BO562" s="1" t="s">
        <v>431</v>
      </c>
      <c r="BP562" s="19">
        <v>70.5</v>
      </c>
      <c r="BQ562" s="19">
        <v>40.566999999999993</v>
      </c>
      <c r="BR562" s="42">
        <v>84346.5</v>
      </c>
      <c r="BS562" s="6">
        <f t="shared" si="869"/>
        <v>33.099999999999994</v>
      </c>
      <c r="BT562" s="4">
        <v>92.9</v>
      </c>
      <c r="BU562" s="42">
        <v>9240.0049999999992</v>
      </c>
      <c r="BV562" s="6">
        <f t="shared" si="870"/>
        <v>7.0999999999999943</v>
      </c>
      <c r="BW562" s="6">
        <f t="shared" si="871"/>
        <v>27.648899999999998</v>
      </c>
      <c r="BX562" s="4">
        <v>11.7</v>
      </c>
      <c r="BY562" s="22">
        <f t="shared" si="872"/>
        <v>3.2642999999999995</v>
      </c>
      <c r="BZ562" s="4">
        <v>21.4</v>
      </c>
      <c r="CA562" s="22">
        <f t="shared" si="873"/>
        <v>5.9705999999999992</v>
      </c>
      <c r="CB562" s="4">
        <v>66</v>
      </c>
      <c r="CC562" s="22">
        <f t="shared" si="874"/>
        <v>18.413999999999998</v>
      </c>
      <c r="CD562" s="141">
        <v>3.78</v>
      </c>
      <c r="CE562" s="123">
        <v>99.8</v>
      </c>
      <c r="CF562" s="124">
        <v>22111.899999999998</v>
      </c>
      <c r="CG562" s="123">
        <v>99.8</v>
      </c>
      <c r="CH562" s="124">
        <v>16014.400000000001</v>
      </c>
      <c r="CI562" s="123">
        <v>99.1</v>
      </c>
      <c r="CJ562" s="123">
        <v>98.7</v>
      </c>
      <c r="CK562" s="124">
        <v>11313.5</v>
      </c>
      <c r="CL562" s="19">
        <f t="shared" si="875"/>
        <v>0.54672897196261683</v>
      </c>
      <c r="CM562" s="22"/>
      <c r="CN562" s="22"/>
      <c r="CO562" s="22"/>
      <c r="CP562" s="6"/>
      <c r="CQ562" s="22">
        <v>9.24</v>
      </c>
      <c r="CR562" s="19"/>
      <c r="CS562" s="19"/>
      <c r="CT562" s="22"/>
      <c r="CU562" s="139"/>
      <c r="CV562" s="139"/>
      <c r="CW562" s="22"/>
      <c r="CX562" s="22"/>
      <c r="CY562" s="1"/>
      <c r="CZ562" s="22"/>
      <c r="DA562" s="1"/>
      <c r="DB562" s="126" t="s">
        <v>546</v>
      </c>
      <c r="DC562" s="127"/>
      <c r="DD562" s="128" t="s">
        <v>1076</v>
      </c>
      <c r="DE562" s="1"/>
      <c r="DF562" s="1"/>
      <c r="DG562" s="1"/>
      <c r="DH562" s="1"/>
      <c r="DI562" s="105" t="s">
        <v>433</v>
      </c>
      <c r="DJ562" s="206" t="s">
        <v>490</v>
      </c>
      <c r="DK562" s="4">
        <v>2</v>
      </c>
      <c r="DL562" s="4" t="s">
        <v>441</v>
      </c>
      <c r="DM562" s="4" t="s">
        <v>441</v>
      </c>
      <c r="DN562" s="16" t="s">
        <v>530</v>
      </c>
      <c r="DO562" s="4"/>
      <c r="DP562" s="4"/>
      <c r="DQ562" s="4"/>
      <c r="DR562" s="1" t="s">
        <v>430</v>
      </c>
      <c r="DS562" s="1" t="s">
        <v>430</v>
      </c>
      <c r="DT562" s="1">
        <v>2788</v>
      </c>
      <c r="DU562" s="1">
        <v>57.9</v>
      </c>
      <c r="DV562" s="1">
        <v>42.1</v>
      </c>
      <c r="DW562" s="1" t="s">
        <v>430</v>
      </c>
      <c r="DX562" s="1" t="s">
        <v>430</v>
      </c>
      <c r="DY562" s="1" t="s">
        <v>430</v>
      </c>
      <c r="DZ562" s="1" t="s">
        <v>430</v>
      </c>
      <c r="EA562" s="1">
        <v>0</v>
      </c>
      <c r="EB562" s="1"/>
      <c r="EC562" s="36"/>
      <c r="ED562" s="36"/>
      <c r="EE562" s="4">
        <v>19</v>
      </c>
      <c r="EF562" s="5">
        <v>8</v>
      </c>
      <c r="EG562" s="5">
        <v>2</v>
      </c>
      <c r="EH562" s="4">
        <v>1</v>
      </c>
      <c r="EI562" s="4" t="s">
        <v>2873</v>
      </c>
      <c r="EJ562" s="4">
        <v>184</v>
      </c>
      <c r="EK562" s="4">
        <v>113</v>
      </c>
      <c r="EL562" s="6">
        <f>EK562/(EJ562*EJ562*0.01*0.01)</f>
        <v>33.376654064272209</v>
      </c>
      <c r="EM562" s="4">
        <v>2</v>
      </c>
      <c r="EN562" s="1">
        <v>0</v>
      </c>
      <c r="EO562" s="4">
        <v>2</v>
      </c>
      <c r="EP562" s="4">
        <v>2</v>
      </c>
      <c r="EQ562" s="31" t="s">
        <v>2455</v>
      </c>
      <c r="ER562" s="7">
        <v>44662</v>
      </c>
      <c r="ES562" s="129">
        <v>12494</v>
      </c>
      <c r="ET562" s="130">
        <v>75</v>
      </c>
      <c r="EU562" s="130">
        <v>17523</v>
      </c>
      <c r="EV562" s="130">
        <v>4000</v>
      </c>
      <c r="EW562" s="130">
        <v>40560</v>
      </c>
      <c r="EX562" s="130">
        <v>12633</v>
      </c>
      <c r="EY562" s="131">
        <f t="shared" si="876"/>
        <v>1707.9815999999998</v>
      </c>
      <c r="EZ562" s="38">
        <f t="shared" si="877"/>
        <v>32451.650399999999</v>
      </c>
      <c r="FA562" s="9"/>
      <c r="FB562" s="9"/>
      <c r="FC562" s="9"/>
      <c r="FD562" s="9"/>
      <c r="FE562" s="132"/>
      <c r="FF562" s="132"/>
      <c r="FG562" s="132"/>
      <c r="FH562" s="133"/>
      <c r="FI562" s="11"/>
      <c r="FJ562" s="133"/>
      <c r="FK562" s="135"/>
      <c r="FL562" s="136"/>
      <c r="FM562" s="9"/>
      <c r="FN562" s="1"/>
      <c r="FO562" s="40">
        <f t="shared" si="878"/>
        <v>1.7709999999999999</v>
      </c>
      <c r="FP562" s="9"/>
      <c r="FQ562" s="118">
        <f t="shared" si="879"/>
        <v>72.093819551446671</v>
      </c>
      <c r="FR562" s="137">
        <f t="shared" si="880"/>
        <v>1.7079815999999999</v>
      </c>
      <c r="FS562" s="140">
        <f>DT562/EY562</f>
        <v>1.6323360860561966</v>
      </c>
      <c r="FT562" s="42">
        <v>20</v>
      </c>
      <c r="FU562" s="338" t="s">
        <v>430</v>
      </c>
      <c r="FV562" s="345">
        <v>43525</v>
      </c>
      <c r="FW562" s="211" t="s">
        <v>430</v>
      </c>
      <c r="FX562" s="29" t="s">
        <v>1380</v>
      </c>
      <c r="FY562" s="241" t="s">
        <v>2522</v>
      </c>
      <c r="FZ562" s="1">
        <v>0</v>
      </c>
      <c r="GA562" s="2">
        <v>3</v>
      </c>
      <c r="GB562" s="11" t="s">
        <v>1077</v>
      </c>
      <c r="GC562" s="11"/>
      <c r="GD562" s="1"/>
      <c r="GE562" s="20">
        <v>0</v>
      </c>
      <c r="GF562" s="237" t="s">
        <v>513</v>
      </c>
      <c r="GG562" s="1">
        <v>1</v>
      </c>
      <c r="GH562" s="219">
        <v>44083</v>
      </c>
      <c r="GI562" s="352" t="s">
        <v>2488</v>
      </c>
      <c r="GJ562" s="29" t="s">
        <v>2872</v>
      </c>
      <c r="GK562" s="1">
        <v>0</v>
      </c>
      <c r="GL562" s="244" t="s">
        <v>513</v>
      </c>
      <c r="GM562" s="11" t="s">
        <v>1017</v>
      </c>
      <c r="GN562" s="1"/>
      <c r="GO562" s="10">
        <v>43894</v>
      </c>
      <c r="GP562" s="23" t="s">
        <v>522</v>
      </c>
      <c r="GQ562" s="20" t="e">
        <f>DATEDIF(ER562,GO562,"m")</f>
        <v>#NUM!</v>
      </c>
      <c r="GR562" s="138" t="s">
        <v>1018</v>
      </c>
      <c r="GS562" s="1"/>
      <c r="GT562" s="19"/>
      <c r="GU562" s="1"/>
      <c r="GV562" s="11"/>
      <c r="GW562" s="1"/>
      <c r="GX562" s="1"/>
      <c r="GY562" s="150"/>
      <c r="GZ562" s="11">
        <v>1</v>
      </c>
      <c r="HA562" s="51">
        <v>0</v>
      </c>
      <c r="HB562" s="51">
        <v>0</v>
      </c>
      <c r="HC562" s="52">
        <v>3426.62</v>
      </c>
      <c r="HD562" s="51">
        <v>0</v>
      </c>
      <c r="HE562" s="51">
        <v>4.45</v>
      </c>
      <c r="HF562" s="51">
        <v>0</v>
      </c>
      <c r="HG562" s="52">
        <v>50714.2</v>
      </c>
      <c r="HH562" s="51">
        <v>0</v>
      </c>
      <c r="HI562" s="52">
        <v>1744.7</v>
      </c>
      <c r="HJ562" s="51">
        <v>0</v>
      </c>
      <c r="HK562" s="51">
        <v>0</v>
      </c>
      <c r="HL562" s="51">
        <v>0</v>
      </c>
      <c r="HM562" s="51">
        <v>366.18</v>
      </c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20"/>
      <c r="IC562" s="20"/>
      <c r="ID562" s="11"/>
      <c r="IE562" s="11"/>
      <c r="IF562" s="20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9"/>
      <c r="KC562" s="9"/>
      <c r="KD562" s="9"/>
      <c r="KE562" s="20">
        <f t="shared" si="881"/>
        <v>223.74558959999999</v>
      </c>
      <c r="KF562" s="20">
        <f t="shared" si="882"/>
        <v>476.5268663999999</v>
      </c>
      <c r="KG562" s="20">
        <f t="shared" si="883"/>
        <v>975.25749359999986</v>
      </c>
      <c r="KH562" s="20">
        <f t="shared" si="884"/>
        <v>7.8310956359999988</v>
      </c>
      <c r="KI562" s="20">
        <f t="shared" si="885"/>
        <v>13.663852800000001</v>
      </c>
      <c r="KJ562" s="20">
        <f t="shared" si="886"/>
        <v>55.753643368799992</v>
      </c>
      <c r="KK562" s="20">
        <f t="shared" si="887"/>
        <v>101.97674940959998</v>
      </c>
      <c r="KL562" s="20">
        <f t="shared" si="888"/>
        <v>314.50773182399996</v>
      </c>
      <c r="KM562" s="9"/>
      <c r="KN562" s="9"/>
      <c r="KO562" s="9"/>
      <c r="KP562" s="1"/>
      <c r="KQ562" s="9"/>
      <c r="KR562" s="9"/>
      <c r="KS562" s="23">
        <v>44083</v>
      </c>
      <c r="KT562" s="20">
        <v>2</v>
      </c>
      <c r="KU562" s="1">
        <v>3</v>
      </c>
      <c r="KV562" s="2">
        <v>2</v>
      </c>
      <c r="KW562" s="23">
        <v>44932</v>
      </c>
      <c r="KX562" s="1">
        <v>1</v>
      </c>
      <c r="KY562" s="1">
        <v>0</v>
      </c>
      <c r="KZ562" s="1">
        <v>3</v>
      </c>
      <c r="LA562" s="11" t="s">
        <v>2428</v>
      </c>
      <c r="LB562" s="11"/>
      <c r="LC562" s="11"/>
    </row>
    <row r="563" spans="1:315">
      <c r="A563" s="1">
        <v>230</v>
      </c>
      <c r="B563" s="1">
        <f>COUNTIFS($D$3:D563,D563,$F$3:F563,F563)</f>
        <v>1</v>
      </c>
      <c r="C563" s="34">
        <v>13540</v>
      </c>
      <c r="D563" s="21" t="s">
        <v>1289</v>
      </c>
      <c r="E563" s="2" t="s">
        <v>1290</v>
      </c>
      <c r="F563" s="12">
        <v>510922241</v>
      </c>
      <c r="G563" s="1">
        <v>69</v>
      </c>
      <c r="H563" s="441">
        <v>44113</v>
      </c>
      <c r="I563" s="29" t="s">
        <v>456</v>
      </c>
      <c r="J563" s="24" t="s">
        <v>486</v>
      </c>
      <c r="K563" s="2" t="s">
        <v>429</v>
      </c>
      <c r="L563" s="1">
        <v>7</v>
      </c>
      <c r="M563" s="2" t="s">
        <v>597</v>
      </c>
      <c r="N563" s="2" t="s">
        <v>644</v>
      </c>
      <c r="O563" s="1"/>
      <c r="P563" s="1" t="s">
        <v>1285</v>
      </c>
      <c r="Q563" s="25"/>
      <c r="R563" s="25"/>
      <c r="S563" s="2"/>
      <c r="T563" s="41"/>
      <c r="U563" s="41"/>
      <c r="V563" s="57" t="s">
        <v>1270</v>
      </c>
      <c r="W563" s="27"/>
      <c r="X563" s="56"/>
      <c r="Y563" s="56"/>
      <c r="Z563" s="29"/>
      <c r="AA563" s="1" t="s">
        <v>793</v>
      </c>
      <c r="AB563" s="1"/>
      <c r="AC563" s="112">
        <v>104</v>
      </c>
      <c r="AD563" s="112">
        <v>700</v>
      </c>
      <c r="AE563" s="11"/>
      <c r="AF563" s="11"/>
      <c r="AG563" s="11" t="s">
        <v>490</v>
      </c>
      <c r="AH563" s="112">
        <v>50</v>
      </c>
      <c r="AI563" s="11"/>
      <c r="AJ563" s="11"/>
      <c r="AK563" s="112"/>
      <c r="AL563" s="1"/>
      <c r="AM563" s="11"/>
      <c r="AN563" s="1"/>
      <c r="AO563" s="113">
        <v>20.3</v>
      </c>
      <c r="AP563" s="114">
        <v>55.9</v>
      </c>
      <c r="AQ563" s="115">
        <v>22.1</v>
      </c>
      <c r="AR563" s="116">
        <f t="shared" si="863"/>
        <v>98.300000000000011</v>
      </c>
      <c r="AS563" s="117">
        <f t="shared" si="864"/>
        <v>0.36314847942754924</v>
      </c>
      <c r="AT563" s="118">
        <f t="shared" si="865"/>
        <v>8.0255813953488389</v>
      </c>
      <c r="AU563" s="119">
        <f t="shared" si="866"/>
        <v>0.26025641025641028</v>
      </c>
      <c r="AV563" s="19">
        <f>AW563*AO563/100</f>
        <v>17.734000000000002</v>
      </c>
      <c r="AW563" s="19">
        <f>98-AY563-(CD563*100/AO563)</f>
        <v>87.35960591133005</v>
      </c>
      <c r="AX563" s="120">
        <v>0.8</v>
      </c>
      <c r="AY563" s="19">
        <f>AX563*100/AO563</f>
        <v>3.9408866995073892</v>
      </c>
      <c r="AZ563" s="1" t="s">
        <v>431</v>
      </c>
      <c r="BA563" s="55">
        <v>33.700000000000003</v>
      </c>
      <c r="BB563" s="1" t="s">
        <v>431</v>
      </c>
      <c r="BC563" s="6">
        <v>3.03</v>
      </c>
      <c r="BD563" s="6"/>
      <c r="BE563" s="19"/>
      <c r="BF563" s="19"/>
      <c r="BG563" s="64">
        <v>8487.6923076923067</v>
      </c>
      <c r="BH563" s="64">
        <v>537.25490196078431</v>
      </c>
      <c r="BI563" s="19">
        <v>3.4</v>
      </c>
      <c r="BJ563" s="19">
        <v>39</v>
      </c>
      <c r="BK563" s="1">
        <v>61</v>
      </c>
      <c r="BL563" s="121">
        <f t="shared" si="867"/>
        <v>0.63934426229508201</v>
      </c>
      <c r="BM563" s="122">
        <v>0.34</v>
      </c>
      <c r="BN563" s="6">
        <f t="shared" si="868"/>
        <v>1.6748768472906403</v>
      </c>
      <c r="BO563" s="1" t="s">
        <v>431</v>
      </c>
      <c r="BP563" s="19">
        <v>65.599999999999994</v>
      </c>
      <c r="BQ563" s="19">
        <v>50.455999999999996</v>
      </c>
      <c r="BR563" s="42">
        <v>56949.200000000004</v>
      </c>
      <c r="BS563" s="6">
        <f t="shared" si="869"/>
        <v>54.83</v>
      </c>
      <c r="BT563" s="4">
        <v>88.9</v>
      </c>
      <c r="BU563" s="42">
        <v>7694.9152542372885</v>
      </c>
      <c r="BV563" s="6">
        <f t="shared" si="870"/>
        <v>11.099999999999994</v>
      </c>
      <c r="BW563" s="6">
        <f t="shared" si="871"/>
        <v>55.804969999999997</v>
      </c>
      <c r="BX563" s="2">
        <v>0.53</v>
      </c>
      <c r="BY563" s="22">
        <f t="shared" si="872"/>
        <v>0.29627000000000003</v>
      </c>
      <c r="BZ563" s="4">
        <v>54.3</v>
      </c>
      <c r="CA563" s="22">
        <f t="shared" si="873"/>
        <v>30.3537</v>
      </c>
      <c r="CB563" s="4">
        <v>45</v>
      </c>
      <c r="CC563" s="22">
        <f t="shared" si="874"/>
        <v>25.155000000000001</v>
      </c>
      <c r="CD563" s="22">
        <v>1.36</v>
      </c>
      <c r="CE563" s="123">
        <v>98.5</v>
      </c>
      <c r="CF563" s="123">
        <v>8388</v>
      </c>
      <c r="CG563" s="123">
        <v>99.5</v>
      </c>
      <c r="CH563" s="123">
        <v>9052</v>
      </c>
      <c r="CI563" s="123">
        <v>96.2</v>
      </c>
      <c r="CJ563" s="123">
        <v>98</v>
      </c>
      <c r="CK563" s="123">
        <v>6186</v>
      </c>
      <c r="CL563" s="143">
        <f t="shared" si="875"/>
        <v>9.7605893186003701E-3</v>
      </c>
      <c r="CM563" s="22"/>
      <c r="CN563" s="22"/>
      <c r="CO563" s="22"/>
      <c r="CP563" s="6"/>
      <c r="CQ563" s="19"/>
      <c r="CR563" s="19">
        <v>46</v>
      </c>
      <c r="CS563" s="20">
        <v>2438</v>
      </c>
      <c r="CT563" s="22"/>
      <c r="CU563" s="139"/>
      <c r="CV563" s="139"/>
      <c r="CW563" s="22"/>
      <c r="CX563" s="22"/>
      <c r="CY563" s="1"/>
      <c r="CZ563" s="22"/>
      <c r="DA563" s="16"/>
      <c r="DB563" s="126" t="s">
        <v>440</v>
      </c>
      <c r="DC563" s="127"/>
      <c r="DD563" s="128" t="s">
        <v>1291</v>
      </c>
      <c r="DE563" s="1"/>
      <c r="DF563" s="1"/>
      <c r="DG563" s="1"/>
      <c r="DH563" s="1"/>
      <c r="DI563" s="1" t="s">
        <v>433</v>
      </c>
      <c r="DJ563" s="206" t="s">
        <v>490</v>
      </c>
      <c r="DK563" s="4">
        <v>2</v>
      </c>
      <c r="DL563" s="4"/>
      <c r="DM563" s="4"/>
      <c r="DN563" s="16">
        <v>0</v>
      </c>
      <c r="DO563" s="4"/>
      <c r="DP563" s="4"/>
      <c r="DQ563" s="4"/>
      <c r="DR563" s="1" t="s">
        <v>430</v>
      </c>
      <c r="DS563" s="1" t="s">
        <v>430</v>
      </c>
      <c r="DT563" s="1">
        <v>209</v>
      </c>
      <c r="DU563" s="1">
        <v>12.9</v>
      </c>
      <c r="DV563" s="1">
        <v>87.1</v>
      </c>
      <c r="DW563" s="1" t="s">
        <v>430</v>
      </c>
      <c r="DX563" s="1" t="s">
        <v>430</v>
      </c>
      <c r="DY563" s="1" t="s">
        <v>430</v>
      </c>
      <c r="DZ563" s="1" t="s">
        <v>430</v>
      </c>
      <c r="EA563" s="1">
        <v>0</v>
      </c>
      <c r="EB563" s="1"/>
      <c r="EC563" s="36"/>
      <c r="ED563" s="36"/>
      <c r="EE563" s="4">
        <v>7</v>
      </c>
      <c r="EF563" s="4">
        <v>25</v>
      </c>
      <c r="EG563" s="4"/>
      <c r="EH563" s="4">
        <v>1</v>
      </c>
      <c r="EI563" s="4" t="s">
        <v>2493</v>
      </c>
      <c r="EJ563" s="4">
        <v>182</v>
      </c>
      <c r="EK563" s="4">
        <v>97</v>
      </c>
      <c r="EL563" s="6">
        <f>EK563/(EJ563*EJ563*0.01*0.01)</f>
        <v>29.283902910276534</v>
      </c>
      <c r="EM563" s="4"/>
      <c r="EN563" s="4">
        <v>0</v>
      </c>
      <c r="EO563" s="4">
        <v>2</v>
      </c>
      <c r="EP563" s="4">
        <v>2</v>
      </c>
      <c r="EQ563" s="31" t="s">
        <v>513</v>
      </c>
      <c r="ER563" s="14" t="s">
        <v>513</v>
      </c>
      <c r="ES563" s="129">
        <v>13540</v>
      </c>
      <c r="ET563" s="130">
        <v>75</v>
      </c>
      <c r="EU563" s="130">
        <v>14080</v>
      </c>
      <c r="EV563" s="130">
        <v>12002</v>
      </c>
      <c r="EW563" s="130">
        <v>39780</v>
      </c>
      <c r="EX563" s="130">
        <v>2316</v>
      </c>
      <c r="EY563" s="131">
        <f t="shared" si="876"/>
        <v>102.35014164305949</v>
      </c>
      <c r="EZ563" s="38">
        <f t="shared" si="877"/>
        <v>716.45099150141641</v>
      </c>
      <c r="FA563" s="9"/>
      <c r="FB563" s="9"/>
      <c r="FC563" s="9"/>
      <c r="FD563" s="9"/>
      <c r="FE563" s="132"/>
      <c r="FF563" s="132"/>
      <c r="FG563" s="132"/>
      <c r="FH563" s="133"/>
      <c r="FI563" s="134"/>
      <c r="FJ563" s="133"/>
      <c r="FK563" s="135"/>
      <c r="FL563" s="136"/>
      <c r="FM563" s="9"/>
      <c r="FN563" s="1"/>
      <c r="FO563" s="40">
        <f t="shared" si="878"/>
        <v>0.104</v>
      </c>
      <c r="FP563" s="9"/>
      <c r="FQ563" s="118">
        <f t="shared" si="879"/>
        <v>16.448863636363637</v>
      </c>
      <c r="FR563" s="137">
        <f t="shared" si="880"/>
        <v>0.10235014164305949</v>
      </c>
      <c r="FS563" s="140"/>
      <c r="FT563" s="1"/>
      <c r="FU563" s="335"/>
      <c r="FV563" s="344">
        <v>43862</v>
      </c>
      <c r="FW563" s="210"/>
      <c r="FX563" s="244" t="s">
        <v>2629</v>
      </c>
      <c r="FY563" s="243" t="s">
        <v>2461</v>
      </c>
      <c r="FZ563" s="1"/>
      <c r="GA563" s="1">
        <v>2</v>
      </c>
      <c r="GB563" s="9"/>
      <c r="GC563" s="9"/>
      <c r="GD563" s="1"/>
      <c r="GE563" s="20">
        <v>0</v>
      </c>
      <c r="GF563" s="237" t="s">
        <v>513</v>
      </c>
      <c r="GG563" s="1"/>
      <c r="GH563" s="28">
        <v>44131</v>
      </c>
      <c r="GI563" s="351">
        <v>1</v>
      </c>
      <c r="GJ563" s="244" t="s">
        <v>2514</v>
      </c>
      <c r="GK563" s="1"/>
      <c r="GL563" s="244" t="s">
        <v>513</v>
      </c>
      <c r="GM563" s="9"/>
      <c r="GN563" s="1"/>
      <c r="GO563" s="10">
        <v>44113</v>
      </c>
      <c r="GP563" s="10"/>
      <c r="GQ563" s="20"/>
      <c r="GR563" s="138"/>
      <c r="GS563" s="1"/>
      <c r="GT563" s="1"/>
      <c r="GU563" s="1"/>
      <c r="GV563" s="1"/>
      <c r="GW563" s="1"/>
      <c r="GX563" s="1"/>
      <c r="GY563" s="9"/>
      <c r="GZ563" s="9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9"/>
      <c r="KC563" s="9"/>
      <c r="KD563" s="9"/>
      <c r="KE563" s="20">
        <f t="shared" si="881"/>
        <v>20.777078753541076</v>
      </c>
      <c r="KF563" s="20">
        <f t="shared" si="882"/>
        <v>57.213729178470253</v>
      </c>
      <c r="KG563" s="20">
        <f t="shared" si="883"/>
        <v>22.619381303116146</v>
      </c>
      <c r="KH563" s="20">
        <f t="shared" si="884"/>
        <v>0.818801133144476</v>
      </c>
      <c r="KI563" s="20">
        <f t="shared" si="885"/>
        <v>0.34799048158640228</v>
      </c>
      <c r="KJ563" s="20">
        <f t="shared" si="886"/>
        <v>0.30323276464589238</v>
      </c>
      <c r="KK563" s="20">
        <f t="shared" si="887"/>
        <v>31.067054943909348</v>
      </c>
      <c r="KL563" s="20">
        <f t="shared" si="888"/>
        <v>25.746178130311613</v>
      </c>
      <c r="KM563" s="9"/>
      <c r="KN563" s="9"/>
      <c r="KO563" s="9"/>
      <c r="KP563" s="1"/>
      <c r="KQ563" s="9"/>
      <c r="KR563" s="9"/>
      <c r="KS563" s="23">
        <v>44131</v>
      </c>
      <c r="KT563" s="20">
        <v>1</v>
      </c>
      <c r="KU563" s="1">
        <v>1</v>
      </c>
      <c r="KV563" s="1">
        <v>1</v>
      </c>
      <c r="KW563" s="23">
        <v>44348</v>
      </c>
      <c r="KX563" s="1">
        <v>1</v>
      </c>
      <c r="KY563" s="1">
        <v>0</v>
      </c>
      <c r="KZ563" s="1">
        <v>0</v>
      </c>
      <c r="LA563" s="11" t="s">
        <v>2428</v>
      </c>
      <c r="LB563" s="11"/>
      <c r="LC563" s="11"/>
    </row>
    <row r="564" spans="1:315">
      <c r="A564" s="1">
        <v>182</v>
      </c>
      <c r="B564" s="1">
        <f>COUNTIFS($D$3:D564,D564,$F$3:F564,F564)</f>
        <v>1</v>
      </c>
      <c r="C564" s="34">
        <v>13110</v>
      </c>
      <c r="D564" s="21" t="s">
        <v>1225</v>
      </c>
      <c r="E564" s="2" t="s">
        <v>495</v>
      </c>
      <c r="F564" s="12">
        <v>6609081358</v>
      </c>
      <c r="G564" s="1">
        <v>54</v>
      </c>
      <c r="H564" s="441">
        <v>44022</v>
      </c>
      <c r="I564" s="29" t="s">
        <v>642</v>
      </c>
      <c r="J564" s="24" t="s">
        <v>486</v>
      </c>
      <c r="K564" s="2" t="s">
        <v>429</v>
      </c>
      <c r="L564" s="1">
        <v>24</v>
      </c>
      <c r="M564" s="2" t="s">
        <v>661</v>
      </c>
      <c r="N564" s="2" t="s">
        <v>430</v>
      </c>
      <c r="O564" s="1"/>
      <c r="P564" s="1" t="s">
        <v>1204</v>
      </c>
      <c r="Q564" s="25"/>
      <c r="R564" s="25"/>
      <c r="S564" s="2"/>
      <c r="T564" s="49" t="s">
        <v>1013</v>
      </c>
      <c r="U564" s="49"/>
      <c r="V564" s="54" t="s">
        <v>1107</v>
      </c>
      <c r="W564" s="27"/>
      <c r="X564" s="56"/>
      <c r="Y564" s="56"/>
      <c r="Z564" s="29"/>
      <c r="AA564" s="1" t="s">
        <v>793</v>
      </c>
      <c r="AB564" s="1"/>
      <c r="AC564" s="112">
        <v>152</v>
      </c>
      <c r="AD564" s="112">
        <v>3600</v>
      </c>
      <c r="AE564" s="11"/>
      <c r="AF564" s="11"/>
      <c r="AG564" s="11" t="s">
        <v>490</v>
      </c>
      <c r="AH564" s="112">
        <v>250</v>
      </c>
      <c r="AI564" s="11"/>
      <c r="AJ564" s="11"/>
      <c r="AK564" s="112"/>
      <c r="AL564" s="1"/>
      <c r="AM564" s="11"/>
      <c r="AN564" s="1"/>
      <c r="AO564" s="113">
        <v>21.3</v>
      </c>
      <c r="AP564" s="114">
        <v>45.8</v>
      </c>
      <c r="AQ564" s="115">
        <v>30.5</v>
      </c>
      <c r="AR564" s="116">
        <f t="shared" si="863"/>
        <v>97.6</v>
      </c>
      <c r="AS564" s="117">
        <f t="shared" si="864"/>
        <v>0.46506550218340614</v>
      </c>
      <c r="AT564" s="118">
        <f t="shared" si="865"/>
        <v>14.184497816593888</v>
      </c>
      <c r="AU564" s="119">
        <f t="shared" si="866"/>
        <v>0.27916120576671039</v>
      </c>
      <c r="AV564" s="19">
        <f>AW564*AO564/100</f>
        <v>20.204000000000001</v>
      </c>
      <c r="AW564" s="19">
        <f>98-AY564-(CD564*100/AO564)</f>
        <v>94.854460093896719</v>
      </c>
      <c r="AX564" s="120">
        <v>0.17</v>
      </c>
      <c r="AY564" s="19">
        <f>AX564*100/AO564</f>
        <v>0.7981220657276995</v>
      </c>
      <c r="AZ564" s="1" t="s">
        <v>431</v>
      </c>
      <c r="BA564" s="55">
        <v>7.4</v>
      </c>
      <c r="BB564" s="1" t="s">
        <v>431</v>
      </c>
      <c r="BC564" s="6">
        <v>0.49</v>
      </c>
      <c r="BD564" s="6"/>
      <c r="BE564" s="19"/>
      <c r="BF564" s="19"/>
      <c r="BG564" s="2">
        <v>11944</v>
      </c>
      <c r="BH564" s="64">
        <v>307.8</v>
      </c>
      <c r="BI564" s="19">
        <v>1.08</v>
      </c>
      <c r="BJ564" s="19">
        <v>29</v>
      </c>
      <c r="BK564" s="1">
        <f>100-BJ564</f>
        <v>71</v>
      </c>
      <c r="BL564" s="144">
        <f t="shared" si="867"/>
        <v>0.40845070422535212</v>
      </c>
      <c r="BM564" s="122">
        <v>0.16</v>
      </c>
      <c r="BN564" s="6">
        <f t="shared" si="868"/>
        <v>0.75117370892018775</v>
      </c>
      <c r="BO564" s="1" t="s">
        <v>431</v>
      </c>
      <c r="BP564" s="19">
        <v>48.4</v>
      </c>
      <c r="BQ564" s="19">
        <v>59.224999999999994</v>
      </c>
      <c r="BR564" s="4">
        <v>79118</v>
      </c>
      <c r="BS564" s="6">
        <f t="shared" si="869"/>
        <v>47.099999999999994</v>
      </c>
      <c r="BT564" s="4">
        <v>93.6</v>
      </c>
      <c r="BU564" s="42">
        <v>9523.7288135593226</v>
      </c>
      <c r="BV564" s="6">
        <f t="shared" si="870"/>
        <v>6.4000000000000057</v>
      </c>
      <c r="BW564" s="6">
        <f t="shared" si="871"/>
        <v>45.433599999999998</v>
      </c>
      <c r="BX564" s="2">
        <v>21.9</v>
      </c>
      <c r="BY564" s="22">
        <f t="shared" si="872"/>
        <v>10.030199999999999</v>
      </c>
      <c r="BZ564" s="4">
        <v>25.2</v>
      </c>
      <c r="CA564" s="22">
        <f t="shared" si="873"/>
        <v>11.541599999999999</v>
      </c>
      <c r="CB564" s="4">
        <v>52.1</v>
      </c>
      <c r="CC564" s="22">
        <f t="shared" si="874"/>
        <v>23.861799999999999</v>
      </c>
      <c r="CD564" s="22">
        <v>0.5</v>
      </c>
      <c r="CE564" s="123">
        <v>98.3</v>
      </c>
      <c r="CF564" s="123">
        <v>4952</v>
      </c>
      <c r="CG564" s="123">
        <v>98.3</v>
      </c>
      <c r="CH564" s="123">
        <v>7116</v>
      </c>
      <c r="CI564" s="123">
        <v>52.1</v>
      </c>
      <c r="CJ564" s="123">
        <v>93.5</v>
      </c>
      <c r="CK564" s="123">
        <v>11238</v>
      </c>
      <c r="CL564" s="19">
        <f t="shared" si="875"/>
        <v>0.86904761904761907</v>
      </c>
      <c r="CM564" s="22"/>
      <c r="CN564" s="22"/>
      <c r="CO564" s="22"/>
      <c r="CP564" s="6">
        <v>1.26</v>
      </c>
      <c r="CQ564" s="19"/>
      <c r="CR564" s="19"/>
      <c r="CS564" s="19"/>
      <c r="CT564" s="22"/>
      <c r="CU564" s="139"/>
      <c r="CV564" s="139"/>
      <c r="CW564" s="22"/>
      <c r="CX564" s="22"/>
      <c r="CY564" s="1"/>
      <c r="CZ564" s="22"/>
      <c r="DA564" s="16"/>
      <c r="DB564" s="126" t="s">
        <v>546</v>
      </c>
      <c r="DC564" s="127"/>
      <c r="DD564" s="128" t="s">
        <v>1226</v>
      </c>
      <c r="DE564" s="1"/>
      <c r="DF564" s="1"/>
      <c r="DG564" s="1"/>
      <c r="DH564" s="1"/>
      <c r="DI564" s="1" t="s">
        <v>433</v>
      </c>
      <c r="DJ564" s="206" t="s">
        <v>490</v>
      </c>
      <c r="DK564" s="4">
        <v>2</v>
      </c>
      <c r="DL564" s="4" t="s">
        <v>441</v>
      </c>
      <c r="DM564" s="4" t="s">
        <v>436</v>
      </c>
      <c r="DN564" s="16">
        <v>0</v>
      </c>
      <c r="DO564" s="4"/>
      <c r="DP564" s="4"/>
      <c r="DQ564" s="4"/>
      <c r="DR564" s="22" t="s">
        <v>430</v>
      </c>
      <c r="DS564" s="22" t="s">
        <v>430</v>
      </c>
      <c r="DT564" s="22">
        <v>121</v>
      </c>
      <c r="DU564" s="22">
        <v>10.7</v>
      </c>
      <c r="DV564" s="22">
        <v>89.3</v>
      </c>
      <c r="DW564" s="22" t="s">
        <v>430</v>
      </c>
      <c r="DX564" s="22" t="s">
        <v>430</v>
      </c>
      <c r="DY564" s="22" t="s">
        <v>430</v>
      </c>
      <c r="DZ564" s="22" t="s">
        <v>430</v>
      </c>
      <c r="EA564" s="2">
        <v>0</v>
      </c>
      <c r="EB564" s="2"/>
      <c r="EC564" s="36"/>
      <c r="ED564" s="36"/>
      <c r="EE564" s="4">
        <v>24</v>
      </c>
      <c r="EF564" s="4">
        <v>35</v>
      </c>
      <c r="EG564" s="4">
        <v>3</v>
      </c>
      <c r="EH564" s="4">
        <v>1</v>
      </c>
      <c r="EI564" s="4" t="s">
        <v>2875</v>
      </c>
      <c r="EJ564" s="4">
        <v>193</v>
      </c>
      <c r="EK564" s="4">
        <v>103</v>
      </c>
      <c r="EL564" s="6">
        <f>EK564/(EJ564*EJ564*0.01*0.01)</f>
        <v>27.651749040242688</v>
      </c>
      <c r="EM564" s="4">
        <v>1</v>
      </c>
      <c r="EN564" s="1">
        <v>1</v>
      </c>
      <c r="EO564" s="4">
        <v>2</v>
      </c>
      <c r="EP564" s="4">
        <v>1</v>
      </c>
      <c r="EQ564" s="31" t="s">
        <v>2455</v>
      </c>
      <c r="ER564" s="14">
        <v>44357</v>
      </c>
      <c r="ES564" s="129">
        <v>13110</v>
      </c>
      <c r="ET564" s="130">
        <v>75</v>
      </c>
      <c r="EU564" s="130">
        <v>35073</v>
      </c>
      <c r="EV564" s="130">
        <v>8000</v>
      </c>
      <c r="EW564" s="130">
        <v>40560</v>
      </c>
      <c r="EX564" s="130">
        <v>2442</v>
      </c>
      <c r="EY564" s="131">
        <f t="shared" si="876"/>
        <v>165.07920000000001</v>
      </c>
      <c r="EZ564" s="38">
        <f t="shared" si="877"/>
        <v>3961.9008000000003</v>
      </c>
      <c r="FA564" s="9"/>
      <c r="FB564" s="9"/>
      <c r="FC564" s="9"/>
      <c r="FD564" s="9"/>
      <c r="FE564" s="132"/>
      <c r="FF564" s="132"/>
      <c r="FG564" s="132"/>
      <c r="FH564" s="133"/>
      <c r="FI564" s="11"/>
      <c r="FJ564" s="133"/>
      <c r="FK564" s="135"/>
      <c r="FL564" s="136"/>
      <c r="FM564" s="9"/>
      <c r="FN564" s="1"/>
      <c r="FO564" s="40">
        <f t="shared" si="878"/>
        <v>0.152</v>
      </c>
      <c r="FP564" s="9"/>
      <c r="FQ564" s="118">
        <f t="shared" si="879"/>
        <v>6.9626208194337522</v>
      </c>
      <c r="FR564" s="137">
        <f t="shared" si="880"/>
        <v>0.16507920000000001</v>
      </c>
      <c r="FS564" s="140">
        <f>DT564/EY564</f>
        <v>0.73298150221227143</v>
      </c>
      <c r="FT564" s="42">
        <v>2</v>
      </c>
      <c r="FU564" s="338" t="s">
        <v>430</v>
      </c>
      <c r="FV564" s="345">
        <v>43770</v>
      </c>
      <c r="FW564" s="211" t="s">
        <v>430</v>
      </c>
      <c r="FX564" s="29" t="s">
        <v>2471</v>
      </c>
      <c r="FY564" s="241" t="s">
        <v>2429</v>
      </c>
      <c r="FZ564" s="1">
        <v>0</v>
      </c>
      <c r="GA564" s="2">
        <v>2</v>
      </c>
      <c r="GB564" s="11" t="s">
        <v>1015</v>
      </c>
      <c r="GC564" s="11"/>
      <c r="GD564" s="1"/>
      <c r="GE564" s="20">
        <v>1</v>
      </c>
      <c r="GF564" s="237" t="s">
        <v>2440</v>
      </c>
      <c r="GG564" s="1">
        <v>1</v>
      </c>
      <c r="GH564" s="219">
        <v>44057</v>
      </c>
      <c r="GI564" s="351">
        <v>1</v>
      </c>
      <c r="GJ564" s="29" t="s">
        <v>2874</v>
      </c>
      <c r="GK564" s="1">
        <v>0</v>
      </c>
      <c r="GL564" s="244" t="s">
        <v>513</v>
      </c>
      <c r="GM564" s="11" t="s">
        <v>1227</v>
      </c>
      <c r="GN564" s="1"/>
      <c r="GO564" s="10">
        <v>44022</v>
      </c>
      <c r="GP564" s="10"/>
      <c r="GQ564" s="20"/>
      <c r="GR564" s="138" t="s">
        <v>1018</v>
      </c>
      <c r="GS564" s="1"/>
      <c r="GT564" s="19"/>
      <c r="GU564" s="1"/>
      <c r="GV564" s="11"/>
      <c r="GW564" s="1"/>
      <c r="GX564" s="1"/>
      <c r="GY564" s="9"/>
      <c r="GZ564" s="11">
        <v>1</v>
      </c>
      <c r="HA564" s="51">
        <v>0</v>
      </c>
      <c r="HB564" s="51">
        <v>0</v>
      </c>
      <c r="HC564" s="52">
        <v>1246.25</v>
      </c>
      <c r="HD564" s="51">
        <v>0</v>
      </c>
      <c r="HE564" s="51">
        <v>0</v>
      </c>
      <c r="HF564" s="51">
        <v>0</v>
      </c>
      <c r="HG564" s="52">
        <v>0</v>
      </c>
      <c r="HH564" s="51">
        <v>0</v>
      </c>
      <c r="HI564" s="52">
        <v>0</v>
      </c>
      <c r="HJ564" s="51">
        <v>0</v>
      </c>
      <c r="HK564" s="51">
        <v>0</v>
      </c>
      <c r="HL564" s="51">
        <v>0</v>
      </c>
      <c r="HM564" s="51">
        <v>148.15</v>
      </c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20"/>
      <c r="IC564" s="20"/>
      <c r="ID564" s="11"/>
      <c r="IE564" s="11"/>
      <c r="IF564" s="20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9"/>
      <c r="KC564" s="9"/>
      <c r="KD564" s="9"/>
      <c r="KE564" s="20">
        <f t="shared" si="881"/>
        <v>35.161869600000003</v>
      </c>
      <c r="KF564" s="20">
        <f t="shared" si="882"/>
        <v>75.606273599999994</v>
      </c>
      <c r="KG564" s="20">
        <f t="shared" si="883"/>
        <v>50.349156000000008</v>
      </c>
      <c r="KH564" s="20">
        <f t="shared" si="884"/>
        <v>0.28063464000000005</v>
      </c>
      <c r="KI564" s="20">
        <f t="shared" si="885"/>
        <v>0.26412671999999998</v>
      </c>
      <c r="KJ564" s="20">
        <f t="shared" si="886"/>
        <v>16.557773918399999</v>
      </c>
      <c r="KK564" s="20">
        <f t="shared" si="887"/>
        <v>19.052780947199999</v>
      </c>
      <c r="KL564" s="20">
        <f t="shared" si="888"/>
        <v>39.390868545600007</v>
      </c>
      <c r="KM564" s="9"/>
      <c r="KN564" s="9"/>
      <c r="KO564" s="9"/>
      <c r="KP564" s="1"/>
      <c r="KQ564" s="9"/>
      <c r="KR564" s="9"/>
      <c r="KS564" s="23">
        <v>44057</v>
      </c>
      <c r="KT564" s="20">
        <v>1</v>
      </c>
      <c r="KU564" s="1">
        <v>2</v>
      </c>
      <c r="KV564" s="2">
        <v>1</v>
      </c>
      <c r="KW564" s="23">
        <v>44484</v>
      </c>
      <c r="KX564" s="1">
        <v>1</v>
      </c>
      <c r="KY564" s="1">
        <v>0</v>
      </c>
      <c r="KZ564" s="1">
        <v>3</v>
      </c>
      <c r="LA564" s="11" t="s">
        <v>2428</v>
      </c>
      <c r="LB564" s="11"/>
      <c r="LC564" s="11"/>
    </row>
    <row r="565" spans="1:315">
      <c r="A565" s="1">
        <v>145</v>
      </c>
      <c r="B565" s="415">
        <f>COUNTIFS($D$3:D565,D565,$F$3:F565,F565)</f>
        <v>1</v>
      </c>
      <c r="C565" s="34">
        <v>12833</v>
      </c>
      <c r="D565" s="21" t="s">
        <v>1167</v>
      </c>
      <c r="E565" s="2" t="s">
        <v>496</v>
      </c>
      <c r="F565" s="12">
        <v>510108385</v>
      </c>
      <c r="G565" s="1">
        <v>69</v>
      </c>
      <c r="H565" s="441">
        <v>43978</v>
      </c>
      <c r="I565" s="29" t="s">
        <v>441</v>
      </c>
      <c r="J565" s="24" t="s">
        <v>486</v>
      </c>
      <c r="K565" s="2" t="s">
        <v>429</v>
      </c>
      <c r="L565" s="1">
        <v>15</v>
      </c>
      <c r="M565" s="2">
        <v>10</v>
      </c>
      <c r="N565" s="2" t="s">
        <v>430</v>
      </c>
      <c r="O565" s="1"/>
      <c r="P565" s="1" t="s">
        <v>1160</v>
      </c>
      <c r="Q565" s="25"/>
      <c r="R565" s="25"/>
      <c r="S565" s="2"/>
      <c r="T565" s="41"/>
      <c r="U565" s="41"/>
      <c r="V565" s="54" t="s">
        <v>1159</v>
      </c>
      <c r="W565" s="27"/>
      <c r="X565" s="56"/>
      <c r="Y565" s="56"/>
      <c r="Z565" s="29"/>
      <c r="AA565" s="1" t="s">
        <v>768</v>
      </c>
      <c r="AB565" s="1"/>
      <c r="AC565" s="112">
        <v>63</v>
      </c>
      <c r="AD565" s="112">
        <v>1000</v>
      </c>
      <c r="AE565" s="11"/>
      <c r="AF565" s="11"/>
      <c r="AG565" s="11" t="s">
        <v>482</v>
      </c>
      <c r="AH565" s="112">
        <v>50</v>
      </c>
      <c r="AI565" s="11"/>
      <c r="AJ565" s="11"/>
      <c r="AK565" s="112"/>
      <c r="AL565" s="1"/>
      <c r="AM565" s="11"/>
      <c r="AN565" s="1"/>
      <c r="AO565" s="113">
        <v>36.700000000000003</v>
      </c>
      <c r="AP565" s="114">
        <v>37</v>
      </c>
      <c r="AQ565" s="115">
        <v>25.5</v>
      </c>
      <c r="AR565" s="116">
        <f t="shared" si="863"/>
        <v>99.2</v>
      </c>
      <c r="AS565" s="117">
        <f t="shared" si="864"/>
        <v>0.99189189189189197</v>
      </c>
      <c r="AT565" s="118">
        <f t="shared" si="865"/>
        <v>25.293243243243246</v>
      </c>
      <c r="AU565" s="119">
        <f t="shared" si="866"/>
        <v>0.58720000000000006</v>
      </c>
      <c r="AV565" s="19">
        <f>AW565*AO565/100</f>
        <v>26.736000000000001</v>
      </c>
      <c r="AW565" s="19">
        <f>98-AY565-(CD565*100/AO565)</f>
        <v>72.850136239782003</v>
      </c>
      <c r="AX565" s="148">
        <v>7.96</v>
      </c>
      <c r="AY565" s="19">
        <f>AX565*100/AO565</f>
        <v>21.689373297002724</v>
      </c>
      <c r="AZ565" s="1" t="s">
        <v>431</v>
      </c>
      <c r="BA565" s="55">
        <v>6.5</v>
      </c>
      <c r="BB565" s="1" t="s">
        <v>431</v>
      </c>
      <c r="BC565" s="6">
        <v>1.51</v>
      </c>
      <c r="BD565" s="6"/>
      <c r="BE565" s="19"/>
      <c r="BF565" s="19"/>
      <c r="BG565" s="64">
        <v>4150.3448275862074</v>
      </c>
      <c r="BH565" s="64">
        <v>131.1</v>
      </c>
      <c r="BI565" s="19">
        <v>7.9000000000000001E-2</v>
      </c>
      <c r="BJ565" s="19">
        <v>48.8</v>
      </c>
      <c r="BK565" s="19">
        <f>100-BJ565</f>
        <v>51.2</v>
      </c>
      <c r="BL565" s="121">
        <f t="shared" si="867"/>
        <v>0.95312499999999989</v>
      </c>
      <c r="BM565" s="122">
        <v>0.56999999999999995</v>
      </c>
      <c r="BN565" s="6">
        <f t="shared" si="868"/>
        <v>1.5531335149863756</v>
      </c>
      <c r="BO565" s="1" t="s">
        <v>431</v>
      </c>
      <c r="BP565" s="19">
        <v>11.2</v>
      </c>
      <c r="BQ565" s="19">
        <v>18.859999999999996</v>
      </c>
      <c r="BR565" s="4">
        <v>23538</v>
      </c>
      <c r="BS565" s="6">
        <f t="shared" si="869"/>
        <v>59.9</v>
      </c>
      <c r="BT565" s="4">
        <v>87.3</v>
      </c>
      <c r="BU565" s="42">
        <v>9139.32</v>
      </c>
      <c r="BV565" s="6">
        <f t="shared" si="870"/>
        <v>12.700000000000003</v>
      </c>
      <c r="BW565" s="6">
        <f t="shared" si="871"/>
        <v>36.963000000000001</v>
      </c>
      <c r="BX565" s="2">
        <v>41.8</v>
      </c>
      <c r="BY565" s="22">
        <f t="shared" si="872"/>
        <v>15.465999999999999</v>
      </c>
      <c r="BZ565" s="4">
        <v>18.100000000000001</v>
      </c>
      <c r="CA565" s="22">
        <f t="shared" si="873"/>
        <v>6.6970000000000001</v>
      </c>
      <c r="CB565" s="4">
        <v>40</v>
      </c>
      <c r="CC565" s="22">
        <f t="shared" si="874"/>
        <v>14.8</v>
      </c>
      <c r="CD565" s="22">
        <v>1.27</v>
      </c>
      <c r="CE565" s="123">
        <v>85.2</v>
      </c>
      <c r="CF565" s="123">
        <v>3303</v>
      </c>
      <c r="CG565" s="123">
        <v>76.2</v>
      </c>
      <c r="CH565" s="123">
        <v>2496</v>
      </c>
      <c r="CI565" s="123">
        <v>29.1</v>
      </c>
      <c r="CJ565" s="123">
        <v>61.1</v>
      </c>
      <c r="CK565" s="123">
        <v>2693</v>
      </c>
      <c r="CL565" s="19">
        <f t="shared" si="875"/>
        <v>2.3093922651933698</v>
      </c>
      <c r="CM565" s="22"/>
      <c r="CN565" s="22"/>
      <c r="CO565" s="22"/>
      <c r="CP565" s="6">
        <v>0.61</v>
      </c>
      <c r="CQ565" s="19"/>
      <c r="CR565" s="19"/>
      <c r="CS565" s="19"/>
      <c r="CT565" s="22"/>
      <c r="CU565" s="139"/>
      <c r="CV565" s="139"/>
      <c r="CW565" s="22"/>
      <c r="CX565" s="22"/>
      <c r="CY565" s="1"/>
      <c r="CZ565" s="22"/>
      <c r="DA565" s="16"/>
      <c r="DB565" s="126" t="s">
        <v>440</v>
      </c>
      <c r="DC565" s="127"/>
      <c r="DD565" s="128" t="s">
        <v>1168</v>
      </c>
      <c r="DE565" s="1"/>
      <c r="DF565" s="1"/>
      <c r="DG565" s="1"/>
      <c r="DH565" s="1"/>
      <c r="DI565" s="1" t="s">
        <v>433</v>
      </c>
      <c r="DJ565" s="205" t="s">
        <v>482</v>
      </c>
      <c r="DK565" s="4">
        <v>2</v>
      </c>
      <c r="DL565" s="4"/>
      <c r="DM565" s="4"/>
      <c r="DN565" s="16">
        <v>0</v>
      </c>
      <c r="DO565" s="4"/>
      <c r="DP565" s="4"/>
      <c r="DQ565" s="4"/>
      <c r="DR565" s="1" t="s">
        <v>430</v>
      </c>
      <c r="DS565" s="1" t="s">
        <v>430</v>
      </c>
      <c r="DT565" s="22">
        <v>235</v>
      </c>
      <c r="DU565" s="22">
        <v>13.2</v>
      </c>
      <c r="DV565" s="22">
        <v>86.8</v>
      </c>
      <c r="DW565" s="1" t="s">
        <v>430</v>
      </c>
      <c r="DX565" s="1" t="s">
        <v>430</v>
      </c>
      <c r="DY565" s="1" t="s">
        <v>430</v>
      </c>
      <c r="DZ565" s="1" t="s">
        <v>430</v>
      </c>
      <c r="EA565" s="1">
        <v>0</v>
      </c>
      <c r="EB565" s="2"/>
      <c r="EC565" s="36"/>
      <c r="ED565" s="36"/>
      <c r="EE565" s="4">
        <v>15</v>
      </c>
      <c r="EF565" s="4" t="s">
        <v>430</v>
      </c>
      <c r="EG565" s="4"/>
      <c r="EH565" s="4">
        <v>1</v>
      </c>
      <c r="EI565" s="4" t="s">
        <v>2493</v>
      </c>
      <c r="EJ565" s="4" t="s">
        <v>430</v>
      </c>
      <c r="EK565" s="4" t="s">
        <v>430</v>
      </c>
      <c r="EL565" s="6" t="s">
        <v>430</v>
      </c>
      <c r="EM565" s="4">
        <v>1</v>
      </c>
      <c r="EN565" s="1">
        <v>0</v>
      </c>
      <c r="EO565" s="4">
        <v>3</v>
      </c>
      <c r="EP565" s="4">
        <v>2</v>
      </c>
      <c r="EQ565" s="31" t="s">
        <v>513</v>
      </c>
      <c r="ER565" s="14" t="s">
        <v>513</v>
      </c>
      <c r="ES565" s="129">
        <v>12833</v>
      </c>
      <c r="ET565" s="130">
        <v>75</v>
      </c>
      <c r="EU565" s="130">
        <v>286078</v>
      </c>
      <c r="EV565" s="130">
        <v>18924</v>
      </c>
      <c r="EW565" s="130">
        <v>40560</v>
      </c>
      <c r="EX565" s="130">
        <v>2208</v>
      </c>
      <c r="EY565" s="131">
        <f t="shared" si="876"/>
        <v>63.099048826886488</v>
      </c>
      <c r="EZ565" s="38">
        <f t="shared" si="877"/>
        <v>946.48573240329733</v>
      </c>
      <c r="FA565" s="9"/>
      <c r="FB565" s="9"/>
      <c r="FC565" s="9"/>
      <c r="FD565" s="9"/>
      <c r="FE565" s="132"/>
      <c r="FF565" s="132"/>
      <c r="FG565" s="132"/>
      <c r="FH565" s="133"/>
      <c r="FI565" s="11"/>
      <c r="FJ565" s="133"/>
      <c r="FK565" s="135"/>
      <c r="FL565" s="136"/>
      <c r="FM565" s="9"/>
      <c r="FN565" s="1"/>
      <c r="FO565" s="40">
        <f t="shared" si="878"/>
        <v>6.3E-2</v>
      </c>
      <c r="FP565" s="9"/>
      <c r="FQ565" s="118">
        <f t="shared" si="879"/>
        <v>0.77181747635260312</v>
      </c>
      <c r="FR565" s="137">
        <f t="shared" si="880"/>
        <v>6.3099048826886495E-2</v>
      </c>
      <c r="FS565" s="140">
        <f>DT565/EY565</f>
        <v>3.7243033669925394</v>
      </c>
      <c r="FT565" s="140"/>
      <c r="FU565" s="336">
        <v>43800</v>
      </c>
      <c r="FV565" s="343"/>
      <c r="FW565" s="237" t="s">
        <v>2471</v>
      </c>
      <c r="FX565" s="208"/>
      <c r="FY565" s="243" t="s">
        <v>2473</v>
      </c>
      <c r="FZ565" s="1"/>
      <c r="GA565" s="237" t="s">
        <v>430</v>
      </c>
      <c r="GB565" s="9"/>
      <c r="GC565" s="9"/>
      <c r="GD565" s="1"/>
      <c r="GE565" s="20">
        <v>0</v>
      </c>
      <c r="GF565" s="237" t="s">
        <v>513</v>
      </c>
      <c r="GG565" s="1"/>
      <c r="GH565" s="28">
        <v>44013</v>
      </c>
      <c r="GI565" s="351">
        <v>1</v>
      </c>
      <c r="GJ565" s="244" t="s">
        <v>2514</v>
      </c>
      <c r="GK565" s="1"/>
      <c r="GL565" s="244" t="s">
        <v>513</v>
      </c>
      <c r="GM565" s="9"/>
      <c r="GN565" s="1"/>
      <c r="GO565" s="10">
        <v>43978</v>
      </c>
      <c r="GP565" s="10"/>
      <c r="GQ565" s="20"/>
      <c r="GR565" s="138"/>
      <c r="GS565" s="1"/>
      <c r="GT565" s="19">
        <v>47.074179451299997</v>
      </c>
      <c r="GU565" s="1"/>
      <c r="GV565" s="145">
        <v>1.4367968007999998</v>
      </c>
      <c r="GW565" s="1"/>
      <c r="GX565" s="1"/>
      <c r="GY565" s="9"/>
      <c r="GZ565" s="9"/>
      <c r="HA565" s="32">
        <v>0.28000000000000003</v>
      </c>
      <c r="HB565" s="32">
        <v>0</v>
      </c>
      <c r="HC565" s="33">
        <v>165.88</v>
      </c>
      <c r="HD565" s="32">
        <v>0</v>
      </c>
      <c r="HE565" s="32">
        <v>0</v>
      </c>
      <c r="HF565" s="32">
        <v>0</v>
      </c>
      <c r="HG565" s="33">
        <v>10744.65</v>
      </c>
      <c r="HH565" s="32">
        <v>38.06</v>
      </c>
      <c r="HI565" s="33">
        <v>89.37</v>
      </c>
      <c r="HJ565" s="32">
        <v>56.24</v>
      </c>
      <c r="HK565" s="32">
        <v>0</v>
      </c>
      <c r="HL565" s="32">
        <v>0</v>
      </c>
      <c r="HM565" s="32">
        <v>132.04</v>
      </c>
      <c r="HN565" s="32">
        <v>0</v>
      </c>
      <c r="HO565" s="32">
        <v>95.49</v>
      </c>
      <c r="HP565" s="33">
        <v>2860.63</v>
      </c>
      <c r="HQ565" s="32">
        <v>44.29</v>
      </c>
      <c r="HR565" s="32">
        <v>0</v>
      </c>
      <c r="HS565" s="32">
        <v>237.12</v>
      </c>
      <c r="HT565" s="32">
        <v>150.99</v>
      </c>
      <c r="HU565" s="32">
        <v>1266.6400000000001</v>
      </c>
      <c r="HV565" s="32">
        <v>9.85</v>
      </c>
      <c r="HW565" s="32">
        <v>159.01</v>
      </c>
      <c r="HX565" s="32">
        <v>4.1500000000000004</v>
      </c>
      <c r="HY565" s="32">
        <v>0</v>
      </c>
      <c r="HZ565" s="32">
        <v>683.52</v>
      </c>
      <c r="IA565" s="22">
        <f>HU565/HP565</f>
        <v>0.44278358263739109</v>
      </c>
      <c r="IB565" s="1"/>
      <c r="IC565" s="1"/>
      <c r="ID565" s="1"/>
      <c r="IE565" s="1"/>
      <c r="IF565" s="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9"/>
      <c r="KC565" s="9"/>
      <c r="KD565" s="9"/>
      <c r="KE565" s="20">
        <f t="shared" si="881"/>
        <v>23.157350919467344</v>
      </c>
      <c r="KF565" s="20">
        <f t="shared" si="882"/>
        <v>23.346648065948006</v>
      </c>
      <c r="KG565" s="20">
        <f t="shared" si="883"/>
        <v>16.090257450856058</v>
      </c>
      <c r="KH565" s="20">
        <f t="shared" si="884"/>
        <v>5.0226842866201649</v>
      </c>
      <c r="KI565" s="20">
        <f t="shared" si="885"/>
        <v>0.35966457831325299</v>
      </c>
      <c r="KJ565" s="20">
        <f t="shared" si="886"/>
        <v>9.7588988915662629</v>
      </c>
      <c r="KK565" s="20">
        <f t="shared" si="887"/>
        <v>4.225743299936588</v>
      </c>
      <c r="KL565" s="20">
        <f t="shared" si="888"/>
        <v>9.3386592263792014</v>
      </c>
      <c r="KM565" s="9"/>
      <c r="KN565" s="9"/>
      <c r="KO565" s="9"/>
      <c r="KP565" s="1"/>
      <c r="KQ565" s="9"/>
      <c r="KR565" s="9"/>
      <c r="KS565" s="23">
        <v>44013</v>
      </c>
      <c r="KT565" s="20">
        <v>2</v>
      </c>
      <c r="KU565" s="237" t="s">
        <v>430</v>
      </c>
      <c r="KV565" s="237" t="s">
        <v>430</v>
      </c>
      <c r="KW565" s="23">
        <v>44013</v>
      </c>
      <c r="KX565" s="1">
        <v>2</v>
      </c>
      <c r="KY565" s="1">
        <v>0</v>
      </c>
      <c r="KZ565" s="1">
        <v>2</v>
      </c>
      <c r="LA565" s="11" t="s">
        <v>2480</v>
      </c>
      <c r="LB565" s="11"/>
      <c r="LC565" s="11"/>
    </row>
    <row r="566" spans="1:315">
      <c r="A566" s="1">
        <v>380</v>
      </c>
      <c r="B566" s="1">
        <f>COUNTIFS($D$3:D566,D566,$F$3:F566,F566)</f>
        <v>1</v>
      </c>
      <c r="C566" s="34">
        <v>12019</v>
      </c>
      <c r="D566" s="21" t="s">
        <v>957</v>
      </c>
      <c r="E566" s="2" t="s">
        <v>590</v>
      </c>
      <c r="F566" s="12">
        <v>445529436</v>
      </c>
      <c r="G566" s="1">
        <v>75</v>
      </c>
      <c r="H566" s="441">
        <v>43805</v>
      </c>
      <c r="I566" s="29" t="s">
        <v>441</v>
      </c>
      <c r="J566" s="24" t="s">
        <v>486</v>
      </c>
      <c r="K566" s="2" t="s">
        <v>429</v>
      </c>
      <c r="L566" s="1">
        <v>3</v>
      </c>
      <c r="M566" s="2">
        <v>1</v>
      </c>
      <c r="N566" s="2" t="s">
        <v>430</v>
      </c>
      <c r="O566" s="1"/>
      <c r="P566" s="1" t="s">
        <v>943</v>
      </c>
      <c r="Q566" s="25"/>
      <c r="R566" s="25"/>
      <c r="S566" s="2"/>
      <c r="T566" s="45"/>
      <c r="U566" s="45"/>
      <c r="V566" s="48" t="s">
        <v>767</v>
      </c>
      <c r="W566" s="27"/>
      <c r="X566" s="56"/>
      <c r="Y566" s="56"/>
      <c r="Z566" s="29"/>
      <c r="AA566" s="1" t="s">
        <v>756</v>
      </c>
      <c r="AB566" s="1"/>
      <c r="AC566" s="112">
        <v>102</v>
      </c>
      <c r="AD566" s="112">
        <v>304</v>
      </c>
      <c r="AE566" s="11"/>
      <c r="AF566" s="11"/>
      <c r="AG566" s="11" t="s">
        <v>482</v>
      </c>
      <c r="AH566" s="112">
        <v>50</v>
      </c>
      <c r="AI566" s="11"/>
      <c r="AJ566" s="1"/>
      <c r="AK566" s="112"/>
      <c r="AL566" s="1"/>
      <c r="AM566" s="1"/>
      <c r="AN566" s="1"/>
      <c r="AO566" s="113">
        <v>19.3</v>
      </c>
      <c r="AP566" s="114">
        <v>66.099999999999994</v>
      </c>
      <c r="AQ566" s="115">
        <v>14.3</v>
      </c>
      <c r="AR566" s="116">
        <f t="shared" si="863"/>
        <v>99.699999999999989</v>
      </c>
      <c r="AS566" s="117">
        <f t="shared" si="864"/>
        <v>0.291981845688351</v>
      </c>
      <c r="AT566" s="118">
        <f t="shared" si="865"/>
        <v>4.1753403933434194</v>
      </c>
      <c r="AU566" s="119">
        <f t="shared" si="866"/>
        <v>0.24004975124378114</v>
      </c>
      <c r="AV566" s="19">
        <v>17.215600000000002</v>
      </c>
      <c r="AW566" s="19">
        <f>95-AY566</f>
        <v>89.2</v>
      </c>
      <c r="AX566" s="120">
        <v>1.1194</v>
      </c>
      <c r="AY566" s="19">
        <v>5.8</v>
      </c>
      <c r="AZ566" s="1" t="s">
        <v>431</v>
      </c>
      <c r="BA566" s="55">
        <v>22.619999999999997</v>
      </c>
      <c r="BB566" s="1" t="s">
        <v>431</v>
      </c>
      <c r="BC566" s="6">
        <v>0.2</v>
      </c>
      <c r="BD566" s="6" t="s">
        <v>431</v>
      </c>
      <c r="BE566" s="19" t="s">
        <v>431</v>
      </c>
      <c r="BF566" s="19" t="s">
        <v>431</v>
      </c>
      <c r="BG566" s="64">
        <v>5296</v>
      </c>
      <c r="BH566" s="20">
        <v>399</v>
      </c>
      <c r="BI566" s="19">
        <v>2.7</v>
      </c>
      <c r="BJ566" s="19">
        <v>50.6</v>
      </c>
      <c r="BK566" s="1">
        <v>49.4</v>
      </c>
      <c r="BL566" s="121">
        <f t="shared" si="867"/>
        <v>1.0242914979757085</v>
      </c>
      <c r="BM566" s="122">
        <v>0.4</v>
      </c>
      <c r="BN566" s="6">
        <f t="shared" si="868"/>
        <v>2.0725388601036268</v>
      </c>
      <c r="BO566" s="1" t="s">
        <v>431</v>
      </c>
      <c r="BP566" s="19">
        <v>21.538</v>
      </c>
      <c r="BQ566" s="19">
        <v>49.134</v>
      </c>
      <c r="BR566" s="4">
        <v>37619</v>
      </c>
      <c r="BS566" s="6">
        <f t="shared" si="869"/>
        <v>29.3</v>
      </c>
      <c r="BT566" s="4">
        <v>93.7</v>
      </c>
      <c r="BU566" s="42">
        <v>4663.4400000000005</v>
      </c>
      <c r="BV566" s="6">
        <f t="shared" si="870"/>
        <v>6.2999999999999972</v>
      </c>
      <c r="BW566" s="6">
        <f t="shared" si="871"/>
        <v>65.571200000000005</v>
      </c>
      <c r="BX566" s="4">
        <v>7.8</v>
      </c>
      <c r="BY566" s="22">
        <f t="shared" si="872"/>
        <v>5.1557999999999993</v>
      </c>
      <c r="BZ566" s="4">
        <v>21.5</v>
      </c>
      <c r="CA566" s="22">
        <f t="shared" si="873"/>
        <v>14.211499999999999</v>
      </c>
      <c r="CB566" s="4">
        <v>69.900000000000006</v>
      </c>
      <c r="CC566" s="22">
        <f t="shared" si="874"/>
        <v>46.203900000000004</v>
      </c>
      <c r="CD566" s="22">
        <v>0.2</v>
      </c>
      <c r="CE566" s="123">
        <v>85.8</v>
      </c>
      <c r="CF566" s="124">
        <v>7560.0999999999995</v>
      </c>
      <c r="CG566" s="123">
        <v>78.099999999999994</v>
      </c>
      <c r="CH566" s="123">
        <v>5393</v>
      </c>
      <c r="CI566" s="123">
        <v>36.4</v>
      </c>
      <c r="CJ566" s="123">
        <v>49.3</v>
      </c>
      <c r="CK566" s="124">
        <v>5374.8</v>
      </c>
      <c r="CL566" s="19">
        <f t="shared" si="875"/>
        <v>0.36279069767441857</v>
      </c>
      <c r="CM566" s="22"/>
      <c r="CN566" s="22"/>
      <c r="CO566" s="22"/>
      <c r="CP566" s="6"/>
      <c r="CQ566" s="19"/>
      <c r="CR566" s="19"/>
      <c r="CS566" s="19"/>
      <c r="CT566" s="22"/>
      <c r="CU566" s="139"/>
      <c r="CV566" s="139"/>
      <c r="CW566" s="22"/>
      <c r="CX566" s="22"/>
      <c r="CY566" s="1"/>
      <c r="CZ566" s="22"/>
      <c r="DA566" s="16">
        <v>3</v>
      </c>
      <c r="DB566" s="126" t="s">
        <v>256</v>
      </c>
      <c r="DC566" s="127"/>
      <c r="DD566" s="128" t="s">
        <v>956</v>
      </c>
      <c r="DE566" s="1"/>
      <c r="DF566" s="1"/>
      <c r="DG566" s="1"/>
      <c r="DH566" s="1"/>
      <c r="DI566" s="1" t="s">
        <v>435</v>
      </c>
      <c r="DJ566" s="205" t="s">
        <v>482</v>
      </c>
      <c r="DK566" s="4">
        <v>2</v>
      </c>
      <c r="DL566" s="4"/>
      <c r="DM566" s="4"/>
      <c r="DN566" s="16">
        <v>0</v>
      </c>
      <c r="DO566" s="4"/>
      <c r="DP566" s="4"/>
      <c r="DQ566" s="4"/>
      <c r="DR566" s="1" t="s">
        <v>430</v>
      </c>
      <c r="DS566" s="1" t="s">
        <v>430</v>
      </c>
      <c r="DT566" s="1">
        <v>133</v>
      </c>
      <c r="DU566" s="1">
        <v>51.9</v>
      </c>
      <c r="DV566" s="1">
        <v>48.1</v>
      </c>
      <c r="DW566" s="1" t="s">
        <v>430</v>
      </c>
      <c r="DX566" s="1" t="s">
        <v>430</v>
      </c>
      <c r="DY566" s="1" t="s">
        <v>430</v>
      </c>
      <c r="DZ566" s="1" t="s">
        <v>430</v>
      </c>
      <c r="EA566" s="1">
        <v>0</v>
      </c>
      <c r="EB566" s="1"/>
      <c r="EC566" s="36"/>
      <c r="ED566" s="36"/>
      <c r="EE566" s="4">
        <v>3</v>
      </c>
      <c r="EF566" s="4" t="s">
        <v>430</v>
      </c>
      <c r="EG566" s="4"/>
      <c r="EH566" s="4">
        <v>0</v>
      </c>
      <c r="EI566" s="4" t="s">
        <v>513</v>
      </c>
      <c r="EJ566" s="4">
        <v>165</v>
      </c>
      <c r="EK566" s="4">
        <v>90</v>
      </c>
      <c r="EL566" s="6">
        <f>EK566/(EJ566*EJ566*0.01*0.01)</f>
        <v>33.057851239669418</v>
      </c>
      <c r="EM566" s="4"/>
      <c r="EN566" s="4">
        <v>0</v>
      </c>
      <c r="EO566" s="4">
        <v>2</v>
      </c>
      <c r="EP566" s="4">
        <v>2</v>
      </c>
      <c r="EQ566" s="31" t="s">
        <v>513</v>
      </c>
      <c r="ER566" s="14" t="s">
        <v>513</v>
      </c>
      <c r="ES566" s="129">
        <v>12019</v>
      </c>
      <c r="ET566" s="130">
        <v>75</v>
      </c>
      <c r="EU566" s="130">
        <v>4683</v>
      </c>
      <c r="EV566" s="130">
        <v>4000</v>
      </c>
      <c r="EW566" s="130">
        <v>40560</v>
      </c>
      <c r="EX566" s="130">
        <v>751</v>
      </c>
      <c r="EY566" s="131">
        <f t="shared" si="876"/>
        <v>101.5352</v>
      </c>
      <c r="EZ566" s="38">
        <f t="shared" si="877"/>
        <v>304.60559999999998</v>
      </c>
      <c r="FA566" s="9"/>
      <c r="FB566" s="9"/>
      <c r="FC566" s="9"/>
      <c r="FD566" s="9"/>
      <c r="FE566" s="132"/>
      <c r="FF566" s="132"/>
      <c r="FG566" s="132"/>
      <c r="FH566" s="133"/>
      <c r="FI566" s="134"/>
      <c r="FJ566" s="133"/>
      <c r="FK566" s="135"/>
      <c r="FL566" s="136"/>
      <c r="FM566" s="9"/>
      <c r="FN566" s="1"/>
      <c r="FO566" s="40">
        <f t="shared" si="878"/>
        <v>0.10199999999999999</v>
      </c>
      <c r="FP566" s="9"/>
      <c r="FQ566" s="118">
        <f t="shared" si="879"/>
        <v>16.036728592782403</v>
      </c>
      <c r="FR566" s="137">
        <f t="shared" si="880"/>
        <v>0.10153520000000001</v>
      </c>
      <c r="FS566" s="9"/>
      <c r="FT566" s="1"/>
      <c r="FU566" s="336">
        <v>40269</v>
      </c>
      <c r="FV566" s="343"/>
      <c r="FW566" s="237" t="s">
        <v>1349</v>
      </c>
      <c r="FX566" s="208"/>
      <c r="FY566" s="243" t="s">
        <v>2807</v>
      </c>
      <c r="FZ566" s="1"/>
      <c r="GA566" s="1">
        <v>3</v>
      </c>
      <c r="GB566" s="9"/>
      <c r="GC566" s="9"/>
      <c r="GD566" s="1"/>
      <c r="GE566" s="20">
        <v>0</v>
      </c>
      <c r="GF566" s="237" t="s">
        <v>513</v>
      </c>
      <c r="GG566" s="1"/>
      <c r="GH566" s="28">
        <v>43973</v>
      </c>
      <c r="GI566" s="351">
        <v>2</v>
      </c>
      <c r="GJ566" s="244" t="s">
        <v>2876</v>
      </c>
      <c r="GK566" s="1"/>
      <c r="GL566" s="244" t="s">
        <v>513</v>
      </c>
      <c r="GM566" s="9"/>
      <c r="GN566" s="1"/>
      <c r="GO566" s="10">
        <v>43805</v>
      </c>
      <c r="GP566" s="10"/>
      <c r="GQ566" s="20"/>
      <c r="GR566" s="138"/>
      <c r="GS566" s="1"/>
      <c r="GT566" s="1"/>
      <c r="GU566" s="1"/>
      <c r="GV566" s="1"/>
      <c r="GW566" s="1"/>
      <c r="GX566" s="1"/>
      <c r="GY566" s="9"/>
      <c r="GZ566" s="9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9"/>
      <c r="KC566" s="9"/>
      <c r="KD566" s="9"/>
      <c r="KE566" s="20">
        <f t="shared" si="881"/>
        <v>19.596293600000003</v>
      </c>
      <c r="KF566" s="20">
        <f t="shared" si="882"/>
        <v>67.114767199999989</v>
      </c>
      <c r="KG566" s="20">
        <f t="shared" si="883"/>
        <v>14.519533600000001</v>
      </c>
      <c r="KH566" s="20">
        <f t="shared" si="884"/>
        <v>1.1365850287999999</v>
      </c>
      <c r="KI566" s="20">
        <f t="shared" si="885"/>
        <v>0.40614080000000002</v>
      </c>
      <c r="KJ566" s="20">
        <f t="shared" si="886"/>
        <v>5.2349518415999992</v>
      </c>
      <c r="KK566" s="20">
        <f t="shared" si="887"/>
        <v>14.429674947999999</v>
      </c>
      <c r="KL566" s="20">
        <f t="shared" si="888"/>
        <v>46.913222272800006</v>
      </c>
      <c r="KM566" s="9"/>
      <c r="KN566" s="9"/>
      <c r="KO566" s="9"/>
      <c r="KP566" s="1"/>
      <c r="KQ566" s="9"/>
      <c r="KR566" s="9"/>
      <c r="KS566" s="23">
        <v>43973</v>
      </c>
      <c r="KT566" s="20">
        <v>3</v>
      </c>
      <c r="KU566" s="1">
        <v>4</v>
      </c>
      <c r="KV566" s="1">
        <v>2</v>
      </c>
      <c r="KW566" s="23">
        <v>44722</v>
      </c>
      <c r="KX566" s="1">
        <v>2</v>
      </c>
      <c r="KY566" s="1">
        <v>0</v>
      </c>
      <c r="KZ566" s="1">
        <v>2</v>
      </c>
      <c r="LA566" s="11" t="s">
        <v>2480</v>
      </c>
      <c r="LB566" s="11"/>
      <c r="LC566" s="11"/>
    </row>
    <row r="567" spans="1:315">
      <c r="A567" s="1">
        <v>138</v>
      </c>
      <c r="B567" s="1">
        <f>COUNTIFS($D$3:D567,D567,$F$3:F567,F567)</f>
        <v>1</v>
      </c>
      <c r="C567" s="34">
        <v>15300</v>
      </c>
      <c r="D567" s="21" t="s">
        <v>733</v>
      </c>
      <c r="E567" s="2" t="s">
        <v>560</v>
      </c>
      <c r="F567" s="12">
        <v>461012408</v>
      </c>
      <c r="G567" s="1">
        <v>75</v>
      </c>
      <c r="H567" s="441">
        <v>44335</v>
      </c>
      <c r="I567" s="29" t="s">
        <v>437</v>
      </c>
      <c r="J567" s="24" t="s">
        <v>486</v>
      </c>
      <c r="K567" s="2" t="s">
        <v>429</v>
      </c>
      <c r="L567" s="2">
        <v>17</v>
      </c>
      <c r="M567" s="2">
        <v>1</v>
      </c>
      <c r="N567" s="2" t="s">
        <v>644</v>
      </c>
      <c r="O567" s="11"/>
      <c r="P567" s="2" t="s">
        <v>1607</v>
      </c>
      <c r="Q567" s="11"/>
      <c r="R567" s="11"/>
      <c r="S567" s="11"/>
      <c r="T567" s="41"/>
      <c r="U567" s="41"/>
      <c r="V567" s="61" t="s">
        <v>1358</v>
      </c>
      <c r="W567" s="41"/>
      <c r="X567" s="41"/>
      <c r="Y567" s="63"/>
      <c r="Z567" s="11"/>
      <c r="AA567" s="1" t="s">
        <v>793</v>
      </c>
      <c r="AB567" s="1"/>
      <c r="AC567" s="112">
        <v>372</v>
      </c>
      <c r="AD567" s="112">
        <v>6300</v>
      </c>
      <c r="AE567" s="11"/>
      <c r="AF567" s="11"/>
      <c r="AG567" s="11" t="s">
        <v>482</v>
      </c>
      <c r="AH567" s="112">
        <v>450</v>
      </c>
      <c r="AI567" s="11"/>
      <c r="AJ567" s="11"/>
      <c r="AK567" s="112"/>
      <c r="AL567" s="1"/>
      <c r="AM567" s="11"/>
      <c r="AN567" s="1"/>
      <c r="AO567" s="113">
        <v>77.7</v>
      </c>
      <c r="AP567" s="114">
        <v>20.8</v>
      </c>
      <c r="AQ567" s="115">
        <v>0.76</v>
      </c>
      <c r="AR567" s="116">
        <f t="shared" si="863"/>
        <v>99.26</v>
      </c>
      <c r="AS567" s="117">
        <f t="shared" si="864"/>
        <v>3.7355769230769229</v>
      </c>
      <c r="AT567" s="118">
        <f t="shared" si="865"/>
        <v>2.8390384615384616</v>
      </c>
      <c r="AU567" s="119">
        <f t="shared" si="866"/>
        <v>3.6038961038961035</v>
      </c>
      <c r="AV567" s="19">
        <f>AW567*AO567/100</f>
        <v>75.146000000000001</v>
      </c>
      <c r="AW567" s="19">
        <f>98-AY567-(CD567*100/AO567)</f>
        <v>96.712998712998711</v>
      </c>
      <c r="AX567" s="120">
        <v>0.65</v>
      </c>
      <c r="AY567" s="19">
        <f>AX567*100/AO567</f>
        <v>0.83655083655083651</v>
      </c>
      <c r="AZ567" s="1" t="s">
        <v>431</v>
      </c>
      <c r="BA567" s="55">
        <v>29.2</v>
      </c>
      <c r="BB567" s="1" t="s">
        <v>431</v>
      </c>
      <c r="BC567" s="6">
        <v>0.64</v>
      </c>
      <c r="BD567" s="6"/>
      <c r="BE567" s="19"/>
      <c r="BF567" s="19"/>
      <c r="BG567" s="64">
        <v>6374.3362831858412</v>
      </c>
      <c r="BH567" s="64">
        <v>860.90909090909088</v>
      </c>
      <c r="BI567" s="19">
        <v>23.9</v>
      </c>
      <c r="BJ567" s="19">
        <v>7.13</v>
      </c>
      <c r="BK567" s="19">
        <f>100-BJ567</f>
        <v>92.87</v>
      </c>
      <c r="BL567" s="121">
        <f t="shared" si="867"/>
        <v>7.6773985140519002E-2</v>
      </c>
      <c r="BM567" s="122">
        <v>0.19</v>
      </c>
      <c r="BN567" s="6">
        <f t="shared" si="868"/>
        <v>0.24453024453024452</v>
      </c>
      <c r="BO567" s="1" t="s">
        <v>431</v>
      </c>
      <c r="BP567" s="19">
        <v>23.540000000000003</v>
      </c>
      <c r="BQ567" s="19">
        <v>35.04</v>
      </c>
      <c r="BR567" s="42">
        <v>25641</v>
      </c>
      <c r="BS567" s="6">
        <f t="shared" si="869"/>
        <v>70.7</v>
      </c>
      <c r="BT567" s="4">
        <v>83.8</v>
      </c>
      <c r="BU567" s="42">
        <v>6240</v>
      </c>
      <c r="BV567" s="6">
        <f t="shared" si="870"/>
        <v>16.200000000000003</v>
      </c>
      <c r="BW567" s="6">
        <f t="shared" si="871"/>
        <v>20.0928</v>
      </c>
      <c r="BX567" s="22">
        <v>33.1</v>
      </c>
      <c r="BY567" s="22">
        <f t="shared" si="872"/>
        <v>6.8848000000000003</v>
      </c>
      <c r="BZ567" s="6">
        <v>37.6</v>
      </c>
      <c r="CA567" s="22">
        <f t="shared" si="873"/>
        <v>7.8208000000000002</v>
      </c>
      <c r="CB567" s="6">
        <v>25.9</v>
      </c>
      <c r="CC567" s="22">
        <f t="shared" si="874"/>
        <v>5.3872</v>
      </c>
      <c r="CD567" s="22">
        <v>0.35</v>
      </c>
      <c r="CE567" s="123">
        <v>97.9</v>
      </c>
      <c r="CF567" s="124">
        <v>9135</v>
      </c>
      <c r="CG567" s="123">
        <v>92.9</v>
      </c>
      <c r="CH567" s="124">
        <v>5856</v>
      </c>
      <c r="CI567" s="123">
        <v>74.900000000000006</v>
      </c>
      <c r="CJ567" s="123">
        <v>89.6</v>
      </c>
      <c r="CK567" s="124">
        <v>6495</v>
      </c>
      <c r="CL567" s="19">
        <f t="shared" si="875"/>
        <v>0.88031914893617025</v>
      </c>
      <c r="CM567" s="19">
        <v>2.11</v>
      </c>
      <c r="CN567" s="19">
        <v>0.41</v>
      </c>
      <c r="CO567" s="19">
        <v>1.51</v>
      </c>
      <c r="CP567" s="6"/>
      <c r="CQ567" s="19"/>
      <c r="CR567" s="19"/>
      <c r="CS567" s="20"/>
      <c r="CT567" s="25"/>
      <c r="CU567" s="125"/>
      <c r="CV567" s="125"/>
      <c r="CW567" s="1"/>
      <c r="CX567" s="1"/>
      <c r="CY567" s="1"/>
      <c r="CZ567" s="22"/>
      <c r="DA567" s="16"/>
      <c r="DB567" s="126" t="s">
        <v>446</v>
      </c>
      <c r="DC567" s="127"/>
      <c r="DD567" s="128" t="s">
        <v>1609</v>
      </c>
      <c r="DE567" s="1"/>
      <c r="DF567" s="1"/>
      <c r="DG567" s="1"/>
      <c r="DH567" s="1"/>
      <c r="DI567" s="1" t="s">
        <v>433</v>
      </c>
      <c r="DJ567" s="205" t="s">
        <v>482</v>
      </c>
      <c r="DK567" s="4">
        <v>2</v>
      </c>
      <c r="DL567" s="4"/>
      <c r="DM567" s="4"/>
      <c r="DN567" s="16">
        <v>0</v>
      </c>
      <c r="DO567" s="4"/>
      <c r="DP567" s="4"/>
      <c r="DQ567" s="4"/>
      <c r="DR567" s="22" t="s">
        <v>430</v>
      </c>
      <c r="DS567" s="22" t="s">
        <v>430</v>
      </c>
      <c r="DT567" s="64">
        <v>537</v>
      </c>
      <c r="DU567" s="22">
        <v>9.1</v>
      </c>
      <c r="DV567" s="22">
        <v>90.9</v>
      </c>
      <c r="DW567" s="22" t="s">
        <v>430</v>
      </c>
      <c r="DX567" s="22" t="s">
        <v>430</v>
      </c>
      <c r="DY567" s="22" t="s">
        <v>430</v>
      </c>
      <c r="DZ567" s="22" t="s">
        <v>430</v>
      </c>
      <c r="EA567" s="65" t="s">
        <v>1514</v>
      </c>
      <c r="EB567" s="65" t="s">
        <v>1610</v>
      </c>
      <c r="EC567" s="36"/>
      <c r="ED567" s="36"/>
      <c r="EE567" s="4">
        <f>L567</f>
        <v>17</v>
      </c>
      <c r="EF567" s="4" t="s">
        <v>430</v>
      </c>
      <c r="EG567" s="4"/>
      <c r="EH567" s="4">
        <v>1</v>
      </c>
      <c r="EI567" s="4" t="s">
        <v>2877</v>
      </c>
      <c r="EJ567" s="4">
        <v>180</v>
      </c>
      <c r="EK567" s="4">
        <v>108</v>
      </c>
      <c r="EL567" s="6">
        <f>EK567/(EJ567*EJ567*0.01*0.01)</f>
        <v>33.333333333333329</v>
      </c>
      <c r="EM567" s="4"/>
      <c r="EN567" s="4">
        <v>1</v>
      </c>
      <c r="EO567" s="4">
        <v>3</v>
      </c>
      <c r="EP567" s="4">
        <v>2</v>
      </c>
      <c r="EQ567" s="31" t="s">
        <v>513</v>
      </c>
      <c r="ER567" s="14" t="s">
        <v>513</v>
      </c>
      <c r="ES567" s="129">
        <v>15300</v>
      </c>
      <c r="ET567" s="130">
        <v>75</v>
      </c>
      <c r="EU567" s="130">
        <v>24892</v>
      </c>
      <c r="EV567" s="130">
        <v>4000</v>
      </c>
      <c r="EW567" s="130">
        <v>39780</v>
      </c>
      <c r="EX567" s="130">
        <v>2780</v>
      </c>
      <c r="EY567" s="131">
        <f t="shared" si="876"/>
        <v>368.62799999999999</v>
      </c>
      <c r="EZ567" s="38">
        <f t="shared" si="877"/>
        <v>6266.6759999999995</v>
      </c>
      <c r="FA567" s="9"/>
      <c r="FB567" s="9"/>
      <c r="FC567" s="9"/>
      <c r="FD567" s="9"/>
      <c r="FE567" s="132"/>
      <c r="FF567" s="132"/>
      <c r="FG567" s="132"/>
      <c r="FH567" s="133"/>
      <c r="FI567" s="134"/>
      <c r="FJ567" s="133"/>
      <c r="FK567" s="135"/>
      <c r="FL567" s="136"/>
      <c r="FM567" s="9"/>
      <c r="FN567" s="1"/>
      <c r="FO567" s="40">
        <f t="shared" si="878"/>
        <v>0.372</v>
      </c>
      <c r="FP567" s="9"/>
      <c r="FQ567" s="118">
        <f t="shared" si="879"/>
        <v>11.168246826289572</v>
      </c>
      <c r="FR567" s="137">
        <f t="shared" si="880"/>
        <v>0.36862800000000001</v>
      </c>
      <c r="FS567" s="9"/>
      <c r="FT567" s="1"/>
      <c r="FU567" s="336">
        <v>41913</v>
      </c>
      <c r="FV567" s="343"/>
      <c r="FW567" s="237" t="s">
        <v>430</v>
      </c>
      <c r="FX567" s="208"/>
      <c r="FY567" s="243" t="s">
        <v>2517</v>
      </c>
      <c r="FZ567" s="1"/>
      <c r="GA567" s="1">
        <v>3</v>
      </c>
      <c r="GB567" s="9"/>
      <c r="GC567" s="9"/>
      <c r="GD567" s="1"/>
      <c r="GE567" s="20">
        <v>0</v>
      </c>
      <c r="GF567" s="237" t="s">
        <v>513</v>
      </c>
      <c r="GG567" s="1"/>
      <c r="GH567" s="28">
        <v>44692</v>
      </c>
      <c r="GI567" s="351">
        <v>0</v>
      </c>
      <c r="GJ567" s="244" t="s">
        <v>2489</v>
      </c>
      <c r="GK567" s="1"/>
      <c r="GL567" s="244" t="s">
        <v>513</v>
      </c>
      <c r="GM567" s="9"/>
      <c r="GN567" s="1"/>
      <c r="GO567" s="10"/>
      <c r="GP567" s="10"/>
      <c r="GQ567" s="20"/>
      <c r="GR567" s="138"/>
      <c r="GS567" s="1"/>
      <c r="GT567" s="1"/>
      <c r="GU567" s="1"/>
      <c r="GV567" s="1"/>
      <c r="GW567" s="1"/>
      <c r="GX567" s="1"/>
      <c r="GY567" s="9"/>
      <c r="GZ567" s="9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9"/>
      <c r="KC567" s="9"/>
      <c r="KD567" s="9"/>
      <c r="KE567" s="20">
        <f t="shared" si="881"/>
        <v>286.42395599999998</v>
      </c>
      <c r="KF567" s="20">
        <f t="shared" si="882"/>
        <v>76.674624000000009</v>
      </c>
      <c r="KG567" s="20">
        <f t="shared" si="883"/>
        <v>2.8015728000000002</v>
      </c>
      <c r="KH567" s="20">
        <f t="shared" si="884"/>
        <v>2.3960820000000003</v>
      </c>
      <c r="KI567" s="20">
        <f t="shared" si="885"/>
        <v>0.70039320000000005</v>
      </c>
      <c r="KJ567" s="20">
        <f t="shared" si="886"/>
        <v>25.379300544000003</v>
      </c>
      <c r="KK567" s="20">
        <f t="shared" si="887"/>
        <v>28.829658624</v>
      </c>
      <c r="KL567" s="20">
        <f t="shared" si="888"/>
        <v>19.858727615999999</v>
      </c>
      <c r="KM567" s="9"/>
      <c r="KN567" s="9"/>
      <c r="KO567" s="9"/>
      <c r="KP567" s="1"/>
      <c r="KQ567" s="9"/>
      <c r="KR567" s="9"/>
      <c r="KS567" s="23">
        <v>44692</v>
      </c>
      <c r="KT567" s="20">
        <v>2</v>
      </c>
      <c r="KU567" s="1">
        <v>3</v>
      </c>
      <c r="KV567" s="1">
        <v>2</v>
      </c>
      <c r="KW567" s="23">
        <v>44944</v>
      </c>
      <c r="KX567" s="1">
        <v>3</v>
      </c>
      <c r="KY567" s="1">
        <v>1</v>
      </c>
      <c r="KZ567" s="1">
        <v>2</v>
      </c>
      <c r="LA567" s="11" t="s">
        <v>2477</v>
      </c>
      <c r="LB567" s="11"/>
      <c r="LC567" s="11"/>
    </row>
    <row r="568" spans="1:315">
      <c r="A568" s="1">
        <v>7</v>
      </c>
      <c r="B568" s="415">
        <f>COUNTIFS($D$3:D568,D568,$F$3:F568,F568)</f>
        <v>1</v>
      </c>
      <c r="C568" s="21">
        <v>10046</v>
      </c>
      <c r="D568" s="21" t="s">
        <v>2312</v>
      </c>
      <c r="E568" s="1" t="s">
        <v>2313</v>
      </c>
      <c r="F568" s="12">
        <v>6652271692</v>
      </c>
      <c r="G568" s="1">
        <v>53</v>
      </c>
      <c r="H568" s="441">
        <v>43474</v>
      </c>
      <c r="I568" s="162"/>
      <c r="J568" s="24"/>
      <c r="K568" s="9"/>
      <c r="L568" s="1"/>
      <c r="M568" s="1"/>
      <c r="N568" s="1"/>
      <c r="O568" s="1"/>
      <c r="P568" s="25"/>
      <c r="Q568" s="25"/>
      <c r="R568" s="25"/>
      <c r="S568" s="27"/>
      <c r="T568" s="27"/>
      <c r="U568" s="27"/>
      <c r="V568" s="27"/>
      <c r="W568" s="27"/>
      <c r="X568" s="27"/>
      <c r="Y568" s="26"/>
      <c r="Z568" s="8"/>
      <c r="AA568" s="1"/>
      <c r="AB568" s="1"/>
      <c r="AC568" s="1"/>
      <c r="AD568" s="1"/>
      <c r="AE568" s="1"/>
      <c r="AF568" s="1"/>
      <c r="AG568" s="136"/>
      <c r="AH568" s="9"/>
      <c r="AI568" s="1"/>
      <c r="AJ568" s="1"/>
      <c r="AK568" s="112"/>
      <c r="AL568" s="1"/>
      <c r="AM568" s="1"/>
      <c r="AN568" s="1"/>
      <c r="AO568" s="163"/>
      <c r="AP568" s="164"/>
      <c r="AQ568" s="165"/>
      <c r="AR568" s="166"/>
      <c r="AS568" s="135"/>
      <c r="AT568" s="21"/>
      <c r="AU568" s="167"/>
      <c r="AV568" s="1"/>
      <c r="AW568" s="1"/>
      <c r="AX568" s="168"/>
      <c r="AY568" s="1"/>
      <c r="AZ568" s="1"/>
      <c r="BA568" s="142"/>
      <c r="BB568" s="1"/>
      <c r="BC568" s="169"/>
      <c r="BD568" s="4"/>
      <c r="BE568" s="1"/>
      <c r="BF568" s="1"/>
      <c r="BG568" s="1"/>
      <c r="BH568" s="1"/>
      <c r="BI568" s="1"/>
      <c r="BJ568" s="1"/>
      <c r="BK568" s="1"/>
      <c r="BL568" s="170"/>
      <c r="BM568" s="123"/>
      <c r="BN568" s="4"/>
      <c r="BO568" s="1"/>
      <c r="BP568" s="1"/>
      <c r="BQ568" s="1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25"/>
      <c r="CP568" s="4"/>
      <c r="CQ568" s="1"/>
      <c r="CR568" s="1"/>
      <c r="CS568" s="1"/>
      <c r="CT568" s="25"/>
      <c r="CU568" s="125"/>
      <c r="CV568" s="125"/>
      <c r="CW568" s="1"/>
      <c r="CX568" s="1"/>
      <c r="CY568" s="1"/>
      <c r="CZ568" s="1"/>
      <c r="DA568" s="1"/>
      <c r="DB568" s="126"/>
      <c r="DC568" s="8"/>
      <c r="DD568" s="8"/>
      <c r="DE568" s="1"/>
      <c r="DF568" s="1"/>
      <c r="DG568" s="1"/>
      <c r="DH568" s="1"/>
      <c r="DI568" s="2"/>
      <c r="DJ568" s="206" t="s">
        <v>490</v>
      </c>
      <c r="DK568" s="4"/>
      <c r="DL568" s="4"/>
      <c r="DM568" s="4"/>
      <c r="DN568" s="4"/>
      <c r="DO568" s="4"/>
      <c r="DP568" s="4"/>
      <c r="DQ568" s="4"/>
      <c r="DR568" s="1"/>
      <c r="DS568" s="1"/>
      <c r="DT568" s="2"/>
      <c r="DU568" s="2"/>
      <c r="DV568" s="2"/>
      <c r="DW568" s="2"/>
      <c r="DX568" s="2"/>
      <c r="DY568" s="2"/>
      <c r="DZ568" s="2"/>
      <c r="EA568" s="2"/>
      <c r="EB568" s="1"/>
      <c r="EC568" s="9"/>
      <c r="ED568" s="9"/>
      <c r="EE568" s="9"/>
      <c r="EF568" s="1">
        <v>30</v>
      </c>
      <c r="EG568" s="1"/>
      <c r="EH568" s="1">
        <v>1</v>
      </c>
      <c r="EI568" s="237" t="s">
        <v>2524</v>
      </c>
      <c r="EJ568" s="1">
        <v>170</v>
      </c>
      <c r="EK568" s="1">
        <v>78</v>
      </c>
      <c r="EL568" s="6">
        <f>EK568/((EJ568/100)*(EJ568/100))</f>
        <v>26.989619377162633</v>
      </c>
      <c r="EM568" s="1"/>
      <c r="EN568" s="1">
        <v>0</v>
      </c>
      <c r="EO568" s="1">
        <v>2</v>
      </c>
      <c r="EP568" s="1">
        <v>2</v>
      </c>
      <c r="EQ568" s="244" t="s">
        <v>2455</v>
      </c>
      <c r="ER568" s="10">
        <v>43812</v>
      </c>
      <c r="ES568" s="129"/>
      <c r="ET568" s="9"/>
      <c r="EU568" s="9"/>
      <c r="EV568" s="9"/>
      <c r="EW568" s="9"/>
      <c r="EX568" s="9"/>
      <c r="EY568" s="132"/>
      <c r="EZ568" s="132"/>
      <c r="FA568" s="11"/>
      <c r="FB568" s="9"/>
      <c r="FC568" s="9"/>
      <c r="FD568" s="9"/>
      <c r="FE568" s="9"/>
      <c r="FF568" s="9"/>
      <c r="FG568" s="132"/>
      <c r="FH568" s="132"/>
      <c r="FI568" s="134"/>
      <c r="FJ568" s="133"/>
      <c r="FK568" s="171"/>
      <c r="FL568" s="21"/>
      <c r="FM568" s="136"/>
      <c r="FN568" s="9"/>
      <c r="FO568" s="36"/>
      <c r="FP568" s="9"/>
      <c r="FQ568" s="132"/>
      <c r="FR568" s="132"/>
      <c r="FS568" s="1"/>
      <c r="FT568" s="1"/>
      <c r="FU568" s="335" t="s">
        <v>772</v>
      </c>
      <c r="FV568" s="344">
        <v>43132</v>
      </c>
      <c r="FW568" s="210" t="s">
        <v>772</v>
      </c>
      <c r="FX568" s="244" t="s">
        <v>1322</v>
      </c>
      <c r="FY568" s="243" t="s">
        <v>2429</v>
      </c>
      <c r="FZ568" s="1"/>
      <c r="GA568" s="1">
        <v>2</v>
      </c>
      <c r="GB568" s="9"/>
      <c r="GC568" s="9"/>
      <c r="GD568" s="1"/>
      <c r="GE568" s="20">
        <v>0</v>
      </c>
      <c r="GF568" s="237" t="s">
        <v>513</v>
      </c>
      <c r="GG568" s="1"/>
      <c r="GH568" s="28">
        <v>43621</v>
      </c>
      <c r="GI568" s="352" t="s">
        <v>2488</v>
      </c>
      <c r="GJ568" s="244" t="s">
        <v>2878</v>
      </c>
      <c r="GK568" s="1"/>
      <c r="GL568" s="244" t="s">
        <v>513</v>
      </c>
      <c r="GM568" s="9"/>
      <c r="GN568" s="1"/>
      <c r="GO568" s="1"/>
      <c r="GP568" s="4"/>
      <c r="GQ568" s="1"/>
      <c r="GR568" s="138"/>
      <c r="GS568" s="1"/>
      <c r="GT568" s="1"/>
      <c r="GU568" s="1"/>
      <c r="GV568" s="1"/>
      <c r="GW568" s="1"/>
      <c r="GX568" s="1"/>
      <c r="GY568" s="9"/>
      <c r="GZ568" s="9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9"/>
      <c r="KC568" s="9"/>
      <c r="KD568" s="9"/>
      <c r="KE568" s="9"/>
      <c r="KF568" s="9"/>
      <c r="KG568" s="9"/>
      <c r="KH568" s="9"/>
      <c r="KI568" s="9"/>
      <c r="KJ568" s="9"/>
      <c r="KK568" s="9"/>
      <c r="KL568" s="9"/>
      <c r="KM568" s="9"/>
      <c r="KN568" s="9"/>
      <c r="KO568" s="9"/>
      <c r="KP568" s="1"/>
      <c r="KQ568" s="9"/>
      <c r="KR568" s="9"/>
      <c r="KS568" s="23">
        <v>43621</v>
      </c>
      <c r="KT568" s="20">
        <v>1</v>
      </c>
      <c r="KU568" s="1">
        <v>2</v>
      </c>
      <c r="KV568" s="1">
        <v>2</v>
      </c>
      <c r="KW568" s="23">
        <v>44841</v>
      </c>
      <c r="KX568" s="1">
        <v>1</v>
      </c>
      <c r="KY568" s="1">
        <v>0</v>
      </c>
      <c r="KZ568" s="1">
        <v>3</v>
      </c>
      <c r="LA568" s="11" t="s">
        <v>2428</v>
      </c>
      <c r="LB568" s="11"/>
      <c r="LC568" s="11"/>
    </row>
    <row r="569" spans="1:315">
      <c r="A569" s="1">
        <v>139</v>
      </c>
      <c r="B569" s="415">
        <f>COUNTIFS($D$3:D569,D569,$F$3:F569,F569)</f>
        <v>1</v>
      </c>
      <c r="C569" s="34">
        <v>15309</v>
      </c>
      <c r="D569" s="72" t="s">
        <v>1611</v>
      </c>
      <c r="E569" s="73" t="s">
        <v>491</v>
      </c>
      <c r="F569" s="75">
        <v>520229327</v>
      </c>
      <c r="G569" s="74">
        <v>69</v>
      </c>
      <c r="H569" s="442">
        <v>44336</v>
      </c>
      <c r="I569" s="29" t="s">
        <v>441</v>
      </c>
      <c r="J569" s="24" t="s">
        <v>486</v>
      </c>
      <c r="K569" s="2" t="s">
        <v>429</v>
      </c>
      <c r="L569" s="2">
        <v>13</v>
      </c>
      <c r="M569" s="2">
        <v>1</v>
      </c>
      <c r="N569" s="2" t="s">
        <v>430</v>
      </c>
      <c r="O569" s="11"/>
      <c r="P569" s="2" t="s">
        <v>1607</v>
      </c>
      <c r="Q569" s="11"/>
      <c r="R569" s="11"/>
      <c r="S569" s="11"/>
      <c r="T569" s="41"/>
      <c r="U569" s="41"/>
      <c r="V569" s="61" t="s">
        <v>1358</v>
      </c>
      <c r="W569" s="41"/>
      <c r="X569" s="41"/>
      <c r="Y569" s="63"/>
      <c r="Z569" s="11"/>
      <c r="AA569" s="1" t="s">
        <v>793</v>
      </c>
      <c r="AB569" s="1"/>
      <c r="AC569" s="112">
        <v>103</v>
      </c>
      <c r="AD569" s="112">
        <v>1300</v>
      </c>
      <c r="AE569" s="11"/>
      <c r="AF569" s="11"/>
      <c r="AG569" s="11" t="s">
        <v>490</v>
      </c>
      <c r="AH569" s="112">
        <v>150</v>
      </c>
      <c r="AI569" s="11"/>
      <c r="AJ569" s="11"/>
      <c r="AK569" s="112"/>
      <c r="AL569" s="1"/>
      <c r="AM569" s="11"/>
      <c r="AN569" s="1"/>
      <c r="AO569" s="113">
        <v>53.6</v>
      </c>
      <c r="AP569" s="114">
        <v>40.9</v>
      </c>
      <c r="AQ569" s="115">
        <v>4.34</v>
      </c>
      <c r="AR569" s="116">
        <f t="shared" ref="AR569:AR574" si="889">AO569+AP569+AQ569</f>
        <v>98.84</v>
      </c>
      <c r="AS569" s="117">
        <f t="shared" ref="AS569:AS574" si="890">AO569/AP569</f>
        <v>1.3105134474327629</v>
      </c>
      <c r="AT569" s="118">
        <f t="shared" ref="AT569:AT574" si="891">AO569/AP569*AQ569</f>
        <v>5.6876283618581907</v>
      </c>
      <c r="AU569" s="119">
        <f t="shared" ref="AU569:AU574" si="892">AO569/(AP569+AQ569)</f>
        <v>1.184792219274978</v>
      </c>
      <c r="AV569" s="19">
        <f t="shared" ref="AV569:AV574" si="893">AW569*AO569/100</f>
        <v>43.048000000000002</v>
      </c>
      <c r="AW569" s="19">
        <f>98-AY569-(CD569*100/AO569)</f>
        <v>80.31343283582089</v>
      </c>
      <c r="AX569" s="120">
        <v>7.74</v>
      </c>
      <c r="AY569" s="19">
        <f>AX569*100/AO569</f>
        <v>14.440298507462686</v>
      </c>
      <c r="AZ569" s="1" t="s">
        <v>431</v>
      </c>
      <c r="BA569" s="55">
        <v>14.4</v>
      </c>
      <c r="BB569" s="1" t="s">
        <v>431</v>
      </c>
      <c r="BC569" s="6">
        <v>0.57999999999999996</v>
      </c>
      <c r="BD569" s="6"/>
      <c r="BE569" s="19"/>
      <c r="BF569" s="19"/>
      <c r="BG569" s="64" t="s">
        <v>431</v>
      </c>
      <c r="BH569" s="64">
        <v>545.45454545454538</v>
      </c>
      <c r="BI569" s="19">
        <v>14.8</v>
      </c>
      <c r="BJ569" s="19">
        <v>28.9</v>
      </c>
      <c r="BK569" s="19">
        <f>100-BJ569</f>
        <v>71.099999999999994</v>
      </c>
      <c r="BL569" s="121">
        <f t="shared" ref="BL569:BL574" si="894">BJ569/BK569</f>
        <v>0.40646976090014064</v>
      </c>
      <c r="BM569" s="122">
        <v>0.63</v>
      </c>
      <c r="BN569" s="6">
        <f t="shared" ref="BN569:BN574" si="895">BM569*100/AO569</f>
        <v>1.1753731343283582</v>
      </c>
      <c r="BO569" s="1" t="s">
        <v>431</v>
      </c>
      <c r="BP569" s="19">
        <v>67.730999999999995</v>
      </c>
      <c r="BQ569" s="19">
        <v>49.4</v>
      </c>
      <c r="BR569" s="42">
        <v>108534</v>
      </c>
      <c r="BS569" s="6">
        <f t="shared" ref="BS569:BS574" si="896">BX569+BZ569</f>
        <v>45.470000000000006</v>
      </c>
      <c r="BT569" s="4">
        <v>81.900000000000006</v>
      </c>
      <c r="BU569" s="42">
        <v>12805.52</v>
      </c>
      <c r="BV569" s="6">
        <f t="shared" ref="BV569:BV574" si="897">100-BT569</f>
        <v>18.099999999999994</v>
      </c>
      <c r="BW569" s="6">
        <f t="shared" ref="BW569:BW574" si="898">BY569+CA569+CC569</f>
        <v>40.969529999999999</v>
      </c>
      <c r="BX569" s="22">
        <v>0.77</v>
      </c>
      <c r="BY569" s="22">
        <f t="shared" ref="BY569:BY574" si="899">BX569*AP569/100</f>
        <v>0.31492999999999999</v>
      </c>
      <c r="BZ569" s="6">
        <v>44.7</v>
      </c>
      <c r="CA569" s="22">
        <f t="shared" ref="CA569:CA574" si="900">BZ569*AP569/100</f>
        <v>18.282299999999999</v>
      </c>
      <c r="CB569" s="6">
        <v>54.7</v>
      </c>
      <c r="CC569" s="22">
        <f t="shared" ref="CC569:CC574" si="901">CB569*AP569/100</f>
        <v>22.372299999999999</v>
      </c>
      <c r="CD569" s="22">
        <v>1.74</v>
      </c>
      <c r="CE569" s="123">
        <v>85</v>
      </c>
      <c r="CF569" s="124">
        <v>6000</v>
      </c>
      <c r="CG569" s="123">
        <v>93.7</v>
      </c>
      <c r="CH569" s="124">
        <v>8517</v>
      </c>
      <c r="CI569" s="123">
        <v>80.2</v>
      </c>
      <c r="CJ569" s="123">
        <v>86.2</v>
      </c>
      <c r="CK569" s="124">
        <v>6167</v>
      </c>
      <c r="CL569" s="19">
        <f t="shared" ref="CL569:CL574" si="902">BX569/BZ569</f>
        <v>1.7225950782997761E-2</v>
      </c>
      <c r="CM569" s="19">
        <v>0.34</v>
      </c>
      <c r="CN569" s="19">
        <v>16.3</v>
      </c>
      <c r="CO569" s="19" t="s">
        <v>431</v>
      </c>
      <c r="CP569" s="6"/>
      <c r="CQ569" s="19"/>
      <c r="CR569" s="19"/>
      <c r="CS569" s="20"/>
      <c r="CT569" s="25"/>
      <c r="CU569" s="125"/>
      <c r="CV569" s="125"/>
      <c r="CW569" s="1"/>
      <c r="CX569" s="1"/>
      <c r="CY569" s="1"/>
      <c r="CZ569" s="22"/>
      <c r="DA569" s="16"/>
      <c r="DB569" s="126" t="s">
        <v>446</v>
      </c>
      <c r="DC569" s="127"/>
      <c r="DD569" s="128" t="s">
        <v>1612</v>
      </c>
      <c r="DE569" s="1"/>
      <c r="DF569" s="1"/>
      <c r="DG569" s="1"/>
      <c r="DH569" s="1"/>
      <c r="DI569" s="1" t="s">
        <v>433</v>
      </c>
      <c r="DJ569" s="206" t="s">
        <v>490</v>
      </c>
      <c r="DK569" s="4">
        <v>2</v>
      </c>
      <c r="DL569" s="4"/>
      <c r="DM569" s="4"/>
      <c r="DN569" s="16">
        <v>0</v>
      </c>
      <c r="DO569" s="4"/>
      <c r="DP569" s="4"/>
      <c r="DQ569" s="4"/>
      <c r="DR569" s="22" t="s">
        <v>430</v>
      </c>
      <c r="DS569" s="22" t="s">
        <v>430</v>
      </c>
      <c r="DT569" s="64">
        <v>86</v>
      </c>
      <c r="DU569" s="22">
        <v>29.1</v>
      </c>
      <c r="DV569" s="22">
        <v>70.900000000000006</v>
      </c>
      <c r="DW569" s="22" t="s">
        <v>430</v>
      </c>
      <c r="DX569" s="22" t="s">
        <v>430</v>
      </c>
      <c r="DY569" s="22" t="s">
        <v>430</v>
      </c>
      <c r="DZ569" s="22" t="s">
        <v>430</v>
      </c>
      <c r="EA569" s="2">
        <v>0</v>
      </c>
      <c r="EB569" s="65"/>
      <c r="EC569" s="36"/>
      <c r="ED569" s="36"/>
      <c r="EE569" s="4">
        <f>L569</f>
        <v>13</v>
      </c>
      <c r="EF569" s="4">
        <v>20</v>
      </c>
      <c r="EG569" s="4"/>
      <c r="EH569" s="4">
        <v>1</v>
      </c>
      <c r="EI569" s="4" t="s">
        <v>2651</v>
      </c>
      <c r="EJ569" s="4" t="s">
        <v>430</v>
      </c>
      <c r="EK569" s="4" t="s">
        <v>430</v>
      </c>
      <c r="EL569" s="6" t="s">
        <v>430</v>
      </c>
      <c r="EM569" s="4"/>
      <c r="EN569" s="4">
        <v>0</v>
      </c>
      <c r="EO569" s="4">
        <v>3</v>
      </c>
      <c r="EP569" s="4">
        <v>1</v>
      </c>
      <c r="EQ569" s="31" t="s">
        <v>513</v>
      </c>
      <c r="ER569" s="14" t="s">
        <v>513</v>
      </c>
      <c r="ES569" s="129">
        <v>15309</v>
      </c>
      <c r="ET569" s="130">
        <v>75</v>
      </c>
      <c r="EU569" s="130">
        <v>23081</v>
      </c>
      <c r="EV569" s="130">
        <v>16000</v>
      </c>
      <c r="EW569" s="130">
        <v>39780</v>
      </c>
      <c r="EX569" s="130">
        <v>2976</v>
      </c>
      <c r="EY569" s="131">
        <f t="shared" ref="EY569:EY574" si="903">EX569/EV569*EW569/ET569</f>
        <v>98.654399999999995</v>
      </c>
      <c r="EZ569" s="38">
        <f t="shared" ref="EZ569:EZ574" si="904">L569*EY569</f>
        <v>1282.5072</v>
      </c>
      <c r="FA569" s="9"/>
      <c r="FB569" s="9"/>
      <c r="FC569" s="9"/>
      <c r="FD569" s="9"/>
      <c r="FE569" s="132"/>
      <c r="FF569" s="132"/>
      <c r="FG569" s="132"/>
      <c r="FH569" s="133"/>
      <c r="FI569" s="134"/>
      <c r="FJ569" s="133"/>
      <c r="FK569" s="135"/>
      <c r="FL569" s="136"/>
      <c r="FM569" s="9"/>
      <c r="FN569" s="1"/>
      <c r="FO569" s="40">
        <f t="shared" ref="FO569:FO574" si="905">AC569/1000</f>
        <v>0.10299999999999999</v>
      </c>
      <c r="FP569" s="9"/>
      <c r="FQ569" s="118">
        <f t="shared" ref="FQ569:FQ574" si="906">EX569*100/EU569</f>
        <v>12.89372210909406</v>
      </c>
      <c r="FR569" s="137">
        <f t="shared" ref="FR569:FR574" si="907">EY569/1000</f>
        <v>9.8654399999999989E-2</v>
      </c>
      <c r="FS569" s="9"/>
      <c r="FT569" s="1"/>
      <c r="FU569" s="335"/>
      <c r="FV569" s="344">
        <v>44317</v>
      </c>
      <c r="FW569" s="210"/>
      <c r="FX569" s="244" t="s">
        <v>430</v>
      </c>
      <c r="FY569" s="243" t="s">
        <v>2461</v>
      </c>
      <c r="FZ569" s="1"/>
      <c r="GA569" s="1">
        <v>2</v>
      </c>
      <c r="GB569" s="9"/>
      <c r="GC569" s="9"/>
      <c r="GD569" s="1"/>
      <c r="GE569" s="20">
        <v>0</v>
      </c>
      <c r="GF569" s="237" t="s">
        <v>513</v>
      </c>
      <c r="GG569" s="1"/>
      <c r="GH569" s="28">
        <v>44406</v>
      </c>
      <c r="GI569" s="351">
        <v>1</v>
      </c>
      <c r="GJ569" s="244" t="s">
        <v>2849</v>
      </c>
      <c r="GK569" s="1"/>
      <c r="GL569" s="244" t="s">
        <v>513</v>
      </c>
      <c r="GM569" s="9"/>
      <c r="GN569" s="1"/>
      <c r="GO569" s="10"/>
      <c r="GP569" s="10"/>
      <c r="GQ569" s="20"/>
      <c r="GR569" s="138"/>
      <c r="GS569" s="1"/>
      <c r="GT569" s="1"/>
      <c r="GU569" s="1"/>
      <c r="GV569" s="1"/>
      <c r="GW569" s="1"/>
      <c r="GX569" s="1"/>
      <c r="GY569" s="9"/>
      <c r="GZ569" s="9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9"/>
      <c r="KC569" s="9"/>
      <c r="KD569" s="9"/>
      <c r="KE569" s="20">
        <f t="shared" ref="KE569:KE574" si="908">FR569*AO569/100*1000</f>
        <v>52.878758399999995</v>
      </c>
      <c r="KF569" s="20">
        <f t="shared" ref="KF569:KF574" si="909">FR569*AP569/100*1000</f>
        <v>40.349649599999985</v>
      </c>
      <c r="KG569" s="20">
        <f t="shared" ref="KG569:KG574" si="910">FR569*AQ569/100*1000</f>
        <v>4.2816009599999996</v>
      </c>
      <c r="KH569" s="20">
        <f t="shared" ref="KH569:KH574" si="911">FR569*AX569/100*1000</f>
        <v>7.6358505599999988</v>
      </c>
      <c r="KI569" s="20">
        <f t="shared" ref="KI569:KI574" si="912">FR569*BM569/100*1000</f>
        <v>0.62152271999999997</v>
      </c>
      <c r="KJ569" s="20">
        <f t="shared" ref="KJ569:KJ574" si="913">FR569*BY569/100*1000</f>
        <v>0.31069230191999997</v>
      </c>
      <c r="KK569" s="20">
        <f t="shared" ref="KK569:KK574" si="914">FR569*CA569/100*1000</f>
        <v>18.036293371199999</v>
      </c>
      <c r="KL569" s="20">
        <f t="shared" ref="KL569:KL574" si="915">FR569*CC569/100*1000</f>
        <v>22.071258331199999</v>
      </c>
      <c r="KM569" s="9"/>
      <c r="KN569" s="9"/>
      <c r="KO569" s="9"/>
      <c r="KP569" s="1"/>
      <c r="KQ569" s="9"/>
      <c r="KR569" s="9"/>
      <c r="KS569" s="23">
        <v>44406</v>
      </c>
      <c r="KT569" s="20">
        <v>2</v>
      </c>
      <c r="KU569" s="1">
        <v>2</v>
      </c>
      <c r="KV569" s="1">
        <v>2</v>
      </c>
      <c r="KW569" s="23">
        <v>44539</v>
      </c>
      <c r="KX569" s="1">
        <v>2</v>
      </c>
      <c r="KY569" s="1">
        <v>0</v>
      </c>
      <c r="KZ569" s="1">
        <v>2</v>
      </c>
      <c r="LA569" s="11" t="s">
        <v>2480</v>
      </c>
      <c r="LB569" s="11"/>
      <c r="LC569" s="11"/>
    </row>
    <row r="570" spans="1:315">
      <c r="A570" s="1">
        <v>218</v>
      </c>
      <c r="B570" s="1">
        <f>COUNTIFS($D$3:D570,D570,$F$3:F570,F570)</f>
        <v>2</v>
      </c>
      <c r="C570" s="34">
        <v>15878</v>
      </c>
      <c r="D570" s="72" t="s">
        <v>1611</v>
      </c>
      <c r="E570" s="73" t="s">
        <v>491</v>
      </c>
      <c r="F570" s="75">
        <v>520229327</v>
      </c>
      <c r="G570" s="74">
        <v>69</v>
      </c>
      <c r="H570" s="442">
        <v>44406</v>
      </c>
      <c r="I570" s="29" t="s">
        <v>441</v>
      </c>
      <c r="J570" s="24" t="s">
        <v>486</v>
      </c>
      <c r="K570" s="2" t="s">
        <v>429</v>
      </c>
      <c r="L570" s="2">
        <v>10</v>
      </c>
      <c r="M570" s="2">
        <v>1</v>
      </c>
      <c r="N570" s="2" t="s">
        <v>644</v>
      </c>
      <c r="O570" s="11"/>
      <c r="P570" s="2" t="s">
        <v>1727</v>
      </c>
      <c r="Q570" s="11"/>
      <c r="R570" s="11"/>
      <c r="S570" s="11"/>
      <c r="T570" s="41"/>
      <c r="U570" s="41"/>
      <c r="V570" s="61" t="s">
        <v>1358</v>
      </c>
      <c r="W570" s="41"/>
      <c r="X570" s="69" t="s">
        <v>1650</v>
      </c>
      <c r="Y570" s="63"/>
      <c r="Z570" s="11"/>
      <c r="AA570" s="1" t="s">
        <v>793</v>
      </c>
      <c r="AB570" s="1"/>
      <c r="AC570" s="112">
        <v>102</v>
      </c>
      <c r="AD570" s="112">
        <v>1000</v>
      </c>
      <c r="AE570" s="11"/>
      <c r="AF570" s="11"/>
      <c r="AG570" s="11" t="s">
        <v>490</v>
      </c>
      <c r="AH570" s="112">
        <v>150</v>
      </c>
      <c r="AI570" s="11"/>
      <c r="AJ570" s="11"/>
      <c r="AK570" s="112"/>
      <c r="AL570" s="1"/>
      <c r="AM570" s="11"/>
      <c r="AN570" s="1"/>
      <c r="AO570" s="113">
        <v>34.299999999999997</v>
      </c>
      <c r="AP570" s="114">
        <v>44.1</v>
      </c>
      <c r="AQ570" s="115">
        <v>19.8</v>
      </c>
      <c r="AR570" s="116">
        <f t="shared" si="889"/>
        <v>98.2</v>
      </c>
      <c r="AS570" s="117">
        <f t="shared" si="890"/>
        <v>0.77777777777777768</v>
      </c>
      <c r="AT570" s="118">
        <f t="shared" si="891"/>
        <v>15.399999999999999</v>
      </c>
      <c r="AU570" s="119">
        <f t="shared" si="892"/>
        <v>0.53677621283255073</v>
      </c>
      <c r="AV570" s="19">
        <f t="shared" si="893"/>
        <v>29.633999999999997</v>
      </c>
      <c r="AW570" s="19">
        <f>98-AY570-(CD570*100/AO570)</f>
        <v>86.396501457725947</v>
      </c>
      <c r="AX570" s="120">
        <v>2.9</v>
      </c>
      <c r="AY570" s="19">
        <f>AX570*100/AO570</f>
        <v>8.4548104956268233</v>
      </c>
      <c r="AZ570" s="1" t="s">
        <v>431</v>
      </c>
      <c r="BA570" s="55">
        <v>17.03</v>
      </c>
      <c r="BB570" s="1" t="s">
        <v>431</v>
      </c>
      <c r="BC570" s="6">
        <v>0.33</v>
      </c>
      <c r="BD570" s="6"/>
      <c r="BE570" s="19"/>
      <c r="BF570" s="19"/>
      <c r="BG570" s="64">
        <v>9328.3185840707974</v>
      </c>
      <c r="BH570" s="64">
        <v>266.2</v>
      </c>
      <c r="BI570" s="19">
        <v>0.36</v>
      </c>
      <c r="BJ570" s="19">
        <v>29.4</v>
      </c>
      <c r="BK570" s="19">
        <f>100-BJ570</f>
        <v>70.599999999999994</v>
      </c>
      <c r="BL570" s="121">
        <f t="shared" si="894"/>
        <v>0.41643059490084988</v>
      </c>
      <c r="BM570" s="122">
        <v>0.39</v>
      </c>
      <c r="BN570" s="6">
        <f t="shared" si="895"/>
        <v>1.1370262390670556</v>
      </c>
      <c r="BO570" s="1" t="s">
        <v>431</v>
      </c>
      <c r="BP570" s="19">
        <v>68.459999999999994</v>
      </c>
      <c r="BQ570" s="19">
        <v>38.940000000000005</v>
      </c>
      <c r="BR570" s="42">
        <v>107306.64000000001</v>
      </c>
      <c r="BS570" s="6">
        <f t="shared" si="896"/>
        <v>49</v>
      </c>
      <c r="BT570" s="4">
        <v>87.4</v>
      </c>
      <c r="BU570" s="42">
        <v>10029.15</v>
      </c>
      <c r="BV570" s="6">
        <f t="shared" si="897"/>
        <v>12.599999999999994</v>
      </c>
      <c r="BW570" s="6">
        <f t="shared" si="898"/>
        <v>43.614900000000006</v>
      </c>
      <c r="BX570" s="22">
        <v>21.3</v>
      </c>
      <c r="BY570" s="22">
        <f t="shared" si="899"/>
        <v>9.3933</v>
      </c>
      <c r="BZ570" s="6">
        <v>27.7</v>
      </c>
      <c r="CA570" s="22">
        <f t="shared" si="900"/>
        <v>12.2157</v>
      </c>
      <c r="CB570" s="6">
        <v>49.9</v>
      </c>
      <c r="CC570" s="22">
        <f t="shared" si="901"/>
        <v>22.0059</v>
      </c>
      <c r="CD570" s="22">
        <v>1.08</v>
      </c>
      <c r="CE570" s="123">
        <v>92.8</v>
      </c>
      <c r="CF570" s="124">
        <v>9080</v>
      </c>
      <c r="CG570" s="123">
        <v>78.5</v>
      </c>
      <c r="CH570" s="124">
        <v>6475</v>
      </c>
      <c r="CI570" s="123">
        <v>15.5</v>
      </c>
      <c r="CJ570" s="123">
        <v>49.4</v>
      </c>
      <c r="CK570" s="124">
        <v>6882</v>
      </c>
      <c r="CL570" s="19">
        <f t="shared" si="902"/>
        <v>0.76895306859205781</v>
      </c>
      <c r="CM570" s="19"/>
      <c r="CN570" s="19"/>
      <c r="CO570" s="19"/>
      <c r="CP570" s="6"/>
      <c r="CQ570" s="19"/>
      <c r="CR570" s="19"/>
      <c r="CS570" s="20"/>
      <c r="CT570" s="25"/>
      <c r="CU570" s="125"/>
      <c r="CV570" s="125"/>
      <c r="CW570" s="1"/>
      <c r="CX570" s="1"/>
      <c r="CY570" s="1"/>
      <c r="CZ570" s="22"/>
      <c r="DA570" s="16"/>
      <c r="DB570" s="126" t="s">
        <v>440</v>
      </c>
      <c r="DC570" s="127"/>
      <c r="DD570" s="128" t="s">
        <v>1728</v>
      </c>
      <c r="DE570" s="1"/>
      <c r="DF570" s="1"/>
      <c r="DG570" s="1"/>
      <c r="DH570" s="1"/>
      <c r="DI570" s="1" t="s">
        <v>433</v>
      </c>
      <c r="DJ570" s="206" t="s">
        <v>490</v>
      </c>
      <c r="DK570" s="4">
        <v>2</v>
      </c>
      <c r="DL570" s="4"/>
      <c r="DM570" s="4"/>
      <c r="DN570" s="16">
        <v>0</v>
      </c>
      <c r="DO570" s="4"/>
      <c r="DP570" s="4"/>
      <c r="DQ570" s="4"/>
      <c r="DR570" s="22" t="s">
        <v>430</v>
      </c>
      <c r="DS570" s="22" t="s">
        <v>430</v>
      </c>
      <c r="DT570" s="64">
        <v>118</v>
      </c>
      <c r="DU570" s="22">
        <v>20.3</v>
      </c>
      <c r="DV570" s="22">
        <v>79.7</v>
      </c>
      <c r="DW570" s="22" t="s">
        <v>430</v>
      </c>
      <c r="DX570" s="22" t="s">
        <v>430</v>
      </c>
      <c r="DY570" s="22" t="s">
        <v>430</v>
      </c>
      <c r="DZ570" s="22" t="s">
        <v>430</v>
      </c>
      <c r="EA570" s="2">
        <v>0</v>
      </c>
      <c r="EB570" s="65"/>
      <c r="EC570" s="36"/>
      <c r="ED570" s="36"/>
      <c r="EE570" s="4">
        <f>L570</f>
        <v>10</v>
      </c>
      <c r="EF570" s="4">
        <v>30</v>
      </c>
      <c r="EG570" s="4"/>
      <c r="EH570" s="4">
        <v>1</v>
      </c>
      <c r="EI570" s="4" t="s">
        <v>2879</v>
      </c>
      <c r="EJ570" s="4" t="s">
        <v>430</v>
      </c>
      <c r="EK570" s="4" t="s">
        <v>430</v>
      </c>
      <c r="EL570" s="6" t="s">
        <v>430</v>
      </c>
      <c r="EM570" s="4"/>
      <c r="EN570" s="4">
        <v>0</v>
      </c>
      <c r="EO570" s="4">
        <v>3</v>
      </c>
      <c r="EP570" s="4">
        <v>1</v>
      </c>
      <c r="EQ570" s="31" t="s">
        <v>513</v>
      </c>
      <c r="ER570" s="14" t="s">
        <v>513</v>
      </c>
      <c r="ES570" s="129">
        <f>C570</f>
        <v>15878</v>
      </c>
      <c r="ET570" s="130">
        <v>75</v>
      </c>
      <c r="EU570" s="130">
        <v>7998</v>
      </c>
      <c r="EV570" s="130">
        <v>12000</v>
      </c>
      <c r="EW570" s="130">
        <v>37440</v>
      </c>
      <c r="EX570" s="130">
        <v>2165</v>
      </c>
      <c r="EY570" s="131">
        <f t="shared" si="903"/>
        <v>90.064000000000007</v>
      </c>
      <c r="EZ570" s="38">
        <f t="shared" si="904"/>
        <v>900.6400000000001</v>
      </c>
      <c r="FA570" s="9"/>
      <c r="FB570" s="9"/>
      <c r="FC570" s="9"/>
      <c r="FD570" s="9"/>
      <c r="FE570" s="132"/>
      <c r="FF570" s="132"/>
      <c r="FG570" s="132"/>
      <c r="FH570" s="133"/>
      <c r="FI570" s="134"/>
      <c r="FJ570" s="133"/>
      <c r="FK570" s="135"/>
      <c r="FL570" s="136"/>
      <c r="FM570" s="9"/>
      <c r="FN570" s="1"/>
      <c r="FO570" s="40">
        <f t="shared" si="905"/>
        <v>0.10199999999999999</v>
      </c>
      <c r="FP570" s="9"/>
      <c r="FQ570" s="118">
        <f t="shared" si="906"/>
        <v>27.069267316829208</v>
      </c>
      <c r="FR570" s="137">
        <f t="shared" si="907"/>
        <v>9.0064000000000005E-2</v>
      </c>
      <c r="FS570" s="9"/>
      <c r="FT570" s="1"/>
      <c r="FU570" s="335"/>
      <c r="FV570" s="344">
        <v>44317</v>
      </c>
      <c r="FW570" s="210"/>
      <c r="FX570" s="244" t="s">
        <v>1322</v>
      </c>
      <c r="FY570" s="243" t="s">
        <v>2517</v>
      </c>
      <c r="FZ570" s="1"/>
      <c r="GA570" s="1">
        <v>2</v>
      </c>
      <c r="GB570" s="9"/>
      <c r="GC570" s="9"/>
      <c r="GD570" s="1"/>
      <c r="GE570" s="20">
        <v>0</v>
      </c>
      <c r="GF570" s="237" t="s">
        <v>513</v>
      </c>
      <c r="GG570" s="1"/>
      <c r="GH570" s="28">
        <v>44455</v>
      </c>
      <c r="GI570" s="351">
        <v>1</v>
      </c>
      <c r="GJ570" s="244" t="s">
        <v>2849</v>
      </c>
      <c r="GK570" s="1"/>
      <c r="GL570" s="244" t="s">
        <v>513</v>
      </c>
      <c r="GM570" s="9"/>
      <c r="GN570" s="1"/>
      <c r="GO570" s="10"/>
      <c r="GP570" s="10"/>
      <c r="GQ570" s="20"/>
      <c r="GR570" s="138"/>
      <c r="GS570" s="1"/>
      <c r="GT570" s="1"/>
      <c r="GU570" s="1"/>
      <c r="GV570" s="1"/>
      <c r="GW570" s="1"/>
      <c r="GX570" s="1"/>
      <c r="GY570" s="9"/>
      <c r="GZ570" s="9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9"/>
      <c r="KC570" s="9"/>
      <c r="KD570" s="9"/>
      <c r="KE570" s="20">
        <f t="shared" si="908"/>
        <v>30.891951999999996</v>
      </c>
      <c r="KF570" s="20">
        <f t="shared" si="909"/>
        <v>39.718224000000006</v>
      </c>
      <c r="KG570" s="20">
        <f t="shared" si="910"/>
        <v>17.832672000000006</v>
      </c>
      <c r="KH570" s="20">
        <f t="shared" si="911"/>
        <v>2.611856</v>
      </c>
      <c r="KI570" s="20">
        <f t="shared" si="912"/>
        <v>0.35124960000000005</v>
      </c>
      <c r="KJ570" s="20">
        <f t="shared" si="913"/>
        <v>8.4599817120000012</v>
      </c>
      <c r="KK570" s="20">
        <f t="shared" si="914"/>
        <v>11.001948048000001</v>
      </c>
      <c r="KL570" s="20">
        <f t="shared" si="915"/>
        <v>19.819393776000002</v>
      </c>
      <c r="KM570" s="9"/>
      <c r="KN570" s="9"/>
      <c r="KO570" s="9"/>
      <c r="KP570" s="1"/>
      <c r="KQ570" s="9"/>
      <c r="KR570" s="9"/>
      <c r="KS570" s="23">
        <v>44455</v>
      </c>
      <c r="KT570" s="20">
        <v>2</v>
      </c>
      <c r="KU570" s="1">
        <v>2</v>
      </c>
      <c r="KV570" s="1">
        <v>2</v>
      </c>
      <c r="KW570" s="23">
        <v>44539</v>
      </c>
      <c r="KX570" s="1">
        <v>2</v>
      </c>
      <c r="KY570" s="1">
        <v>0</v>
      </c>
      <c r="KZ570" s="1">
        <v>2</v>
      </c>
      <c r="LA570" s="11" t="s">
        <v>2480</v>
      </c>
      <c r="LB570" s="11"/>
      <c r="LC570" s="11"/>
    </row>
    <row r="571" spans="1:315">
      <c r="A571" s="1">
        <v>262</v>
      </c>
      <c r="B571" s="1">
        <f>COUNTIFS($D$3:D571,D571,$F$3:F571,F571)</f>
        <v>3</v>
      </c>
      <c r="C571" s="34">
        <v>16098</v>
      </c>
      <c r="D571" s="72" t="s">
        <v>1611</v>
      </c>
      <c r="E571" s="73" t="s">
        <v>491</v>
      </c>
      <c r="F571" s="75">
        <v>520229327</v>
      </c>
      <c r="G571" s="74">
        <v>69</v>
      </c>
      <c r="H571" s="442">
        <v>44455</v>
      </c>
      <c r="I571" s="29" t="s">
        <v>1788</v>
      </c>
      <c r="J571" s="24" t="s">
        <v>486</v>
      </c>
      <c r="K571" s="2" t="s">
        <v>429</v>
      </c>
      <c r="L571" s="2">
        <v>5</v>
      </c>
      <c r="M571" s="2" t="s">
        <v>661</v>
      </c>
      <c r="N571" s="2" t="s">
        <v>430</v>
      </c>
      <c r="O571" s="11"/>
      <c r="P571" s="2" t="s">
        <v>1762</v>
      </c>
      <c r="Q571" s="11"/>
      <c r="R571" s="11"/>
      <c r="S571" s="11"/>
      <c r="T571" s="41"/>
      <c r="U571" s="41"/>
      <c r="V571" s="61" t="s">
        <v>1358</v>
      </c>
      <c r="W571" s="41"/>
      <c r="X571" s="41"/>
      <c r="Y571" s="63"/>
      <c r="Z571" s="11"/>
      <c r="AA571" s="1" t="s">
        <v>1784</v>
      </c>
      <c r="AB571" s="1"/>
      <c r="AC571" s="112">
        <v>135</v>
      </c>
      <c r="AD571" s="112">
        <v>700</v>
      </c>
      <c r="AE571" s="11"/>
      <c r="AF571" s="11"/>
      <c r="AG571" s="11" t="s">
        <v>490</v>
      </c>
      <c r="AH571" s="112">
        <v>50</v>
      </c>
      <c r="AI571" s="11"/>
      <c r="AJ571" s="11"/>
      <c r="AK571" s="112"/>
      <c r="AL571" s="1"/>
      <c r="AM571" s="11"/>
      <c r="AN571" s="1"/>
      <c r="AO571" s="113">
        <v>25</v>
      </c>
      <c r="AP571" s="114">
        <v>66.400000000000006</v>
      </c>
      <c r="AQ571" s="115">
        <v>5.9</v>
      </c>
      <c r="AR571" s="116">
        <f t="shared" si="889"/>
        <v>97.300000000000011</v>
      </c>
      <c r="AS571" s="117">
        <f t="shared" si="890"/>
        <v>0.37650602409638551</v>
      </c>
      <c r="AT571" s="118">
        <f t="shared" si="891"/>
        <v>2.2213855421686746</v>
      </c>
      <c r="AU571" s="119">
        <f t="shared" si="892"/>
        <v>0.34578146611341626</v>
      </c>
      <c r="AV571" s="19">
        <f t="shared" si="893"/>
        <v>23.02</v>
      </c>
      <c r="AW571" s="19">
        <f>98-AY571-(CD571*100/AO571)</f>
        <v>92.08</v>
      </c>
      <c r="AX571" s="120">
        <v>0.97</v>
      </c>
      <c r="AY571" s="19">
        <f>AX571*100/AO571</f>
        <v>3.88</v>
      </c>
      <c r="AZ571" s="1" t="s">
        <v>431</v>
      </c>
      <c r="BA571" s="55">
        <v>40.82</v>
      </c>
      <c r="BB571" s="1" t="s">
        <v>431</v>
      </c>
      <c r="BC571" s="6">
        <v>6.9300000000000004E-3</v>
      </c>
      <c r="BD571" s="6"/>
      <c r="BE571" s="19"/>
      <c r="BF571" s="19"/>
      <c r="BG571" s="64">
        <v>4531.8584070796469</v>
      </c>
      <c r="BH571" s="64">
        <v>302.5</v>
      </c>
      <c r="BI571" s="19">
        <v>1.48</v>
      </c>
      <c r="BJ571" s="19">
        <v>40.5</v>
      </c>
      <c r="BK571" s="19">
        <f>100-BJ571</f>
        <v>59.5</v>
      </c>
      <c r="BL571" s="121">
        <f t="shared" si="894"/>
        <v>0.68067226890756305</v>
      </c>
      <c r="BM571" s="122">
        <v>0.17</v>
      </c>
      <c r="BN571" s="6">
        <f t="shared" si="895"/>
        <v>0.68</v>
      </c>
      <c r="BO571" s="1" t="s">
        <v>431</v>
      </c>
      <c r="BP571" s="19">
        <v>8.82</v>
      </c>
      <c r="BQ571" s="19">
        <v>18.2</v>
      </c>
      <c r="BR571" s="42">
        <v>36634.68</v>
      </c>
      <c r="BS571" s="6">
        <f t="shared" si="896"/>
        <v>61.5</v>
      </c>
      <c r="BT571" s="4">
        <v>85.2</v>
      </c>
      <c r="BU571" s="42">
        <v>5404.3</v>
      </c>
      <c r="BV571" s="6">
        <f t="shared" si="897"/>
        <v>14.799999999999997</v>
      </c>
      <c r="BW571" s="6">
        <f t="shared" si="898"/>
        <v>65.204800000000006</v>
      </c>
      <c r="BX571" s="22">
        <v>40.5</v>
      </c>
      <c r="BY571" s="22">
        <f t="shared" si="899"/>
        <v>26.892000000000003</v>
      </c>
      <c r="BZ571" s="6">
        <v>21</v>
      </c>
      <c r="CA571" s="22">
        <f t="shared" si="900"/>
        <v>13.944000000000001</v>
      </c>
      <c r="CB571" s="6">
        <v>36.700000000000003</v>
      </c>
      <c r="CC571" s="22">
        <f t="shared" si="901"/>
        <v>24.368800000000007</v>
      </c>
      <c r="CD571" s="22">
        <v>0.51</v>
      </c>
      <c r="CE571" s="123">
        <v>65.2</v>
      </c>
      <c r="CF571" s="124">
        <v>5059</v>
      </c>
      <c r="CG571" s="123">
        <v>39.1</v>
      </c>
      <c r="CH571" s="124">
        <v>4214</v>
      </c>
      <c r="CI571" s="123">
        <v>5.91</v>
      </c>
      <c r="CJ571" s="123">
        <v>37.4</v>
      </c>
      <c r="CK571" s="124">
        <v>4703</v>
      </c>
      <c r="CL571" s="19">
        <f t="shared" si="902"/>
        <v>1.9285714285714286</v>
      </c>
      <c r="CM571" s="19"/>
      <c r="CN571" s="19"/>
      <c r="CO571" s="19"/>
      <c r="CP571" s="6"/>
      <c r="CQ571" s="19"/>
      <c r="CR571" s="19"/>
      <c r="CS571" s="20"/>
      <c r="CT571" s="25"/>
      <c r="CU571" s="125"/>
      <c r="CV571" s="125"/>
      <c r="CW571" s="1"/>
      <c r="CX571" s="1"/>
      <c r="CY571" s="1"/>
      <c r="CZ571" s="22"/>
      <c r="DA571" s="16"/>
      <c r="DB571" s="126" t="s">
        <v>440</v>
      </c>
      <c r="DC571" s="127"/>
      <c r="DD571" s="128" t="s">
        <v>1789</v>
      </c>
      <c r="DE571" s="1"/>
      <c r="DF571" s="1"/>
      <c r="DG571" s="1"/>
      <c r="DH571" s="1"/>
      <c r="DI571" s="1" t="s">
        <v>433</v>
      </c>
      <c r="DJ571" s="206" t="s">
        <v>490</v>
      </c>
      <c r="DK571" s="4">
        <v>2</v>
      </c>
      <c r="DL571" s="4"/>
      <c r="DM571" s="4"/>
      <c r="DN571" s="16">
        <v>0</v>
      </c>
      <c r="DO571" s="4"/>
      <c r="DP571" s="4"/>
      <c r="DQ571" s="4"/>
      <c r="DR571" s="22" t="s">
        <v>430</v>
      </c>
      <c r="DS571" s="22" t="s">
        <v>430</v>
      </c>
      <c r="DT571" s="22">
        <v>79</v>
      </c>
      <c r="DU571" s="22">
        <v>34.200000000000003</v>
      </c>
      <c r="DV571" s="22">
        <v>65.8</v>
      </c>
      <c r="DW571" s="39" t="s">
        <v>430</v>
      </c>
      <c r="DX571" s="39" t="s">
        <v>430</v>
      </c>
      <c r="DY571" s="39" t="s">
        <v>430</v>
      </c>
      <c r="DZ571" s="39" t="s">
        <v>430</v>
      </c>
      <c r="EA571" s="2">
        <v>0</v>
      </c>
      <c r="EB571" s="2"/>
      <c r="EC571" s="36"/>
      <c r="ED571" s="36"/>
      <c r="EE571" s="4">
        <f>L571</f>
        <v>5</v>
      </c>
      <c r="EF571" s="4" t="s">
        <v>430</v>
      </c>
      <c r="EG571" s="4"/>
      <c r="EH571" s="4">
        <v>1</v>
      </c>
      <c r="EI571" s="4" t="s">
        <v>2879</v>
      </c>
      <c r="EJ571" s="4" t="s">
        <v>430</v>
      </c>
      <c r="EK571" s="4" t="s">
        <v>430</v>
      </c>
      <c r="EL571" s="6" t="s">
        <v>430</v>
      </c>
      <c r="EM571" s="4"/>
      <c r="EN571" s="4">
        <v>0</v>
      </c>
      <c r="EO571" s="4">
        <v>3</v>
      </c>
      <c r="EP571" s="4">
        <v>1</v>
      </c>
      <c r="EQ571" s="31" t="s">
        <v>513</v>
      </c>
      <c r="ER571" s="14" t="s">
        <v>513</v>
      </c>
      <c r="ES571" s="129">
        <f>C571</f>
        <v>16098</v>
      </c>
      <c r="ET571" s="130">
        <v>75</v>
      </c>
      <c r="EU571" s="130">
        <v>8837</v>
      </c>
      <c r="EV571" s="130">
        <v>8000</v>
      </c>
      <c r="EW571" s="130">
        <v>37440</v>
      </c>
      <c r="EX571" s="130">
        <v>1925</v>
      </c>
      <c r="EY571" s="131">
        <f t="shared" si="903"/>
        <v>120.12</v>
      </c>
      <c r="EZ571" s="38">
        <f t="shared" si="904"/>
        <v>600.6</v>
      </c>
      <c r="FA571" s="9"/>
      <c r="FB571" s="9"/>
      <c r="FC571" s="9"/>
      <c r="FD571" s="9"/>
      <c r="FE571" s="132"/>
      <c r="FF571" s="132"/>
      <c r="FG571" s="132"/>
      <c r="FH571" s="133"/>
      <c r="FI571" s="134"/>
      <c r="FJ571" s="133"/>
      <c r="FK571" s="135"/>
      <c r="FL571" s="136"/>
      <c r="FM571" s="9"/>
      <c r="FN571" s="1"/>
      <c r="FO571" s="40">
        <f t="shared" si="905"/>
        <v>0.13500000000000001</v>
      </c>
      <c r="FP571" s="9"/>
      <c r="FQ571" s="118">
        <f t="shared" si="906"/>
        <v>21.783410659726151</v>
      </c>
      <c r="FR571" s="137">
        <f t="shared" si="907"/>
        <v>0.12012</v>
      </c>
      <c r="FS571" s="9"/>
      <c r="FT571" s="1"/>
      <c r="FU571" s="335"/>
      <c r="FV571" s="344">
        <v>44317</v>
      </c>
      <c r="FW571" s="210"/>
      <c r="FX571" s="244" t="s">
        <v>1311</v>
      </c>
      <c r="FY571" s="243" t="s">
        <v>2517</v>
      </c>
      <c r="FZ571" s="1"/>
      <c r="GA571" s="1">
        <v>2</v>
      </c>
      <c r="GB571" s="9"/>
      <c r="GC571" s="9"/>
      <c r="GD571" s="1"/>
      <c r="GE571" s="20">
        <v>0</v>
      </c>
      <c r="GF571" s="237" t="s">
        <v>513</v>
      </c>
      <c r="GG571" s="1"/>
      <c r="GH571" s="28">
        <v>44539</v>
      </c>
      <c r="GI571" s="352" t="s">
        <v>2488</v>
      </c>
      <c r="GJ571" s="244" t="s">
        <v>2849</v>
      </c>
      <c r="GK571" s="1"/>
      <c r="GL571" s="244" t="s">
        <v>513</v>
      </c>
      <c r="GM571" s="9"/>
      <c r="GN571" s="1"/>
      <c r="GO571" s="10"/>
      <c r="GP571" s="10"/>
      <c r="GQ571" s="20"/>
      <c r="GR571" s="138"/>
      <c r="GS571" s="1"/>
      <c r="GT571" s="1"/>
      <c r="GU571" s="1"/>
      <c r="GV571" s="1"/>
      <c r="GW571" s="1"/>
      <c r="GX571" s="1"/>
      <c r="GY571" s="9"/>
      <c r="GZ571" s="9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22">
        <v>59.7</v>
      </c>
      <c r="KC571" s="22">
        <v>25.4</v>
      </c>
      <c r="KD571" s="22">
        <v>30.6</v>
      </c>
      <c r="KE571" s="20">
        <f t="shared" si="908"/>
        <v>30.03</v>
      </c>
      <c r="KF571" s="20">
        <f t="shared" si="909"/>
        <v>79.759680000000017</v>
      </c>
      <c r="KG571" s="20">
        <f t="shared" si="910"/>
        <v>7.0870800000000012</v>
      </c>
      <c r="KH571" s="20">
        <f t="shared" si="911"/>
        <v>1.1651640000000001</v>
      </c>
      <c r="KI571" s="20">
        <f t="shared" si="912"/>
        <v>0.20420400000000002</v>
      </c>
      <c r="KJ571" s="20">
        <f t="shared" si="913"/>
        <v>32.302670400000004</v>
      </c>
      <c r="KK571" s="20">
        <f t="shared" si="914"/>
        <v>16.749532800000001</v>
      </c>
      <c r="KL571" s="20">
        <f t="shared" si="915"/>
        <v>29.271802560000012</v>
      </c>
      <c r="KM571" s="9"/>
      <c r="KN571" s="9"/>
      <c r="KO571" s="9"/>
      <c r="KP571" s="1"/>
      <c r="KQ571" s="9"/>
      <c r="KR571" s="9"/>
      <c r="KS571" s="23">
        <v>44539</v>
      </c>
      <c r="KT571" s="20">
        <v>2</v>
      </c>
      <c r="KU571" s="1">
        <v>2</v>
      </c>
      <c r="KV571" s="1">
        <v>2</v>
      </c>
      <c r="KW571" s="23">
        <v>44539</v>
      </c>
      <c r="KX571" s="1">
        <v>2</v>
      </c>
      <c r="KY571" s="1">
        <v>0</v>
      </c>
      <c r="KZ571" s="1">
        <v>2</v>
      </c>
      <c r="LA571" s="11" t="s">
        <v>2480</v>
      </c>
      <c r="LB571" s="11"/>
      <c r="LC571" s="11"/>
    </row>
    <row r="572" spans="1:315">
      <c r="A572" s="1">
        <v>61</v>
      </c>
      <c r="B572" s="1">
        <f>COUNTIFS($D$3:D572,D572,$F$3:F572,F572)</f>
        <v>1</v>
      </c>
      <c r="C572" s="34">
        <v>12404</v>
      </c>
      <c r="D572" s="21" t="s">
        <v>592</v>
      </c>
      <c r="E572" s="2" t="s">
        <v>468</v>
      </c>
      <c r="F572" s="12">
        <v>5751041461</v>
      </c>
      <c r="G572" s="1">
        <v>63</v>
      </c>
      <c r="H572" s="441">
        <v>43881</v>
      </c>
      <c r="I572" s="29" t="s">
        <v>1044</v>
      </c>
      <c r="J572" s="24" t="s">
        <v>486</v>
      </c>
      <c r="K572" s="2" t="s">
        <v>429</v>
      </c>
      <c r="L572" s="1">
        <v>15</v>
      </c>
      <c r="M572" s="2">
        <v>2</v>
      </c>
      <c r="N572" s="2" t="s">
        <v>644</v>
      </c>
      <c r="O572" s="1"/>
      <c r="P572" s="1" t="s">
        <v>1036</v>
      </c>
      <c r="Q572" s="25"/>
      <c r="R572" s="25"/>
      <c r="S572" s="2"/>
      <c r="T572" s="41"/>
      <c r="U572" s="41"/>
      <c r="V572" s="50" t="s">
        <v>1014</v>
      </c>
      <c r="W572" s="27"/>
      <c r="X572" s="56"/>
      <c r="Y572" s="56"/>
      <c r="Z572" s="29"/>
      <c r="AA572" s="1" t="s">
        <v>793</v>
      </c>
      <c r="AB572" s="1"/>
      <c r="AC572" s="112">
        <v>248</v>
      </c>
      <c r="AD572" s="112">
        <v>3700</v>
      </c>
      <c r="AE572" s="11"/>
      <c r="AF572" s="11"/>
      <c r="AG572" s="11" t="s">
        <v>571</v>
      </c>
      <c r="AH572" s="112">
        <v>250</v>
      </c>
      <c r="AI572" s="11"/>
      <c r="AJ572" s="11"/>
      <c r="AK572" s="112"/>
      <c r="AL572" s="1"/>
      <c r="AM572" s="11"/>
      <c r="AN572" s="1"/>
      <c r="AO572" s="113">
        <v>62</v>
      </c>
      <c r="AP572" s="114">
        <v>20.8</v>
      </c>
      <c r="AQ572" s="115">
        <v>16.7</v>
      </c>
      <c r="AR572" s="116">
        <f t="shared" si="889"/>
        <v>99.5</v>
      </c>
      <c r="AS572" s="117">
        <f t="shared" si="890"/>
        <v>2.9807692307692308</v>
      </c>
      <c r="AT572" s="118">
        <f t="shared" si="891"/>
        <v>49.778846153846153</v>
      </c>
      <c r="AU572" s="119">
        <f t="shared" si="892"/>
        <v>1.6533333333333333</v>
      </c>
      <c r="AV572" s="19">
        <f t="shared" si="893"/>
        <v>57.220799999999997</v>
      </c>
      <c r="AW572" s="19">
        <f>97-AY572-(CD572*100/AO572)</f>
        <v>92.291612903225811</v>
      </c>
      <c r="AX572" s="120">
        <v>1.3392000000000002</v>
      </c>
      <c r="AY572" s="19">
        <v>2.16</v>
      </c>
      <c r="AZ572" s="1" t="s">
        <v>431</v>
      </c>
      <c r="BA572" s="55">
        <v>19.899999999999999</v>
      </c>
      <c r="BB572" s="1" t="s">
        <v>431</v>
      </c>
      <c r="BC572" s="6">
        <v>1.49</v>
      </c>
      <c r="BD572" s="6"/>
      <c r="BE572" s="22"/>
      <c r="BF572" s="19"/>
      <c r="BG572" s="2">
        <v>8014</v>
      </c>
      <c r="BH572" s="64">
        <v>486</v>
      </c>
      <c r="BI572" s="19">
        <v>1.83</v>
      </c>
      <c r="BJ572" s="19">
        <v>50.6</v>
      </c>
      <c r="BK572" s="1">
        <v>49.4</v>
      </c>
      <c r="BL572" s="121">
        <f t="shared" si="894"/>
        <v>1.0242914979757085</v>
      </c>
      <c r="BM572" s="122">
        <v>4.3099999999999996</v>
      </c>
      <c r="BN572" s="6">
        <f t="shared" si="895"/>
        <v>6.9516129032258052</v>
      </c>
      <c r="BO572" s="1" t="s">
        <v>431</v>
      </c>
      <c r="BP572" s="19">
        <v>26.498999999999999</v>
      </c>
      <c r="BQ572" s="19">
        <v>20.339999999999996</v>
      </c>
      <c r="BR572" s="42">
        <v>21276</v>
      </c>
      <c r="BS572" s="6">
        <f t="shared" si="896"/>
        <v>59.85</v>
      </c>
      <c r="BT572" s="4">
        <v>86.4</v>
      </c>
      <c r="BU572" s="42">
        <v>4756.59</v>
      </c>
      <c r="BV572" s="6">
        <f t="shared" si="897"/>
        <v>13.599999999999994</v>
      </c>
      <c r="BW572" s="6">
        <f t="shared" si="898"/>
        <v>20.6648</v>
      </c>
      <c r="BX572" s="4">
        <v>5.85</v>
      </c>
      <c r="BY572" s="22">
        <f t="shared" si="899"/>
        <v>1.2167999999999999</v>
      </c>
      <c r="BZ572" s="4">
        <v>54</v>
      </c>
      <c r="CA572" s="22">
        <f t="shared" si="900"/>
        <v>11.232000000000001</v>
      </c>
      <c r="CB572" s="4">
        <v>39.5</v>
      </c>
      <c r="CC572" s="22">
        <f t="shared" si="901"/>
        <v>8.2160000000000011</v>
      </c>
      <c r="CD572" s="22">
        <v>1.58</v>
      </c>
      <c r="CE572" s="123">
        <v>96.5</v>
      </c>
      <c r="CF572" s="124">
        <v>6623.4</v>
      </c>
      <c r="CG572" s="123">
        <v>97</v>
      </c>
      <c r="CH572" s="124">
        <v>4838.4000000000005</v>
      </c>
      <c r="CI572" s="123">
        <v>76.5</v>
      </c>
      <c r="CJ572" s="123">
        <v>87.4</v>
      </c>
      <c r="CK572" s="124">
        <v>3547.6</v>
      </c>
      <c r="CL572" s="143">
        <f t="shared" si="902"/>
        <v>0.10833333333333332</v>
      </c>
      <c r="CM572" s="22"/>
      <c r="CN572" s="22"/>
      <c r="CO572" s="22"/>
      <c r="CP572" s="6"/>
      <c r="CQ572" s="22">
        <v>9.9</v>
      </c>
      <c r="CR572" s="19"/>
      <c r="CS572" s="19"/>
      <c r="CT572" s="22"/>
      <c r="CU572" s="139"/>
      <c r="CV572" s="139"/>
      <c r="CW572" s="22"/>
      <c r="CX572" s="22"/>
      <c r="CY572" s="1"/>
      <c r="CZ572" s="22"/>
      <c r="DA572" s="1"/>
      <c r="DB572" s="126" t="s">
        <v>257</v>
      </c>
      <c r="DC572" s="127"/>
      <c r="DD572" s="128" t="s">
        <v>1019</v>
      </c>
      <c r="DE572" s="1"/>
      <c r="DF572" s="1"/>
      <c r="DG572" s="1"/>
      <c r="DH572" s="1"/>
      <c r="DI572" s="1" t="s">
        <v>435</v>
      </c>
      <c r="DJ572" s="205" t="s">
        <v>482</v>
      </c>
      <c r="DK572" s="4">
        <v>2</v>
      </c>
      <c r="DL572" s="4"/>
      <c r="DM572" s="4" t="s">
        <v>573</v>
      </c>
      <c r="DN572" s="16">
        <v>0</v>
      </c>
      <c r="DO572" s="4">
        <v>1</v>
      </c>
      <c r="DP572" s="14">
        <v>43837</v>
      </c>
      <c r="DQ572" s="4"/>
      <c r="DR572" s="1" t="s">
        <v>430</v>
      </c>
      <c r="DS572" s="1" t="s">
        <v>430</v>
      </c>
      <c r="DT572" s="1">
        <v>507</v>
      </c>
      <c r="DU572" s="1">
        <v>35.299999999999997</v>
      </c>
      <c r="DV572" s="1">
        <v>64.7</v>
      </c>
      <c r="DW572" s="1" t="s">
        <v>430</v>
      </c>
      <c r="DX572" s="1" t="s">
        <v>430</v>
      </c>
      <c r="DY572" s="1" t="s">
        <v>430</v>
      </c>
      <c r="DZ572" s="1" t="s">
        <v>430</v>
      </c>
      <c r="EA572" s="1">
        <v>0</v>
      </c>
      <c r="EB572" s="1"/>
      <c r="EC572" s="36"/>
      <c r="ED572" s="36"/>
      <c r="EE572" s="4">
        <v>15</v>
      </c>
      <c r="EF572" s="4">
        <v>20</v>
      </c>
      <c r="EG572" s="4">
        <v>2</v>
      </c>
      <c r="EH572" s="4">
        <v>1</v>
      </c>
      <c r="EI572" s="4" t="s">
        <v>2493</v>
      </c>
      <c r="EJ572" s="4">
        <v>167</v>
      </c>
      <c r="EK572" s="4">
        <v>94</v>
      </c>
      <c r="EL572" s="6">
        <f t="shared" ref="EL572:EL577" si="916">EK572/(EJ572*EJ572*0.01*0.01)</f>
        <v>33.705044999820721</v>
      </c>
      <c r="EM572" s="17">
        <v>1</v>
      </c>
      <c r="EN572" s="1">
        <v>1</v>
      </c>
      <c r="EO572" s="4">
        <v>3</v>
      </c>
      <c r="EP572" s="4">
        <v>2</v>
      </c>
      <c r="EQ572" s="31">
        <v>8</v>
      </c>
      <c r="ER572" s="14">
        <v>43837</v>
      </c>
      <c r="ES572" s="129">
        <v>12404</v>
      </c>
      <c r="ET572" s="130">
        <v>75</v>
      </c>
      <c r="EU572" s="130">
        <v>38617</v>
      </c>
      <c r="EV572" s="130">
        <v>8000</v>
      </c>
      <c r="EW572" s="130">
        <v>40560</v>
      </c>
      <c r="EX572" s="130">
        <v>3357</v>
      </c>
      <c r="EY572" s="131">
        <f t="shared" si="903"/>
        <v>226.93320000000003</v>
      </c>
      <c r="EZ572" s="38">
        <f t="shared" si="904"/>
        <v>3403.9980000000005</v>
      </c>
      <c r="FA572" s="9"/>
      <c r="FB572" s="9"/>
      <c r="FC572" s="9"/>
      <c r="FD572" s="9"/>
      <c r="FE572" s="132"/>
      <c r="FF572" s="132"/>
      <c r="FG572" s="132"/>
      <c r="FH572" s="133"/>
      <c r="FI572" s="11"/>
      <c r="FJ572" s="133"/>
      <c r="FK572" s="135"/>
      <c r="FL572" s="136"/>
      <c r="FM572" s="9"/>
      <c r="FN572" s="1"/>
      <c r="FO572" s="40">
        <f t="shared" si="905"/>
        <v>0.248</v>
      </c>
      <c r="FP572" s="9"/>
      <c r="FQ572" s="118">
        <f t="shared" si="906"/>
        <v>8.6930626408058629</v>
      </c>
      <c r="FR572" s="137">
        <f t="shared" si="907"/>
        <v>0.22693320000000003</v>
      </c>
      <c r="FS572" s="140">
        <f>DT572/EY572</f>
        <v>2.2341376228775691</v>
      </c>
      <c r="FT572" s="140"/>
      <c r="FU572" s="336">
        <v>42309</v>
      </c>
      <c r="FV572" s="343"/>
      <c r="FW572" s="237" t="s">
        <v>2471</v>
      </c>
      <c r="FX572" s="208"/>
      <c r="FY572" s="243" t="s">
        <v>2880</v>
      </c>
      <c r="FZ572" s="1">
        <v>0</v>
      </c>
      <c r="GA572" s="1">
        <v>3</v>
      </c>
      <c r="GB572" s="9"/>
      <c r="GC572" s="9"/>
      <c r="GD572" s="2">
        <v>1</v>
      </c>
      <c r="GE572" s="64">
        <v>1</v>
      </c>
      <c r="GF572" s="2" t="s">
        <v>445</v>
      </c>
      <c r="GG572" s="1">
        <v>1</v>
      </c>
      <c r="GH572" s="28">
        <v>43902</v>
      </c>
      <c r="GI572" s="351">
        <v>0</v>
      </c>
      <c r="GJ572" s="29" t="s">
        <v>2440</v>
      </c>
      <c r="GK572" s="1"/>
      <c r="GL572" s="244" t="s">
        <v>513</v>
      </c>
      <c r="GM572" s="11" t="s">
        <v>1045</v>
      </c>
      <c r="GN572" s="1">
        <f>DATEDIF(DP572,GO572,"m")</f>
        <v>1</v>
      </c>
      <c r="GO572" s="10">
        <v>43881</v>
      </c>
      <c r="GP572" s="10" t="s">
        <v>445</v>
      </c>
      <c r="GQ572" s="20"/>
      <c r="GR572" s="138"/>
      <c r="GS572" s="1"/>
      <c r="GT572" s="22">
        <v>0.31821653760376023</v>
      </c>
      <c r="GU572" s="1"/>
      <c r="GV572" s="1"/>
      <c r="GW572" s="1"/>
      <c r="GX572" s="1"/>
      <c r="GY572" s="9"/>
      <c r="GZ572" s="9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9"/>
      <c r="KC572" s="9"/>
      <c r="KD572" s="9"/>
      <c r="KE572" s="20">
        <f t="shared" si="908"/>
        <v>140.69858400000001</v>
      </c>
      <c r="KF572" s="20">
        <f t="shared" si="909"/>
        <v>47.20210560000001</v>
      </c>
      <c r="KG572" s="20">
        <f t="shared" si="910"/>
        <v>37.897844400000004</v>
      </c>
      <c r="KH572" s="20">
        <f t="shared" si="911"/>
        <v>3.0390894144000007</v>
      </c>
      <c r="KI572" s="20">
        <f t="shared" si="912"/>
        <v>9.78082092</v>
      </c>
      <c r="KJ572" s="20">
        <f t="shared" si="913"/>
        <v>2.7613231776000005</v>
      </c>
      <c r="KK572" s="20">
        <f t="shared" si="914"/>
        <v>25.489137024000005</v>
      </c>
      <c r="KL572" s="20">
        <f t="shared" si="915"/>
        <v>18.644831712000006</v>
      </c>
      <c r="KM572" s="9"/>
      <c r="KN572" s="9"/>
      <c r="KO572" s="9"/>
      <c r="KP572" s="1"/>
      <c r="KQ572" s="9"/>
      <c r="KR572" s="9"/>
      <c r="KS572" s="23">
        <v>43902</v>
      </c>
      <c r="KT572" s="20">
        <v>1</v>
      </c>
      <c r="KU572" s="1">
        <v>1</v>
      </c>
      <c r="KV572" s="2">
        <v>1</v>
      </c>
      <c r="KW572" s="23">
        <v>44119</v>
      </c>
      <c r="KX572" s="1">
        <v>1</v>
      </c>
      <c r="KY572" s="1">
        <v>4</v>
      </c>
      <c r="KZ572" s="1">
        <v>4</v>
      </c>
      <c r="LA572" s="11" t="s">
        <v>2438</v>
      </c>
      <c r="LB572" s="11"/>
      <c r="LC572" s="11"/>
    </row>
    <row r="573" spans="1:315">
      <c r="A573" s="1">
        <v>83</v>
      </c>
      <c r="B573" s="415">
        <f>COUNTIFS($D$3:D573,D573,$F$3:F573,F573)</f>
        <v>1</v>
      </c>
      <c r="C573" s="34">
        <v>12483</v>
      </c>
      <c r="D573" s="21" t="s">
        <v>592</v>
      </c>
      <c r="E573" s="2" t="s">
        <v>498</v>
      </c>
      <c r="F573" s="12">
        <v>5451231379</v>
      </c>
      <c r="G573" s="1">
        <v>66</v>
      </c>
      <c r="H573" s="441">
        <v>43893</v>
      </c>
      <c r="I573" s="29" t="s">
        <v>441</v>
      </c>
      <c r="J573" s="24" t="s">
        <v>486</v>
      </c>
      <c r="K573" s="2" t="s">
        <v>429</v>
      </c>
      <c r="L573" s="1">
        <v>5</v>
      </c>
      <c r="M573" s="2">
        <v>2</v>
      </c>
      <c r="N573" s="2" t="s">
        <v>430</v>
      </c>
      <c r="O573" s="1"/>
      <c r="P573" s="1" t="s">
        <v>1036</v>
      </c>
      <c r="Q573" s="25"/>
      <c r="R573" s="25"/>
      <c r="S573" s="2"/>
      <c r="T573" s="41"/>
      <c r="U573" s="41"/>
      <c r="V573" s="50" t="s">
        <v>1014</v>
      </c>
      <c r="W573" s="27"/>
      <c r="X573" s="56"/>
      <c r="Y573" s="56"/>
      <c r="Z573" s="29"/>
      <c r="AA573" s="1" t="s">
        <v>797</v>
      </c>
      <c r="AB573" s="1"/>
      <c r="AC573" s="112">
        <v>153</v>
      </c>
      <c r="AD573" s="112">
        <v>800</v>
      </c>
      <c r="AE573" s="11"/>
      <c r="AF573" s="11"/>
      <c r="AG573" s="11" t="s">
        <v>490</v>
      </c>
      <c r="AH573" s="112">
        <v>50</v>
      </c>
      <c r="AI573" s="11"/>
      <c r="AJ573" s="11"/>
      <c r="AK573" s="112"/>
      <c r="AL573" s="1"/>
      <c r="AM573" s="11"/>
      <c r="AN573" s="1"/>
      <c r="AO573" s="113">
        <v>35.6</v>
      </c>
      <c r="AP573" s="114">
        <v>60.3</v>
      </c>
      <c r="AQ573" s="115">
        <v>3.17</v>
      </c>
      <c r="AR573" s="116">
        <f t="shared" si="889"/>
        <v>99.070000000000007</v>
      </c>
      <c r="AS573" s="117">
        <f t="shared" si="890"/>
        <v>0.59038142620232181</v>
      </c>
      <c r="AT573" s="118">
        <f t="shared" si="891"/>
        <v>1.8715091210613601</v>
      </c>
      <c r="AU573" s="119">
        <f t="shared" si="892"/>
        <v>0.56089491098156607</v>
      </c>
      <c r="AV573" s="19">
        <f t="shared" si="893"/>
        <v>24.339600000000001</v>
      </c>
      <c r="AW573" s="19">
        <f>97-AY573-(CD573*100/AO573)</f>
        <v>68.369662921348308</v>
      </c>
      <c r="AX573" s="148">
        <v>9.9323999999999995</v>
      </c>
      <c r="AY573" s="19">
        <v>27.9</v>
      </c>
      <c r="AZ573" s="1" t="s">
        <v>431</v>
      </c>
      <c r="BA573" s="55">
        <v>30.4</v>
      </c>
      <c r="BB573" s="1" t="s">
        <v>431</v>
      </c>
      <c r="BC573" s="6">
        <v>2.5999999999999999E-2</v>
      </c>
      <c r="BD573" s="6"/>
      <c r="BE573" s="22"/>
      <c r="BF573" s="19"/>
      <c r="BG573" s="2">
        <v>5750</v>
      </c>
      <c r="BH573" s="64">
        <v>377</v>
      </c>
      <c r="BI573" s="19">
        <v>0.16</v>
      </c>
      <c r="BJ573" s="19">
        <v>49.3</v>
      </c>
      <c r="BK573" s="1">
        <v>50.7</v>
      </c>
      <c r="BL573" s="121">
        <f t="shared" si="894"/>
        <v>0.97238658777120301</v>
      </c>
      <c r="BM573" s="122">
        <v>1</v>
      </c>
      <c r="BN573" s="6">
        <f t="shared" si="895"/>
        <v>2.8089887640449436</v>
      </c>
      <c r="BO573" s="1" t="s">
        <v>431</v>
      </c>
      <c r="BP573" s="19">
        <v>47.068999999999996</v>
      </c>
      <c r="BQ573" s="19">
        <v>54.466000000000001</v>
      </c>
      <c r="BR573" s="42">
        <v>74881.5</v>
      </c>
      <c r="BS573" s="6">
        <f t="shared" si="896"/>
        <v>64.300000000000011</v>
      </c>
      <c r="BT573" s="4">
        <v>95.6</v>
      </c>
      <c r="BU573" s="42">
        <v>7861.8649999999998</v>
      </c>
      <c r="BV573" s="6">
        <f t="shared" si="897"/>
        <v>4.4000000000000057</v>
      </c>
      <c r="BW573" s="6">
        <f t="shared" si="898"/>
        <v>59.938200000000002</v>
      </c>
      <c r="BX573" s="4">
        <v>39.200000000000003</v>
      </c>
      <c r="BY573" s="22">
        <f t="shared" si="899"/>
        <v>23.637600000000003</v>
      </c>
      <c r="BZ573" s="4">
        <v>25.1</v>
      </c>
      <c r="CA573" s="22">
        <f t="shared" si="900"/>
        <v>15.135299999999999</v>
      </c>
      <c r="CB573" s="4">
        <v>35.1</v>
      </c>
      <c r="CC573" s="22">
        <f t="shared" si="901"/>
        <v>21.165300000000002</v>
      </c>
      <c r="CD573" s="22">
        <v>0.26</v>
      </c>
      <c r="CE573" s="123">
        <v>99.2</v>
      </c>
      <c r="CF573" s="124">
        <v>9894</v>
      </c>
      <c r="CG573" s="123">
        <v>96.4</v>
      </c>
      <c r="CH573" s="124">
        <v>6060.8</v>
      </c>
      <c r="CI573" s="123">
        <v>86.9</v>
      </c>
      <c r="CJ573" s="123">
        <v>94.6</v>
      </c>
      <c r="CK573" s="124">
        <v>6460</v>
      </c>
      <c r="CL573" s="19">
        <f t="shared" si="902"/>
        <v>1.5617529880478087</v>
      </c>
      <c r="CM573" s="22"/>
      <c r="CN573" s="22"/>
      <c r="CO573" s="22"/>
      <c r="CP573" s="6"/>
      <c r="CQ573" s="22">
        <v>15.3</v>
      </c>
      <c r="CR573" s="19"/>
      <c r="CS573" s="19"/>
      <c r="CT573" s="22"/>
      <c r="CU573" s="139"/>
      <c r="CV573" s="139"/>
      <c r="CW573" s="22"/>
      <c r="CX573" s="22"/>
      <c r="CY573" s="1"/>
      <c r="CZ573" s="22"/>
      <c r="DA573" s="16">
        <v>3</v>
      </c>
      <c r="DB573" s="126" t="s">
        <v>256</v>
      </c>
      <c r="DC573" s="127"/>
      <c r="DD573" s="128" t="s">
        <v>1066</v>
      </c>
      <c r="DE573" s="1"/>
      <c r="DF573" s="1"/>
      <c r="DG573" s="1"/>
      <c r="DH573" s="1"/>
      <c r="DI573" s="1" t="s">
        <v>435</v>
      </c>
      <c r="DJ573" s="206" t="s">
        <v>490</v>
      </c>
      <c r="DK573" s="4">
        <v>2</v>
      </c>
      <c r="DL573" s="4"/>
      <c r="DM573" s="4"/>
      <c r="DN573" s="16">
        <v>0</v>
      </c>
      <c r="DO573" s="4"/>
      <c r="DP573" s="4"/>
      <c r="DQ573" s="4"/>
      <c r="DR573" s="1" t="s">
        <v>430</v>
      </c>
      <c r="DS573" s="1" t="s">
        <v>430</v>
      </c>
      <c r="DT573" s="1">
        <v>311</v>
      </c>
      <c r="DU573" s="1">
        <v>36.700000000000003</v>
      </c>
      <c r="DV573" s="1">
        <v>63.3</v>
      </c>
      <c r="DW573" s="1" t="s">
        <v>430</v>
      </c>
      <c r="DX573" s="1" t="s">
        <v>430</v>
      </c>
      <c r="DY573" s="1" t="s">
        <v>430</v>
      </c>
      <c r="DZ573" s="1" t="s">
        <v>430</v>
      </c>
      <c r="EA573" s="1">
        <v>0</v>
      </c>
      <c r="EB573" s="1"/>
      <c r="EC573" s="36"/>
      <c r="ED573" s="36"/>
      <c r="EE573" s="4">
        <v>5</v>
      </c>
      <c r="EF573" s="4" t="s">
        <v>430</v>
      </c>
      <c r="EG573" s="4">
        <v>2</v>
      </c>
      <c r="EH573" s="4">
        <v>0</v>
      </c>
      <c r="EI573" s="4" t="s">
        <v>513</v>
      </c>
      <c r="EJ573" s="4">
        <v>150</v>
      </c>
      <c r="EK573" s="4">
        <v>77</v>
      </c>
      <c r="EL573" s="6">
        <f t="shared" si="916"/>
        <v>34.222222222222221</v>
      </c>
      <c r="EM573" s="4"/>
      <c r="EN573" s="4">
        <v>1</v>
      </c>
      <c r="EO573" s="4">
        <v>3</v>
      </c>
      <c r="EP573" s="4">
        <v>2</v>
      </c>
      <c r="EQ573" s="31" t="s">
        <v>513</v>
      </c>
      <c r="ER573" s="14" t="s">
        <v>513</v>
      </c>
      <c r="ES573" s="129">
        <v>12483</v>
      </c>
      <c r="ET573" s="130">
        <v>75</v>
      </c>
      <c r="EU573" s="130">
        <v>8493</v>
      </c>
      <c r="EV573" s="130">
        <v>8000</v>
      </c>
      <c r="EW573" s="130">
        <v>40560</v>
      </c>
      <c r="EX573" s="130">
        <v>1759</v>
      </c>
      <c r="EY573" s="131">
        <f t="shared" si="903"/>
        <v>118.90839999999999</v>
      </c>
      <c r="EZ573" s="38">
        <f t="shared" si="904"/>
        <v>594.54199999999992</v>
      </c>
      <c r="FA573" s="9"/>
      <c r="FB573" s="9"/>
      <c r="FC573" s="9"/>
      <c r="FD573" s="9"/>
      <c r="FE573" s="132"/>
      <c r="FF573" s="132"/>
      <c r="FG573" s="132"/>
      <c r="FH573" s="133"/>
      <c r="FI573" s="11"/>
      <c r="FJ573" s="133"/>
      <c r="FK573" s="135"/>
      <c r="FL573" s="136"/>
      <c r="FM573" s="9"/>
      <c r="FN573" s="1"/>
      <c r="FO573" s="40">
        <f t="shared" si="905"/>
        <v>0.153</v>
      </c>
      <c r="FP573" s="9"/>
      <c r="FQ573" s="118">
        <f t="shared" si="906"/>
        <v>20.711173907924174</v>
      </c>
      <c r="FR573" s="137">
        <f t="shared" si="907"/>
        <v>0.11890839999999998</v>
      </c>
      <c r="FS573" s="140">
        <f>DT573/EY573</f>
        <v>2.6154586219308311</v>
      </c>
      <c r="FT573" s="140"/>
      <c r="FU573" s="335"/>
      <c r="FV573" s="344">
        <v>43891</v>
      </c>
      <c r="FW573" s="210"/>
      <c r="FX573" s="244" t="s">
        <v>2609</v>
      </c>
      <c r="FY573" s="243" t="s">
        <v>2461</v>
      </c>
      <c r="FZ573" s="1"/>
      <c r="GA573" s="237" t="s">
        <v>430</v>
      </c>
      <c r="GB573" s="9"/>
      <c r="GC573" s="9"/>
      <c r="GD573" s="1"/>
      <c r="GE573" s="20">
        <v>0</v>
      </c>
      <c r="GF573" s="237" t="s">
        <v>513</v>
      </c>
      <c r="GG573" s="1"/>
      <c r="GH573" s="244" t="s">
        <v>430</v>
      </c>
      <c r="GI573" s="351">
        <v>1</v>
      </c>
      <c r="GJ573" s="244" t="s">
        <v>513</v>
      </c>
      <c r="GK573" s="1"/>
      <c r="GL573" s="244" t="s">
        <v>513</v>
      </c>
      <c r="GM573" s="9"/>
      <c r="GN573" s="1"/>
      <c r="GO573" s="10">
        <v>43893</v>
      </c>
      <c r="GP573" s="10"/>
      <c r="GQ573" s="20"/>
      <c r="GR573" s="138"/>
      <c r="GS573" s="1"/>
      <c r="GT573" s="1"/>
      <c r="GU573" s="1"/>
      <c r="GV573" s="1"/>
      <c r="GW573" s="1"/>
      <c r="GX573" s="1"/>
      <c r="GY573" s="9"/>
      <c r="GZ573" s="9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9"/>
      <c r="KC573" s="9"/>
      <c r="KD573" s="9"/>
      <c r="KE573" s="20">
        <f t="shared" si="908"/>
        <v>42.331390399999997</v>
      </c>
      <c r="KF573" s="20">
        <f t="shared" si="909"/>
        <v>71.701765199999983</v>
      </c>
      <c r="KG573" s="20">
        <f t="shared" si="910"/>
        <v>3.7693962799999992</v>
      </c>
      <c r="KH573" s="20">
        <f t="shared" si="911"/>
        <v>11.810457921599998</v>
      </c>
      <c r="KI573" s="20">
        <f t="shared" si="912"/>
        <v>1.1890839999999998</v>
      </c>
      <c r="KJ573" s="20">
        <f t="shared" si="913"/>
        <v>28.107091958399998</v>
      </c>
      <c r="KK573" s="20">
        <f t="shared" si="914"/>
        <v>17.997143065199996</v>
      </c>
      <c r="KL573" s="20">
        <f t="shared" si="915"/>
        <v>25.167319585200001</v>
      </c>
      <c r="KM573" s="9"/>
      <c r="KN573" s="9"/>
      <c r="KO573" s="9"/>
      <c r="KP573" s="1"/>
      <c r="KQ573" s="9"/>
      <c r="KR573" s="9"/>
      <c r="KS573" s="245" t="s">
        <v>430</v>
      </c>
      <c r="KT573" s="459" t="s">
        <v>430</v>
      </c>
      <c r="KU573" s="237" t="s">
        <v>430</v>
      </c>
      <c r="KV573" s="237" t="s">
        <v>430</v>
      </c>
      <c r="KW573" s="237" t="s">
        <v>430</v>
      </c>
      <c r="KX573" s="237" t="s">
        <v>430</v>
      </c>
      <c r="KY573" s="237" t="s">
        <v>430</v>
      </c>
      <c r="KZ573" s="237" t="s">
        <v>430</v>
      </c>
      <c r="LA573" s="11" t="s">
        <v>430</v>
      </c>
      <c r="LB573" s="11"/>
      <c r="LC573" s="11"/>
    </row>
    <row r="574" spans="1:315">
      <c r="A574" s="1">
        <v>303</v>
      </c>
      <c r="B574" s="415">
        <f>COUNTIFS($D$3:D574,D574,$F$3:F574,F574)</f>
        <v>1</v>
      </c>
      <c r="C574" s="34">
        <v>16300</v>
      </c>
      <c r="D574" s="21" t="s">
        <v>675</v>
      </c>
      <c r="E574" s="2" t="s">
        <v>467</v>
      </c>
      <c r="F574" s="12">
        <v>530412171</v>
      </c>
      <c r="G574" s="1">
        <v>68</v>
      </c>
      <c r="H574" s="441">
        <v>44494</v>
      </c>
      <c r="I574" s="29" t="s">
        <v>441</v>
      </c>
      <c r="J574" s="24" t="s">
        <v>486</v>
      </c>
      <c r="K574" s="2" t="s">
        <v>429</v>
      </c>
      <c r="L574" s="2">
        <v>36</v>
      </c>
      <c r="M574" s="2">
        <v>2</v>
      </c>
      <c r="N574" s="2" t="s">
        <v>430</v>
      </c>
      <c r="O574" s="11"/>
      <c r="P574" s="2" t="s">
        <v>1852</v>
      </c>
      <c r="Q574" s="11"/>
      <c r="R574" s="11"/>
      <c r="S574" s="11"/>
      <c r="T574" s="41"/>
      <c r="U574" s="41"/>
      <c r="V574" s="61" t="s">
        <v>1358</v>
      </c>
      <c r="W574" s="41"/>
      <c r="X574" s="41"/>
      <c r="Y574" s="63"/>
      <c r="Z574" s="11"/>
      <c r="AA574" s="1" t="s">
        <v>1784</v>
      </c>
      <c r="AB574" s="1"/>
      <c r="AC574" s="112">
        <v>226</v>
      </c>
      <c r="AD574" s="112">
        <v>8100</v>
      </c>
      <c r="AE574" s="11"/>
      <c r="AF574" s="11"/>
      <c r="AG574" s="11" t="s">
        <v>490</v>
      </c>
      <c r="AH574" s="112">
        <v>550</v>
      </c>
      <c r="AI574" s="11"/>
      <c r="AJ574" s="11"/>
      <c r="AK574" s="112"/>
      <c r="AL574" s="1"/>
      <c r="AM574" s="11"/>
      <c r="AN574" s="1"/>
      <c r="AO574" s="113">
        <v>61.1</v>
      </c>
      <c r="AP574" s="114">
        <v>34.799999999999997</v>
      </c>
      <c r="AQ574" s="115">
        <v>3.12</v>
      </c>
      <c r="AR574" s="116">
        <f t="shared" si="889"/>
        <v>99.02000000000001</v>
      </c>
      <c r="AS574" s="117">
        <f t="shared" si="890"/>
        <v>1.7557471264367819</v>
      </c>
      <c r="AT574" s="118">
        <f t="shared" si="891"/>
        <v>5.4779310344827596</v>
      </c>
      <c r="AU574" s="119">
        <f t="shared" si="892"/>
        <v>1.6112869198312239</v>
      </c>
      <c r="AV574" s="19">
        <f t="shared" si="893"/>
        <v>47.047999999999995</v>
      </c>
      <c r="AW574" s="19">
        <f>98-AY574-(CD574*100/AO574)</f>
        <v>77.001636661211123</v>
      </c>
      <c r="AX574" s="120">
        <v>8.4499999999999993</v>
      </c>
      <c r="AY574" s="19">
        <f>AX574*100/AO574</f>
        <v>13.82978723404255</v>
      </c>
      <c r="AZ574" s="1" t="s">
        <v>431</v>
      </c>
      <c r="BA574" s="55">
        <v>12.246</v>
      </c>
      <c r="BB574" s="1" t="s">
        <v>431</v>
      </c>
      <c r="BC574" s="6">
        <v>8.2000000000000003E-2</v>
      </c>
      <c r="BD574" s="6"/>
      <c r="BE574" s="19"/>
      <c r="BF574" s="19"/>
      <c r="BG574" s="64">
        <v>3448.3333333333335</v>
      </c>
      <c r="BH574" s="64">
        <v>233.53</v>
      </c>
      <c r="BI574" s="19">
        <v>0.5</v>
      </c>
      <c r="BJ574" s="19">
        <v>37.5</v>
      </c>
      <c r="BK574" s="19">
        <f>100-BJ574</f>
        <v>62.5</v>
      </c>
      <c r="BL574" s="121">
        <f t="shared" si="894"/>
        <v>0.6</v>
      </c>
      <c r="BM574" s="122">
        <v>0.53</v>
      </c>
      <c r="BN574" s="6">
        <f t="shared" si="895"/>
        <v>0.86743044189852703</v>
      </c>
      <c r="BO574" s="1" t="s">
        <v>431</v>
      </c>
      <c r="BP574" s="19">
        <v>15.76</v>
      </c>
      <c r="BQ574" s="19">
        <v>19.72</v>
      </c>
      <c r="BR574" s="42">
        <v>25951.38</v>
      </c>
      <c r="BS574" s="6">
        <f t="shared" si="896"/>
        <v>57.400000000000006</v>
      </c>
      <c r="BT574" s="4">
        <v>89.9</v>
      </c>
      <c r="BU574" s="42">
        <v>8588.5</v>
      </c>
      <c r="BV574" s="6">
        <f t="shared" si="897"/>
        <v>10.099999999999994</v>
      </c>
      <c r="BW574" s="6">
        <f t="shared" si="898"/>
        <v>34.799999999999997</v>
      </c>
      <c r="BX574" s="22">
        <v>31.3</v>
      </c>
      <c r="BY574" s="22">
        <f t="shared" si="899"/>
        <v>10.8924</v>
      </c>
      <c r="BZ574" s="6">
        <v>26.1</v>
      </c>
      <c r="CA574" s="22">
        <f t="shared" si="900"/>
        <v>9.0827999999999989</v>
      </c>
      <c r="CB574" s="6">
        <v>42.6</v>
      </c>
      <c r="CC574" s="22">
        <f t="shared" si="901"/>
        <v>14.8248</v>
      </c>
      <c r="CD574" s="22">
        <v>4.38</v>
      </c>
      <c r="CE574" s="123">
        <v>98</v>
      </c>
      <c r="CF574" s="124">
        <v>7941</v>
      </c>
      <c r="CG574" s="123">
        <v>90</v>
      </c>
      <c r="CH574" s="124">
        <v>5732</v>
      </c>
      <c r="CI574" s="123">
        <v>58.7</v>
      </c>
      <c r="CJ574" s="123">
        <v>79.099999999999994</v>
      </c>
      <c r="CK574" s="124">
        <v>5594</v>
      </c>
      <c r="CL574" s="19">
        <f t="shared" si="902"/>
        <v>1.1992337164750957</v>
      </c>
      <c r="CM574" s="19"/>
      <c r="CN574" s="19"/>
      <c r="CO574" s="19"/>
      <c r="CP574" s="6"/>
      <c r="CQ574" s="19"/>
      <c r="CR574" s="19"/>
      <c r="CS574" s="20"/>
      <c r="CT574" s="25"/>
      <c r="CU574" s="125"/>
      <c r="CV574" s="125"/>
      <c r="CW574" s="1"/>
      <c r="CX574" s="1"/>
      <c r="CY574" s="1"/>
      <c r="CZ574" s="22"/>
      <c r="DA574" s="16"/>
      <c r="DB574" s="126" t="s">
        <v>446</v>
      </c>
      <c r="DC574" s="127"/>
      <c r="DD574" s="128" t="s">
        <v>1856</v>
      </c>
      <c r="DE574" s="1"/>
      <c r="DF574" s="1"/>
      <c r="DG574" s="1"/>
      <c r="DH574" s="1"/>
      <c r="DI574" s="1" t="s">
        <v>433</v>
      </c>
      <c r="DJ574" s="206" t="s">
        <v>490</v>
      </c>
      <c r="DK574" s="4">
        <v>2</v>
      </c>
      <c r="DL574" s="4"/>
      <c r="DM574" s="4"/>
      <c r="DN574" s="16">
        <v>0</v>
      </c>
      <c r="DO574" s="4"/>
      <c r="DP574" s="4"/>
      <c r="DQ574" s="4"/>
      <c r="DR574" s="22" t="s">
        <v>430</v>
      </c>
      <c r="DS574" s="22" t="s">
        <v>430</v>
      </c>
      <c r="DT574" s="22">
        <v>326</v>
      </c>
      <c r="DU574" s="22">
        <v>7.4</v>
      </c>
      <c r="DV574" s="22">
        <v>92.6</v>
      </c>
      <c r="DW574" s="39" t="s">
        <v>430</v>
      </c>
      <c r="DX574" s="39" t="s">
        <v>430</v>
      </c>
      <c r="DY574" s="39" t="s">
        <v>430</v>
      </c>
      <c r="DZ574" s="39" t="s">
        <v>430</v>
      </c>
      <c r="EA574" s="2">
        <v>0</v>
      </c>
      <c r="EB574" s="2"/>
      <c r="EC574" s="36"/>
      <c r="ED574" s="36"/>
      <c r="EE574" s="4">
        <f>L574</f>
        <v>36</v>
      </c>
      <c r="EF574" s="4">
        <v>50</v>
      </c>
      <c r="EG574" s="4">
        <v>3</v>
      </c>
      <c r="EH574" s="4">
        <v>1</v>
      </c>
      <c r="EI574" s="4" t="s">
        <v>2643</v>
      </c>
      <c r="EJ574" s="4">
        <v>170</v>
      </c>
      <c r="EK574" s="4">
        <v>73</v>
      </c>
      <c r="EL574" s="6">
        <f t="shared" si="916"/>
        <v>25.259515570934255</v>
      </c>
      <c r="EM574" s="4"/>
      <c r="EN574" s="4">
        <v>1</v>
      </c>
      <c r="EO574" s="4">
        <v>2</v>
      </c>
      <c r="EP574" s="4">
        <v>1</v>
      </c>
      <c r="EQ574" s="31" t="s">
        <v>2455</v>
      </c>
      <c r="ER574" s="14">
        <v>44672</v>
      </c>
      <c r="ES574" s="129">
        <f>C574</f>
        <v>16300</v>
      </c>
      <c r="ET574" s="130">
        <v>75</v>
      </c>
      <c r="EU574" s="130">
        <v>8241</v>
      </c>
      <c r="EV574" s="130">
        <v>7185</v>
      </c>
      <c r="EW574" s="130">
        <v>38064</v>
      </c>
      <c r="EX574" s="130">
        <v>3462</v>
      </c>
      <c r="EY574" s="131">
        <f t="shared" si="903"/>
        <v>244.54199582463465</v>
      </c>
      <c r="EZ574" s="38">
        <f t="shared" si="904"/>
        <v>8803.5118496868472</v>
      </c>
      <c r="FA574" s="9"/>
      <c r="FB574" s="9"/>
      <c r="FC574" s="9"/>
      <c r="FD574" s="9"/>
      <c r="FE574" s="132"/>
      <c r="FF574" s="132"/>
      <c r="FG574" s="132"/>
      <c r="FH574" s="133"/>
      <c r="FI574" s="134"/>
      <c r="FJ574" s="133"/>
      <c r="FK574" s="135"/>
      <c r="FL574" s="136"/>
      <c r="FM574" s="9"/>
      <c r="FN574" s="1"/>
      <c r="FO574" s="40">
        <f t="shared" si="905"/>
        <v>0.22600000000000001</v>
      </c>
      <c r="FP574" s="9"/>
      <c r="FQ574" s="118">
        <f t="shared" si="906"/>
        <v>42.009464870768113</v>
      </c>
      <c r="FR574" s="137">
        <f t="shared" si="907"/>
        <v>0.24454199582463465</v>
      </c>
      <c r="FS574" s="9"/>
      <c r="FT574" s="1"/>
      <c r="FU574" s="335"/>
      <c r="FV574" s="344">
        <v>44470</v>
      </c>
      <c r="FW574" s="210"/>
      <c r="FX574" s="244" t="s">
        <v>1314</v>
      </c>
      <c r="FY574" s="243" t="s">
        <v>2461</v>
      </c>
      <c r="FZ574" s="1"/>
      <c r="GA574" s="1">
        <v>2</v>
      </c>
      <c r="GB574" s="9"/>
      <c r="GC574" s="9"/>
      <c r="GD574" s="1"/>
      <c r="GE574" s="20">
        <v>0</v>
      </c>
      <c r="GF574" s="237" t="s">
        <v>513</v>
      </c>
      <c r="GG574" s="1"/>
      <c r="GH574" s="28">
        <v>44536</v>
      </c>
      <c r="GI574" s="351">
        <v>1</v>
      </c>
      <c r="GJ574" s="244" t="s">
        <v>2802</v>
      </c>
      <c r="GK574" s="1"/>
      <c r="GL574" s="244" t="s">
        <v>513</v>
      </c>
      <c r="GM574" s="9"/>
      <c r="GN574" s="1"/>
      <c r="GO574" s="10"/>
      <c r="GP574" s="10"/>
      <c r="GQ574" s="20"/>
      <c r="GR574" s="138"/>
      <c r="GS574" s="1"/>
      <c r="GT574" s="1"/>
      <c r="GU574" s="1"/>
      <c r="GV574" s="1"/>
      <c r="GW574" s="1"/>
      <c r="GX574" s="1"/>
      <c r="GY574" s="9"/>
      <c r="GZ574" s="9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22">
        <v>85.8</v>
      </c>
      <c r="KC574" s="22">
        <v>28.2</v>
      </c>
      <c r="KD574" s="22">
        <v>11.3</v>
      </c>
      <c r="KE574" s="20">
        <f t="shared" si="908"/>
        <v>149.41515944885177</v>
      </c>
      <c r="KF574" s="20">
        <f t="shared" si="909"/>
        <v>85.100614546972849</v>
      </c>
      <c r="KG574" s="20">
        <f t="shared" si="910"/>
        <v>7.6297102697286014</v>
      </c>
      <c r="KH574" s="20">
        <f t="shared" si="911"/>
        <v>20.663798647181629</v>
      </c>
      <c r="KI574" s="20">
        <f t="shared" si="912"/>
        <v>1.2960725778705635</v>
      </c>
      <c r="KJ574" s="20">
        <f t="shared" si="913"/>
        <v>26.636492353202502</v>
      </c>
      <c r="KK574" s="20">
        <f t="shared" si="914"/>
        <v>22.211260396759911</v>
      </c>
      <c r="KL574" s="20">
        <f t="shared" si="915"/>
        <v>36.252861797010439</v>
      </c>
      <c r="KM574" s="9"/>
      <c r="KN574" s="9"/>
      <c r="KO574" s="9"/>
      <c r="KP574" s="1"/>
      <c r="KQ574" s="9"/>
      <c r="KR574" s="9"/>
      <c r="KS574" s="23">
        <v>44536</v>
      </c>
      <c r="KT574" s="20">
        <v>1</v>
      </c>
      <c r="KU574" s="1">
        <v>1</v>
      </c>
      <c r="KV574" s="1">
        <v>1</v>
      </c>
      <c r="KW574" s="23">
        <v>44725</v>
      </c>
      <c r="KX574" s="1">
        <v>1</v>
      </c>
      <c r="KY574" s="1">
        <v>0</v>
      </c>
      <c r="KZ574" s="1">
        <v>3</v>
      </c>
      <c r="LA574" s="11" t="s">
        <v>2428</v>
      </c>
      <c r="LB574" s="11"/>
      <c r="LC574" s="11"/>
    </row>
    <row r="575" spans="1:315">
      <c r="A575" s="1">
        <v>6</v>
      </c>
      <c r="B575" s="415">
        <f>COUNTIFS($D$3:D575,D575,$F$3:F575,F575)</f>
        <v>1</v>
      </c>
      <c r="C575" s="21">
        <v>16746</v>
      </c>
      <c r="D575" s="21" t="s">
        <v>2383</v>
      </c>
      <c r="E575" s="1" t="s">
        <v>511</v>
      </c>
      <c r="F575" s="12">
        <v>8654125590</v>
      </c>
      <c r="G575" s="1">
        <v>35</v>
      </c>
      <c r="H575" s="441">
        <v>44565</v>
      </c>
      <c r="I575" s="162"/>
      <c r="J575" s="24"/>
      <c r="K575" s="9"/>
      <c r="L575" s="1"/>
      <c r="M575" s="1"/>
      <c r="N575" s="1"/>
      <c r="O575" s="1"/>
      <c r="P575" s="25"/>
      <c r="Q575" s="25"/>
      <c r="R575" s="25"/>
      <c r="S575" s="27"/>
      <c r="T575" s="27"/>
      <c r="U575" s="27"/>
      <c r="V575" s="27"/>
      <c r="W575" s="27"/>
      <c r="X575" s="27"/>
      <c r="Y575" s="26"/>
      <c r="Z575" s="8"/>
      <c r="AA575" s="1"/>
      <c r="AB575" s="1"/>
      <c r="AC575" s="1"/>
      <c r="AD575" s="1"/>
      <c r="AE575" s="1"/>
      <c r="AF575" s="1"/>
      <c r="AG575" s="136"/>
      <c r="AH575" s="9"/>
      <c r="AI575" s="1"/>
      <c r="AJ575" s="1"/>
      <c r="AK575" s="112"/>
      <c r="AL575" s="1"/>
      <c r="AM575" s="1"/>
      <c r="AN575" s="1"/>
      <c r="AO575" s="163"/>
      <c r="AP575" s="164"/>
      <c r="AQ575" s="165"/>
      <c r="AR575" s="166"/>
      <c r="AS575" s="135"/>
      <c r="AT575" s="21"/>
      <c r="AU575" s="167"/>
      <c r="AV575" s="1"/>
      <c r="AW575" s="1"/>
      <c r="AX575" s="168"/>
      <c r="AY575" s="1"/>
      <c r="AZ575" s="1"/>
      <c r="BA575" s="142"/>
      <c r="BB575" s="1"/>
      <c r="BC575" s="169"/>
      <c r="BD575" s="4"/>
      <c r="BE575" s="1"/>
      <c r="BF575" s="1"/>
      <c r="BG575" s="1"/>
      <c r="BH575" s="1"/>
      <c r="BI575" s="1"/>
      <c r="BJ575" s="1"/>
      <c r="BK575" s="1"/>
      <c r="BL575" s="170"/>
      <c r="BM575" s="123"/>
      <c r="BN575" s="4"/>
      <c r="BO575" s="1"/>
      <c r="BP575" s="1"/>
      <c r="BQ575" s="1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5"/>
      <c r="CP575" s="4"/>
      <c r="CQ575" s="1"/>
      <c r="CR575" s="1"/>
      <c r="CS575" s="1"/>
      <c r="CT575" s="25"/>
      <c r="CU575" s="125"/>
      <c r="CV575" s="125"/>
      <c r="CW575" s="1"/>
      <c r="CX575" s="1"/>
      <c r="CY575" s="1"/>
      <c r="CZ575" s="1"/>
      <c r="DA575" s="1"/>
      <c r="DB575" s="126"/>
      <c r="DC575" s="8"/>
      <c r="DD575" s="8"/>
      <c r="DE575" s="1"/>
      <c r="DF575" s="1"/>
      <c r="DG575" s="1"/>
      <c r="DH575" s="1"/>
      <c r="DI575" s="2"/>
      <c r="DJ575" s="205" t="s">
        <v>482</v>
      </c>
      <c r="DK575" s="4"/>
      <c r="DL575" s="4"/>
      <c r="DM575" s="4"/>
      <c r="DN575" s="4"/>
      <c r="DO575" s="4"/>
      <c r="DP575" s="4"/>
      <c r="DQ575" s="4"/>
      <c r="DR575" s="1"/>
      <c r="DS575" s="1"/>
      <c r="DT575" s="2"/>
      <c r="DU575" s="2"/>
      <c r="DV575" s="2"/>
      <c r="DW575" s="2"/>
      <c r="DX575" s="2"/>
      <c r="DY575" s="2"/>
      <c r="DZ575" s="2"/>
      <c r="EA575" s="2"/>
      <c r="EB575" s="1"/>
      <c r="EC575" s="9"/>
      <c r="ED575" s="9"/>
      <c r="EE575" s="9"/>
      <c r="EF575" s="1">
        <v>30</v>
      </c>
      <c r="EG575" s="1"/>
      <c r="EH575" s="1">
        <v>0</v>
      </c>
      <c r="EI575" s="237" t="s">
        <v>513</v>
      </c>
      <c r="EJ575" s="1">
        <v>157</v>
      </c>
      <c r="EK575" s="1">
        <v>48</v>
      </c>
      <c r="EL575" s="6">
        <f t="shared" si="916"/>
        <v>19.473406629072173</v>
      </c>
      <c r="EM575" s="1"/>
      <c r="EN575" s="1">
        <v>1</v>
      </c>
      <c r="EO575" s="1">
        <v>1</v>
      </c>
      <c r="EP575" s="1">
        <v>1</v>
      </c>
      <c r="EQ575" s="244" t="s">
        <v>513</v>
      </c>
      <c r="ER575" s="10" t="s">
        <v>513</v>
      </c>
      <c r="ES575" s="129"/>
      <c r="ET575" s="9"/>
      <c r="EU575" s="9"/>
      <c r="EV575" s="9"/>
      <c r="EW575" s="9"/>
      <c r="EX575" s="9"/>
      <c r="EY575" s="132"/>
      <c r="EZ575" s="132"/>
      <c r="FA575" s="11"/>
      <c r="FB575" s="9"/>
      <c r="FC575" s="9"/>
      <c r="FD575" s="9"/>
      <c r="FE575" s="9"/>
      <c r="FF575" s="9"/>
      <c r="FG575" s="132"/>
      <c r="FH575" s="132"/>
      <c r="FI575" s="134"/>
      <c r="FJ575" s="133"/>
      <c r="FK575" s="171"/>
      <c r="FL575" s="21"/>
      <c r="FM575" s="136"/>
      <c r="FN575" s="9"/>
      <c r="FO575" s="36"/>
      <c r="FP575" s="9"/>
      <c r="FQ575" s="132"/>
      <c r="FR575" s="132"/>
      <c r="FS575" s="1"/>
      <c r="FT575" s="1"/>
      <c r="FU575" s="336">
        <v>44531</v>
      </c>
      <c r="FV575" s="343" t="s">
        <v>772</v>
      </c>
      <c r="FW575" s="237" t="s">
        <v>1314</v>
      </c>
      <c r="FX575" s="208" t="s">
        <v>772</v>
      </c>
      <c r="FY575" s="243" t="s">
        <v>2461</v>
      </c>
      <c r="FZ575" s="1"/>
      <c r="GA575" s="237" t="s">
        <v>430</v>
      </c>
      <c r="GB575" s="9"/>
      <c r="GC575" s="9"/>
      <c r="GD575" s="1"/>
      <c r="GE575" s="20">
        <v>0</v>
      </c>
      <c r="GF575" s="237" t="s">
        <v>513</v>
      </c>
      <c r="GG575" s="1"/>
      <c r="GH575" s="244" t="s">
        <v>430</v>
      </c>
      <c r="GI575" s="351">
        <v>1</v>
      </c>
      <c r="GJ575" s="244" t="s">
        <v>513</v>
      </c>
      <c r="GK575" s="1"/>
      <c r="GL575" s="244" t="s">
        <v>513</v>
      </c>
      <c r="GM575" s="9"/>
      <c r="GN575" s="1"/>
      <c r="GO575" s="1"/>
      <c r="GP575" s="4"/>
      <c r="GQ575" s="1"/>
      <c r="GR575" s="138"/>
      <c r="GS575" s="1"/>
      <c r="GT575" s="1"/>
      <c r="GU575" s="1"/>
      <c r="GV575" s="1"/>
      <c r="GW575" s="1"/>
      <c r="GX575" s="1"/>
      <c r="GY575" s="9"/>
      <c r="GZ575" s="9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1"/>
      <c r="KQ575" s="9"/>
      <c r="KR575" s="9"/>
      <c r="KS575" s="245" t="s">
        <v>430</v>
      </c>
      <c r="KT575" s="459" t="s">
        <v>430</v>
      </c>
      <c r="KU575" s="237" t="s">
        <v>430</v>
      </c>
      <c r="KV575" s="237" t="s">
        <v>430</v>
      </c>
      <c r="KW575" s="237" t="s">
        <v>430</v>
      </c>
      <c r="KX575" s="237" t="s">
        <v>430</v>
      </c>
      <c r="KY575" s="237" t="s">
        <v>430</v>
      </c>
      <c r="KZ575" s="237" t="s">
        <v>430</v>
      </c>
      <c r="LA575" s="11" t="s">
        <v>430</v>
      </c>
      <c r="LB575" s="11"/>
      <c r="LC575" s="11"/>
    </row>
    <row r="576" spans="1:315">
      <c r="A576" s="1">
        <v>72</v>
      </c>
      <c r="B576" s="1">
        <f>COUNTIFS($D$3:D576,D576,$F$3:F576,F576)</f>
        <v>1</v>
      </c>
      <c r="C576" s="34">
        <v>17146</v>
      </c>
      <c r="D576" s="21" t="s">
        <v>668</v>
      </c>
      <c r="E576" s="2" t="s">
        <v>620</v>
      </c>
      <c r="F576" s="12">
        <v>525316115</v>
      </c>
      <c r="G576" s="1">
        <v>70</v>
      </c>
      <c r="H576" s="441">
        <v>44650</v>
      </c>
      <c r="I576" s="29" t="s">
        <v>763</v>
      </c>
      <c r="J576" s="24" t="s">
        <v>486</v>
      </c>
      <c r="K576" s="2" t="s">
        <v>429</v>
      </c>
      <c r="L576" s="2">
        <v>13</v>
      </c>
      <c r="M576" s="2" t="s">
        <v>661</v>
      </c>
      <c r="N576" s="2" t="s">
        <v>430</v>
      </c>
      <c r="O576" s="11"/>
      <c r="P576" s="2" t="s">
        <v>1972</v>
      </c>
      <c r="Q576" s="11"/>
      <c r="R576" s="11"/>
      <c r="S576" s="11"/>
      <c r="T576" s="41"/>
      <c r="U576" s="41"/>
      <c r="V576" s="61" t="s">
        <v>1980</v>
      </c>
      <c r="W576" s="41"/>
      <c r="X576" s="41"/>
      <c r="Y576" s="63" t="s">
        <v>1947</v>
      </c>
      <c r="Z576" s="11"/>
      <c r="AA576" s="1" t="s">
        <v>793</v>
      </c>
      <c r="AB576" s="1"/>
      <c r="AC576" s="112">
        <v>128</v>
      </c>
      <c r="AD576" s="112">
        <v>1700</v>
      </c>
      <c r="AE576" s="11"/>
      <c r="AF576" s="11"/>
      <c r="AG576" s="11" t="s">
        <v>482</v>
      </c>
      <c r="AH576" s="112">
        <v>150</v>
      </c>
      <c r="AI576" s="11"/>
      <c r="AJ576" s="11"/>
      <c r="AK576" s="112"/>
      <c r="AL576" s="1"/>
      <c r="AM576" s="11"/>
      <c r="AN576" s="1"/>
      <c r="AO576" s="113">
        <v>39.6</v>
      </c>
      <c r="AP576" s="114">
        <v>51.4</v>
      </c>
      <c r="AQ576" s="115">
        <v>8.32</v>
      </c>
      <c r="AR576" s="116">
        <f>AO576+AP576+AQ576</f>
        <v>99.32</v>
      </c>
      <c r="AS576" s="117">
        <f>AO576/AP576</f>
        <v>0.77042801556420237</v>
      </c>
      <c r="AT576" s="118">
        <f>AO576/AP576*AQ576</f>
        <v>6.4099610894941641</v>
      </c>
      <c r="AU576" s="119">
        <f>AO576/(AP576+AQ576)</f>
        <v>0.66309444072337576</v>
      </c>
      <c r="AV576" s="19">
        <f>AW576*AO576/100</f>
        <v>33.908000000000001</v>
      </c>
      <c r="AW576" s="19">
        <f>98-AY576</f>
        <v>85.62626262626263</v>
      </c>
      <c r="AX576" s="120">
        <v>4.9000000000000004</v>
      </c>
      <c r="AY576" s="19">
        <f>AX576*100/AO576</f>
        <v>12.373737373737375</v>
      </c>
      <c r="AZ576" s="1" t="s">
        <v>431</v>
      </c>
      <c r="BA576" s="55">
        <v>9.2639999999999993</v>
      </c>
      <c r="BB576" s="1" t="s">
        <v>431</v>
      </c>
      <c r="BC576" s="6">
        <v>2.5000000000000001E-2</v>
      </c>
      <c r="BD576" s="6"/>
      <c r="BE576" s="19"/>
      <c r="BF576" s="19"/>
      <c r="BG576" s="64">
        <v>5620.7142857142862</v>
      </c>
      <c r="BH576" s="64">
        <v>264</v>
      </c>
      <c r="BI576" s="19">
        <v>0.55000000000000004</v>
      </c>
      <c r="BJ576" s="19">
        <v>28.8</v>
      </c>
      <c r="BK576" s="19">
        <f>100-BJ576</f>
        <v>71.2</v>
      </c>
      <c r="BL576" s="121">
        <f>BJ576/BK576</f>
        <v>0.4044943820224719</v>
      </c>
      <c r="BM576" s="122">
        <v>0.9</v>
      </c>
      <c r="BN576" s="6">
        <f>BM576*100/AO576</f>
        <v>2.2727272727272725</v>
      </c>
      <c r="BO576" s="1" t="s">
        <v>431</v>
      </c>
      <c r="BP576" s="19">
        <v>35.72</v>
      </c>
      <c r="BQ576" s="19">
        <v>22.4</v>
      </c>
      <c r="BR576" s="42">
        <v>41732</v>
      </c>
      <c r="BS576" s="6">
        <f>BX576+BZ576</f>
        <v>36.9</v>
      </c>
      <c r="BT576" s="4">
        <v>97.2</v>
      </c>
      <c r="BU576" s="42">
        <v>7656</v>
      </c>
      <c r="BV576" s="6">
        <f>100-BT576</f>
        <v>2.7999999999999972</v>
      </c>
      <c r="BW576" s="6">
        <f>BY576+CA576+CC576</f>
        <v>51.245799999999996</v>
      </c>
      <c r="BX576" s="22">
        <v>12.2</v>
      </c>
      <c r="BY576" s="22">
        <f>BX576*AP576/100</f>
        <v>6.2707999999999995</v>
      </c>
      <c r="BZ576" s="6">
        <v>24.7</v>
      </c>
      <c r="CA576" s="22">
        <f>BZ576*AP576/100</f>
        <v>12.695799999999998</v>
      </c>
      <c r="CB576" s="6">
        <v>62.8</v>
      </c>
      <c r="CC576" s="22">
        <f>CB576*AP576/100</f>
        <v>32.279199999999996</v>
      </c>
      <c r="CD576" s="22" t="s">
        <v>431</v>
      </c>
      <c r="CE576" s="123">
        <v>75.599999999999994</v>
      </c>
      <c r="CF576" s="124">
        <v>6186</v>
      </c>
      <c r="CG576" s="123">
        <v>70.7</v>
      </c>
      <c r="CH576" s="124">
        <v>5044</v>
      </c>
      <c r="CI576" s="123">
        <v>17.5</v>
      </c>
      <c r="CJ576" s="123">
        <v>37.700000000000003</v>
      </c>
      <c r="CK576" s="124">
        <v>4688</v>
      </c>
      <c r="CL576" s="19">
        <f>BX576/BZ576</f>
        <v>0.49392712550607287</v>
      </c>
      <c r="CM576" s="19"/>
      <c r="CN576" s="19"/>
      <c r="CO576" s="19"/>
      <c r="CP576" s="6"/>
      <c r="CQ576" s="19"/>
      <c r="CR576" s="19"/>
      <c r="CS576" s="20"/>
      <c r="CT576" s="25"/>
      <c r="CU576" s="125"/>
      <c r="CV576" s="125"/>
      <c r="CW576" s="1"/>
      <c r="CX576" s="1"/>
      <c r="CY576" s="1"/>
      <c r="CZ576" s="22"/>
      <c r="DA576" s="16"/>
      <c r="DB576" s="126" t="s">
        <v>256</v>
      </c>
      <c r="DC576" s="127"/>
      <c r="DD576" s="128"/>
      <c r="DE576" s="1"/>
      <c r="DF576" s="1"/>
      <c r="DG576" s="1"/>
      <c r="DH576" s="1"/>
      <c r="DI576" s="1" t="s">
        <v>435</v>
      </c>
      <c r="DJ576" s="205" t="s">
        <v>482</v>
      </c>
      <c r="DK576" s="4">
        <v>2</v>
      </c>
      <c r="DL576" s="4"/>
      <c r="DM576" s="4"/>
      <c r="DN576" s="16"/>
      <c r="DO576" s="4"/>
      <c r="DP576" s="4"/>
      <c r="DQ576" s="4"/>
      <c r="DR576" s="55"/>
      <c r="DS576" s="22"/>
      <c r="DT576" s="22"/>
      <c r="DU576" s="22"/>
      <c r="DV576" s="22"/>
      <c r="DW576" s="22"/>
      <c r="DX576" s="22"/>
      <c r="DY576" s="22"/>
      <c r="DZ576" s="22"/>
      <c r="EA576" s="2"/>
      <c r="EB576" s="2"/>
      <c r="EC576" s="36"/>
      <c r="ED576" s="36"/>
      <c r="EE576" s="4">
        <f>L576</f>
        <v>13</v>
      </c>
      <c r="EF576" s="4">
        <v>25</v>
      </c>
      <c r="EG576" s="4"/>
      <c r="EH576" s="4">
        <v>1</v>
      </c>
      <c r="EI576" s="4" t="s">
        <v>2545</v>
      </c>
      <c r="EJ576" s="4">
        <v>162</v>
      </c>
      <c r="EK576" s="4">
        <v>102</v>
      </c>
      <c r="EL576" s="6">
        <f t="shared" si="916"/>
        <v>38.866026520347503</v>
      </c>
      <c r="EM576" s="4"/>
      <c r="EN576" s="4">
        <v>1</v>
      </c>
      <c r="EO576" s="4">
        <v>2</v>
      </c>
      <c r="EP576" s="4">
        <v>2</v>
      </c>
      <c r="EQ576" s="31" t="s">
        <v>513</v>
      </c>
      <c r="ER576" s="14" t="s">
        <v>513</v>
      </c>
      <c r="ES576" s="129">
        <f>C576</f>
        <v>17146</v>
      </c>
      <c r="ET576" s="130">
        <v>75</v>
      </c>
      <c r="EU576" s="130">
        <v>14709</v>
      </c>
      <c r="EV576" s="130">
        <v>8000</v>
      </c>
      <c r="EW576" s="130">
        <v>37440</v>
      </c>
      <c r="EX576" s="130">
        <v>1903</v>
      </c>
      <c r="EY576" s="131">
        <f>EX576/EV576*EW576/ET576</f>
        <v>118.74720000000001</v>
      </c>
      <c r="EZ576" s="38">
        <f>L576*EY576</f>
        <v>1543.7136</v>
      </c>
      <c r="FA576" s="9"/>
      <c r="FB576" s="9"/>
      <c r="FC576" s="9"/>
      <c r="FD576" s="9"/>
      <c r="FE576" s="132"/>
      <c r="FF576" s="132"/>
      <c r="FG576" s="132"/>
      <c r="FH576" s="133"/>
      <c r="FI576" s="134"/>
      <c r="FJ576" s="133"/>
      <c r="FK576" s="135"/>
      <c r="FL576" s="136"/>
      <c r="FM576" s="9"/>
      <c r="FN576" s="1"/>
      <c r="FO576" s="40">
        <f>AC576/1000</f>
        <v>0.128</v>
      </c>
      <c r="FP576" s="9"/>
      <c r="FQ576" s="118">
        <f>EX576*100/EU576</f>
        <v>12.937657216670067</v>
      </c>
      <c r="FR576" s="137">
        <f>EY576/1000</f>
        <v>0.11874720000000001</v>
      </c>
      <c r="FS576" s="9"/>
      <c r="FT576" s="1"/>
      <c r="FU576" s="336">
        <v>44378</v>
      </c>
      <c r="FV576" s="343"/>
      <c r="FW576" s="237" t="s">
        <v>1349</v>
      </c>
      <c r="FX576" s="208"/>
      <c r="FY576" s="243" t="s">
        <v>2517</v>
      </c>
      <c r="FZ576" s="1"/>
      <c r="GA576" s="1">
        <v>3</v>
      </c>
      <c r="GB576" s="9"/>
      <c r="GC576" s="9"/>
      <c r="GD576" s="1"/>
      <c r="GE576" s="20">
        <v>0</v>
      </c>
      <c r="GF576" s="237" t="s">
        <v>513</v>
      </c>
      <c r="GG576" s="1"/>
      <c r="GH576" s="244" t="s">
        <v>430</v>
      </c>
      <c r="GI576" s="351">
        <v>1</v>
      </c>
      <c r="GJ576" s="244" t="s">
        <v>513</v>
      </c>
      <c r="GK576" s="1"/>
      <c r="GL576" s="244" t="s">
        <v>513</v>
      </c>
      <c r="GM576" s="9"/>
      <c r="GN576" s="1"/>
      <c r="GO576" s="10"/>
      <c r="GP576" s="10"/>
      <c r="GQ576" s="20"/>
      <c r="GR576" s="138"/>
      <c r="GS576" s="1"/>
      <c r="GT576" s="1"/>
      <c r="GU576" s="1"/>
      <c r="GV576" s="1"/>
      <c r="GW576" s="1"/>
      <c r="GX576" s="1"/>
      <c r="GY576" s="9"/>
      <c r="GZ576" s="9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22"/>
      <c r="KC576" s="22"/>
      <c r="KD576" s="22"/>
      <c r="KE576" s="20">
        <f>FR576*AO576/100*1000</f>
        <v>47.023891200000001</v>
      </c>
      <c r="KF576" s="20">
        <f>FR576*AP576/100*1000</f>
        <v>61.036060800000008</v>
      </c>
      <c r="KG576" s="20">
        <f>FR576*AQ576/100*1000</f>
        <v>9.8797670400000008</v>
      </c>
      <c r="KH576" s="20">
        <f>FR576*AX576/100*1000</f>
        <v>5.8186128000000013</v>
      </c>
      <c r="KI576" s="20">
        <f>FR576*BM576/100*1000</f>
        <v>1.0687248</v>
      </c>
      <c r="KJ576" s="20">
        <f>FR576*BY576/100*1000</f>
        <v>7.4463994176000003</v>
      </c>
      <c r="KK576" s="20">
        <f>FR576*CA576/100*1000</f>
        <v>15.075907017599999</v>
      </c>
      <c r="KL576" s="20">
        <f>FR576*CC576/100*1000</f>
        <v>38.330646182400002</v>
      </c>
      <c r="KM576" s="19">
        <v>59.4</v>
      </c>
      <c r="KN576" s="19">
        <v>68.8</v>
      </c>
      <c r="KO576" s="9">
        <v>2</v>
      </c>
      <c r="KP576" s="1"/>
      <c r="KQ576" s="9"/>
      <c r="KR576" s="9"/>
      <c r="KS576" s="245" t="s">
        <v>430</v>
      </c>
      <c r="KT576" s="459" t="s">
        <v>430</v>
      </c>
      <c r="KU576" s="237" t="s">
        <v>430</v>
      </c>
      <c r="KV576" s="237" t="s">
        <v>430</v>
      </c>
      <c r="KW576" s="237" t="s">
        <v>430</v>
      </c>
      <c r="KX576" s="237" t="s">
        <v>430</v>
      </c>
      <c r="KY576" s="237" t="s">
        <v>430</v>
      </c>
      <c r="KZ576" s="237" t="s">
        <v>430</v>
      </c>
      <c r="LA576" s="11" t="s">
        <v>430</v>
      </c>
      <c r="LB576" s="11"/>
      <c r="LC576" s="11"/>
    </row>
    <row r="577" spans="1:315">
      <c r="A577" s="1">
        <v>316</v>
      </c>
      <c r="B577" s="1">
        <f>COUNTIFS($D$3:D577,D577,$F$3:F577,F577)</f>
        <v>1</v>
      </c>
      <c r="C577" s="34">
        <v>11823</v>
      </c>
      <c r="D577" s="21" t="s">
        <v>855</v>
      </c>
      <c r="E577" s="2" t="s">
        <v>677</v>
      </c>
      <c r="F577" s="12">
        <v>431019465</v>
      </c>
      <c r="G577" s="1">
        <v>76</v>
      </c>
      <c r="H577" s="441">
        <v>43773</v>
      </c>
      <c r="I577" s="29" t="s">
        <v>456</v>
      </c>
      <c r="J577" s="30" t="s">
        <v>515</v>
      </c>
      <c r="K577" s="2" t="s">
        <v>429</v>
      </c>
      <c r="L577" s="1">
        <v>3</v>
      </c>
      <c r="M577" s="2" t="s">
        <v>625</v>
      </c>
      <c r="N577" s="2" t="s">
        <v>430</v>
      </c>
      <c r="O577" s="1"/>
      <c r="P577" s="1" t="s">
        <v>848</v>
      </c>
      <c r="Q577" s="25"/>
      <c r="R577" s="25"/>
      <c r="S577" s="2"/>
      <c r="T577" s="45" t="s">
        <v>782</v>
      </c>
      <c r="U577" s="45"/>
      <c r="V577" s="46" t="s">
        <v>801</v>
      </c>
      <c r="W577" s="27"/>
      <c r="X577" s="56"/>
      <c r="Y577" s="56"/>
      <c r="Z577" s="29"/>
      <c r="AA577" s="1" t="s">
        <v>756</v>
      </c>
      <c r="AB577" s="1"/>
      <c r="AC577" s="112">
        <v>119</v>
      </c>
      <c r="AD577" s="112">
        <v>356</v>
      </c>
      <c r="AE577" s="11"/>
      <c r="AF577" s="11"/>
      <c r="AG577" s="11" t="s">
        <v>591</v>
      </c>
      <c r="AH577" s="112">
        <v>50</v>
      </c>
      <c r="AI577" s="8" t="s">
        <v>851</v>
      </c>
      <c r="AJ577" s="1"/>
      <c r="AK577" s="112"/>
      <c r="AL577" s="1"/>
      <c r="AM577" s="1"/>
      <c r="AN577" s="1"/>
      <c r="AO577" s="113">
        <v>48.2</v>
      </c>
      <c r="AP577" s="114">
        <v>50.5</v>
      </c>
      <c r="AQ577" s="115">
        <v>1.1000000000000001</v>
      </c>
      <c r="AR577" s="116">
        <f>AO577+AP577+AQ577</f>
        <v>99.8</v>
      </c>
      <c r="AS577" s="117">
        <f>AO577/AP577</f>
        <v>0.95445544554455453</v>
      </c>
      <c r="AT577" s="118">
        <f>AO577/AP577*AQ577</f>
        <v>1.0499009900990102</v>
      </c>
      <c r="AU577" s="119">
        <f>AO577/(AP577+AQ577)</f>
        <v>0.93410852713178294</v>
      </c>
      <c r="AV577" s="19">
        <v>27.377600000000001</v>
      </c>
      <c r="AW577" s="19">
        <f>95-AY577</f>
        <v>56.8</v>
      </c>
      <c r="AX577" s="148">
        <v>18.412400000000002</v>
      </c>
      <c r="AY577" s="19">
        <v>38.200000000000003</v>
      </c>
      <c r="AZ577" s="1" t="s">
        <v>431</v>
      </c>
      <c r="BA577" s="142">
        <v>16.509999999999998</v>
      </c>
      <c r="BB577" s="1" t="s">
        <v>431</v>
      </c>
      <c r="BC577" s="6">
        <v>0.1</v>
      </c>
      <c r="BD577" s="6"/>
      <c r="BE577" s="19">
        <v>58.5</v>
      </c>
      <c r="BF577" s="19">
        <v>55.4</v>
      </c>
      <c r="BG577" s="2">
        <v>8943</v>
      </c>
      <c r="BH577" s="20"/>
      <c r="BI577" s="2" t="s">
        <v>431</v>
      </c>
      <c r="BJ577" s="19">
        <v>54.6</v>
      </c>
      <c r="BK577" s="1">
        <v>45.4</v>
      </c>
      <c r="BL577" s="121">
        <f>BJ577/BK577</f>
        <v>1.2026431718061674</v>
      </c>
      <c r="BM577" s="122">
        <v>0.7</v>
      </c>
      <c r="BN577" s="6">
        <f>BM577*100/AO577</f>
        <v>1.4522821576763485</v>
      </c>
      <c r="BO577" s="1" t="s">
        <v>431</v>
      </c>
      <c r="BP577" s="1">
        <v>72.2</v>
      </c>
      <c r="BQ577" s="19">
        <v>78.546000000000006</v>
      </c>
      <c r="BR577" s="42">
        <v>94092.85714285713</v>
      </c>
      <c r="BS577" s="6">
        <f>BX577+BZ577</f>
        <v>44.8</v>
      </c>
      <c r="BT577" s="4">
        <v>89.7</v>
      </c>
      <c r="BU577" s="42">
        <v>10971.52</v>
      </c>
      <c r="BV577" s="6">
        <f>100-BT577</f>
        <v>10.299999999999997</v>
      </c>
      <c r="BW577" s="6">
        <f>BY577+CA577+CC577</f>
        <v>50.247500000000002</v>
      </c>
      <c r="BX577" s="4">
        <v>17.399999999999999</v>
      </c>
      <c r="BY577" s="22">
        <f>BX577*AP577/100</f>
        <v>8.786999999999999</v>
      </c>
      <c r="BZ577" s="4">
        <v>27.4</v>
      </c>
      <c r="CA577" s="22">
        <f>BZ577*AP577/100</f>
        <v>13.836999999999998</v>
      </c>
      <c r="CB577" s="4">
        <v>54.7</v>
      </c>
      <c r="CC577" s="22">
        <f>CB577*AP577/100</f>
        <v>27.623500000000003</v>
      </c>
      <c r="CD577" s="6">
        <v>0.7</v>
      </c>
      <c r="CE577" s="123">
        <v>100</v>
      </c>
      <c r="CF577" s="124">
        <v>13445.8</v>
      </c>
      <c r="CG577" s="123">
        <v>99.9</v>
      </c>
      <c r="CH577" s="123">
        <v>9828</v>
      </c>
      <c r="CI577" s="123">
        <v>100</v>
      </c>
      <c r="CJ577" s="123">
        <v>99.9</v>
      </c>
      <c r="CK577" s="124">
        <v>9883.1999999999989</v>
      </c>
      <c r="CL577" s="19">
        <f>BX577/BZ577</f>
        <v>0.63503649635036497</v>
      </c>
      <c r="CM577" s="22"/>
      <c r="CN577" s="22"/>
      <c r="CO577" s="22"/>
      <c r="CP577" s="6"/>
      <c r="CQ577" s="19"/>
      <c r="CR577" s="19"/>
      <c r="CS577" s="19"/>
      <c r="CT577" s="6"/>
      <c r="CU577" s="6"/>
      <c r="CV577" s="6"/>
      <c r="CW577" s="22"/>
      <c r="CX577" s="22"/>
      <c r="CY577" s="2"/>
      <c r="CZ577" s="22"/>
      <c r="DA577" s="16">
        <v>3</v>
      </c>
      <c r="DB577" s="4" t="s">
        <v>440</v>
      </c>
      <c r="DC577" s="127"/>
      <c r="DD577" s="128"/>
      <c r="DE577" s="1"/>
      <c r="DF577" s="1"/>
      <c r="DG577" s="1"/>
      <c r="DH577" s="1"/>
      <c r="DI577" s="1" t="s">
        <v>433</v>
      </c>
      <c r="DJ577" s="206" t="s">
        <v>490</v>
      </c>
      <c r="DK577" s="4">
        <v>2</v>
      </c>
      <c r="DL577" s="4"/>
      <c r="DM577" s="4" t="s">
        <v>441</v>
      </c>
      <c r="DN577" s="16">
        <v>0</v>
      </c>
      <c r="DO577" s="4">
        <v>0</v>
      </c>
      <c r="DP577" s="14">
        <v>43773</v>
      </c>
      <c r="DQ577" s="4"/>
      <c r="DR577" s="1" t="s">
        <v>430</v>
      </c>
      <c r="DS577" s="1" t="s">
        <v>430</v>
      </c>
      <c r="DT577" s="1" t="s">
        <v>430</v>
      </c>
      <c r="DU577" s="1" t="s">
        <v>430</v>
      </c>
      <c r="DV577" s="1" t="s">
        <v>430</v>
      </c>
      <c r="DW577" s="1" t="s">
        <v>430</v>
      </c>
      <c r="DX577" s="1" t="s">
        <v>430</v>
      </c>
      <c r="DY577" s="1" t="s">
        <v>430</v>
      </c>
      <c r="DZ577" s="1" t="s">
        <v>430</v>
      </c>
      <c r="EA577" s="1" t="s">
        <v>430</v>
      </c>
      <c r="EB577" s="1" t="s">
        <v>430</v>
      </c>
      <c r="EC577" s="36"/>
      <c r="ED577" s="36"/>
      <c r="EE577" s="4">
        <v>3</v>
      </c>
      <c r="EF577" s="4">
        <v>10</v>
      </c>
      <c r="EG577" s="4">
        <v>2</v>
      </c>
      <c r="EH577" s="4">
        <v>0</v>
      </c>
      <c r="EI577" s="4" t="s">
        <v>513</v>
      </c>
      <c r="EJ577" s="4">
        <v>170</v>
      </c>
      <c r="EK577" s="4">
        <v>82</v>
      </c>
      <c r="EL577" s="6">
        <f t="shared" si="916"/>
        <v>28.373702422145328</v>
      </c>
      <c r="EM577" s="17">
        <v>2</v>
      </c>
      <c r="EN577" s="1">
        <v>0</v>
      </c>
      <c r="EO577" s="4">
        <v>3</v>
      </c>
      <c r="EP577" s="4">
        <v>2</v>
      </c>
      <c r="EQ577" s="31">
        <v>8</v>
      </c>
      <c r="ER577" s="14">
        <v>43773</v>
      </c>
      <c r="ES577" s="129">
        <v>11823</v>
      </c>
      <c r="ET577" s="130">
        <v>75</v>
      </c>
      <c r="EU577" s="130">
        <v>7392</v>
      </c>
      <c r="EV577" s="130">
        <v>4000</v>
      </c>
      <c r="EW577" s="130">
        <v>42120</v>
      </c>
      <c r="EX577" s="130">
        <v>821</v>
      </c>
      <c r="EY577" s="131">
        <f>EX577/EV577*EW577/ET577</f>
        <v>115.26839999999999</v>
      </c>
      <c r="EZ577" s="38">
        <f>L577*EY577</f>
        <v>345.80519999999996</v>
      </c>
      <c r="FA577" s="9"/>
      <c r="FB577" s="9"/>
      <c r="FC577" s="9"/>
      <c r="FD577" s="9"/>
      <c r="FE577" s="132"/>
      <c r="FF577" s="132"/>
      <c r="FG577" s="132"/>
      <c r="FH577" s="133"/>
      <c r="FI577" s="134"/>
      <c r="FJ577" s="133"/>
      <c r="FK577" s="135"/>
      <c r="FL577" s="136"/>
      <c r="FM577" s="9"/>
      <c r="FN577" s="1"/>
      <c r="FO577" s="40">
        <f>AC577/1000</f>
        <v>0.11899999999999999</v>
      </c>
      <c r="FP577" s="9"/>
      <c r="FQ577" s="118">
        <f>EX577*100/EU577</f>
        <v>11.106601731601732</v>
      </c>
      <c r="FR577" s="137">
        <f>EY577/1000</f>
        <v>0.11526839999999998</v>
      </c>
      <c r="FS577" s="9"/>
      <c r="FT577" s="1"/>
      <c r="FU577" s="335"/>
      <c r="FV577" s="344">
        <v>43344</v>
      </c>
      <c r="FW577" s="210"/>
      <c r="FX577" s="244" t="s">
        <v>1349</v>
      </c>
      <c r="FY577" s="243" t="s">
        <v>2461</v>
      </c>
      <c r="FZ577" s="1">
        <v>0</v>
      </c>
      <c r="GA577" s="1">
        <v>4</v>
      </c>
      <c r="GB577" s="9"/>
      <c r="GC577" s="9"/>
      <c r="GD577" s="1">
        <v>0</v>
      </c>
      <c r="GE577" s="20">
        <v>0</v>
      </c>
      <c r="GF577" s="237" t="s">
        <v>513</v>
      </c>
      <c r="GG577" s="1">
        <v>1</v>
      </c>
      <c r="GH577" s="28">
        <v>43838</v>
      </c>
      <c r="GI577" s="351">
        <v>0</v>
      </c>
      <c r="GJ577" s="29" t="s">
        <v>2881</v>
      </c>
      <c r="GK577" s="1"/>
      <c r="GL577" s="244" t="s">
        <v>513</v>
      </c>
      <c r="GM577" s="11" t="s">
        <v>563</v>
      </c>
      <c r="GN577" s="1">
        <f>DATEDIF(DP577,GO577,"m")</f>
        <v>0</v>
      </c>
      <c r="GO577" s="10">
        <v>43773</v>
      </c>
      <c r="GP577" s="10" t="s">
        <v>443</v>
      </c>
      <c r="GQ577" s="20"/>
      <c r="GR577" s="138"/>
      <c r="GS577" s="1"/>
      <c r="GT577" s="22">
        <v>0.19538427322859517</v>
      </c>
      <c r="GU577" s="1"/>
      <c r="GV577" s="1"/>
      <c r="GW577" s="1"/>
      <c r="GX577" s="1"/>
      <c r="GY577" s="9"/>
      <c r="GZ577" s="9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9"/>
      <c r="KC577" s="9"/>
      <c r="KD577" s="9"/>
      <c r="KE577" s="20">
        <f>FR577*AO577/100*1000</f>
        <v>55.559368799999987</v>
      </c>
      <c r="KF577" s="20">
        <f>FR577*AP577/100*1000</f>
        <v>58.21054199999999</v>
      </c>
      <c r="KG577" s="20">
        <f>FR577*AQ577/100*1000</f>
        <v>1.2679523999999998</v>
      </c>
      <c r="KH577" s="20">
        <f>FR577*AX577/100*1000</f>
        <v>21.223678881599998</v>
      </c>
      <c r="KI577" s="20">
        <f>FR577*BM577/100*1000</f>
        <v>0.80687879999999979</v>
      </c>
      <c r="KJ577" s="20">
        <f>FR577*BY577/100*1000</f>
        <v>10.128634307999999</v>
      </c>
      <c r="KK577" s="20">
        <f>FR577*CA577/100*1000</f>
        <v>15.949688507999996</v>
      </c>
      <c r="KL577" s="20">
        <f>FR577*CC577/100*1000</f>
        <v>31.841166473999998</v>
      </c>
      <c r="KM577" s="9"/>
      <c r="KN577" s="9"/>
      <c r="KO577" s="9"/>
      <c r="KP577" s="1"/>
      <c r="KQ577" s="9"/>
      <c r="KR577" s="9"/>
      <c r="KS577" s="23">
        <v>43838</v>
      </c>
      <c r="KT577" s="20">
        <v>1</v>
      </c>
      <c r="KU577" s="1">
        <v>1</v>
      </c>
      <c r="KV577" s="2">
        <v>1</v>
      </c>
      <c r="KW577" s="23">
        <v>44139</v>
      </c>
      <c r="KX577" s="1">
        <v>1</v>
      </c>
      <c r="KY577" s="1">
        <v>4</v>
      </c>
      <c r="KZ577" s="1">
        <v>4</v>
      </c>
      <c r="LA577" s="11" t="s">
        <v>2438</v>
      </c>
      <c r="LB577" s="11"/>
      <c r="LC577" s="11"/>
    </row>
    <row r="578" spans="1:315">
      <c r="A578" s="1">
        <v>311</v>
      </c>
      <c r="B578" s="1">
        <f>COUNTIFS($D$3:D578,D578,$F$3:F578,F578)</f>
        <v>1</v>
      </c>
      <c r="C578" s="34">
        <v>16342</v>
      </c>
      <c r="D578" s="21" t="s">
        <v>506</v>
      </c>
      <c r="E578" s="2" t="s">
        <v>507</v>
      </c>
      <c r="F578" s="12">
        <v>5507302504</v>
      </c>
      <c r="G578" s="1">
        <v>66</v>
      </c>
      <c r="H578" s="441">
        <v>44504</v>
      </c>
      <c r="I578" s="29" t="s">
        <v>1863</v>
      </c>
      <c r="J578" s="24" t="s">
        <v>486</v>
      </c>
      <c r="K578" s="2" t="s">
        <v>429</v>
      </c>
      <c r="L578" s="2">
        <v>4.5</v>
      </c>
      <c r="M578" s="2">
        <v>1</v>
      </c>
      <c r="N578" s="2" t="s">
        <v>430</v>
      </c>
      <c r="O578" s="11"/>
      <c r="P578" s="2" t="s">
        <v>1852</v>
      </c>
      <c r="Q578" s="11"/>
      <c r="R578" s="11"/>
      <c r="S578" s="11"/>
      <c r="T578" s="41"/>
      <c r="U578" s="41"/>
      <c r="V578" s="61" t="s">
        <v>1358</v>
      </c>
      <c r="W578" s="41"/>
      <c r="X578" s="41"/>
      <c r="Y578" s="63"/>
      <c r="Z578" s="11"/>
      <c r="AA578" s="1" t="s">
        <v>760</v>
      </c>
      <c r="AB578" s="1"/>
      <c r="AC578" s="112">
        <v>85</v>
      </c>
      <c r="AD578" s="112">
        <v>400</v>
      </c>
      <c r="AE578" s="11"/>
      <c r="AF578" s="11"/>
      <c r="AG578" s="11" t="s">
        <v>482</v>
      </c>
      <c r="AH578" s="112">
        <v>50</v>
      </c>
      <c r="AI578" s="11"/>
      <c r="AJ578" s="11"/>
      <c r="AK578" s="112"/>
      <c r="AL578" s="1"/>
      <c r="AM578" s="11"/>
      <c r="AN578" s="1"/>
      <c r="AO578" s="113">
        <v>29.5</v>
      </c>
      <c r="AP578" s="114">
        <v>64.2</v>
      </c>
      <c r="AQ578" s="115">
        <v>5.66</v>
      </c>
      <c r="AR578" s="116">
        <f>AO578+AP578+AQ578</f>
        <v>99.36</v>
      </c>
      <c r="AS578" s="117">
        <f>AO578/AP578</f>
        <v>0.45950155763239875</v>
      </c>
      <c r="AT578" s="118">
        <f>AO578/AP578*AQ578</f>
        <v>2.600778816199377</v>
      </c>
      <c r="AU578" s="119">
        <f>AO578/(AP578+AQ578)</f>
        <v>0.42227311766389924</v>
      </c>
      <c r="AV578" s="19">
        <f>AW578*AO578/100</f>
        <v>24.119999999999994</v>
      </c>
      <c r="AW578" s="19">
        <f>98-AY578-(CD578*100/AO578)</f>
        <v>81.762711864406768</v>
      </c>
      <c r="AX578" s="120">
        <v>4.51</v>
      </c>
      <c r="AY578" s="19">
        <f>AX578*100/AO578</f>
        <v>15.288135593220339</v>
      </c>
      <c r="AZ578" s="1" t="s">
        <v>431</v>
      </c>
      <c r="BA578" s="55">
        <v>16.64</v>
      </c>
      <c r="BB578" s="1" t="s">
        <v>431</v>
      </c>
      <c r="BC578" s="6">
        <v>0.03</v>
      </c>
      <c r="BD578" s="6"/>
      <c r="BE578" s="19"/>
      <c r="BF578" s="19"/>
      <c r="BG578" s="64">
        <v>6057.5</v>
      </c>
      <c r="BH578" s="64">
        <v>400.51</v>
      </c>
      <c r="BI578" s="19">
        <v>1.1000000000000001</v>
      </c>
      <c r="BJ578" s="19">
        <v>39</v>
      </c>
      <c r="BK578" s="19">
        <f>100-BJ578</f>
        <v>61</v>
      </c>
      <c r="BL578" s="121">
        <f>BJ578/BK578</f>
        <v>0.63934426229508201</v>
      </c>
      <c r="BM578" s="122">
        <v>0.16</v>
      </c>
      <c r="BN578" s="6">
        <f>BM578*100/AO578</f>
        <v>0.5423728813559322</v>
      </c>
      <c r="BO578" s="1" t="s">
        <v>431</v>
      </c>
      <c r="BP578" s="19">
        <v>38.15</v>
      </c>
      <c r="BQ578" s="19">
        <v>26.52</v>
      </c>
      <c r="BR578" s="42">
        <v>61494.51</v>
      </c>
      <c r="BS578" s="6">
        <f>BX578+BZ578</f>
        <v>26.9</v>
      </c>
      <c r="BT578" s="4">
        <v>95.7</v>
      </c>
      <c r="BU578" s="42">
        <v>6855.67</v>
      </c>
      <c r="BV578" s="6">
        <f>100-BT578</f>
        <v>4.2999999999999972</v>
      </c>
      <c r="BW578" s="6">
        <f>BY578+CA578+CC578</f>
        <v>64.135800000000003</v>
      </c>
      <c r="BX578" s="22">
        <v>11.7</v>
      </c>
      <c r="BY578" s="22">
        <f>BX578*AP578/100</f>
        <v>7.5114000000000001</v>
      </c>
      <c r="BZ578" s="6">
        <v>15.2</v>
      </c>
      <c r="CA578" s="22">
        <f>BZ578*AP578/100</f>
        <v>9.7584</v>
      </c>
      <c r="CB578" s="6">
        <v>73</v>
      </c>
      <c r="CC578" s="22">
        <f>CB578*AP578/100</f>
        <v>46.866000000000007</v>
      </c>
      <c r="CD578" s="22">
        <v>0.28000000000000003</v>
      </c>
      <c r="CE578" s="123">
        <v>82</v>
      </c>
      <c r="CF578" s="124">
        <v>5927</v>
      </c>
      <c r="CG578" s="123">
        <v>62.7</v>
      </c>
      <c r="CH578" s="124">
        <v>4848</v>
      </c>
      <c r="CI578" s="123">
        <v>8.75</v>
      </c>
      <c r="CJ578" s="123">
        <v>25.5</v>
      </c>
      <c r="CK578" s="124">
        <v>4804</v>
      </c>
      <c r="CL578" s="19">
        <f>BX578/BZ578</f>
        <v>0.76973684210526316</v>
      </c>
      <c r="CM578" s="19"/>
      <c r="CN578" s="19"/>
      <c r="CO578" s="19"/>
      <c r="CP578" s="6"/>
      <c r="CQ578" s="19"/>
      <c r="CR578" s="19"/>
      <c r="CS578" s="20"/>
      <c r="CT578" s="25"/>
      <c r="CU578" s="125"/>
      <c r="CV578" s="125"/>
      <c r="CW578" s="1"/>
      <c r="CX578" s="1"/>
      <c r="CY578" s="1"/>
      <c r="CZ578" s="22"/>
      <c r="DA578" s="16"/>
      <c r="DB578" s="126" t="s">
        <v>440</v>
      </c>
      <c r="DC578" s="127"/>
      <c r="DD578" s="128" t="s">
        <v>1591</v>
      </c>
      <c r="DE578" s="1"/>
      <c r="DF578" s="1"/>
      <c r="DG578" s="1"/>
      <c r="DH578" s="1"/>
      <c r="DI578" s="1" t="s">
        <v>433</v>
      </c>
      <c r="DJ578" s="205" t="s">
        <v>482</v>
      </c>
      <c r="DK578" s="4">
        <v>2</v>
      </c>
      <c r="DL578" s="4"/>
      <c r="DM578" s="4"/>
      <c r="DN578" s="16">
        <v>0</v>
      </c>
      <c r="DO578" s="4"/>
      <c r="DP578" s="4"/>
      <c r="DQ578" s="4"/>
      <c r="DR578" s="22" t="s">
        <v>430</v>
      </c>
      <c r="DS578" s="22" t="s">
        <v>430</v>
      </c>
      <c r="DT578" s="22">
        <v>101</v>
      </c>
      <c r="DU578" s="22">
        <v>9</v>
      </c>
      <c r="DV578" s="22">
        <v>91</v>
      </c>
      <c r="DW578" s="39" t="s">
        <v>430</v>
      </c>
      <c r="DX578" s="39" t="s">
        <v>430</v>
      </c>
      <c r="DY578" s="39" t="s">
        <v>430</v>
      </c>
      <c r="DZ578" s="39" t="s">
        <v>430</v>
      </c>
      <c r="EA578" s="2">
        <v>0</v>
      </c>
      <c r="EB578" s="2"/>
      <c r="EC578" s="36"/>
      <c r="ED578" s="36"/>
      <c r="EE578" s="4">
        <f>L578</f>
        <v>4.5</v>
      </c>
      <c r="EF578" s="4">
        <v>10</v>
      </c>
      <c r="EG578" s="4"/>
      <c r="EH578" s="4">
        <v>0</v>
      </c>
      <c r="EI578" s="4" t="s">
        <v>513</v>
      </c>
      <c r="EJ578" s="4" t="s">
        <v>430</v>
      </c>
      <c r="EK578" s="4" t="s">
        <v>430</v>
      </c>
      <c r="EL578" s="6" t="s">
        <v>430</v>
      </c>
      <c r="EM578" s="4"/>
      <c r="EN578" s="4">
        <v>1</v>
      </c>
      <c r="EO578" s="4">
        <v>2</v>
      </c>
      <c r="EP578" s="4">
        <v>1</v>
      </c>
      <c r="EQ578" s="31" t="s">
        <v>513</v>
      </c>
      <c r="ER578" s="14" t="s">
        <v>513</v>
      </c>
      <c r="ES578" s="129">
        <f>C578</f>
        <v>16342</v>
      </c>
      <c r="ET578" s="130">
        <v>75</v>
      </c>
      <c r="EU578" s="130">
        <v>14239</v>
      </c>
      <c r="EV578" s="130">
        <v>14000</v>
      </c>
      <c r="EW578" s="130">
        <v>38064</v>
      </c>
      <c r="EX578" s="130">
        <v>2263</v>
      </c>
      <c r="EY578" s="131">
        <f>EX578/EV578*EW578/ET578</f>
        <v>82.03698285714286</v>
      </c>
      <c r="EZ578" s="38">
        <f>L578*EY578</f>
        <v>369.16642285714289</v>
      </c>
      <c r="FA578" s="9"/>
      <c r="FB578" s="9"/>
      <c r="FC578" s="9"/>
      <c r="FD578" s="9"/>
      <c r="FE578" s="132"/>
      <c r="FF578" s="132"/>
      <c r="FG578" s="132"/>
      <c r="FH578" s="133"/>
      <c r="FI578" s="134"/>
      <c r="FJ578" s="133"/>
      <c r="FK578" s="135"/>
      <c r="FL578" s="136"/>
      <c r="FM578" s="9"/>
      <c r="FN578" s="1"/>
      <c r="FO578" s="40">
        <f>AC578/1000</f>
        <v>8.5000000000000006E-2</v>
      </c>
      <c r="FP578" s="9"/>
      <c r="FQ578" s="118">
        <f>EX578*100/EU578</f>
        <v>15.89297001193904</v>
      </c>
      <c r="FR578" s="137">
        <f>EY578/1000</f>
        <v>8.2036982857142865E-2</v>
      </c>
      <c r="FS578" s="9"/>
      <c r="FT578" s="1"/>
      <c r="FU578" s="336">
        <v>43040</v>
      </c>
      <c r="FV578" s="343"/>
      <c r="FW578" s="237" t="s">
        <v>1391</v>
      </c>
      <c r="FX578" s="208"/>
      <c r="FY578" s="243" t="s">
        <v>2669</v>
      </c>
      <c r="FZ578" s="1"/>
      <c r="GA578" s="1">
        <v>3</v>
      </c>
      <c r="GB578" s="9"/>
      <c r="GC578" s="9"/>
      <c r="GD578" s="1"/>
      <c r="GE578" s="20">
        <v>0</v>
      </c>
      <c r="GF578" s="237" t="s">
        <v>513</v>
      </c>
      <c r="GG578" s="1"/>
      <c r="GH578" s="28">
        <v>44558</v>
      </c>
      <c r="GI578" s="352" t="s">
        <v>2488</v>
      </c>
      <c r="GJ578" s="244" t="s">
        <v>2836</v>
      </c>
      <c r="GK578" s="1"/>
      <c r="GL578" s="244" t="s">
        <v>513</v>
      </c>
      <c r="GM578" s="9"/>
      <c r="GN578" s="1"/>
      <c r="GO578" s="10"/>
      <c r="GP578" s="10"/>
      <c r="GQ578" s="20"/>
      <c r="GR578" s="138"/>
      <c r="GS578" s="1"/>
      <c r="GT578" s="1"/>
      <c r="GU578" s="1"/>
      <c r="GV578" s="1"/>
      <c r="GW578" s="1"/>
      <c r="GX578" s="1"/>
      <c r="GY578" s="9"/>
      <c r="GZ578" s="9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22">
        <v>75.5</v>
      </c>
      <c r="KC578" s="22">
        <v>29.7</v>
      </c>
      <c r="KD578" s="22">
        <v>30.6</v>
      </c>
      <c r="KE578" s="20">
        <f>FR578*AO578/100*1000</f>
        <v>24.200909942857145</v>
      </c>
      <c r="KF578" s="20">
        <f>FR578*AP578/100*1000</f>
        <v>52.667742994285724</v>
      </c>
      <c r="KG578" s="20">
        <f>FR578*AQ578/100*1000</f>
        <v>4.6432932297142866</v>
      </c>
      <c r="KH578" s="20">
        <f>FR578*AX578/100*1000</f>
        <v>3.6998679268571433</v>
      </c>
      <c r="KI578" s="20">
        <f>FR578*BM578/100*1000</f>
        <v>0.13125917257142858</v>
      </c>
      <c r="KJ578" s="20">
        <f>FR578*BY578/100*1000</f>
        <v>6.1621259303314293</v>
      </c>
      <c r="KK578" s="20">
        <f>FR578*CA578/100*1000</f>
        <v>8.0054969351314291</v>
      </c>
      <c r="KL578" s="20">
        <f>FR578*CC578/100*1000</f>
        <v>38.447452385828576</v>
      </c>
      <c r="KM578" s="9"/>
      <c r="KN578" s="9"/>
      <c r="KO578" s="9"/>
      <c r="KP578" s="1"/>
      <c r="KQ578" s="9"/>
      <c r="KR578" s="9"/>
      <c r="KS578" s="23">
        <v>44769</v>
      </c>
      <c r="KT578" s="20">
        <v>1</v>
      </c>
      <c r="KU578" s="1">
        <v>2</v>
      </c>
      <c r="KV578" s="1">
        <v>1</v>
      </c>
      <c r="KW578" s="23">
        <v>44936</v>
      </c>
      <c r="KX578" s="1">
        <v>1</v>
      </c>
      <c r="KY578" s="1">
        <v>0</v>
      </c>
      <c r="KZ578" s="1">
        <v>2</v>
      </c>
      <c r="LA578" s="11" t="s">
        <v>2428</v>
      </c>
      <c r="LB578" s="11"/>
      <c r="LC578" s="11"/>
    </row>
    <row r="579" spans="1:315">
      <c r="A579" s="1">
        <v>372</v>
      </c>
      <c r="B579" s="415">
        <f>COUNTIFS($D$3:D579,D579,$F$3:F579,F579)</f>
        <v>1</v>
      </c>
      <c r="C579" s="21">
        <v>11976</v>
      </c>
      <c r="D579" s="21" t="s">
        <v>2350</v>
      </c>
      <c r="E579" s="1" t="s">
        <v>503</v>
      </c>
      <c r="F579" s="12">
        <v>8302225305</v>
      </c>
      <c r="G579" s="1">
        <v>36</v>
      </c>
      <c r="H579" s="441">
        <v>43801</v>
      </c>
      <c r="I579" s="162"/>
      <c r="J579" s="24"/>
      <c r="K579" s="9"/>
      <c r="L579" s="1"/>
      <c r="M579" s="1"/>
      <c r="N579" s="1"/>
      <c r="O579" s="1"/>
      <c r="P579" s="25"/>
      <c r="Q579" s="25"/>
      <c r="R579" s="25"/>
      <c r="S579" s="27"/>
      <c r="T579" s="27"/>
      <c r="U579" s="27"/>
      <c r="V579" s="27"/>
      <c r="W579" s="27"/>
      <c r="X579" s="27"/>
      <c r="Y579" s="26"/>
      <c r="Z579" s="8"/>
      <c r="AA579" s="1"/>
      <c r="AB579" s="1"/>
      <c r="AC579" s="1"/>
      <c r="AD579" s="1"/>
      <c r="AE579" s="1"/>
      <c r="AF579" s="1"/>
      <c r="AG579" s="136"/>
      <c r="AH579" s="9"/>
      <c r="AI579" s="1"/>
      <c r="AJ579" s="1"/>
      <c r="AK579" s="112"/>
      <c r="AL579" s="1"/>
      <c r="AM579" s="1"/>
      <c r="AN579" s="1"/>
      <c r="AO579" s="163"/>
      <c r="AP579" s="164"/>
      <c r="AQ579" s="165"/>
      <c r="AR579" s="166"/>
      <c r="AS579" s="135"/>
      <c r="AT579" s="21"/>
      <c r="AU579" s="167"/>
      <c r="AV579" s="1"/>
      <c r="AW579" s="1"/>
      <c r="AX579" s="168"/>
      <c r="AY579" s="1"/>
      <c r="AZ579" s="1"/>
      <c r="BA579" s="142"/>
      <c r="BB579" s="1"/>
      <c r="BC579" s="169"/>
      <c r="BD579" s="4"/>
      <c r="BE579" s="1"/>
      <c r="BF579" s="1"/>
      <c r="BG579" s="1"/>
      <c r="BH579" s="1"/>
      <c r="BI579" s="1"/>
      <c r="BJ579" s="1"/>
      <c r="BK579" s="1"/>
      <c r="BL579" s="170"/>
      <c r="BM579" s="123"/>
      <c r="BN579" s="4"/>
      <c r="BO579" s="1"/>
      <c r="BP579" s="1"/>
      <c r="BQ579" s="1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25"/>
      <c r="CP579" s="4"/>
      <c r="CQ579" s="1"/>
      <c r="CR579" s="1"/>
      <c r="CS579" s="1"/>
      <c r="CT579" s="25"/>
      <c r="CU579" s="125"/>
      <c r="CV579" s="125"/>
      <c r="CW579" s="1"/>
      <c r="CX579" s="1"/>
      <c r="CY579" s="1"/>
      <c r="CZ579" s="1"/>
      <c r="DA579" s="1"/>
      <c r="DB579" s="126"/>
      <c r="DC579" s="8"/>
      <c r="DD579" s="8"/>
      <c r="DE579" s="1"/>
      <c r="DF579" s="1"/>
      <c r="DG579" s="1"/>
      <c r="DH579" s="1"/>
      <c r="DI579" s="2"/>
      <c r="DJ579" s="205" t="s">
        <v>482</v>
      </c>
      <c r="DK579" s="4"/>
      <c r="DL579" s="4"/>
      <c r="DM579" s="4"/>
      <c r="DN579" s="4"/>
      <c r="DO579" s="4"/>
      <c r="DP579" s="4"/>
      <c r="DQ579" s="4"/>
      <c r="DR579" s="1"/>
      <c r="DS579" s="1"/>
      <c r="DT579" s="2"/>
      <c r="DU579" s="2"/>
      <c r="DV579" s="2"/>
      <c r="DW579" s="2"/>
      <c r="DX579" s="2"/>
      <c r="DY579" s="2"/>
      <c r="DZ579" s="2"/>
      <c r="EA579" s="2"/>
      <c r="EB579" s="1"/>
      <c r="EC579" s="9"/>
      <c r="ED579" s="9"/>
      <c r="EE579" s="9"/>
      <c r="EF579" s="1">
        <v>50</v>
      </c>
      <c r="EG579" s="1"/>
      <c r="EH579" s="1">
        <v>1</v>
      </c>
      <c r="EI579" s="237" t="s">
        <v>2731</v>
      </c>
      <c r="EJ579" s="237" t="s">
        <v>430</v>
      </c>
      <c r="EK579" s="237" t="s">
        <v>430</v>
      </c>
      <c r="EL579" s="6" t="s">
        <v>430</v>
      </c>
      <c r="EM579" s="1"/>
      <c r="EN579" s="1">
        <v>1</v>
      </c>
      <c r="EO579" s="1">
        <v>1</v>
      </c>
      <c r="EP579" s="1">
        <v>1</v>
      </c>
      <c r="EQ579" s="244" t="s">
        <v>513</v>
      </c>
      <c r="ER579" s="10" t="s">
        <v>513</v>
      </c>
      <c r="ES579" s="129"/>
      <c r="ET579" s="9"/>
      <c r="EU579" s="9"/>
      <c r="EV579" s="9"/>
      <c r="EW579" s="9"/>
      <c r="EX579" s="9"/>
      <c r="EY579" s="132"/>
      <c r="EZ579" s="132"/>
      <c r="FA579" s="11"/>
      <c r="FB579" s="9"/>
      <c r="FC579" s="9"/>
      <c r="FD579" s="9"/>
      <c r="FE579" s="9"/>
      <c r="FF579" s="9"/>
      <c r="FG579" s="132"/>
      <c r="FH579" s="132"/>
      <c r="FI579" s="134"/>
      <c r="FJ579" s="133"/>
      <c r="FK579" s="171"/>
      <c r="FL579" s="21"/>
      <c r="FM579" s="136"/>
      <c r="FN579" s="9"/>
      <c r="FO579" s="36"/>
      <c r="FP579" s="9"/>
      <c r="FQ579" s="132"/>
      <c r="FR579" s="132"/>
      <c r="FS579" s="1"/>
      <c r="FT579" s="1"/>
      <c r="FU579" s="336">
        <v>43800</v>
      </c>
      <c r="FV579" s="343" t="s">
        <v>772</v>
      </c>
      <c r="FW579" s="237" t="s">
        <v>2609</v>
      </c>
      <c r="FX579" s="208" t="s">
        <v>772</v>
      </c>
      <c r="FY579" s="243" t="s">
        <v>2432</v>
      </c>
      <c r="FZ579" s="1"/>
      <c r="GA579" s="1">
        <v>2</v>
      </c>
      <c r="GB579" s="9"/>
      <c r="GC579" s="9"/>
      <c r="GD579" s="1"/>
      <c r="GE579" s="20">
        <v>0</v>
      </c>
      <c r="GF579" s="237" t="s">
        <v>513</v>
      </c>
      <c r="GG579" s="1"/>
      <c r="GH579" s="28">
        <v>43810</v>
      </c>
      <c r="GI579" s="351">
        <v>0</v>
      </c>
      <c r="GJ579" s="244" t="s">
        <v>2706</v>
      </c>
      <c r="GK579" s="1"/>
      <c r="GL579" s="244" t="s">
        <v>513</v>
      </c>
      <c r="GM579" s="9"/>
      <c r="GN579" s="1"/>
      <c r="GO579" s="1"/>
      <c r="GP579" s="4"/>
      <c r="GQ579" s="1"/>
      <c r="GR579" s="138"/>
      <c r="GS579" s="1"/>
      <c r="GT579" s="1"/>
      <c r="GU579" s="1"/>
      <c r="GV579" s="1"/>
      <c r="GW579" s="1"/>
      <c r="GX579" s="1"/>
      <c r="GY579" s="9"/>
      <c r="GZ579" s="9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9"/>
      <c r="KC579" s="9"/>
      <c r="KD579" s="9"/>
      <c r="KE579" s="9"/>
      <c r="KF579" s="9"/>
      <c r="KG579" s="9"/>
      <c r="KH579" s="9"/>
      <c r="KI579" s="9"/>
      <c r="KJ579" s="9"/>
      <c r="KK579" s="9"/>
      <c r="KL579" s="9"/>
      <c r="KM579" s="9"/>
      <c r="KN579" s="9"/>
      <c r="KO579" s="9"/>
      <c r="KP579" s="1"/>
      <c r="KQ579" s="9"/>
      <c r="KR579" s="9"/>
      <c r="KS579" s="23">
        <v>43810</v>
      </c>
      <c r="KT579" s="20">
        <v>2</v>
      </c>
      <c r="KU579" s="1">
        <v>2</v>
      </c>
      <c r="KV579" s="1">
        <v>1</v>
      </c>
      <c r="KW579" s="23">
        <v>43866</v>
      </c>
      <c r="KX579" s="1">
        <v>1</v>
      </c>
      <c r="KY579" s="1">
        <v>0</v>
      </c>
      <c r="KZ579" s="1">
        <v>3</v>
      </c>
      <c r="LA579" s="11" t="s">
        <v>2498</v>
      </c>
      <c r="LB579" s="11"/>
      <c r="LC579" s="11"/>
    </row>
    <row r="580" spans="1:315">
      <c r="A580" s="1">
        <v>84</v>
      </c>
      <c r="B580" s="415">
        <f>COUNTIFS($D$3:D580,D580,$F$3:F580,F580)</f>
        <v>1</v>
      </c>
      <c r="C580" s="34">
        <v>17249</v>
      </c>
      <c r="D580" s="21" t="s">
        <v>1989</v>
      </c>
      <c r="E580" s="2" t="s">
        <v>1990</v>
      </c>
      <c r="F580" s="12">
        <v>5951130856</v>
      </c>
      <c r="G580" s="1">
        <v>63</v>
      </c>
      <c r="H580" s="441">
        <v>44662</v>
      </c>
      <c r="I580" s="29" t="s">
        <v>441</v>
      </c>
      <c r="J580" s="24" t="s">
        <v>486</v>
      </c>
      <c r="K580" s="2" t="s">
        <v>429</v>
      </c>
      <c r="L580" s="2">
        <v>17</v>
      </c>
      <c r="M580" s="2" t="s">
        <v>649</v>
      </c>
      <c r="N580" s="2" t="s">
        <v>430</v>
      </c>
      <c r="O580" s="11"/>
      <c r="P580" s="2" t="s">
        <v>1972</v>
      </c>
      <c r="Q580" s="11"/>
      <c r="R580" s="11"/>
      <c r="S580" s="11"/>
      <c r="T580" s="41"/>
      <c r="U580" s="41"/>
      <c r="V580" s="61" t="s">
        <v>1980</v>
      </c>
      <c r="W580" s="41"/>
      <c r="X580" s="41"/>
      <c r="Y580" s="41"/>
      <c r="Z580" s="29"/>
      <c r="AA580" s="1" t="s">
        <v>1780</v>
      </c>
      <c r="AB580" s="1"/>
      <c r="AC580" s="112">
        <v>1221</v>
      </c>
      <c r="AD580" s="112">
        <v>2000</v>
      </c>
      <c r="AE580" s="11"/>
      <c r="AF580" s="11"/>
      <c r="AG580" s="11" t="s">
        <v>490</v>
      </c>
      <c r="AH580" s="112">
        <v>150</v>
      </c>
      <c r="AI580" s="11"/>
      <c r="AJ580" s="11"/>
      <c r="AK580" s="112"/>
      <c r="AL580" s="1"/>
      <c r="AM580" s="11"/>
      <c r="AN580" s="1"/>
      <c r="AO580" s="113">
        <v>72.099999999999994</v>
      </c>
      <c r="AP580" s="114">
        <v>24.5</v>
      </c>
      <c r="AQ580" s="115">
        <v>1.51</v>
      </c>
      <c r="AR580" s="116">
        <f t="shared" ref="AR580:AR588" si="917">AO580+AP580+AQ580</f>
        <v>98.11</v>
      </c>
      <c r="AS580" s="117">
        <f t="shared" ref="AS580:AS588" si="918">AO580/AP580</f>
        <v>2.9428571428571426</v>
      </c>
      <c r="AT580" s="118">
        <f t="shared" ref="AT580:AT588" si="919">AO580/AP580*AQ580</f>
        <v>4.4437142857142851</v>
      </c>
      <c r="AU580" s="119">
        <f t="shared" ref="AU580:AU588" si="920">AO580/(AP580+AQ580)</f>
        <v>2.7720107650903496</v>
      </c>
      <c r="AV580" s="19">
        <f>AW580*AO580/100</f>
        <v>67.517999999999986</v>
      </c>
      <c r="AW580" s="19">
        <f>98-AY580</f>
        <v>93.64493758668516</v>
      </c>
      <c r="AX580" s="120">
        <v>3.14</v>
      </c>
      <c r="AY580" s="19">
        <f>AX580*100/AO580</f>
        <v>4.3550624133148412</v>
      </c>
      <c r="AZ580" s="1" t="s">
        <v>431</v>
      </c>
      <c r="BA580" s="55">
        <v>41.833333333333336</v>
      </c>
      <c r="BB580" s="1" t="s">
        <v>431</v>
      </c>
      <c r="BC580" s="6">
        <v>0</v>
      </c>
      <c r="BD580" s="6"/>
      <c r="BE580" s="19"/>
      <c r="BF580" s="19"/>
      <c r="BG580" s="64">
        <v>4833</v>
      </c>
      <c r="BH580" s="64">
        <v>304.2</v>
      </c>
      <c r="BI580" s="19">
        <v>5.88</v>
      </c>
      <c r="BJ580" s="19">
        <v>58.4</v>
      </c>
      <c r="BK580" s="19">
        <f>100-BJ580</f>
        <v>41.6</v>
      </c>
      <c r="BL580" s="121">
        <f t="shared" ref="BL580:BL588" si="921">BJ580/BK580</f>
        <v>1.4038461538461537</v>
      </c>
      <c r="BM580" s="122">
        <v>1.18</v>
      </c>
      <c r="BN580" s="6">
        <f t="shared" ref="BN580:BN588" si="922">BM580*100/AO580</f>
        <v>1.6366158113730931</v>
      </c>
      <c r="BO580" s="1" t="s">
        <v>431</v>
      </c>
      <c r="BP580" s="19">
        <v>20</v>
      </c>
      <c r="BQ580" s="19">
        <v>26.07</v>
      </c>
      <c r="BR580" s="42">
        <v>23127.5</v>
      </c>
      <c r="BS580" s="6">
        <f t="shared" ref="BS580:BS588" si="923">BX580+BZ580</f>
        <v>62.400000000000006</v>
      </c>
      <c r="BT580" s="4">
        <v>90.6</v>
      </c>
      <c r="BU580" s="42">
        <v>5594</v>
      </c>
      <c r="BV580" s="6">
        <f t="shared" ref="BV580:BV588" si="924">100-BT580</f>
        <v>9.4000000000000057</v>
      </c>
      <c r="BW580" s="6">
        <f t="shared" ref="BW580:BW588" si="925">BY580+CA580+CC580</f>
        <v>23.373000000000001</v>
      </c>
      <c r="BX580" s="22">
        <v>29.2</v>
      </c>
      <c r="BY580" s="22">
        <f t="shared" ref="BY580:BY588" si="926">BX580*AP580/100</f>
        <v>7.1539999999999999</v>
      </c>
      <c r="BZ580" s="6">
        <v>33.200000000000003</v>
      </c>
      <c r="CA580" s="22">
        <f t="shared" ref="CA580:CA588" si="927">BZ580*AP580/100</f>
        <v>8.1340000000000003</v>
      </c>
      <c r="CB580" s="6">
        <v>33</v>
      </c>
      <c r="CC580" s="22">
        <f t="shared" ref="CC580:CC588" si="928">CB580*AP580/100</f>
        <v>8.0850000000000009</v>
      </c>
      <c r="CD580" s="22" t="s">
        <v>431</v>
      </c>
      <c r="CE580" s="123">
        <v>68.900000000000006</v>
      </c>
      <c r="CF580" s="124">
        <v>4631</v>
      </c>
      <c r="CG580" s="123">
        <v>53.3</v>
      </c>
      <c r="CH580" s="124">
        <v>4465</v>
      </c>
      <c r="CI580" s="123">
        <v>21.1</v>
      </c>
      <c r="CJ580" s="123">
        <v>46.6</v>
      </c>
      <c r="CK580" s="124">
        <v>4318</v>
      </c>
      <c r="CL580" s="19">
        <f t="shared" ref="CL580:CL588" si="929">BX580/BZ580</f>
        <v>0.87951807228915657</v>
      </c>
      <c r="CM580" s="19"/>
      <c r="CN580" s="19"/>
      <c r="CO580" s="19"/>
      <c r="CP580" s="6"/>
      <c r="CQ580" s="19"/>
      <c r="CR580" s="19"/>
      <c r="CS580" s="20"/>
      <c r="CT580" s="25"/>
      <c r="CU580" s="125"/>
      <c r="CV580" s="125"/>
      <c r="CW580" s="1"/>
      <c r="CX580" s="1"/>
      <c r="CY580" s="1"/>
      <c r="CZ580" s="22"/>
      <c r="DA580" s="16"/>
      <c r="DB580" s="126"/>
      <c r="DC580" s="127"/>
      <c r="DD580" s="128"/>
      <c r="DE580" s="1"/>
      <c r="DF580" s="1"/>
      <c r="DG580" s="1"/>
      <c r="DH580" s="1"/>
      <c r="DI580" s="1" t="s">
        <v>435</v>
      </c>
      <c r="DJ580" s="206" t="s">
        <v>490</v>
      </c>
      <c r="DK580" s="4">
        <v>2</v>
      </c>
      <c r="DL580" s="4"/>
      <c r="DM580" s="4"/>
      <c r="DN580" s="16">
        <v>0</v>
      </c>
      <c r="DO580" s="4"/>
      <c r="DP580" s="4"/>
      <c r="DQ580" s="4"/>
      <c r="DR580" s="55" t="s">
        <v>430</v>
      </c>
      <c r="DS580" s="22" t="s">
        <v>430</v>
      </c>
      <c r="DT580" s="22">
        <v>88</v>
      </c>
      <c r="DU580" s="22">
        <v>42</v>
      </c>
      <c r="DV580" s="22">
        <v>58</v>
      </c>
      <c r="DW580" s="22" t="s">
        <v>430</v>
      </c>
      <c r="DX580" s="22" t="s">
        <v>430</v>
      </c>
      <c r="DY580" s="22" t="s">
        <v>430</v>
      </c>
      <c r="DZ580" s="22" t="s">
        <v>430</v>
      </c>
      <c r="EA580" s="2">
        <v>0</v>
      </c>
      <c r="EB580" s="2"/>
      <c r="EC580" s="36"/>
      <c r="ED580" s="36"/>
      <c r="EE580" s="4">
        <f>L580</f>
        <v>17</v>
      </c>
      <c r="EF580" s="4">
        <v>25</v>
      </c>
      <c r="EG580" s="4"/>
      <c r="EH580" s="4">
        <v>0</v>
      </c>
      <c r="EI580" s="4" t="s">
        <v>513</v>
      </c>
      <c r="EJ580" s="4" t="s">
        <v>430</v>
      </c>
      <c r="EK580" s="4" t="s">
        <v>430</v>
      </c>
      <c r="EL580" s="6" t="s">
        <v>430</v>
      </c>
      <c r="EM580" s="4"/>
      <c r="EN580" s="4">
        <v>0</v>
      </c>
      <c r="EO580" s="4">
        <v>3</v>
      </c>
      <c r="EP580" s="4">
        <v>2</v>
      </c>
      <c r="EQ580" s="31" t="s">
        <v>513</v>
      </c>
      <c r="ER580" s="14" t="s">
        <v>513</v>
      </c>
      <c r="ES580" s="129">
        <f>C580</f>
        <v>17249</v>
      </c>
      <c r="ET580" s="130">
        <v>75</v>
      </c>
      <c r="EU580" s="130">
        <v>45679</v>
      </c>
      <c r="EV580" s="130">
        <v>3947</v>
      </c>
      <c r="EW580" s="130">
        <v>37440</v>
      </c>
      <c r="EX580" s="130">
        <v>2781</v>
      </c>
      <c r="EY580" s="131">
        <f t="shared" ref="EY580:EY588" si="930">EX580/EV580*EW580/ET580</f>
        <v>351.72921205979225</v>
      </c>
      <c r="EZ580" s="38">
        <f t="shared" ref="EZ580:EZ588" si="931">L580*EY580</f>
        <v>5979.3966050164681</v>
      </c>
      <c r="FA580" s="9"/>
      <c r="FB580" s="9"/>
      <c r="FC580" s="9"/>
      <c r="FD580" s="9"/>
      <c r="FE580" s="132"/>
      <c r="FF580" s="132"/>
      <c r="FG580" s="132"/>
      <c r="FH580" s="133"/>
      <c r="FI580" s="134"/>
      <c r="FJ580" s="133"/>
      <c r="FK580" s="135"/>
      <c r="FL580" s="136"/>
      <c r="FM580" s="9"/>
      <c r="FN580" s="1"/>
      <c r="FO580" s="40">
        <f t="shared" ref="FO580:FO588" si="932">AC580/1000</f>
        <v>1.2210000000000001</v>
      </c>
      <c r="FP580" s="9"/>
      <c r="FQ580" s="118">
        <f t="shared" ref="FQ580:FQ588" si="933">EX580*100/EU580</f>
        <v>6.088136780577508</v>
      </c>
      <c r="FR580" s="137">
        <f t="shared" ref="FR580:FR588" si="934">EY580/1000</f>
        <v>0.35172921205979224</v>
      </c>
      <c r="FS580" s="9"/>
      <c r="FT580" s="1"/>
      <c r="FU580" s="335"/>
      <c r="FV580" s="344">
        <v>44652</v>
      </c>
      <c r="FW580" s="210"/>
      <c r="FX580" s="244" t="s">
        <v>1349</v>
      </c>
      <c r="FY580" s="243" t="s">
        <v>2461</v>
      </c>
      <c r="FZ580" s="1"/>
      <c r="GA580" s="1">
        <v>3</v>
      </c>
      <c r="GB580" s="9"/>
      <c r="GC580" s="9"/>
      <c r="GD580" s="1"/>
      <c r="GE580" s="20">
        <v>0</v>
      </c>
      <c r="GF580" s="237" t="s">
        <v>513</v>
      </c>
      <c r="GG580" s="1"/>
      <c r="GH580" s="28">
        <v>44809</v>
      </c>
      <c r="GI580" s="351">
        <v>1</v>
      </c>
      <c r="GJ580" s="244" t="s">
        <v>513</v>
      </c>
      <c r="GK580" s="1"/>
      <c r="GL580" s="244" t="s">
        <v>513</v>
      </c>
      <c r="GM580" s="9"/>
      <c r="GN580" s="1"/>
      <c r="GO580" s="10">
        <v>44662</v>
      </c>
      <c r="GP580" s="10"/>
      <c r="GQ580" s="20"/>
      <c r="GR580" s="138"/>
      <c r="GS580" s="1"/>
      <c r="GT580" s="1"/>
      <c r="GU580" s="1"/>
      <c r="GV580" s="1"/>
      <c r="GW580" s="1"/>
      <c r="GX580" s="1"/>
      <c r="GY580" s="9"/>
      <c r="GZ580" s="9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22"/>
      <c r="KC580" s="22"/>
      <c r="KD580" s="22"/>
      <c r="KE580" s="20">
        <f t="shared" ref="KE580:KE588" si="935">FR580*AO580/100*1000</f>
        <v>253.59676189511015</v>
      </c>
      <c r="KF580" s="20">
        <f t="shared" ref="KF580:KF588" si="936">FR580*AP580/100*1000</f>
        <v>86.173656954649104</v>
      </c>
      <c r="KG580" s="20">
        <f t="shared" ref="KG580:KG588" si="937">FR580*AQ580/100*1000</f>
        <v>5.3111111021028616</v>
      </c>
      <c r="KH580" s="20">
        <f t="shared" ref="KH580:KH588" si="938">FR580*AX580/100*1000</f>
        <v>11.044297258677474</v>
      </c>
      <c r="KI580" s="20">
        <f t="shared" ref="KI580:KI588" si="939">FR580*BM580/100*1000</f>
        <v>4.1504047023055488</v>
      </c>
      <c r="KJ580" s="20">
        <f t="shared" ref="KJ580:KJ588" si="940">FR580*BY580/100*1000</f>
        <v>25.162707830757537</v>
      </c>
      <c r="KK580" s="20">
        <f t="shared" ref="KK580:KK588" si="941">FR580*CA580/100*1000</f>
        <v>28.609654108943502</v>
      </c>
      <c r="KL580" s="20">
        <f t="shared" ref="KL580:KL588" si="942">FR580*CC580/100*1000</f>
        <v>28.437306795034203</v>
      </c>
      <c r="KM580" s="1">
        <v>78</v>
      </c>
      <c r="KN580" s="1">
        <v>81.2</v>
      </c>
      <c r="KO580" s="11">
        <v>1</v>
      </c>
      <c r="KP580" s="2"/>
      <c r="KQ580" s="2"/>
      <c r="KR580" s="2"/>
      <c r="KS580" s="23">
        <v>44809</v>
      </c>
      <c r="KT580" s="20">
        <v>2</v>
      </c>
      <c r="KU580" s="1">
        <v>2</v>
      </c>
      <c r="KV580" s="1">
        <v>2</v>
      </c>
      <c r="KW580" s="23">
        <v>44809</v>
      </c>
      <c r="KX580" s="1">
        <v>2</v>
      </c>
      <c r="KY580" s="2">
        <v>0</v>
      </c>
      <c r="KZ580" s="2">
        <v>2</v>
      </c>
      <c r="LA580" s="11" t="s">
        <v>2480</v>
      </c>
      <c r="LB580" s="11"/>
      <c r="LC580" s="11"/>
    </row>
    <row r="581" spans="1:315">
      <c r="A581" s="1">
        <v>66</v>
      </c>
      <c r="B581" s="1">
        <f>COUNTIFS($D$3:D581,D581,$F$3:F581,F581)</f>
        <v>1</v>
      </c>
      <c r="C581" s="34">
        <v>12429</v>
      </c>
      <c r="D581" s="21" t="s">
        <v>494</v>
      </c>
      <c r="E581" s="2" t="s">
        <v>709</v>
      </c>
      <c r="F581" s="12">
        <v>5402260226</v>
      </c>
      <c r="G581" s="1">
        <v>66</v>
      </c>
      <c r="H581" s="441">
        <v>43886</v>
      </c>
      <c r="I581" s="29" t="s">
        <v>1051</v>
      </c>
      <c r="J581" s="24" t="s">
        <v>486</v>
      </c>
      <c r="K581" s="2" t="s">
        <v>429</v>
      </c>
      <c r="L581" s="1">
        <v>6</v>
      </c>
      <c r="M581" s="2">
        <v>2</v>
      </c>
      <c r="N581" s="2" t="s">
        <v>430</v>
      </c>
      <c r="O581" s="1"/>
      <c r="P581" s="1" t="s">
        <v>1036</v>
      </c>
      <c r="Q581" s="25"/>
      <c r="R581" s="25"/>
      <c r="S581" s="2"/>
      <c r="T581" s="49" t="s">
        <v>1013</v>
      </c>
      <c r="U581" s="49"/>
      <c r="V581" s="50" t="s">
        <v>1014</v>
      </c>
      <c r="W581" s="27"/>
      <c r="X581" s="56"/>
      <c r="Y581" s="56"/>
      <c r="Z581" s="29"/>
      <c r="AA581" s="1" t="s">
        <v>797</v>
      </c>
      <c r="AB581" s="1"/>
      <c r="AC581" s="112">
        <v>170</v>
      </c>
      <c r="AD581" s="112">
        <v>1000</v>
      </c>
      <c r="AE581" s="11"/>
      <c r="AF581" s="11"/>
      <c r="AG581" s="11" t="s">
        <v>490</v>
      </c>
      <c r="AH581" s="112">
        <v>150</v>
      </c>
      <c r="AI581" s="11"/>
      <c r="AJ581" s="11"/>
      <c r="AK581" s="112"/>
      <c r="AL581" s="1"/>
      <c r="AM581" s="11"/>
      <c r="AN581" s="1"/>
      <c r="AO581" s="113">
        <v>57.6</v>
      </c>
      <c r="AP581" s="114">
        <v>35</v>
      </c>
      <c r="AQ581" s="115">
        <v>5.92</v>
      </c>
      <c r="AR581" s="116">
        <f t="shared" si="917"/>
        <v>98.52</v>
      </c>
      <c r="AS581" s="117">
        <f t="shared" si="918"/>
        <v>1.6457142857142857</v>
      </c>
      <c r="AT581" s="118">
        <f t="shared" si="919"/>
        <v>9.7426285714285719</v>
      </c>
      <c r="AU581" s="119">
        <f t="shared" si="920"/>
        <v>1.4076246334310851</v>
      </c>
      <c r="AV581" s="19">
        <f>AW581*AO581/100</f>
        <v>53.095680000000002</v>
      </c>
      <c r="AW581" s="19">
        <f>97-AY581-(CD581*100/AO581)</f>
        <v>92.18</v>
      </c>
      <c r="AX581" s="120">
        <v>2.0563199999999999</v>
      </c>
      <c r="AY581" s="19">
        <v>3.57</v>
      </c>
      <c r="AZ581" s="1" t="s">
        <v>431</v>
      </c>
      <c r="BA581" s="55">
        <v>22.9</v>
      </c>
      <c r="BB581" s="1" t="s">
        <v>431</v>
      </c>
      <c r="BC581" s="6">
        <v>3.9100000000000003E-3</v>
      </c>
      <c r="BD581" s="6"/>
      <c r="BE581" s="22"/>
      <c r="BF581" s="19"/>
      <c r="BG581" s="2">
        <v>5856</v>
      </c>
      <c r="BH581" s="64">
        <v>420</v>
      </c>
      <c r="BI581" s="19">
        <v>0.39</v>
      </c>
      <c r="BJ581" s="19">
        <v>46.9</v>
      </c>
      <c r="BK581" s="1">
        <v>53.1</v>
      </c>
      <c r="BL581" s="121">
        <f t="shared" si="921"/>
        <v>0.8832391713747646</v>
      </c>
      <c r="BM581" s="122">
        <v>1.65</v>
      </c>
      <c r="BN581" s="6">
        <f t="shared" si="922"/>
        <v>2.8645833333333335</v>
      </c>
      <c r="BO581" s="1" t="s">
        <v>431</v>
      </c>
      <c r="BP581" s="19">
        <v>31.46</v>
      </c>
      <c r="BQ581" s="19">
        <v>46.103999999999992</v>
      </c>
      <c r="BR581" s="42">
        <v>56838</v>
      </c>
      <c r="BS581" s="6">
        <f t="shared" si="923"/>
        <v>46.1</v>
      </c>
      <c r="BT581" s="4">
        <v>83.2</v>
      </c>
      <c r="BU581" s="42">
        <v>8990.2450000000008</v>
      </c>
      <c r="BV581" s="6">
        <f t="shared" si="924"/>
        <v>16.799999999999997</v>
      </c>
      <c r="BW581" s="6">
        <f t="shared" si="925"/>
        <v>34.545000000000002</v>
      </c>
      <c r="BX581" s="4">
        <v>26.3</v>
      </c>
      <c r="BY581" s="22">
        <f t="shared" si="926"/>
        <v>9.2050000000000001</v>
      </c>
      <c r="BZ581" s="4">
        <v>19.8</v>
      </c>
      <c r="CA581" s="22">
        <f t="shared" si="927"/>
        <v>6.93</v>
      </c>
      <c r="CB581" s="4">
        <v>52.6</v>
      </c>
      <c r="CC581" s="22">
        <f t="shared" si="928"/>
        <v>18.41</v>
      </c>
      <c r="CD581" s="22">
        <v>0.72</v>
      </c>
      <c r="CE581" s="123">
        <v>99.4</v>
      </c>
      <c r="CF581" s="124">
        <v>7459.2</v>
      </c>
      <c r="CG581" s="123">
        <v>94.8</v>
      </c>
      <c r="CH581" s="124">
        <v>5268.8</v>
      </c>
      <c r="CI581" s="123">
        <v>73</v>
      </c>
      <c r="CJ581" s="123">
        <v>85.7</v>
      </c>
      <c r="CK581" s="124">
        <v>4807.5999999999995</v>
      </c>
      <c r="CL581" s="19">
        <f t="shared" si="929"/>
        <v>1.3282828282828283</v>
      </c>
      <c r="CM581" s="22"/>
      <c r="CN581" s="22"/>
      <c r="CO581" s="22"/>
      <c r="CP581" s="6"/>
      <c r="CQ581" s="22">
        <v>15.3</v>
      </c>
      <c r="CR581" s="19"/>
      <c r="CS581" s="19"/>
      <c r="CT581" s="22"/>
      <c r="CU581" s="139"/>
      <c r="CV581" s="139"/>
      <c r="CW581" s="22"/>
      <c r="CX581" s="22"/>
      <c r="CY581" s="1"/>
      <c r="CZ581" s="22"/>
      <c r="DA581" s="1"/>
      <c r="DB581" s="126" t="s">
        <v>446</v>
      </c>
      <c r="DC581" s="127"/>
      <c r="DD581" s="128" t="s">
        <v>1052</v>
      </c>
      <c r="DE581" s="1"/>
      <c r="DF581" s="1"/>
      <c r="DG581" s="1"/>
      <c r="DH581" s="1"/>
      <c r="DI581" s="1" t="s">
        <v>433</v>
      </c>
      <c r="DJ581" s="206" t="s">
        <v>490</v>
      </c>
      <c r="DK581" s="4">
        <v>2</v>
      </c>
      <c r="DL581" s="4" t="s">
        <v>441</v>
      </c>
      <c r="DM581" s="4" t="s">
        <v>441</v>
      </c>
      <c r="DN581" s="16">
        <v>0</v>
      </c>
      <c r="DO581" s="4"/>
      <c r="DP581" s="4"/>
      <c r="DQ581" s="4"/>
      <c r="DR581" s="1" t="s">
        <v>430</v>
      </c>
      <c r="DS581" s="1" t="s">
        <v>430</v>
      </c>
      <c r="DT581" s="1">
        <v>335</v>
      </c>
      <c r="DU581" s="1">
        <v>33.1</v>
      </c>
      <c r="DV581" s="1">
        <v>66.900000000000006</v>
      </c>
      <c r="DW581" s="1" t="s">
        <v>430</v>
      </c>
      <c r="DX581" s="1" t="s">
        <v>430</v>
      </c>
      <c r="DY581" s="1" t="s">
        <v>430</v>
      </c>
      <c r="DZ581" s="1" t="s">
        <v>430</v>
      </c>
      <c r="EA581" s="1">
        <v>0</v>
      </c>
      <c r="EB581" s="1"/>
      <c r="EC581" s="36"/>
      <c r="ED581" s="36"/>
      <c r="EE581" s="4">
        <v>6</v>
      </c>
      <c r="EF581" s="4">
        <v>15</v>
      </c>
      <c r="EG581" s="4">
        <v>2</v>
      </c>
      <c r="EH581" s="4">
        <v>0</v>
      </c>
      <c r="EI581" s="4" t="s">
        <v>513</v>
      </c>
      <c r="EJ581" s="4">
        <v>174</v>
      </c>
      <c r="EK581" s="4">
        <v>93</v>
      </c>
      <c r="EL581" s="6">
        <f>EK581/(EJ581*EJ581*0.01*0.01)</f>
        <v>30.717399920729289</v>
      </c>
      <c r="EM581" s="4">
        <v>3</v>
      </c>
      <c r="EN581" s="1">
        <v>1</v>
      </c>
      <c r="EO581" s="4">
        <v>3</v>
      </c>
      <c r="EP581" s="4">
        <v>1</v>
      </c>
      <c r="EQ581" s="31">
        <v>7</v>
      </c>
      <c r="ER581" s="14">
        <v>41962</v>
      </c>
      <c r="ES581" s="129">
        <v>12429</v>
      </c>
      <c r="ET581" s="130">
        <v>75</v>
      </c>
      <c r="EU581" s="130">
        <v>9097</v>
      </c>
      <c r="EV581" s="130">
        <v>8000</v>
      </c>
      <c r="EW581" s="130">
        <v>40560</v>
      </c>
      <c r="EX581" s="130">
        <v>2474</v>
      </c>
      <c r="EY581" s="131">
        <f t="shared" si="930"/>
        <v>167.2424</v>
      </c>
      <c r="EZ581" s="38">
        <f t="shared" si="931"/>
        <v>1003.4544000000001</v>
      </c>
      <c r="FA581" s="9"/>
      <c r="FB581" s="9"/>
      <c r="FC581" s="9"/>
      <c r="FD581" s="9"/>
      <c r="FE581" s="132"/>
      <c r="FF581" s="132"/>
      <c r="FG581" s="132"/>
      <c r="FH581" s="133"/>
      <c r="FI581" s="11"/>
      <c r="FJ581" s="133"/>
      <c r="FK581" s="135"/>
      <c r="FL581" s="136"/>
      <c r="FM581" s="9"/>
      <c r="FN581" s="1"/>
      <c r="FO581" s="40">
        <f t="shared" si="932"/>
        <v>0.17</v>
      </c>
      <c r="FP581" s="9"/>
      <c r="FQ581" s="118">
        <f t="shared" si="933"/>
        <v>27.195778828185116</v>
      </c>
      <c r="FR581" s="137">
        <f t="shared" si="934"/>
        <v>0.16724240000000001</v>
      </c>
      <c r="FS581" s="140">
        <f>DT581/EY581</f>
        <v>2.0030805585186533</v>
      </c>
      <c r="FT581" s="42">
        <v>100</v>
      </c>
      <c r="FU581" s="338" t="s">
        <v>1025</v>
      </c>
      <c r="FV581" s="345">
        <v>45261</v>
      </c>
      <c r="FW581" s="211" t="s">
        <v>1025</v>
      </c>
      <c r="FX581" s="29" t="s">
        <v>1349</v>
      </c>
      <c r="FY581" s="241" t="s">
        <v>2882</v>
      </c>
      <c r="FZ581" s="1">
        <v>0</v>
      </c>
      <c r="GA581" s="2" t="s">
        <v>430</v>
      </c>
      <c r="GB581" s="11" t="s">
        <v>1015</v>
      </c>
      <c r="GC581" s="11"/>
      <c r="GD581" s="1"/>
      <c r="GE581" s="20">
        <v>0</v>
      </c>
      <c r="GF581" s="237" t="s">
        <v>513</v>
      </c>
      <c r="GG581" s="1">
        <v>1</v>
      </c>
      <c r="GH581" s="249" t="s">
        <v>430</v>
      </c>
      <c r="GI581" s="351">
        <v>1</v>
      </c>
      <c r="GJ581" s="29" t="s">
        <v>2489</v>
      </c>
      <c r="GK581" s="1">
        <v>0</v>
      </c>
      <c r="GL581" s="244" t="s">
        <v>513</v>
      </c>
      <c r="GM581" s="11" t="s">
        <v>1017</v>
      </c>
      <c r="GN581" s="1"/>
      <c r="GO581" s="10">
        <v>43886</v>
      </c>
      <c r="GP581" s="14" t="s">
        <v>522</v>
      </c>
      <c r="GQ581" s="20">
        <v>48</v>
      </c>
      <c r="GR581" s="138" t="s">
        <v>1018</v>
      </c>
      <c r="GS581" s="1"/>
      <c r="GT581" s="19"/>
      <c r="GU581" s="1"/>
      <c r="GV581" s="11"/>
      <c r="GW581" s="1"/>
      <c r="GX581" s="1"/>
      <c r="GY581" s="9"/>
      <c r="GZ581" s="11">
        <v>1</v>
      </c>
      <c r="HA581" s="51">
        <v>0</v>
      </c>
      <c r="HB581" s="51">
        <v>0</v>
      </c>
      <c r="HC581" s="52">
        <v>1003.2</v>
      </c>
      <c r="HD581" s="51">
        <v>0</v>
      </c>
      <c r="HE581" s="51">
        <v>0</v>
      </c>
      <c r="HF581" s="51">
        <v>0</v>
      </c>
      <c r="HG581" s="52">
        <v>5556.9</v>
      </c>
      <c r="HH581" s="51">
        <v>196.27</v>
      </c>
      <c r="HI581" s="52">
        <v>352.5</v>
      </c>
      <c r="HJ581" s="51">
        <v>379.28</v>
      </c>
      <c r="HK581" s="51">
        <v>0</v>
      </c>
      <c r="HL581" s="51">
        <v>0</v>
      </c>
      <c r="HM581" s="51">
        <v>531.36</v>
      </c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20"/>
      <c r="IC581" s="20"/>
      <c r="ID581" s="11"/>
      <c r="IE581" s="11"/>
      <c r="IF581" s="20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9"/>
      <c r="KC581" s="9"/>
      <c r="KD581" s="9"/>
      <c r="KE581" s="20">
        <f t="shared" si="935"/>
        <v>96.331622400000015</v>
      </c>
      <c r="KF581" s="20">
        <f t="shared" si="936"/>
        <v>58.534840000000003</v>
      </c>
      <c r="KG581" s="20">
        <f t="shared" si="937"/>
        <v>9.9007500799999999</v>
      </c>
      <c r="KH581" s="20">
        <f t="shared" si="938"/>
        <v>3.4390389196800002</v>
      </c>
      <c r="KI581" s="20">
        <f t="shared" si="939"/>
        <v>2.7594996000000003</v>
      </c>
      <c r="KJ581" s="20">
        <f t="shared" si="940"/>
        <v>15.394662920000002</v>
      </c>
      <c r="KK581" s="20">
        <f t="shared" si="941"/>
        <v>11.58989832</v>
      </c>
      <c r="KL581" s="20">
        <f t="shared" si="942"/>
        <v>30.789325840000004</v>
      </c>
      <c r="KM581" s="9"/>
      <c r="KN581" s="9"/>
      <c r="KO581" s="9"/>
      <c r="KP581" s="1"/>
      <c r="KQ581" s="9"/>
      <c r="KR581" s="9"/>
      <c r="KS581" s="245" t="s">
        <v>430</v>
      </c>
      <c r="KT581" s="459" t="s">
        <v>430</v>
      </c>
      <c r="KU581" s="237" t="s">
        <v>430</v>
      </c>
      <c r="KV581" s="2" t="s">
        <v>430</v>
      </c>
      <c r="KW581" s="237" t="s">
        <v>430</v>
      </c>
      <c r="KX581" s="237" t="s">
        <v>430</v>
      </c>
      <c r="KY581" s="237" t="s">
        <v>430</v>
      </c>
      <c r="KZ581" s="237" t="s">
        <v>430</v>
      </c>
      <c r="LA581" s="11" t="s">
        <v>2870</v>
      </c>
      <c r="LB581" s="11"/>
      <c r="LC581" s="11"/>
    </row>
    <row r="582" spans="1:315">
      <c r="A582" s="1">
        <v>264</v>
      </c>
      <c r="B582" s="1">
        <f>COUNTIFS($D$3:D582,D582,$F$3:F582,F582)</f>
        <v>1</v>
      </c>
      <c r="C582" s="34">
        <v>16104</v>
      </c>
      <c r="D582" s="21" t="s">
        <v>494</v>
      </c>
      <c r="E582" s="2" t="s">
        <v>495</v>
      </c>
      <c r="F582" s="12">
        <v>481109061</v>
      </c>
      <c r="G582" s="1">
        <v>73</v>
      </c>
      <c r="H582" s="441">
        <v>44456</v>
      </c>
      <c r="I582" s="29" t="s">
        <v>456</v>
      </c>
      <c r="J582" s="24" t="s">
        <v>486</v>
      </c>
      <c r="K582" s="2" t="s">
        <v>429</v>
      </c>
      <c r="L582" s="2">
        <v>15</v>
      </c>
      <c r="M582" s="2">
        <v>1</v>
      </c>
      <c r="N582" s="2" t="s">
        <v>430</v>
      </c>
      <c r="O582" s="11"/>
      <c r="P582" s="2" t="s">
        <v>1762</v>
      </c>
      <c r="Q582" s="11"/>
      <c r="R582" s="11"/>
      <c r="S582" s="11"/>
      <c r="T582" s="41"/>
      <c r="U582" s="41"/>
      <c r="V582" s="61" t="s">
        <v>1358</v>
      </c>
      <c r="W582" s="41"/>
      <c r="X582" s="41"/>
      <c r="Y582" s="63"/>
      <c r="Z582" s="11"/>
      <c r="AA582" s="1" t="s">
        <v>1784</v>
      </c>
      <c r="AB582" s="1"/>
      <c r="AC582" s="112">
        <v>339</v>
      </c>
      <c r="AD582" s="112">
        <v>5000</v>
      </c>
      <c r="AE582" s="11"/>
      <c r="AF582" s="11"/>
      <c r="AG582" s="11" t="s">
        <v>482</v>
      </c>
      <c r="AH582" s="112">
        <v>50</v>
      </c>
      <c r="AI582" s="11"/>
      <c r="AJ582" s="11"/>
      <c r="AK582" s="112"/>
      <c r="AL582" s="1"/>
      <c r="AM582" s="11"/>
      <c r="AN582" s="1"/>
      <c r="AO582" s="113">
        <v>7.28</v>
      </c>
      <c r="AP582" s="114">
        <v>83.2</v>
      </c>
      <c r="AQ582" s="115">
        <v>7.12</v>
      </c>
      <c r="AR582" s="116">
        <f t="shared" si="917"/>
        <v>97.600000000000009</v>
      </c>
      <c r="AS582" s="117">
        <f t="shared" si="918"/>
        <v>8.7499999999999994E-2</v>
      </c>
      <c r="AT582" s="118">
        <f t="shared" si="919"/>
        <v>0.623</v>
      </c>
      <c r="AU582" s="119">
        <f t="shared" si="920"/>
        <v>8.0602302922940655E-2</v>
      </c>
      <c r="AV582" s="19">
        <f>AW582*AO582/100</f>
        <v>5.8444000000000003</v>
      </c>
      <c r="AW582" s="19">
        <f>98-AY582-(CD582*100/AO582)</f>
        <v>80.280219780219781</v>
      </c>
      <c r="AX582" s="120">
        <v>0.37</v>
      </c>
      <c r="AY582" s="19">
        <f>AX582*100/AO582</f>
        <v>5.0824175824175821</v>
      </c>
      <c r="AZ582" s="1" t="s">
        <v>431</v>
      </c>
      <c r="BA582" s="55">
        <v>82.03</v>
      </c>
      <c r="BB582" s="1" t="s">
        <v>431</v>
      </c>
      <c r="BC582" s="6">
        <v>0.16</v>
      </c>
      <c r="BD582" s="6"/>
      <c r="BE582" s="19"/>
      <c r="BF582" s="19"/>
      <c r="BG582" s="64">
        <v>7097.5</v>
      </c>
      <c r="BH582" s="64">
        <v>206.91</v>
      </c>
      <c r="BI582" s="19">
        <v>2.67</v>
      </c>
      <c r="BJ582" s="19">
        <v>73.3</v>
      </c>
      <c r="BK582" s="19">
        <f>100-BJ582</f>
        <v>26.700000000000003</v>
      </c>
      <c r="BL582" s="121">
        <f t="shared" si="921"/>
        <v>2.7453183520599249</v>
      </c>
      <c r="BM582" s="122">
        <v>0.3</v>
      </c>
      <c r="BN582" s="6">
        <f t="shared" si="922"/>
        <v>4.1208791208791204</v>
      </c>
      <c r="BO582" s="1" t="s">
        <v>431</v>
      </c>
      <c r="BP582" s="19">
        <v>73.219999999999985</v>
      </c>
      <c r="BQ582" s="19">
        <v>28.449000000000002</v>
      </c>
      <c r="BR582" s="42">
        <v>42328.44</v>
      </c>
      <c r="BS582" s="6">
        <f t="shared" si="923"/>
        <v>80.3</v>
      </c>
      <c r="BT582" s="4">
        <v>96.1</v>
      </c>
      <c r="BU582" s="42">
        <v>13559.199999999999</v>
      </c>
      <c r="BV582" s="6">
        <f t="shared" si="924"/>
        <v>3.9000000000000057</v>
      </c>
      <c r="BW582" s="6">
        <f t="shared" si="925"/>
        <v>78.624000000000009</v>
      </c>
      <c r="BX582" s="22">
        <v>69.099999999999994</v>
      </c>
      <c r="BY582" s="22">
        <f t="shared" si="926"/>
        <v>57.491199999999999</v>
      </c>
      <c r="BZ582" s="6">
        <v>11.2</v>
      </c>
      <c r="CA582" s="22">
        <f t="shared" si="927"/>
        <v>9.3183999999999987</v>
      </c>
      <c r="CB582" s="6">
        <v>14.2</v>
      </c>
      <c r="CC582" s="22">
        <f t="shared" si="928"/>
        <v>11.814400000000001</v>
      </c>
      <c r="CD582" s="22">
        <v>0.92</v>
      </c>
      <c r="CE582" s="123">
        <v>90.2</v>
      </c>
      <c r="CF582" s="124">
        <v>7586</v>
      </c>
      <c r="CG582" s="123">
        <v>57.6</v>
      </c>
      <c r="CH582" s="124">
        <v>4318</v>
      </c>
      <c r="CI582" s="123">
        <v>44.6</v>
      </c>
      <c r="CJ582" s="123">
        <v>80.2</v>
      </c>
      <c r="CK582" s="124">
        <v>6757</v>
      </c>
      <c r="CL582" s="19">
        <f t="shared" si="929"/>
        <v>6.1696428571428568</v>
      </c>
      <c r="CM582" s="19"/>
      <c r="CN582" s="19"/>
      <c r="CO582" s="19"/>
      <c r="CP582" s="6"/>
      <c r="CQ582" s="19"/>
      <c r="CR582" s="19"/>
      <c r="CS582" s="20"/>
      <c r="CT582" s="25"/>
      <c r="CU582" s="125"/>
      <c r="CV582" s="125"/>
      <c r="CW582" s="1"/>
      <c r="CX582" s="1"/>
      <c r="CY582" s="1"/>
      <c r="CZ582" s="22"/>
      <c r="DA582" s="16"/>
      <c r="DB582" s="126" t="s">
        <v>440</v>
      </c>
      <c r="DC582" s="127"/>
      <c r="DD582" s="128" t="s">
        <v>1790</v>
      </c>
      <c r="DE582" s="1"/>
      <c r="DF582" s="1"/>
      <c r="DG582" s="1"/>
      <c r="DH582" s="1"/>
      <c r="DI582" s="1" t="s">
        <v>433</v>
      </c>
      <c r="DJ582" s="205" t="s">
        <v>482</v>
      </c>
      <c r="DK582" s="4">
        <v>2</v>
      </c>
      <c r="DL582" s="4"/>
      <c r="DM582" s="4"/>
      <c r="DN582" s="16">
        <v>0</v>
      </c>
      <c r="DO582" s="4"/>
      <c r="DP582" s="4"/>
      <c r="DQ582" s="4"/>
      <c r="DR582" s="22" t="s">
        <v>430</v>
      </c>
      <c r="DS582" s="22" t="s">
        <v>430</v>
      </c>
      <c r="DT582" s="22">
        <v>200</v>
      </c>
      <c r="DU582" s="22">
        <v>30</v>
      </c>
      <c r="DV582" s="22">
        <v>70</v>
      </c>
      <c r="DW582" s="39" t="s">
        <v>430</v>
      </c>
      <c r="DX582" s="39" t="s">
        <v>430</v>
      </c>
      <c r="DY582" s="39" t="s">
        <v>430</v>
      </c>
      <c r="DZ582" s="39" t="s">
        <v>430</v>
      </c>
      <c r="EA582" s="2">
        <v>0</v>
      </c>
      <c r="EB582" s="2"/>
      <c r="EC582" s="36"/>
      <c r="ED582" s="36"/>
      <c r="EE582" s="4">
        <f>L582</f>
        <v>15</v>
      </c>
      <c r="EF582" s="4">
        <v>30</v>
      </c>
      <c r="EG582" s="4"/>
      <c r="EH582" s="4">
        <v>0</v>
      </c>
      <c r="EI582" s="4" t="s">
        <v>513</v>
      </c>
      <c r="EJ582" s="4">
        <v>178</v>
      </c>
      <c r="EK582" s="4">
        <v>101</v>
      </c>
      <c r="EL582" s="6">
        <f>EK582/(EJ582*EJ582*0.01*0.01)</f>
        <v>31.877288221184187</v>
      </c>
      <c r="EM582" s="4"/>
      <c r="EN582" s="4">
        <v>1</v>
      </c>
      <c r="EO582" s="4">
        <v>3</v>
      </c>
      <c r="EP582" s="4">
        <v>2</v>
      </c>
      <c r="EQ582" s="31" t="s">
        <v>513</v>
      </c>
      <c r="ER582" s="14" t="s">
        <v>513</v>
      </c>
      <c r="ES582" s="129">
        <f>C582</f>
        <v>16104</v>
      </c>
      <c r="ET582" s="130">
        <v>75</v>
      </c>
      <c r="EU582" s="130">
        <v>5871</v>
      </c>
      <c r="EV582" s="130">
        <v>4000</v>
      </c>
      <c r="EW582" s="130">
        <v>37440</v>
      </c>
      <c r="EX582" s="130">
        <v>2420</v>
      </c>
      <c r="EY582" s="131">
        <f t="shared" si="930"/>
        <v>302.01600000000002</v>
      </c>
      <c r="EZ582" s="38">
        <f t="shared" si="931"/>
        <v>4530.2400000000007</v>
      </c>
      <c r="FA582" s="9"/>
      <c r="FB582" s="9"/>
      <c r="FC582" s="9"/>
      <c r="FD582" s="9"/>
      <c r="FE582" s="132"/>
      <c r="FF582" s="132"/>
      <c r="FG582" s="132"/>
      <c r="FH582" s="133"/>
      <c r="FI582" s="134"/>
      <c r="FJ582" s="133"/>
      <c r="FK582" s="135"/>
      <c r="FL582" s="136"/>
      <c r="FM582" s="9"/>
      <c r="FN582" s="1"/>
      <c r="FO582" s="40">
        <f t="shared" si="932"/>
        <v>0.33900000000000002</v>
      </c>
      <c r="FP582" s="9"/>
      <c r="FQ582" s="118">
        <f t="shared" si="933"/>
        <v>41.219553738715724</v>
      </c>
      <c r="FR582" s="137">
        <f t="shared" si="934"/>
        <v>0.30201600000000001</v>
      </c>
      <c r="FS582" s="9"/>
      <c r="FT582" s="1"/>
      <c r="FU582" s="336">
        <v>44440</v>
      </c>
      <c r="FV582" s="343"/>
      <c r="FW582" s="237" t="s">
        <v>1322</v>
      </c>
      <c r="FX582" s="208"/>
      <c r="FY582" s="243" t="s">
        <v>2461</v>
      </c>
      <c r="FZ582" s="1"/>
      <c r="GA582" s="1">
        <v>2</v>
      </c>
      <c r="GB582" s="9"/>
      <c r="GC582" s="9"/>
      <c r="GD582" s="1"/>
      <c r="GE582" s="20">
        <v>0</v>
      </c>
      <c r="GF582" s="237" t="s">
        <v>513</v>
      </c>
      <c r="GG582" s="1"/>
      <c r="GH582" s="28">
        <v>44489</v>
      </c>
      <c r="GI582" s="351">
        <v>1</v>
      </c>
      <c r="GJ582" s="244" t="s">
        <v>1371</v>
      </c>
      <c r="GK582" s="1"/>
      <c r="GL582" s="244" t="s">
        <v>513</v>
      </c>
      <c r="GM582" s="9"/>
      <c r="GN582" s="1"/>
      <c r="GO582" s="10"/>
      <c r="GP582" s="10"/>
      <c r="GQ582" s="20"/>
      <c r="GR582" s="138"/>
      <c r="GS582" s="1"/>
      <c r="GT582" s="1"/>
      <c r="GU582" s="1"/>
      <c r="GV582" s="1"/>
      <c r="GW582" s="1"/>
      <c r="GX582" s="1"/>
      <c r="GY582" s="9"/>
      <c r="GZ582" s="9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22">
        <v>65.7</v>
      </c>
      <c r="KC582" s="22">
        <v>18.8</v>
      </c>
      <c r="KD582" s="22">
        <v>42.7</v>
      </c>
      <c r="KE582" s="20">
        <f t="shared" si="935"/>
        <v>21.9867648</v>
      </c>
      <c r="KF582" s="20">
        <f t="shared" si="936"/>
        <v>251.27731200000002</v>
      </c>
      <c r="KG582" s="20">
        <f t="shared" si="937"/>
        <v>21.503539200000002</v>
      </c>
      <c r="KH582" s="20">
        <f t="shared" si="938"/>
        <v>1.1174591999999999</v>
      </c>
      <c r="KI582" s="20">
        <f t="shared" si="939"/>
        <v>0.90604799999999996</v>
      </c>
      <c r="KJ582" s="20">
        <f t="shared" si="940"/>
        <v>173.63262259199999</v>
      </c>
      <c r="KK582" s="20">
        <f t="shared" si="941"/>
        <v>28.143058943999996</v>
      </c>
      <c r="KL582" s="20">
        <f t="shared" si="942"/>
        <v>35.681378304000006</v>
      </c>
      <c r="KM582" s="9"/>
      <c r="KN582" s="9"/>
      <c r="KO582" s="9"/>
      <c r="KP582" s="1"/>
      <c r="KQ582" s="9"/>
      <c r="KR582" s="9"/>
      <c r="KS582" s="23">
        <v>44489</v>
      </c>
      <c r="KT582" s="20">
        <v>1</v>
      </c>
      <c r="KU582" s="1">
        <v>1</v>
      </c>
      <c r="KV582" s="1">
        <v>1</v>
      </c>
      <c r="KW582" s="23">
        <v>44489</v>
      </c>
      <c r="KX582" s="1">
        <v>1</v>
      </c>
      <c r="KY582" s="1">
        <v>0</v>
      </c>
      <c r="KZ582" s="1">
        <v>2</v>
      </c>
      <c r="LA582" s="11" t="s">
        <v>2480</v>
      </c>
      <c r="LB582" s="11"/>
      <c r="LC582" s="11"/>
    </row>
    <row r="583" spans="1:315">
      <c r="A583" s="1">
        <v>337</v>
      </c>
      <c r="B583" s="1">
        <f>COUNTIFS($D$3:D583,D583,$F$3:F583,F583)</f>
        <v>1</v>
      </c>
      <c r="C583" s="34">
        <v>16647</v>
      </c>
      <c r="D583" s="72" t="s">
        <v>494</v>
      </c>
      <c r="E583" s="73" t="s">
        <v>537</v>
      </c>
      <c r="F583" s="75">
        <v>461127411</v>
      </c>
      <c r="G583" s="74">
        <v>75</v>
      </c>
      <c r="H583" s="442">
        <v>44539</v>
      </c>
      <c r="I583" s="29" t="s">
        <v>1891</v>
      </c>
      <c r="J583" s="24" t="s">
        <v>486</v>
      </c>
      <c r="K583" s="2" t="s">
        <v>429</v>
      </c>
      <c r="L583" s="2">
        <v>72</v>
      </c>
      <c r="M583" s="2">
        <v>1</v>
      </c>
      <c r="N583" s="2" t="s">
        <v>644</v>
      </c>
      <c r="O583" s="11"/>
      <c r="P583" s="2" t="s">
        <v>1879</v>
      </c>
      <c r="Q583" s="11"/>
      <c r="R583" s="11"/>
      <c r="S583" s="11"/>
      <c r="T583" s="41"/>
      <c r="U583" s="41"/>
      <c r="V583" s="61" t="s">
        <v>1358</v>
      </c>
      <c r="W583" s="41"/>
      <c r="X583" s="70" t="s">
        <v>1880</v>
      </c>
      <c r="Y583" s="63"/>
      <c r="Z583" s="11"/>
      <c r="AA583" s="1" t="s">
        <v>793</v>
      </c>
      <c r="AB583" s="1"/>
      <c r="AC583" s="112">
        <v>111</v>
      </c>
      <c r="AD583" s="112">
        <v>8000</v>
      </c>
      <c r="AE583" s="11">
        <v>1</v>
      </c>
      <c r="AF583" s="11">
        <v>2000</v>
      </c>
      <c r="AG583" s="11" t="s">
        <v>482</v>
      </c>
      <c r="AH583" s="112">
        <v>550</v>
      </c>
      <c r="AI583" s="11"/>
      <c r="AJ583" s="11"/>
      <c r="AK583" s="112"/>
      <c r="AL583" s="1"/>
      <c r="AM583" s="11"/>
      <c r="AN583" s="1"/>
      <c r="AO583" s="113">
        <v>24.9</v>
      </c>
      <c r="AP583" s="114">
        <v>72.7</v>
      </c>
      <c r="AQ583" s="115">
        <v>1.84</v>
      </c>
      <c r="AR583" s="116">
        <f t="shared" si="917"/>
        <v>99.44</v>
      </c>
      <c r="AS583" s="117">
        <f t="shared" si="918"/>
        <v>0.34250343878954603</v>
      </c>
      <c r="AT583" s="118">
        <f t="shared" si="919"/>
        <v>0.63020632737276472</v>
      </c>
      <c r="AU583" s="119">
        <f t="shared" si="920"/>
        <v>0.33404883284142739</v>
      </c>
      <c r="AV583" s="19">
        <f>AW583*AO583/100</f>
        <v>20.041999999999998</v>
      </c>
      <c r="AW583" s="19">
        <f>98-AY583-(CD583*100/AO583)</f>
        <v>80.489959839357425</v>
      </c>
      <c r="AX583" s="120">
        <v>3.19</v>
      </c>
      <c r="AY583" s="19">
        <f>AX583*100/AO583</f>
        <v>12.81124497991968</v>
      </c>
      <c r="AZ583" s="1" t="s">
        <v>431</v>
      </c>
      <c r="BA583" s="55">
        <v>10.426</v>
      </c>
      <c r="BB583" s="1" t="s">
        <v>431</v>
      </c>
      <c r="BC583" s="6">
        <v>2.5000000000000001E-2</v>
      </c>
      <c r="BD583" s="6"/>
      <c r="BE583" s="19"/>
      <c r="BF583" s="19"/>
      <c r="BG583" s="64">
        <v>4360</v>
      </c>
      <c r="BH583" s="64">
        <v>379.94</v>
      </c>
      <c r="BI583" s="19">
        <v>1.34</v>
      </c>
      <c r="BJ583" s="19">
        <v>59.7</v>
      </c>
      <c r="BK583" s="19">
        <f>100-BJ583</f>
        <v>40.299999999999997</v>
      </c>
      <c r="BL583" s="121">
        <f t="shared" si="921"/>
        <v>1.4813895781637718</v>
      </c>
      <c r="BM583" s="122">
        <v>0.48</v>
      </c>
      <c r="BN583" s="6">
        <f t="shared" si="922"/>
        <v>1.9277108433734942</v>
      </c>
      <c r="BO583" s="1" t="s">
        <v>431</v>
      </c>
      <c r="BP583" s="19">
        <v>20.399999999999999</v>
      </c>
      <c r="BQ583" s="19">
        <v>31.439999999999998</v>
      </c>
      <c r="BR583" s="42">
        <v>44229.36</v>
      </c>
      <c r="BS583" s="6">
        <f t="shared" si="923"/>
        <v>43.3</v>
      </c>
      <c r="BT583" s="4">
        <v>94.7</v>
      </c>
      <c r="BU583" s="42">
        <v>7024.77</v>
      </c>
      <c r="BV583" s="6">
        <f t="shared" si="924"/>
        <v>5.2999999999999972</v>
      </c>
      <c r="BW583" s="6">
        <f t="shared" si="925"/>
        <v>72.7</v>
      </c>
      <c r="BX583" s="22">
        <v>23.4</v>
      </c>
      <c r="BY583" s="22">
        <f t="shared" si="926"/>
        <v>17.011800000000001</v>
      </c>
      <c r="BZ583" s="6">
        <v>19.899999999999999</v>
      </c>
      <c r="CA583" s="22">
        <f t="shared" si="927"/>
        <v>14.4673</v>
      </c>
      <c r="CB583" s="6">
        <v>56.7</v>
      </c>
      <c r="CC583" s="22">
        <f t="shared" si="928"/>
        <v>41.2209</v>
      </c>
      <c r="CD583" s="22">
        <v>1.17</v>
      </c>
      <c r="CE583" s="123">
        <v>98.8</v>
      </c>
      <c r="CF583" s="124">
        <v>9533</v>
      </c>
      <c r="CG583" s="123">
        <v>94.7</v>
      </c>
      <c r="CH583" s="124">
        <v>6655</v>
      </c>
      <c r="CI583" s="123">
        <v>63.9</v>
      </c>
      <c r="CJ583" s="123">
        <v>78.2</v>
      </c>
      <c r="CK583" s="124">
        <v>5628</v>
      </c>
      <c r="CL583" s="19">
        <f t="shared" si="929"/>
        <v>1.1758793969849246</v>
      </c>
      <c r="CM583" s="19"/>
      <c r="CN583" s="19"/>
      <c r="CO583" s="19"/>
      <c r="CP583" s="6"/>
      <c r="CQ583" s="19"/>
      <c r="CR583" s="19"/>
      <c r="CS583" s="20"/>
      <c r="CT583" s="25"/>
      <c r="CU583" s="125"/>
      <c r="CV583" s="125"/>
      <c r="CW583" s="1"/>
      <c r="CX583" s="1"/>
      <c r="CY583" s="1"/>
      <c r="CZ583" s="22"/>
      <c r="DA583" s="16"/>
      <c r="DB583" s="126" t="s">
        <v>440</v>
      </c>
      <c r="DC583" s="127"/>
      <c r="DD583" s="128" t="s">
        <v>1871</v>
      </c>
      <c r="DE583" s="1"/>
      <c r="DF583" s="1"/>
      <c r="DG583" s="1"/>
      <c r="DH583" s="1"/>
      <c r="DI583" s="1" t="s">
        <v>433</v>
      </c>
      <c r="DJ583" s="205" t="s">
        <v>482</v>
      </c>
      <c r="DK583" s="4">
        <v>2</v>
      </c>
      <c r="DL583" s="4"/>
      <c r="DM583" s="4"/>
      <c r="DN583" s="16">
        <v>0</v>
      </c>
      <c r="DO583" s="4"/>
      <c r="DP583" s="4"/>
      <c r="DQ583" s="4"/>
      <c r="DR583" s="22" t="s">
        <v>430</v>
      </c>
      <c r="DS583" s="22" t="s">
        <v>430</v>
      </c>
      <c r="DT583" s="22">
        <v>131</v>
      </c>
      <c r="DU583" s="22">
        <v>4.5999999999999996</v>
      </c>
      <c r="DV583" s="22">
        <v>95.4</v>
      </c>
      <c r="DW583" s="22" t="s">
        <v>430</v>
      </c>
      <c r="DX583" s="22" t="s">
        <v>430</v>
      </c>
      <c r="DY583" s="22" t="s">
        <v>430</v>
      </c>
      <c r="DZ583" s="39" t="s">
        <v>430</v>
      </c>
      <c r="EA583" s="2">
        <v>0</v>
      </c>
      <c r="EB583" s="2"/>
      <c r="EC583" s="36"/>
      <c r="ED583" s="36"/>
      <c r="EE583" s="4">
        <f>L583</f>
        <v>72</v>
      </c>
      <c r="EF583" s="4">
        <v>100</v>
      </c>
      <c r="EG583" s="4">
        <v>3</v>
      </c>
      <c r="EH583" s="4">
        <v>1</v>
      </c>
      <c r="EI583" s="4" t="s">
        <v>2620</v>
      </c>
      <c r="EJ583" s="4">
        <v>178</v>
      </c>
      <c r="EK583" s="4">
        <v>98</v>
      </c>
      <c r="EL583" s="6">
        <f>EK583/(EJ583*EJ583*0.01*0.01)</f>
        <v>30.930438076000499</v>
      </c>
      <c r="EM583" s="4"/>
      <c r="EN583" s="4">
        <v>1</v>
      </c>
      <c r="EO583" s="4">
        <v>3</v>
      </c>
      <c r="EP583" s="4">
        <v>2</v>
      </c>
      <c r="EQ583" s="31" t="s">
        <v>2556</v>
      </c>
      <c r="ER583" s="14">
        <v>44791</v>
      </c>
      <c r="ES583" s="129">
        <f>C583</f>
        <v>16647</v>
      </c>
      <c r="ET583" s="130">
        <v>75</v>
      </c>
      <c r="EU583" s="130">
        <v>5706</v>
      </c>
      <c r="EV583" s="130">
        <v>8000</v>
      </c>
      <c r="EW583" s="130">
        <v>38064</v>
      </c>
      <c r="EX583" s="130">
        <v>1800</v>
      </c>
      <c r="EY583" s="131">
        <f t="shared" si="930"/>
        <v>114.19199999999999</v>
      </c>
      <c r="EZ583" s="38">
        <f t="shared" si="931"/>
        <v>8221.8239999999987</v>
      </c>
      <c r="FA583" s="9"/>
      <c r="FB583" s="9"/>
      <c r="FC583" s="9"/>
      <c r="FD583" s="9"/>
      <c r="FE583" s="132"/>
      <c r="FF583" s="132"/>
      <c r="FG583" s="132"/>
      <c r="FH583" s="133"/>
      <c r="FI583" s="134"/>
      <c r="FJ583" s="133"/>
      <c r="FK583" s="135"/>
      <c r="FL583" s="136"/>
      <c r="FM583" s="9"/>
      <c r="FN583" s="1"/>
      <c r="FO583" s="40">
        <f t="shared" si="932"/>
        <v>0.111</v>
      </c>
      <c r="FP583" s="9"/>
      <c r="FQ583" s="118">
        <f t="shared" si="933"/>
        <v>31.545741324921135</v>
      </c>
      <c r="FR583" s="137">
        <f t="shared" si="934"/>
        <v>0.11419199999999999</v>
      </c>
      <c r="FS583" s="9"/>
      <c r="FT583" s="1"/>
      <c r="FU583" s="336">
        <v>44470</v>
      </c>
      <c r="FV583" s="343"/>
      <c r="FW583" s="237" t="s">
        <v>1349</v>
      </c>
      <c r="FX583" s="208"/>
      <c r="FY583" s="243" t="s">
        <v>2517</v>
      </c>
      <c r="FZ583" s="1"/>
      <c r="GA583" s="1">
        <v>3</v>
      </c>
      <c r="GB583" s="9"/>
      <c r="GC583" s="9"/>
      <c r="GD583" s="1"/>
      <c r="GE583" s="20">
        <v>0</v>
      </c>
      <c r="GF583" s="237" t="s">
        <v>513</v>
      </c>
      <c r="GG583" s="1"/>
      <c r="GH583" s="28">
        <v>44630</v>
      </c>
      <c r="GI583" s="351">
        <v>1</v>
      </c>
      <c r="GJ583" s="244" t="s">
        <v>2883</v>
      </c>
      <c r="GK583" s="1"/>
      <c r="GL583" s="244" t="s">
        <v>513</v>
      </c>
      <c r="GM583" s="9"/>
      <c r="GN583" s="1"/>
      <c r="GO583" s="10"/>
      <c r="GP583" s="10"/>
      <c r="GQ583" s="20"/>
      <c r="GR583" s="138"/>
      <c r="GS583" s="1"/>
      <c r="GT583" s="1"/>
      <c r="GU583" s="1"/>
      <c r="GV583" s="1"/>
      <c r="GW583" s="1"/>
      <c r="GX583" s="1"/>
      <c r="GY583" s="9"/>
      <c r="GZ583" s="9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22">
        <v>74.400000000000006</v>
      </c>
      <c r="KC583" s="22">
        <v>23.2</v>
      </c>
      <c r="KD583" s="22">
        <v>9.6199999999999992</v>
      </c>
      <c r="KE583" s="20">
        <f t="shared" si="935"/>
        <v>28.433807999999996</v>
      </c>
      <c r="KF583" s="20">
        <f t="shared" si="936"/>
        <v>83.017583999999985</v>
      </c>
      <c r="KG583" s="20">
        <f t="shared" si="937"/>
        <v>2.1011327999999998</v>
      </c>
      <c r="KH583" s="20">
        <f t="shared" si="938"/>
        <v>3.6427247999999994</v>
      </c>
      <c r="KI583" s="20">
        <f t="shared" si="939"/>
        <v>0.54812159999999988</v>
      </c>
      <c r="KJ583" s="20">
        <f t="shared" si="940"/>
        <v>19.426114655999999</v>
      </c>
      <c r="KK583" s="20">
        <f t="shared" si="941"/>
        <v>16.520499215999997</v>
      </c>
      <c r="KL583" s="20">
        <f t="shared" si="942"/>
        <v>47.070970127999999</v>
      </c>
      <c r="KM583" s="9"/>
      <c r="KN583" s="9"/>
      <c r="KO583" s="9"/>
      <c r="KP583" s="1"/>
      <c r="KQ583" s="9"/>
      <c r="KR583" s="9"/>
      <c r="KS583" s="23">
        <v>44630</v>
      </c>
      <c r="KT583" s="20">
        <v>2</v>
      </c>
      <c r="KU583" s="1">
        <v>2</v>
      </c>
      <c r="KV583" s="1">
        <v>2</v>
      </c>
      <c r="KW583" s="23">
        <v>44959</v>
      </c>
      <c r="KX583" s="1">
        <v>1</v>
      </c>
      <c r="KY583" s="1">
        <v>0</v>
      </c>
      <c r="KZ583" s="1">
        <v>3</v>
      </c>
      <c r="LA583" s="11" t="s">
        <v>2480</v>
      </c>
      <c r="LB583" s="11"/>
      <c r="LC583" s="11"/>
    </row>
    <row r="584" spans="1:315">
      <c r="A584" s="1">
        <v>76</v>
      </c>
      <c r="B584" s="1">
        <f>COUNTIFS($D$3:D584,D584,$F$3:F584,F584)</f>
        <v>2</v>
      </c>
      <c r="C584" s="34">
        <v>17157</v>
      </c>
      <c r="D584" s="72" t="s">
        <v>494</v>
      </c>
      <c r="E584" s="73" t="s">
        <v>537</v>
      </c>
      <c r="F584" s="75">
        <v>461127411</v>
      </c>
      <c r="G584" s="74">
        <v>76</v>
      </c>
      <c r="H584" s="442">
        <v>44651</v>
      </c>
      <c r="I584" s="29" t="s">
        <v>1891</v>
      </c>
      <c r="J584" s="24" t="s">
        <v>486</v>
      </c>
      <c r="K584" s="2" t="s">
        <v>429</v>
      </c>
      <c r="L584" s="2">
        <v>48</v>
      </c>
      <c r="M584" s="2">
        <v>2</v>
      </c>
      <c r="N584" s="2" t="s">
        <v>430</v>
      </c>
      <c r="O584" s="11"/>
      <c r="P584" s="2" t="s">
        <v>1972</v>
      </c>
      <c r="Q584" s="11"/>
      <c r="R584" s="11"/>
      <c r="S584" s="11"/>
      <c r="T584" s="41"/>
      <c r="U584" s="41"/>
      <c r="V584" s="61" t="s">
        <v>1980</v>
      </c>
      <c r="W584" s="41"/>
      <c r="X584" s="41"/>
      <c r="Y584" s="63"/>
      <c r="Z584" s="11"/>
      <c r="AA584" s="1" t="s">
        <v>1780</v>
      </c>
      <c r="AB584" s="1"/>
      <c r="AC584" s="112">
        <v>89</v>
      </c>
      <c r="AD584" s="112">
        <v>4200</v>
      </c>
      <c r="AE584" s="11"/>
      <c r="AF584" s="11"/>
      <c r="AG584" s="11" t="s">
        <v>482</v>
      </c>
      <c r="AH584" s="112">
        <v>250</v>
      </c>
      <c r="AI584" s="11"/>
      <c r="AJ584" s="11"/>
      <c r="AK584" s="112"/>
      <c r="AL584" s="1"/>
      <c r="AM584" s="11"/>
      <c r="AN584" s="1"/>
      <c r="AO584" s="113">
        <v>42.2</v>
      </c>
      <c r="AP584" s="114">
        <v>47.8</v>
      </c>
      <c r="AQ584" s="115">
        <v>8.5399999999999991</v>
      </c>
      <c r="AR584" s="116">
        <f t="shared" si="917"/>
        <v>98.539999999999992</v>
      </c>
      <c r="AS584" s="117">
        <f t="shared" si="918"/>
        <v>0.88284518828451897</v>
      </c>
      <c r="AT584" s="118">
        <f t="shared" si="919"/>
        <v>7.5394979079497908</v>
      </c>
      <c r="AU584" s="119">
        <f t="shared" si="920"/>
        <v>0.74902378416755422</v>
      </c>
      <c r="AV584" s="19">
        <f>AW584*AO584/100</f>
        <v>38.146000000000008</v>
      </c>
      <c r="AW584" s="19">
        <f>98-AY584</f>
        <v>90.393364928909961</v>
      </c>
      <c r="AX584" s="120">
        <v>3.21</v>
      </c>
      <c r="AY584" s="19">
        <f>AX584*100/AO584</f>
        <v>7.6066350710900466</v>
      </c>
      <c r="AZ584" s="1" t="s">
        <v>431</v>
      </c>
      <c r="BA584" s="160">
        <v>10.476000000000001</v>
      </c>
      <c r="BB584" s="1" t="s">
        <v>431</v>
      </c>
      <c r="BC584" s="6">
        <v>9.0399999999999994E-3</v>
      </c>
      <c r="BD584" s="6"/>
      <c r="BE584" s="19"/>
      <c r="BF584" s="19"/>
      <c r="BG584" s="161">
        <v>5435</v>
      </c>
      <c r="BH584" s="161">
        <v>261</v>
      </c>
      <c r="BI584" s="19">
        <v>0</v>
      </c>
      <c r="BJ584" s="19">
        <v>52.4</v>
      </c>
      <c r="BK584" s="19">
        <f>100-BJ584</f>
        <v>47.6</v>
      </c>
      <c r="BL584" s="121">
        <f t="shared" si="921"/>
        <v>1.1008403361344536</v>
      </c>
      <c r="BM584" s="122">
        <v>0.56000000000000005</v>
      </c>
      <c r="BN584" s="6">
        <f t="shared" si="922"/>
        <v>1.3270142180094788</v>
      </c>
      <c r="BO584" s="1" t="s">
        <v>431</v>
      </c>
      <c r="BP584" s="19">
        <v>21.849999999999998</v>
      </c>
      <c r="BQ584" s="19">
        <v>27.8</v>
      </c>
      <c r="BR584" s="42">
        <v>45972</v>
      </c>
      <c r="BS584" s="6">
        <f t="shared" si="923"/>
        <v>43.5</v>
      </c>
      <c r="BT584" s="4">
        <v>94.8</v>
      </c>
      <c r="BU584" s="42">
        <v>7225</v>
      </c>
      <c r="BV584" s="6">
        <f t="shared" si="924"/>
        <v>5.2000000000000028</v>
      </c>
      <c r="BW584" s="6">
        <f t="shared" si="925"/>
        <v>47.513199999999998</v>
      </c>
      <c r="BX584" s="22">
        <v>18.8</v>
      </c>
      <c r="BY584" s="22">
        <f t="shared" si="926"/>
        <v>8.9863999999999997</v>
      </c>
      <c r="BZ584" s="6">
        <v>24.7</v>
      </c>
      <c r="CA584" s="22">
        <f t="shared" si="927"/>
        <v>11.806599999999998</v>
      </c>
      <c r="CB584" s="6">
        <v>55.9</v>
      </c>
      <c r="CC584" s="22">
        <f t="shared" si="928"/>
        <v>26.720199999999998</v>
      </c>
      <c r="CD584" s="22" t="s">
        <v>431</v>
      </c>
      <c r="CE584" s="123">
        <v>94.7</v>
      </c>
      <c r="CF584" s="124">
        <v>8363</v>
      </c>
      <c r="CG584" s="123">
        <v>85.6</v>
      </c>
      <c r="CH584" s="124">
        <v>5715</v>
      </c>
      <c r="CI584" s="123">
        <v>29.9</v>
      </c>
      <c r="CJ584" s="123">
        <v>56</v>
      </c>
      <c r="CK584" s="124">
        <v>5493</v>
      </c>
      <c r="CL584" s="19">
        <f t="shared" si="929"/>
        <v>0.76113360323886647</v>
      </c>
      <c r="CM584" s="19"/>
      <c r="CN584" s="19"/>
      <c r="CO584" s="19"/>
      <c r="CP584" s="6"/>
      <c r="CQ584" s="19"/>
      <c r="CR584" s="19"/>
      <c r="CS584" s="20"/>
      <c r="CT584" s="25"/>
      <c r="CU584" s="125"/>
      <c r="CV584" s="125"/>
      <c r="CW584" s="1"/>
      <c r="CX584" s="1"/>
      <c r="CY584" s="1"/>
      <c r="CZ584" s="22"/>
      <c r="DA584" s="16"/>
      <c r="DB584" s="126" t="s">
        <v>440</v>
      </c>
      <c r="DC584" s="127"/>
      <c r="DD584" s="128"/>
      <c r="DE584" s="1"/>
      <c r="DF584" s="1"/>
      <c r="DG584" s="1"/>
      <c r="DH584" s="1"/>
      <c r="DI584" s="1" t="s">
        <v>433</v>
      </c>
      <c r="DJ584" s="205" t="s">
        <v>482</v>
      </c>
      <c r="DK584" s="4">
        <v>2</v>
      </c>
      <c r="DL584" s="4"/>
      <c r="DM584" s="4"/>
      <c r="DN584" s="16"/>
      <c r="DO584" s="4"/>
      <c r="DP584" s="4"/>
      <c r="DQ584" s="4"/>
      <c r="DR584" s="55"/>
      <c r="DS584" s="22"/>
      <c r="DT584" s="22"/>
      <c r="DU584" s="22"/>
      <c r="DV584" s="22"/>
      <c r="DW584" s="22"/>
      <c r="DX584" s="22"/>
      <c r="DY584" s="22"/>
      <c r="DZ584" s="22"/>
      <c r="EA584" s="2"/>
      <c r="EB584" s="2"/>
      <c r="EC584" s="36"/>
      <c r="ED584" s="36"/>
      <c r="EE584" s="4">
        <f>L584</f>
        <v>48</v>
      </c>
      <c r="EF584" s="4">
        <v>110</v>
      </c>
      <c r="EG584" s="4">
        <v>3</v>
      </c>
      <c r="EH584" s="4">
        <v>1</v>
      </c>
      <c r="EI584" s="4" t="s">
        <v>2620</v>
      </c>
      <c r="EJ584" s="4">
        <v>178</v>
      </c>
      <c r="EK584" s="4">
        <v>98</v>
      </c>
      <c r="EL584" s="6">
        <f>EK584/(EJ584*EJ584*0.01*0.01)</f>
        <v>30.930438076000499</v>
      </c>
      <c r="EM584" s="4"/>
      <c r="EN584" s="4">
        <v>1</v>
      </c>
      <c r="EO584" s="4">
        <v>3</v>
      </c>
      <c r="EP584" s="4">
        <v>2</v>
      </c>
      <c r="EQ584" s="31" t="s">
        <v>2556</v>
      </c>
      <c r="ER584" s="14">
        <v>44791</v>
      </c>
      <c r="ES584" s="129">
        <f>C584</f>
        <v>17157</v>
      </c>
      <c r="ET584" s="130">
        <v>75</v>
      </c>
      <c r="EU584" s="130">
        <v>5706</v>
      </c>
      <c r="EV584" s="130">
        <v>8000</v>
      </c>
      <c r="EW584" s="130">
        <v>38064</v>
      </c>
      <c r="EX584" s="130">
        <v>1800</v>
      </c>
      <c r="EY584" s="131">
        <f t="shared" si="930"/>
        <v>114.19199999999999</v>
      </c>
      <c r="EZ584" s="38">
        <f t="shared" si="931"/>
        <v>5481.2159999999994</v>
      </c>
      <c r="FA584" s="9"/>
      <c r="FB584" s="9"/>
      <c r="FC584" s="9"/>
      <c r="FD584" s="9"/>
      <c r="FE584" s="132"/>
      <c r="FF584" s="132"/>
      <c r="FG584" s="132"/>
      <c r="FH584" s="133"/>
      <c r="FI584" s="134"/>
      <c r="FJ584" s="133"/>
      <c r="FK584" s="135"/>
      <c r="FL584" s="136"/>
      <c r="FM584" s="9"/>
      <c r="FN584" s="1"/>
      <c r="FO584" s="40">
        <f t="shared" si="932"/>
        <v>8.8999999999999996E-2</v>
      </c>
      <c r="FP584" s="9"/>
      <c r="FQ584" s="118">
        <f t="shared" si="933"/>
        <v>31.545741324921135</v>
      </c>
      <c r="FR584" s="137">
        <f t="shared" si="934"/>
        <v>0.11419199999999999</v>
      </c>
      <c r="FS584" s="9"/>
      <c r="FT584" s="1"/>
      <c r="FU584" s="336">
        <v>44470</v>
      </c>
      <c r="FV584" s="343"/>
      <c r="FW584" s="237" t="s">
        <v>1349</v>
      </c>
      <c r="FX584" s="208"/>
      <c r="FY584" s="243" t="s">
        <v>2517</v>
      </c>
      <c r="FZ584" s="1"/>
      <c r="GA584" s="1">
        <v>2</v>
      </c>
      <c r="GB584" s="9"/>
      <c r="GC584" s="9"/>
      <c r="GD584" s="1"/>
      <c r="GE584" s="20">
        <v>1</v>
      </c>
      <c r="GF584" s="237" t="s">
        <v>2489</v>
      </c>
      <c r="GG584" s="1"/>
      <c r="GH584" s="28">
        <v>44679</v>
      </c>
      <c r="GI584" s="351">
        <v>1</v>
      </c>
      <c r="GJ584" s="244" t="s">
        <v>2883</v>
      </c>
      <c r="GK584" s="1"/>
      <c r="GL584" s="244" t="s">
        <v>513</v>
      </c>
      <c r="GM584" s="9"/>
      <c r="GN584" s="1"/>
      <c r="GO584" s="10"/>
      <c r="GP584" s="10"/>
      <c r="GQ584" s="20"/>
      <c r="GR584" s="138"/>
      <c r="GS584" s="1"/>
      <c r="GT584" s="1"/>
      <c r="GU584" s="1"/>
      <c r="GV584" s="1"/>
      <c r="GW584" s="1"/>
      <c r="GX584" s="1"/>
      <c r="GY584" s="9"/>
      <c r="GZ584" s="9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22"/>
      <c r="KC584" s="22"/>
      <c r="KD584" s="22"/>
      <c r="KE584" s="20">
        <f t="shared" si="935"/>
        <v>48.189023999999996</v>
      </c>
      <c r="KF584" s="20">
        <f t="shared" si="936"/>
        <v>54.583775999999993</v>
      </c>
      <c r="KG584" s="20">
        <f t="shared" si="937"/>
        <v>9.751996799999997</v>
      </c>
      <c r="KH584" s="20">
        <f t="shared" si="938"/>
        <v>3.6655631999999994</v>
      </c>
      <c r="KI584" s="20">
        <f t="shared" si="939"/>
        <v>0.63947520000000002</v>
      </c>
      <c r="KJ584" s="20">
        <f t="shared" si="940"/>
        <v>10.261749887999999</v>
      </c>
      <c r="KK584" s="20">
        <f t="shared" si="941"/>
        <v>13.482192671999995</v>
      </c>
      <c r="KL584" s="20">
        <f t="shared" si="942"/>
        <v>30.512330783999996</v>
      </c>
      <c r="KM584" s="19">
        <v>67.8</v>
      </c>
      <c r="KN584" s="19">
        <v>76</v>
      </c>
      <c r="KO584" s="11">
        <v>2</v>
      </c>
      <c r="KP584" s="2"/>
      <c r="KQ584" s="9"/>
      <c r="KR584" s="9"/>
      <c r="KS584" s="23">
        <v>44679</v>
      </c>
      <c r="KT584" s="20">
        <v>2</v>
      </c>
      <c r="KU584" s="1">
        <v>2</v>
      </c>
      <c r="KV584" s="1">
        <v>2</v>
      </c>
      <c r="KW584" s="23">
        <v>44959</v>
      </c>
      <c r="KX584" s="1">
        <v>1</v>
      </c>
      <c r="KY584" s="1">
        <v>0</v>
      </c>
      <c r="KZ584" s="1">
        <v>3</v>
      </c>
      <c r="LA584" s="11" t="s">
        <v>2480</v>
      </c>
      <c r="LB584" s="11"/>
      <c r="LC584" s="11"/>
    </row>
    <row r="585" spans="1:315">
      <c r="A585" s="1">
        <v>31</v>
      </c>
      <c r="B585" s="1">
        <f>COUNTIFS($D$3:D585,D585,$F$3:F585,F585)</f>
        <v>1</v>
      </c>
      <c r="C585" s="34">
        <v>12268</v>
      </c>
      <c r="D585" s="21" t="s">
        <v>1008</v>
      </c>
      <c r="E585" s="2" t="s">
        <v>1009</v>
      </c>
      <c r="F585" s="12">
        <v>7962295308</v>
      </c>
      <c r="G585" s="1">
        <v>41</v>
      </c>
      <c r="H585" s="441">
        <v>43861</v>
      </c>
      <c r="I585" s="29" t="s">
        <v>536</v>
      </c>
      <c r="J585" s="24" t="s">
        <v>486</v>
      </c>
      <c r="K585" s="2" t="s">
        <v>429</v>
      </c>
      <c r="L585" s="1">
        <v>5</v>
      </c>
      <c r="M585" s="2">
        <v>1</v>
      </c>
      <c r="N585" s="2" t="s">
        <v>430</v>
      </c>
      <c r="O585" s="1"/>
      <c r="P585" s="1" t="s">
        <v>1002</v>
      </c>
      <c r="Q585" s="25"/>
      <c r="R585" s="25"/>
      <c r="S585" s="2"/>
      <c r="T585" s="45" t="s">
        <v>782</v>
      </c>
      <c r="U585" s="45"/>
      <c r="V585" s="47" t="s">
        <v>858</v>
      </c>
      <c r="W585" s="27"/>
      <c r="X585" s="56"/>
      <c r="Y585" s="56"/>
      <c r="Z585" s="29"/>
      <c r="AA585" s="1" t="s">
        <v>793</v>
      </c>
      <c r="AB585" s="1"/>
      <c r="AC585" s="112">
        <v>300</v>
      </c>
      <c r="AD585" s="112">
        <v>1700</v>
      </c>
      <c r="AE585" s="11" t="s">
        <v>513</v>
      </c>
      <c r="AF585" s="11" t="s">
        <v>513</v>
      </c>
      <c r="AG585" s="11" t="s">
        <v>482</v>
      </c>
      <c r="AH585" s="112">
        <v>150</v>
      </c>
      <c r="AI585" s="11"/>
      <c r="AJ585" s="11"/>
      <c r="AK585" s="112"/>
      <c r="AL585" s="1"/>
      <c r="AM585" s="11"/>
      <c r="AN585" s="1"/>
      <c r="AO585" s="113">
        <v>11.5</v>
      </c>
      <c r="AP585" s="114">
        <v>84.7</v>
      </c>
      <c r="AQ585" s="115">
        <v>3.4</v>
      </c>
      <c r="AR585" s="116">
        <f t="shared" si="917"/>
        <v>99.600000000000009</v>
      </c>
      <c r="AS585" s="117">
        <f t="shared" si="918"/>
        <v>0.13577331759149941</v>
      </c>
      <c r="AT585" s="118">
        <f t="shared" si="919"/>
        <v>0.46162927981109797</v>
      </c>
      <c r="AU585" s="119">
        <f t="shared" si="920"/>
        <v>0.13053348467650397</v>
      </c>
      <c r="AV585" s="19">
        <v>9.5680000000000014</v>
      </c>
      <c r="AW585" s="19">
        <f>95-AY585</f>
        <v>83.2</v>
      </c>
      <c r="AX585" s="120">
        <v>1.3570000000000002</v>
      </c>
      <c r="AY585" s="19">
        <v>11.8</v>
      </c>
      <c r="AZ585" s="1" t="s">
        <v>431</v>
      </c>
      <c r="BA585" s="55">
        <v>9.8000000000000007</v>
      </c>
      <c r="BB585" s="1" t="s">
        <v>431</v>
      </c>
      <c r="BC585" s="6">
        <v>0.03</v>
      </c>
      <c r="BD585" s="22">
        <v>84.6</v>
      </c>
      <c r="BE585" s="22">
        <v>48.6</v>
      </c>
      <c r="BF585" s="22">
        <v>53.2</v>
      </c>
      <c r="BG585" s="2">
        <v>6655</v>
      </c>
      <c r="BH585" s="20">
        <v>396.8</v>
      </c>
      <c r="BI585" s="19">
        <v>0.9</v>
      </c>
      <c r="BJ585" s="19">
        <v>55.7</v>
      </c>
      <c r="BK585" s="1">
        <v>44.3</v>
      </c>
      <c r="BL585" s="121">
        <f t="shared" si="921"/>
        <v>1.2573363431151243</v>
      </c>
      <c r="BM585" s="122">
        <v>0.1</v>
      </c>
      <c r="BN585" s="6">
        <f t="shared" si="922"/>
        <v>0.86956521739130432</v>
      </c>
      <c r="BO585" s="1" t="s">
        <v>431</v>
      </c>
      <c r="BP585" s="19">
        <v>26.498999999999999</v>
      </c>
      <c r="BQ585" s="19">
        <v>24.849999999999998</v>
      </c>
      <c r="BR585" s="42">
        <v>31852.799999999999</v>
      </c>
      <c r="BS585" s="6">
        <f t="shared" si="923"/>
        <v>66.3</v>
      </c>
      <c r="BT585" s="4">
        <v>95.9</v>
      </c>
      <c r="BU585" s="42">
        <v>13057.2</v>
      </c>
      <c r="BV585" s="6">
        <f t="shared" si="924"/>
        <v>4.0999999999999943</v>
      </c>
      <c r="BW585" s="6">
        <f t="shared" si="925"/>
        <v>84.530600000000007</v>
      </c>
      <c r="BX585" s="4">
        <v>30.4</v>
      </c>
      <c r="BY585" s="22">
        <f t="shared" si="926"/>
        <v>25.748800000000003</v>
      </c>
      <c r="BZ585" s="4">
        <v>35.9</v>
      </c>
      <c r="CA585" s="22">
        <f t="shared" si="927"/>
        <v>30.407299999999999</v>
      </c>
      <c r="CB585" s="4">
        <v>33.5</v>
      </c>
      <c r="CC585" s="22">
        <f t="shared" si="928"/>
        <v>28.374500000000001</v>
      </c>
      <c r="CD585" s="22"/>
      <c r="CE585" s="123">
        <v>99.3</v>
      </c>
      <c r="CF585" s="124">
        <v>6890.7999999999993</v>
      </c>
      <c r="CG585" s="123">
        <v>97.2</v>
      </c>
      <c r="CH585" s="124">
        <v>4761.9000000000005</v>
      </c>
      <c r="CI585" s="123">
        <v>86.8</v>
      </c>
      <c r="CJ585" s="123">
        <v>94.4</v>
      </c>
      <c r="CK585" s="124">
        <v>4884.5999999999995</v>
      </c>
      <c r="CL585" s="19">
        <f t="shared" si="929"/>
        <v>0.84679665738161558</v>
      </c>
      <c r="CM585" s="22"/>
      <c r="CN585" s="22"/>
      <c r="CO585" s="22"/>
      <c r="CP585" s="6"/>
      <c r="CQ585" s="19"/>
      <c r="CR585" s="19"/>
      <c r="CS585" s="19"/>
      <c r="CT585" s="22"/>
      <c r="CU585" s="139"/>
      <c r="CV585" s="139"/>
      <c r="CW585" s="22"/>
      <c r="CX585" s="22"/>
      <c r="CY585" s="1"/>
      <c r="CZ585" s="22"/>
      <c r="DA585" s="1"/>
      <c r="DB585" s="126" t="s">
        <v>256</v>
      </c>
      <c r="DC585" s="127"/>
      <c r="DD585" s="128" t="s">
        <v>960</v>
      </c>
      <c r="DE585" s="1"/>
      <c r="DF585" s="1"/>
      <c r="DG585" s="1"/>
      <c r="DH585" s="1"/>
      <c r="DI585" s="1" t="s">
        <v>435</v>
      </c>
      <c r="DJ585" s="205" t="s">
        <v>482</v>
      </c>
      <c r="DK585" s="4">
        <v>2</v>
      </c>
      <c r="DL585" s="4"/>
      <c r="DM585" s="4"/>
      <c r="DN585" s="16">
        <v>0</v>
      </c>
      <c r="DO585" s="4"/>
      <c r="DP585" s="4"/>
      <c r="DQ585" s="4"/>
      <c r="DR585" s="1" t="s">
        <v>430</v>
      </c>
      <c r="DS585" s="1" t="s">
        <v>430</v>
      </c>
      <c r="DT585" s="1">
        <v>487</v>
      </c>
      <c r="DU585" s="1">
        <v>9.9</v>
      </c>
      <c r="DV585" s="1">
        <v>90.1</v>
      </c>
      <c r="DW585" s="1" t="s">
        <v>430</v>
      </c>
      <c r="DX585" s="1" t="s">
        <v>430</v>
      </c>
      <c r="DY585" s="1" t="s">
        <v>430</v>
      </c>
      <c r="DZ585" s="1" t="s">
        <v>430</v>
      </c>
      <c r="EA585" s="1">
        <v>0</v>
      </c>
      <c r="EB585" s="1"/>
      <c r="EC585" s="36"/>
      <c r="ED585" s="36"/>
      <c r="EE585" s="4">
        <v>5</v>
      </c>
      <c r="EF585" s="4">
        <v>30</v>
      </c>
      <c r="EG585" s="4">
        <v>2</v>
      </c>
      <c r="EH585" s="4">
        <v>0</v>
      </c>
      <c r="EI585" s="4" t="s">
        <v>513</v>
      </c>
      <c r="EJ585" s="4" t="s">
        <v>430</v>
      </c>
      <c r="EK585" s="4" t="s">
        <v>430</v>
      </c>
      <c r="EL585" s="6" t="s">
        <v>430</v>
      </c>
      <c r="EM585" s="4"/>
      <c r="EN585" s="4">
        <v>1</v>
      </c>
      <c r="EO585" s="4">
        <v>1</v>
      </c>
      <c r="EP585" s="4">
        <v>1</v>
      </c>
      <c r="EQ585" s="31" t="s">
        <v>513</v>
      </c>
      <c r="ER585" s="14" t="s">
        <v>513</v>
      </c>
      <c r="ES585" s="129">
        <v>12268</v>
      </c>
      <c r="ET585" s="130">
        <v>75</v>
      </c>
      <c r="EU585" s="130">
        <v>3464</v>
      </c>
      <c r="EV585" s="130">
        <v>4000</v>
      </c>
      <c r="EW585" s="130">
        <v>40560</v>
      </c>
      <c r="EX585" s="130">
        <v>2235</v>
      </c>
      <c r="EY585" s="131">
        <f t="shared" si="930"/>
        <v>302.17199999999997</v>
      </c>
      <c r="EZ585" s="38">
        <f t="shared" si="931"/>
        <v>1510.86</v>
      </c>
      <c r="FA585" s="9"/>
      <c r="FB585" s="9"/>
      <c r="FC585" s="9"/>
      <c r="FD585" s="9"/>
      <c r="FE585" s="132"/>
      <c r="FF585" s="132"/>
      <c r="FG585" s="132"/>
      <c r="FH585" s="133"/>
      <c r="FI585" s="11"/>
      <c r="FJ585" s="133"/>
      <c r="FK585" s="135"/>
      <c r="FL585" s="136"/>
      <c r="FM585" s="9"/>
      <c r="FN585" s="1"/>
      <c r="FO585" s="40">
        <f t="shared" si="932"/>
        <v>0.3</v>
      </c>
      <c r="FP585" s="9"/>
      <c r="FQ585" s="118">
        <f t="shared" si="933"/>
        <v>64.520785219399542</v>
      </c>
      <c r="FR585" s="137">
        <f t="shared" si="934"/>
        <v>0.302172</v>
      </c>
      <c r="FS585" s="140">
        <f>DT585/EY585</f>
        <v>1.6116648796049933</v>
      </c>
      <c r="FT585" s="140"/>
      <c r="FU585" s="336">
        <v>43831</v>
      </c>
      <c r="FV585" s="343"/>
      <c r="FW585" s="237" t="s">
        <v>1314</v>
      </c>
      <c r="FX585" s="208"/>
      <c r="FY585" s="243" t="s">
        <v>2461</v>
      </c>
      <c r="FZ585" s="1"/>
      <c r="GA585" s="237" t="s">
        <v>430</v>
      </c>
      <c r="GB585" s="9"/>
      <c r="GC585" s="9"/>
      <c r="GD585" s="1"/>
      <c r="GE585" s="20">
        <v>0</v>
      </c>
      <c r="GF585" s="237" t="s">
        <v>513</v>
      </c>
      <c r="GG585" s="1"/>
      <c r="GH585" s="244" t="s">
        <v>430</v>
      </c>
      <c r="GI585" s="351">
        <v>1</v>
      </c>
      <c r="GJ585" s="244" t="s">
        <v>513</v>
      </c>
      <c r="GK585" s="1"/>
      <c r="GL585" s="244" t="s">
        <v>513</v>
      </c>
      <c r="GM585" s="9"/>
      <c r="GN585" s="1"/>
      <c r="GO585" s="10">
        <v>43861</v>
      </c>
      <c r="GP585" s="10"/>
      <c r="GQ585" s="20"/>
      <c r="GR585" s="138"/>
      <c r="GS585" s="1"/>
      <c r="GT585" s="1"/>
      <c r="GU585" s="1"/>
      <c r="GV585" s="1"/>
      <c r="GW585" s="1"/>
      <c r="GX585" s="1"/>
      <c r="GY585" s="9"/>
      <c r="GZ585" s="9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9"/>
      <c r="KC585" s="9"/>
      <c r="KD585" s="9"/>
      <c r="KE585" s="20">
        <f t="shared" si="935"/>
        <v>34.749780000000001</v>
      </c>
      <c r="KF585" s="20">
        <f t="shared" si="936"/>
        <v>255.939684</v>
      </c>
      <c r="KG585" s="20">
        <f t="shared" si="937"/>
        <v>10.273847999999999</v>
      </c>
      <c r="KH585" s="20">
        <f t="shared" si="938"/>
        <v>4.1004740400000008</v>
      </c>
      <c r="KI585" s="20">
        <f t="shared" si="939"/>
        <v>0.302172</v>
      </c>
      <c r="KJ585" s="20">
        <f t="shared" si="940"/>
        <v>77.805663936000016</v>
      </c>
      <c r="KK585" s="20">
        <f t="shared" si="941"/>
        <v>91.882346556000002</v>
      </c>
      <c r="KL585" s="20">
        <f t="shared" si="942"/>
        <v>85.739794140000001</v>
      </c>
      <c r="KM585" s="9"/>
      <c r="KN585" s="9"/>
      <c r="KO585" s="9"/>
      <c r="KP585" s="1"/>
      <c r="KQ585" s="9"/>
      <c r="KR585" s="9"/>
      <c r="KS585" s="245" t="s">
        <v>430</v>
      </c>
      <c r="KT585" s="459" t="s">
        <v>430</v>
      </c>
      <c r="KU585" s="237" t="s">
        <v>430</v>
      </c>
      <c r="KV585" s="237" t="s">
        <v>430</v>
      </c>
      <c r="KW585" s="237" t="s">
        <v>430</v>
      </c>
      <c r="KX585" s="237" t="s">
        <v>430</v>
      </c>
      <c r="KY585" s="237" t="s">
        <v>430</v>
      </c>
      <c r="KZ585" s="237" t="s">
        <v>430</v>
      </c>
      <c r="LA585" s="11" t="s">
        <v>2498</v>
      </c>
      <c r="LB585" s="11"/>
      <c r="LC585" s="11"/>
    </row>
    <row r="586" spans="1:315">
      <c r="A586" s="1">
        <v>34</v>
      </c>
      <c r="B586" s="1">
        <f>COUNTIFS($D$3:D586,D586,$F$3:F586,F586)</f>
        <v>1</v>
      </c>
      <c r="C586" s="34">
        <v>14563</v>
      </c>
      <c r="D586" s="72" t="s">
        <v>1008</v>
      </c>
      <c r="E586" s="73" t="s">
        <v>601</v>
      </c>
      <c r="F586" s="75">
        <v>7651294860</v>
      </c>
      <c r="G586" s="74">
        <v>45</v>
      </c>
      <c r="H586" s="442">
        <v>44244</v>
      </c>
      <c r="I586" s="29" t="s">
        <v>1450</v>
      </c>
      <c r="J586" s="24" t="s">
        <v>486</v>
      </c>
      <c r="K586" s="2" t="s">
        <v>429</v>
      </c>
      <c r="L586" s="2">
        <v>5</v>
      </c>
      <c r="M586" s="2">
        <v>1</v>
      </c>
      <c r="N586" s="2" t="s">
        <v>644</v>
      </c>
      <c r="O586" s="11"/>
      <c r="P586" s="2" t="s">
        <v>1437</v>
      </c>
      <c r="Q586" s="11"/>
      <c r="R586" s="11"/>
      <c r="S586" s="11"/>
      <c r="T586" s="41"/>
      <c r="U586" s="41"/>
      <c r="V586" s="61" t="s">
        <v>1358</v>
      </c>
      <c r="W586" s="59" t="s">
        <v>1305</v>
      </c>
      <c r="X586" s="60"/>
      <c r="Y586" s="60"/>
      <c r="Z586" s="11"/>
      <c r="AA586" s="1" t="s">
        <v>793</v>
      </c>
      <c r="AB586" s="1"/>
      <c r="AC586" s="112">
        <v>448</v>
      </c>
      <c r="AD586" s="112">
        <v>2200</v>
      </c>
      <c r="AE586" s="11"/>
      <c r="AF586" s="11"/>
      <c r="AG586" s="11" t="s">
        <v>482</v>
      </c>
      <c r="AH586" s="112">
        <v>150</v>
      </c>
      <c r="AI586" s="11"/>
      <c r="AJ586" s="11"/>
      <c r="AK586" s="112"/>
      <c r="AL586" s="1"/>
      <c r="AM586" s="11"/>
      <c r="AN586" s="1"/>
      <c r="AO586" s="113">
        <v>28.2</v>
      </c>
      <c r="AP586" s="114">
        <v>68.5</v>
      </c>
      <c r="AQ586" s="115">
        <v>1.95</v>
      </c>
      <c r="AR586" s="116">
        <f t="shared" si="917"/>
        <v>98.65</v>
      </c>
      <c r="AS586" s="117">
        <f t="shared" si="918"/>
        <v>0.4116788321167883</v>
      </c>
      <c r="AT586" s="118">
        <f t="shared" si="919"/>
        <v>0.80277372262773716</v>
      </c>
      <c r="AU586" s="119">
        <f t="shared" si="920"/>
        <v>0.40028388928317954</v>
      </c>
      <c r="AV586" s="19">
        <f>AW586*AO586/100</f>
        <v>20.565999999999999</v>
      </c>
      <c r="AW586" s="19">
        <f>98-AY586-(CD586*100/AO586)</f>
        <v>72.929078014184398</v>
      </c>
      <c r="AX586" s="120">
        <v>6.5</v>
      </c>
      <c r="AY586" s="19">
        <f>AX586*100/AO586</f>
        <v>23.049645390070921</v>
      </c>
      <c r="AZ586" s="1" t="s">
        <v>431</v>
      </c>
      <c r="BA586" s="55">
        <v>29.1</v>
      </c>
      <c r="BB586" s="1" t="s">
        <v>431</v>
      </c>
      <c r="BC586" s="6">
        <v>1.2E-2</v>
      </c>
      <c r="BD586" s="6"/>
      <c r="BE586" s="19"/>
      <c r="BF586" s="19"/>
      <c r="BG586" s="2">
        <v>5543</v>
      </c>
      <c r="BH586" s="2">
        <v>300</v>
      </c>
      <c r="BI586" s="19">
        <v>0</v>
      </c>
      <c r="BJ586" s="19">
        <v>45.3</v>
      </c>
      <c r="BK586" s="1">
        <v>54.7</v>
      </c>
      <c r="BL586" s="121">
        <f t="shared" si="921"/>
        <v>0.82815356489945147</v>
      </c>
      <c r="BM586" s="122">
        <v>0.33</v>
      </c>
      <c r="BN586" s="6">
        <f t="shared" si="922"/>
        <v>1.1702127659574468</v>
      </c>
      <c r="BO586" s="1" t="s">
        <v>431</v>
      </c>
      <c r="BP586" s="19">
        <v>25</v>
      </c>
      <c r="BQ586" s="19">
        <v>53.7</v>
      </c>
      <c r="BR586" s="6">
        <v>50544.9</v>
      </c>
      <c r="BS586" s="6">
        <f t="shared" si="923"/>
        <v>41.8</v>
      </c>
      <c r="BT586" s="4">
        <v>77.3</v>
      </c>
      <c r="BU586" s="42">
        <v>7402.8571428571422</v>
      </c>
      <c r="BV586" s="6">
        <f t="shared" si="924"/>
        <v>22.700000000000003</v>
      </c>
      <c r="BW586" s="6">
        <f t="shared" si="925"/>
        <v>68.294499999999999</v>
      </c>
      <c r="BX586" s="22">
        <v>20.9</v>
      </c>
      <c r="BY586" s="22">
        <f t="shared" si="926"/>
        <v>14.316499999999998</v>
      </c>
      <c r="BZ586" s="4">
        <v>20.9</v>
      </c>
      <c r="CA586" s="22">
        <f t="shared" si="927"/>
        <v>14.316499999999998</v>
      </c>
      <c r="CB586" s="4">
        <v>57.9</v>
      </c>
      <c r="CC586" s="22">
        <f t="shared" si="928"/>
        <v>39.661500000000004</v>
      </c>
      <c r="CD586" s="22">
        <v>0.56999999999999995</v>
      </c>
      <c r="CE586" s="123">
        <v>93.3</v>
      </c>
      <c r="CF586" s="123">
        <v>7494</v>
      </c>
      <c r="CG586" s="123">
        <v>74.599999999999994</v>
      </c>
      <c r="CH586" s="123">
        <v>5560</v>
      </c>
      <c r="CI586" s="123">
        <v>16.8</v>
      </c>
      <c r="CJ586" s="123">
        <v>45</v>
      </c>
      <c r="CK586" s="123">
        <v>5820</v>
      </c>
      <c r="CL586" s="19">
        <f t="shared" si="929"/>
        <v>1</v>
      </c>
      <c r="CM586" s="22">
        <v>2</v>
      </c>
      <c r="CN586" s="22">
        <v>3.77</v>
      </c>
      <c r="CO586" s="22">
        <v>7.46</v>
      </c>
      <c r="CP586" s="6"/>
      <c r="CQ586" s="19"/>
      <c r="CR586" s="19"/>
      <c r="CS586" s="20"/>
      <c r="CT586" s="22"/>
      <c r="CU586" s="139"/>
      <c r="CV586" s="139"/>
      <c r="CW586" s="22"/>
      <c r="CX586" s="22"/>
      <c r="CY586" s="1"/>
      <c r="CZ586" s="22"/>
      <c r="DA586" s="16"/>
      <c r="DB586" s="126" t="s">
        <v>256</v>
      </c>
      <c r="DC586" s="127"/>
      <c r="DD586" s="128" t="s">
        <v>1339</v>
      </c>
      <c r="DE586" s="1"/>
      <c r="DF586" s="1"/>
      <c r="DG586" s="1"/>
      <c r="DH586" s="1"/>
      <c r="DI586" s="1" t="s">
        <v>435</v>
      </c>
      <c r="DJ586" s="205" t="s">
        <v>482</v>
      </c>
      <c r="DK586" s="4">
        <v>2</v>
      </c>
      <c r="DL586" s="4" t="s">
        <v>441</v>
      </c>
      <c r="DM586" s="4" t="s">
        <v>441</v>
      </c>
      <c r="DN586" s="16">
        <v>0</v>
      </c>
      <c r="DO586" s="4">
        <v>0</v>
      </c>
      <c r="DP586" s="4">
        <v>0</v>
      </c>
      <c r="DQ586" s="4" t="s">
        <v>430</v>
      </c>
      <c r="DR586" s="1" t="s">
        <v>430</v>
      </c>
      <c r="DS586" s="1" t="s">
        <v>430</v>
      </c>
      <c r="DT586" s="1">
        <v>130</v>
      </c>
      <c r="DU586" s="1">
        <v>14.6</v>
      </c>
      <c r="DV586" s="1">
        <v>85.4</v>
      </c>
      <c r="DW586" s="1" t="s">
        <v>430</v>
      </c>
      <c r="DX586" s="1" t="s">
        <v>430</v>
      </c>
      <c r="DY586" s="1" t="s">
        <v>430</v>
      </c>
      <c r="DZ586" s="1" t="s">
        <v>430</v>
      </c>
      <c r="EA586" s="1">
        <v>0</v>
      </c>
      <c r="EB586" s="1"/>
      <c r="EC586" s="36"/>
      <c r="ED586" s="36"/>
      <c r="EE586" s="4">
        <v>5</v>
      </c>
      <c r="EF586" s="4">
        <v>15</v>
      </c>
      <c r="EG586" s="4">
        <v>2</v>
      </c>
      <c r="EH586" s="4">
        <v>1</v>
      </c>
      <c r="EI586" s="4" t="s">
        <v>2588</v>
      </c>
      <c r="EJ586" s="4">
        <v>169</v>
      </c>
      <c r="EK586" s="4">
        <v>93</v>
      </c>
      <c r="EL586" s="6">
        <f>EK586/(EJ586*EJ586*0.01*0.01)</f>
        <v>32.561885088057139</v>
      </c>
      <c r="EM586" s="4">
        <v>1</v>
      </c>
      <c r="EN586" s="1">
        <v>0</v>
      </c>
      <c r="EO586" s="4">
        <v>2</v>
      </c>
      <c r="EP586" s="4">
        <v>1</v>
      </c>
      <c r="EQ586" s="31" t="s">
        <v>2455</v>
      </c>
      <c r="ER586" s="14">
        <v>44266</v>
      </c>
      <c r="ES586" s="129">
        <v>14563</v>
      </c>
      <c r="ET586" s="130">
        <v>75</v>
      </c>
      <c r="EU586" s="130">
        <v>6421</v>
      </c>
      <c r="EV586" s="130">
        <v>4000</v>
      </c>
      <c r="EW586" s="130">
        <v>39780</v>
      </c>
      <c r="EX586" s="130">
        <v>3224</v>
      </c>
      <c r="EY586" s="131">
        <f t="shared" si="930"/>
        <v>427.50240000000002</v>
      </c>
      <c r="EZ586" s="38">
        <f t="shared" si="931"/>
        <v>2137.5120000000002</v>
      </c>
      <c r="FA586" s="9"/>
      <c r="FB586" s="9"/>
      <c r="FC586" s="9"/>
      <c r="FD586" s="9"/>
      <c r="FE586" s="132"/>
      <c r="FF586" s="132"/>
      <c r="FG586" s="132"/>
      <c r="FH586" s="133"/>
      <c r="FI586" s="134"/>
      <c r="FJ586" s="133"/>
      <c r="FK586" s="135"/>
      <c r="FL586" s="136"/>
      <c r="FM586" s="9"/>
      <c r="FN586" s="1"/>
      <c r="FO586" s="40">
        <f t="shared" si="932"/>
        <v>0.44800000000000001</v>
      </c>
      <c r="FP586" s="9"/>
      <c r="FQ586" s="118">
        <f t="shared" si="933"/>
        <v>50.210247624980532</v>
      </c>
      <c r="FR586" s="137">
        <f t="shared" si="934"/>
        <v>0.4275024</v>
      </c>
      <c r="FS586" s="9"/>
      <c r="FT586" s="1">
        <v>12</v>
      </c>
      <c r="FU586" s="337">
        <v>43862</v>
      </c>
      <c r="FV586" s="343"/>
      <c r="FW586" s="237" t="s">
        <v>2471</v>
      </c>
      <c r="FX586" s="208"/>
      <c r="FY586" s="243" t="s">
        <v>2429</v>
      </c>
      <c r="FZ586" s="1">
        <v>0</v>
      </c>
      <c r="GA586" s="1">
        <v>3</v>
      </c>
      <c r="GB586" s="9" t="s">
        <v>1418</v>
      </c>
      <c r="GC586" s="9"/>
      <c r="GD586" s="1">
        <v>0</v>
      </c>
      <c r="GE586" s="20">
        <v>0</v>
      </c>
      <c r="GF586" s="237" t="s">
        <v>513</v>
      </c>
      <c r="GG586" s="1">
        <v>1</v>
      </c>
      <c r="GH586" s="28">
        <v>44251</v>
      </c>
      <c r="GI586" s="351">
        <v>1</v>
      </c>
      <c r="GJ586" s="244" t="s">
        <v>2884</v>
      </c>
      <c r="GK586" s="1">
        <v>0</v>
      </c>
      <c r="GL586" s="244" t="s">
        <v>513</v>
      </c>
      <c r="GM586" s="9" t="s">
        <v>1306</v>
      </c>
      <c r="GN586" s="1"/>
      <c r="GO586" s="10">
        <v>44244</v>
      </c>
      <c r="GP586" s="14" t="s">
        <v>522</v>
      </c>
      <c r="GQ586" s="20">
        <v>-1</v>
      </c>
      <c r="GR586" s="138"/>
      <c r="GS586" s="1"/>
      <c r="GT586" s="1"/>
      <c r="GU586" s="1"/>
      <c r="GV586" s="1"/>
      <c r="GW586" s="1"/>
      <c r="GX586" s="1"/>
      <c r="GY586" s="9"/>
      <c r="GZ586" s="1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9"/>
      <c r="KC586" s="9"/>
      <c r="KD586" s="9"/>
      <c r="KE586" s="20">
        <f t="shared" si="935"/>
        <v>120.5556768</v>
      </c>
      <c r="KF586" s="20">
        <f t="shared" si="936"/>
        <v>292.83914399999998</v>
      </c>
      <c r="KG586" s="20">
        <f t="shared" si="937"/>
        <v>8.3362967999999995</v>
      </c>
      <c r="KH586" s="20">
        <f t="shared" si="938"/>
        <v>27.787655999999998</v>
      </c>
      <c r="KI586" s="20">
        <f t="shared" si="939"/>
        <v>1.4107579200000002</v>
      </c>
      <c r="KJ586" s="20">
        <f t="shared" si="940"/>
        <v>61.203381095999987</v>
      </c>
      <c r="KK586" s="20">
        <f t="shared" si="941"/>
        <v>61.203381095999987</v>
      </c>
      <c r="KL586" s="20">
        <f t="shared" si="942"/>
        <v>169.55386437600001</v>
      </c>
      <c r="KM586" s="9"/>
      <c r="KN586" s="9"/>
      <c r="KO586" s="9"/>
      <c r="KP586" s="1"/>
      <c r="KQ586" s="9"/>
      <c r="KR586" s="9"/>
      <c r="KS586" s="23">
        <v>44251</v>
      </c>
      <c r="KT586" s="20">
        <v>2</v>
      </c>
      <c r="KU586" s="1">
        <v>3</v>
      </c>
      <c r="KV586" s="1">
        <v>2</v>
      </c>
      <c r="KW586" s="23">
        <v>44515</v>
      </c>
      <c r="KX586" s="1">
        <v>2</v>
      </c>
      <c r="KY586" s="1">
        <v>0</v>
      </c>
      <c r="KZ586" s="1">
        <v>0</v>
      </c>
      <c r="LA586" s="11" t="s">
        <v>2428</v>
      </c>
      <c r="LB586" s="11"/>
      <c r="LC586" s="11"/>
    </row>
    <row r="587" spans="1:315">
      <c r="A587" s="1">
        <v>106</v>
      </c>
      <c r="B587" s="1">
        <f>COUNTIFS($D$3:D587,D587,$F$3:F587,F587)</f>
        <v>2</v>
      </c>
      <c r="C587" s="34">
        <v>15072</v>
      </c>
      <c r="D587" s="72" t="s">
        <v>1008</v>
      </c>
      <c r="E587" s="73" t="s">
        <v>601</v>
      </c>
      <c r="F587" s="75">
        <v>7651294860</v>
      </c>
      <c r="G587" s="74">
        <v>45</v>
      </c>
      <c r="H587" s="442">
        <v>44305</v>
      </c>
      <c r="I587" s="29" t="s">
        <v>436</v>
      </c>
      <c r="J587" s="24" t="s">
        <v>486</v>
      </c>
      <c r="K587" s="2" t="s">
        <v>429</v>
      </c>
      <c r="L587" s="2">
        <v>13</v>
      </c>
      <c r="M587" s="2" t="s">
        <v>562</v>
      </c>
      <c r="N587" s="2" t="s">
        <v>644</v>
      </c>
      <c r="O587" s="11"/>
      <c r="P587" s="2" t="s">
        <v>1528</v>
      </c>
      <c r="Q587" s="11"/>
      <c r="R587" s="11"/>
      <c r="S587" s="11"/>
      <c r="T587" s="41"/>
      <c r="U587" s="41"/>
      <c r="V587" s="61" t="s">
        <v>1358</v>
      </c>
      <c r="W587" s="41"/>
      <c r="X587" s="43" t="s">
        <v>1544</v>
      </c>
      <c r="Y587" s="68"/>
      <c r="Z587" s="11"/>
      <c r="AA587" s="1" t="s">
        <v>793</v>
      </c>
      <c r="AB587" s="1"/>
      <c r="AC587" s="112">
        <v>144</v>
      </c>
      <c r="AD587" s="112">
        <v>1800</v>
      </c>
      <c r="AE587" s="11"/>
      <c r="AF587" s="11"/>
      <c r="AG587" s="11" t="s">
        <v>482</v>
      </c>
      <c r="AH587" s="112">
        <v>150</v>
      </c>
      <c r="AI587" s="11"/>
      <c r="AJ587" s="11"/>
      <c r="AK587" s="112"/>
      <c r="AL587" s="1"/>
      <c r="AM587" s="11"/>
      <c r="AN587" s="1"/>
      <c r="AO587" s="113">
        <v>69.099999999999994</v>
      </c>
      <c r="AP587" s="114">
        <v>26.8</v>
      </c>
      <c r="AQ587" s="115">
        <v>2.89</v>
      </c>
      <c r="AR587" s="116">
        <f t="shared" si="917"/>
        <v>98.789999999999992</v>
      </c>
      <c r="AS587" s="117">
        <f t="shared" si="918"/>
        <v>2.5783582089552235</v>
      </c>
      <c r="AT587" s="118">
        <f t="shared" si="919"/>
        <v>7.451455223880596</v>
      </c>
      <c r="AU587" s="119">
        <f t="shared" si="920"/>
        <v>2.3273829572246543</v>
      </c>
      <c r="AV587" s="19">
        <f>AW587*AO587/100</f>
        <v>61.358000000000004</v>
      </c>
      <c r="AW587" s="19">
        <f>98-AY587-(CD587*100/AO587)</f>
        <v>88.795947901591902</v>
      </c>
      <c r="AX587" s="120">
        <v>4.76</v>
      </c>
      <c r="AY587" s="19">
        <f>AX587*100/AO587</f>
        <v>6.8885672937771352</v>
      </c>
      <c r="AZ587" s="1" t="s">
        <v>431</v>
      </c>
      <c r="BA587" s="55">
        <v>11.6</v>
      </c>
      <c r="BB587" s="1" t="s">
        <v>431</v>
      </c>
      <c r="BC587" s="6">
        <v>4.7E-2</v>
      </c>
      <c r="BD587" s="6"/>
      <c r="BE587" s="19"/>
      <c r="BF587" s="19"/>
      <c r="BG587" s="64">
        <v>6915.8333333333339</v>
      </c>
      <c r="BH587" s="64">
        <v>523.63636363636363</v>
      </c>
      <c r="BI587" s="19">
        <v>0.93</v>
      </c>
      <c r="BJ587" s="19">
        <v>31.9</v>
      </c>
      <c r="BK587" s="19">
        <f>100-BJ587</f>
        <v>68.099999999999994</v>
      </c>
      <c r="BL587" s="121">
        <f t="shared" si="921"/>
        <v>0.46842878120411163</v>
      </c>
      <c r="BM587" s="122">
        <v>0.18</v>
      </c>
      <c r="BN587" s="6">
        <f t="shared" si="922"/>
        <v>0.26049204052098412</v>
      </c>
      <c r="BO587" s="1" t="s">
        <v>431</v>
      </c>
      <c r="BP587" s="19">
        <v>24.931000000000001</v>
      </c>
      <c r="BQ587" s="19">
        <v>49.3</v>
      </c>
      <c r="BR587" s="42">
        <v>26776</v>
      </c>
      <c r="BS587" s="6">
        <f t="shared" si="923"/>
        <v>52.300000000000004</v>
      </c>
      <c r="BT587" s="4">
        <v>97.4</v>
      </c>
      <c r="BU587" s="42">
        <v>6390</v>
      </c>
      <c r="BV587" s="6">
        <f t="shared" si="924"/>
        <v>2.5999999999999943</v>
      </c>
      <c r="BW587" s="6">
        <f t="shared" si="925"/>
        <v>26.585599999999999</v>
      </c>
      <c r="BX587" s="22">
        <v>14.6</v>
      </c>
      <c r="BY587" s="22">
        <f t="shared" si="926"/>
        <v>3.9127999999999998</v>
      </c>
      <c r="BZ587" s="6">
        <v>37.700000000000003</v>
      </c>
      <c r="CA587" s="22">
        <f t="shared" si="927"/>
        <v>10.103600000000002</v>
      </c>
      <c r="CB587" s="6">
        <v>46.9</v>
      </c>
      <c r="CC587" s="22">
        <f t="shared" si="928"/>
        <v>12.5692</v>
      </c>
      <c r="CD587" s="22">
        <v>1.6</v>
      </c>
      <c r="CE587" s="123">
        <v>98.7</v>
      </c>
      <c r="CF587" s="124">
        <v>5180</v>
      </c>
      <c r="CG587" s="123">
        <v>89.2</v>
      </c>
      <c r="CH587" s="124">
        <v>3808</v>
      </c>
      <c r="CI587" s="123">
        <v>19.5</v>
      </c>
      <c r="CJ587" s="123">
        <v>38.5</v>
      </c>
      <c r="CK587" s="124">
        <v>4142</v>
      </c>
      <c r="CL587" s="19">
        <f t="shared" si="929"/>
        <v>0.38726790450928378</v>
      </c>
      <c r="CM587" s="19">
        <v>10.6</v>
      </c>
      <c r="CN587" s="19">
        <v>0.28999999999999998</v>
      </c>
      <c r="CO587" s="19">
        <v>2.11</v>
      </c>
      <c r="CP587" s="6"/>
      <c r="CQ587" s="19"/>
      <c r="CR587" s="19"/>
      <c r="CS587" s="20"/>
      <c r="CT587" s="25"/>
      <c r="CU587" s="125"/>
      <c r="CV587" s="125"/>
      <c r="CW587" s="1"/>
      <c r="CX587" s="1"/>
      <c r="CY587" s="1"/>
      <c r="CZ587" s="22"/>
      <c r="DA587" s="16"/>
      <c r="DB587" s="126" t="s">
        <v>257</v>
      </c>
      <c r="DC587" s="127"/>
      <c r="DD587" s="128" t="s">
        <v>1572</v>
      </c>
      <c r="DE587" s="1"/>
      <c r="DF587" s="1"/>
      <c r="DG587" s="1"/>
      <c r="DH587" s="1"/>
      <c r="DI587" s="1" t="s">
        <v>435</v>
      </c>
      <c r="DJ587" s="205" t="s">
        <v>482</v>
      </c>
      <c r="DK587" s="4">
        <v>2</v>
      </c>
      <c r="DL587" s="4"/>
      <c r="DM587" s="4"/>
      <c r="DN587" s="16">
        <v>0</v>
      </c>
      <c r="DO587" s="4"/>
      <c r="DP587" s="4"/>
      <c r="DQ587" s="4"/>
      <c r="DR587" s="55" t="s">
        <v>1414</v>
      </c>
      <c r="DS587" s="22" t="s">
        <v>430</v>
      </c>
      <c r="DT587" s="64">
        <v>340</v>
      </c>
      <c r="DU587" s="22">
        <v>11.2</v>
      </c>
      <c r="DV587" s="22">
        <v>88.8</v>
      </c>
      <c r="DW587" s="22" t="s">
        <v>430</v>
      </c>
      <c r="DX587" s="22" t="s">
        <v>430</v>
      </c>
      <c r="DY587" s="22" t="s">
        <v>430</v>
      </c>
      <c r="DZ587" s="22" t="s">
        <v>430</v>
      </c>
      <c r="EA587" s="2">
        <v>0</v>
      </c>
      <c r="EB587" s="65"/>
      <c r="EC587" s="36"/>
      <c r="ED587" s="36"/>
      <c r="EE587" s="4">
        <f>L587</f>
        <v>13</v>
      </c>
      <c r="EF587" s="4">
        <v>15</v>
      </c>
      <c r="EG587" s="4"/>
      <c r="EH587" s="4">
        <v>1</v>
      </c>
      <c r="EI587" s="4" t="s">
        <v>2588</v>
      </c>
      <c r="EJ587" s="4">
        <v>169</v>
      </c>
      <c r="EK587" s="4">
        <v>93</v>
      </c>
      <c r="EL587" s="6">
        <f>EK587/(EJ587*EJ587*0.01*0.01)</f>
        <v>32.561885088057139</v>
      </c>
      <c r="EM587" s="4">
        <v>1</v>
      </c>
      <c r="EN587" s="1">
        <v>0</v>
      </c>
      <c r="EO587" s="4">
        <v>2</v>
      </c>
      <c r="EP587" s="4">
        <v>1</v>
      </c>
      <c r="EQ587" s="31" t="s">
        <v>2455</v>
      </c>
      <c r="ER587" s="14">
        <v>44266</v>
      </c>
      <c r="ES587" s="129">
        <v>14563</v>
      </c>
      <c r="ET587" s="130">
        <v>75</v>
      </c>
      <c r="EU587" s="130">
        <v>6421</v>
      </c>
      <c r="EV587" s="130">
        <v>4000</v>
      </c>
      <c r="EW587" s="130">
        <v>39780</v>
      </c>
      <c r="EX587" s="130">
        <v>3224</v>
      </c>
      <c r="EY587" s="131">
        <f t="shared" si="930"/>
        <v>427.50240000000002</v>
      </c>
      <c r="EZ587" s="38">
        <f t="shared" si="931"/>
        <v>5557.5312000000004</v>
      </c>
      <c r="FA587" s="9"/>
      <c r="FB587" s="9"/>
      <c r="FC587" s="9"/>
      <c r="FD587" s="9"/>
      <c r="FE587" s="132"/>
      <c r="FF587" s="132"/>
      <c r="FG587" s="132"/>
      <c r="FH587" s="133"/>
      <c r="FI587" s="134"/>
      <c r="FJ587" s="133"/>
      <c r="FK587" s="135"/>
      <c r="FL587" s="136"/>
      <c r="FM587" s="9"/>
      <c r="FN587" s="1"/>
      <c r="FO587" s="40">
        <f t="shared" si="932"/>
        <v>0.14399999999999999</v>
      </c>
      <c r="FP587" s="9"/>
      <c r="FQ587" s="118">
        <f t="shared" si="933"/>
        <v>50.210247624980532</v>
      </c>
      <c r="FR587" s="137">
        <f t="shared" si="934"/>
        <v>0.4275024</v>
      </c>
      <c r="FS587" s="9"/>
      <c r="FT587" s="1">
        <v>12</v>
      </c>
      <c r="FU587" s="337">
        <v>43862</v>
      </c>
      <c r="FV587" s="343"/>
      <c r="FW587" s="237" t="s">
        <v>1391</v>
      </c>
      <c r="FX587" s="208"/>
      <c r="FY587" s="243" t="s">
        <v>2539</v>
      </c>
      <c r="FZ587" s="1"/>
      <c r="GA587" s="1">
        <v>3</v>
      </c>
      <c r="GB587" s="9"/>
      <c r="GC587" s="9"/>
      <c r="GD587" s="1"/>
      <c r="GE587" s="20">
        <v>1</v>
      </c>
      <c r="GF587" s="237" t="s">
        <v>2440</v>
      </c>
      <c r="GG587" s="1"/>
      <c r="GH587" s="28">
        <v>44333</v>
      </c>
      <c r="GI587" s="351">
        <v>1</v>
      </c>
      <c r="GJ587" s="244" t="s">
        <v>2718</v>
      </c>
      <c r="GK587" s="1"/>
      <c r="GL587" s="244" t="s">
        <v>513</v>
      </c>
      <c r="GM587" s="9"/>
      <c r="GN587" s="1"/>
      <c r="GO587" s="10">
        <v>44305</v>
      </c>
      <c r="GP587" s="10"/>
      <c r="GQ587" s="20"/>
      <c r="GR587" s="138"/>
      <c r="GS587" s="1"/>
      <c r="GT587" s="1"/>
      <c r="GU587" s="1"/>
      <c r="GV587" s="1"/>
      <c r="GW587" s="1"/>
      <c r="GX587" s="1"/>
      <c r="GY587" s="9"/>
      <c r="GZ587" s="9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9"/>
      <c r="KC587" s="9"/>
      <c r="KD587" s="9"/>
      <c r="KE587" s="20">
        <f t="shared" si="935"/>
        <v>295.40415840000003</v>
      </c>
      <c r="KF587" s="20">
        <f t="shared" si="936"/>
        <v>114.57064320000001</v>
      </c>
      <c r="KG587" s="20">
        <f t="shared" si="937"/>
        <v>12.35481936</v>
      </c>
      <c r="KH587" s="20">
        <f t="shared" si="938"/>
        <v>20.349114240000002</v>
      </c>
      <c r="KI587" s="20">
        <f t="shared" si="939"/>
        <v>0.76950432000000002</v>
      </c>
      <c r="KJ587" s="20">
        <f t="shared" si="940"/>
        <v>16.727313907199999</v>
      </c>
      <c r="KK587" s="20">
        <f t="shared" si="941"/>
        <v>43.19313248640001</v>
      </c>
      <c r="KL587" s="20">
        <f t="shared" si="942"/>
        <v>53.7336316608</v>
      </c>
      <c r="KM587" s="9"/>
      <c r="KN587" s="9"/>
      <c r="KO587" s="9"/>
      <c r="KP587" s="1"/>
      <c r="KQ587" s="9"/>
      <c r="KR587" s="9"/>
      <c r="KS587" s="23">
        <v>44333</v>
      </c>
      <c r="KT587" s="20">
        <v>1</v>
      </c>
      <c r="KU587" s="1">
        <v>1</v>
      </c>
      <c r="KV587" s="1">
        <v>1</v>
      </c>
      <c r="KW587" s="23">
        <v>44515</v>
      </c>
      <c r="KX587" s="1">
        <v>2</v>
      </c>
      <c r="KY587" s="1">
        <v>0</v>
      </c>
      <c r="KZ587" s="1">
        <v>0</v>
      </c>
      <c r="LA587" s="11" t="s">
        <v>2428</v>
      </c>
      <c r="LB587" s="11"/>
      <c r="LC587" s="11"/>
    </row>
    <row r="588" spans="1:315">
      <c r="A588" s="1">
        <v>110</v>
      </c>
      <c r="B588" s="1">
        <f>COUNTIFS($D$3:D588,D588,$F$3:F588,F588)</f>
        <v>1</v>
      </c>
      <c r="C588" s="34">
        <v>17355</v>
      </c>
      <c r="D588" s="21" t="s">
        <v>2020</v>
      </c>
      <c r="E588" s="2" t="s">
        <v>544</v>
      </c>
      <c r="F588" s="12">
        <v>6208311923</v>
      </c>
      <c r="G588" s="1">
        <v>60</v>
      </c>
      <c r="H588" s="441">
        <v>44686</v>
      </c>
      <c r="I588" s="29" t="s">
        <v>2017</v>
      </c>
      <c r="J588" s="24" t="s">
        <v>486</v>
      </c>
      <c r="K588" s="2" t="s">
        <v>429</v>
      </c>
      <c r="L588" s="2">
        <v>11</v>
      </c>
      <c r="M588" s="2" t="s">
        <v>2021</v>
      </c>
      <c r="N588" s="2" t="s">
        <v>430</v>
      </c>
      <c r="O588" s="11"/>
      <c r="P588" s="2" t="s">
        <v>1991</v>
      </c>
      <c r="Q588" s="11"/>
      <c r="R588" s="11"/>
      <c r="S588" s="11"/>
      <c r="T588" s="41"/>
      <c r="U588" s="41"/>
      <c r="V588" s="61" t="s">
        <v>1980</v>
      </c>
      <c r="W588" s="41"/>
      <c r="X588" s="41"/>
      <c r="Y588" s="41"/>
      <c r="Z588" s="29"/>
      <c r="AA588" s="1" t="s">
        <v>1780</v>
      </c>
      <c r="AB588" s="1"/>
      <c r="AC588" s="112">
        <v>7</v>
      </c>
      <c r="AD588" s="112">
        <v>81</v>
      </c>
      <c r="AE588" s="11"/>
      <c r="AF588" s="11"/>
      <c r="AG588" s="11" t="s">
        <v>490</v>
      </c>
      <c r="AH588" s="112">
        <v>50</v>
      </c>
      <c r="AI588" s="1"/>
      <c r="AJ588" s="11"/>
      <c r="AK588" s="112"/>
      <c r="AL588" s="1"/>
      <c r="AM588" s="11"/>
      <c r="AN588" s="1"/>
      <c r="AO588" s="113">
        <v>32.200000000000003</v>
      </c>
      <c r="AP588" s="114">
        <v>19.899999999999999</v>
      </c>
      <c r="AQ588" s="115">
        <v>45.2</v>
      </c>
      <c r="AR588" s="116">
        <f t="shared" si="917"/>
        <v>97.300000000000011</v>
      </c>
      <c r="AS588" s="117">
        <f t="shared" si="918"/>
        <v>1.6180904522613069</v>
      </c>
      <c r="AT588" s="118">
        <f t="shared" si="919"/>
        <v>73.137688442211072</v>
      </c>
      <c r="AU588" s="119">
        <f t="shared" si="920"/>
        <v>0.49462365591397855</v>
      </c>
      <c r="AV588" s="19">
        <f>AW588*AO588/100</f>
        <v>28.876000000000005</v>
      </c>
      <c r="AW588" s="19">
        <f>98-AY588</f>
        <v>89.677018633540371</v>
      </c>
      <c r="AX588" s="120">
        <v>2.68</v>
      </c>
      <c r="AY588" s="19">
        <f>AX588*100/AO588</f>
        <v>8.3229813664596257</v>
      </c>
      <c r="AZ588" s="1" t="s">
        <v>431</v>
      </c>
      <c r="BA588" s="55">
        <v>9.6999999999999993</v>
      </c>
      <c r="BB588" s="1" t="s">
        <v>431</v>
      </c>
      <c r="BC588" s="6">
        <v>0.11</v>
      </c>
      <c r="BD588" s="6"/>
      <c r="BE588" s="19"/>
      <c r="BF588" s="19"/>
      <c r="BG588" s="64">
        <v>4396.1538461538457</v>
      </c>
      <c r="BH588" s="64">
        <v>110</v>
      </c>
      <c r="BI588" s="19">
        <v>0</v>
      </c>
      <c r="BJ588" s="19">
        <v>52.6</v>
      </c>
      <c r="BK588" s="19">
        <f>100-BJ588</f>
        <v>47.4</v>
      </c>
      <c r="BL588" s="121">
        <f t="shared" si="921"/>
        <v>1.109704641350211</v>
      </c>
      <c r="BM588" s="122">
        <v>0.4</v>
      </c>
      <c r="BN588" s="6">
        <f t="shared" si="922"/>
        <v>1.2422360248447204</v>
      </c>
      <c r="BO588" s="1" t="s">
        <v>431</v>
      </c>
      <c r="BP588" s="19">
        <v>48.898305084745765</v>
      </c>
      <c r="BQ588" s="19">
        <v>34.4</v>
      </c>
      <c r="BR588" s="42">
        <v>63744</v>
      </c>
      <c r="BS588" s="6">
        <f t="shared" si="923"/>
        <v>49.5</v>
      </c>
      <c r="BT588" s="4">
        <v>73.8</v>
      </c>
      <c r="BU588" s="42">
        <v>6557.1428571428569</v>
      </c>
      <c r="BV588" s="6">
        <f t="shared" si="924"/>
        <v>26.200000000000003</v>
      </c>
      <c r="BW588" s="6">
        <f t="shared" si="925"/>
        <v>19.8005</v>
      </c>
      <c r="BX588" s="22">
        <v>6</v>
      </c>
      <c r="BY588" s="22">
        <f t="shared" si="926"/>
        <v>1.194</v>
      </c>
      <c r="BZ588" s="6">
        <v>43.5</v>
      </c>
      <c r="CA588" s="22">
        <f t="shared" si="927"/>
        <v>8.6564999999999994</v>
      </c>
      <c r="CB588" s="6">
        <v>50</v>
      </c>
      <c r="CC588" s="22">
        <f t="shared" si="928"/>
        <v>9.9499999999999993</v>
      </c>
      <c r="CD588" s="22" t="s">
        <v>431</v>
      </c>
      <c r="CE588" s="123">
        <v>93.2</v>
      </c>
      <c r="CF588" s="124">
        <v>9562</v>
      </c>
      <c r="CG588" s="123">
        <v>85.6</v>
      </c>
      <c r="CH588" s="124">
        <v>6396</v>
      </c>
      <c r="CI588" s="123">
        <v>46</v>
      </c>
      <c r="CJ588" s="123">
        <v>65.8</v>
      </c>
      <c r="CK588" s="124">
        <v>5510</v>
      </c>
      <c r="CL588" s="19">
        <f t="shared" si="929"/>
        <v>0.13793103448275862</v>
      </c>
      <c r="CM588" s="19"/>
      <c r="CN588" s="19"/>
      <c r="CO588" s="19"/>
      <c r="CP588" s="6"/>
      <c r="CQ588" s="19"/>
      <c r="CR588" s="19"/>
      <c r="CS588" s="20"/>
      <c r="CT588" s="25"/>
      <c r="CU588" s="125"/>
      <c r="CV588" s="125"/>
      <c r="CW588" s="1"/>
      <c r="CX588" s="1"/>
      <c r="CY588" s="1"/>
      <c r="CZ588" s="22"/>
      <c r="DA588" s="16"/>
      <c r="DB588" s="126"/>
      <c r="DC588" s="127"/>
      <c r="DD588" s="128"/>
      <c r="DE588" s="1"/>
      <c r="DF588" s="1"/>
      <c r="DG588" s="1"/>
      <c r="DH588" s="1"/>
      <c r="DI588" s="1" t="s">
        <v>433</v>
      </c>
      <c r="DJ588" s="206" t="s">
        <v>490</v>
      </c>
      <c r="DK588" s="4">
        <v>2</v>
      </c>
      <c r="DL588" s="4"/>
      <c r="DM588" s="4"/>
      <c r="DN588" s="16">
        <v>0</v>
      </c>
      <c r="DO588" s="4"/>
      <c r="DP588" s="4"/>
      <c r="DQ588" s="4"/>
      <c r="DR588" s="55" t="s">
        <v>430</v>
      </c>
      <c r="DS588" s="22" t="s">
        <v>430</v>
      </c>
      <c r="DT588" s="22">
        <v>42</v>
      </c>
      <c r="DU588" s="22">
        <v>11.9</v>
      </c>
      <c r="DV588" s="22">
        <v>88.1</v>
      </c>
      <c r="DW588" s="22" t="s">
        <v>430</v>
      </c>
      <c r="DX588" s="22" t="s">
        <v>430</v>
      </c>
      <c r="DY588" s="22" t="s">
        <v>430</v>
      </c>
      <c r="DZ588" s="22" t="s">
        <v>430</v>
      </c>
      <c r="EA588" s="2">
        <v>0</v>
      </c>
      <c r="EB588" s="2"/>
      <c r="EC588" s="36"/>
      <c r="ED588" s="36"/>
      <c r="EE588" s="4">
        <f>L588</f>
        <v>11</v>
      </c>
      <c r="EF588" s="4" t="s">
        <v>430</v>
      </c>
      <c r="EG588" s="4"/>
      <c r="EH588" s="4">
        <v>1</v>
      </c>
      <c r="EI588" s="4" t="s">
        <v>2886</v>
      </c>
      <c r="EJ588" s="4">
        <v>178</v>
      </c>
      <c r="EK588" s="4">
        <v>127</v>
      </c>
      <c r="EL588" s="6">
        <f>EK588/(EJ588*EJ588*0.01*0.01)</f>
        <v>40.08332281277616</v>
      </c>
      <c r="EM588" s="4"/>
      <c r="EN588" s="4">
        <v>0</v>
      </c>
      <c r="EO588" s="4">
        <v>2</v>
      </c>
      <c r="EP588" s="4">
        <v>1</v>
      </c>
      <c r="EQ588" s="31" t="s">
        <v>2885</v>
      </c>
      <c r="ER588" s="14">
        <v>43039</v>
      </c>
      <c r="ES588" s="129">
        <f>C588</f>
        <v>17355</v>
      </c>
      <c r="ET588" s="130">
        <v>75</v>
      </c>
      <c r="EU588" s="130">
        <v>232811</v>
      </c>
      <c r="EV588" s="130">
        <v>24490</v>
      </c>
      <c r="EW588" s="130">
        <v>40560</v>
      </c>
      <c r="EX588" s="130">
        <v>1302</v>
      </c>
      <c r="EY588" s="131">
        <f t="shared" si="930"/>
        <v>28.751392405063289</v>
      </c>
      <c r="EZ588" s="38">
        <f t="shared" si="931"/>
        <v>316.26531645569617</v>
      </c>
      <c r="FA588" s="9"/>
      <c r="FB588" s="9"/>
      <c r="FC588" s="9"/>
      <c r="FD588" s="9"/>
      <c r="FE588" s="132"/>
      <c r="FF588" s="132"/>
      <c r="FG588" s="132"/>
      <c r="FH588" s="133"/>
      <c r="FI588" s="134"/>
      <c r="FJ588" s="133"/>
      <c r="FK588" s="135"/>
      <c r="FL588" s="136"/>
      <c r="FM588" s="9"/>
      <c r="FN588" s="1"/>
      <c r="FO588" s="40">
        <f t="shared" si="932"/>
        <v>7.0000000000000001E-3</v>
      </c>
      <c r="FP588" s="9"/>
      <c r="FQ588" s="118">
        <f t="shared" si="933"/>
        <v>0.55925192538153268</v>
      </c>
      <c r="FR588" s="137">
        <f t="shared" si="934"/>
        <v>2.8751392405063289E-2</v>
      </c>
      <c r="FS588" s="9"/>
      <c r="FT588" s="1"/>
      <c r="FU588" s="335"/>
      <c r="FV588" s="344">
        <v>43009</v>
      </c>
      <c r="FW588" s="210"/>
      <c r="FX588" s="244" t="s">
        <v>1349</v>
      </c>
      <c r="FY588" s="243" t="s">
        <v>2887</v>
      </c>
      <c r="FZ588" s="1"/>
      <c r="GA588" s="237" t="s">
        <v>430</v>
      </c>
      <c r="GB588" s="9"/>
      <c r="GC588" s="9"/>
      <c r="GD588" s="1"/>
      <c r="GE588" s="20">
        <v>0</v>
      </c>
      <c r="GF588" s="237" t="s">
        <v>513</v>
      </c>
      <c r="GG588" s="1"/>
      <c r="GH588" s="244" t="s">
        <v>430</v>
      </c>
      <c r="GI588" s="351">
        <v>1</v>
      </c>
      <c r="GJ588" s="244" t="s">
        <v>513</v>
      </c>
      <c r="GK588" s="1"/>
      <c r="GL588" s="244" t="s">
        <v>513</v>
      </c>
      <c r="GM588" s="9"/>
      <c r="GN588" s="1"/>
      <c r="GO588" s="10">
        <v>44686</v>
      </c>
      <c r="GP588" s="10"/>
      <c r="GQ588" s="20"/>
      <c r="GR588" s="138"/>
      <c r="GS588" s="1"/>
      <c r="GT588" s="1"/>
      <c r="GU588" s="1"/>
      <c r="GV588" s="1"/>
      <c r="GW588" s="1"/>
      <c r="GX588" s="1"/>
      <c r="GY588" s="9"/>
      <c r="GZ588" s="9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22"/>
      <c r="KC588" s="22"/>
      <c r="KD588" s="22"/>
      <c r="KE588" s="20">
        <f t="shared" si="935"/>
        <v>9.2579483544303791</v>
      </c>
      <c r="KF588" s="20">
        <f t="shared" si="936"/>
        <v>5.7215270886075942</v>
      </c>
      <c r="KG588" s="20">
        <f t="shared" si="937"/>
        <v>12.995629367088608</v>
      </c>
      <c r="KH588" s="20">
        <f t="shared" si="938"/>
        <v>0.77053731645569623</v>
      </c>
      <c r="KI588" s="20">
        <f t="shared" si="939"/>
        <v>0.11500556962025316</v>
      </c>
      <c r="KJ588" s="20">
        <f t="shared" si="940"/>
        <v>0.34329162531645563</v>
      </c>
      <c r="KK588" s="20">
        <f t="shared" si="941"/>
        <v>2.4888642835443036</v>
      </c>
      <c r="KL588" s="20">
        <f t="shared" si="942"/>
        <v>2.8607635443037971</v>
      </c>
      <c r="KM588" s="1" t="s">
        <v>431</v>
      </c>
      <c r="KN588" s="1" t="s">
        <v>431</v>
      </c>
      <c r="KO588" s="9"/>
      <c r="KP588" s="22"/>
      <c r="KQ588" s="22"/>
      <c r="KR588" s="22"/>
      <c r="KS588" s="10" t="s">
        <v>430</v>
      </c>
      <c r="KT588" s="459" t="s">
        <v>430</v>
      </c>
      <c r="KU588" s="237" t="s">
        <v>430</v>
      </c>
      <c r="KV588" s="237" t="s">
        <v>430</v>
      </c>
      <c r="KW588" s="237" t="s">
        <v>430</v>
      </c>
      <c r="KX588" s="237" t="s">
        <v>430</v>
      </c>
      <c r="KY588" s="2" t="s">
        <v>430</v>
      </c>
      <c r="KZ588" s="2" t="s">
        <v>430</v>
      </c>
      <c r="LA588" s="11" t="s">
        <v>430</v>
      </c>
      <c r="LB588" s="11"/>
      <c r="LC588" s="11"/>
    </row>
    <row r="589" spans="1:315">
      <c r="A589" s="1">
        <v>60</v>
      </c>
      <c r="B589" s="415">
        <f>COUNTIFS($D$3:D589,D589,$F$3:F589,F589)</f>
        <v>1</v>
      </c>
      <c r="C589" s="21">
        <v>8264</v>
      </c>
      <c r="D589" s="21" t="s">
        <v>2274</v>
      </c>
      <c r="E589" s="1" t="s">
        <v>534</v>
      </c>
      <c r="F589" s="12">
        <v>9257185729</v>
      </c>
      <c r="G589" s="1">
        <v>26</v>
      </c>
      <c r="H589" s="441">
        <v>43187</v>
      </c>
      <c r="I589" s="162"/>
      <c r="J589" s="24"/>
      <c r="K589" s="9"/>
      <c r="L589" s="1"/>
      <c r="M589" s="1"/>
      <c r="N589" s="1"/>
      <c r="O589" s="1"/>
      <c r="P589" s="25"/>
      <c r="Q589" s="25"/>
      <c r="R589" s="25"/>
      <c r="S589" s="27"/>
      <c r="T589" s="27"/>
      <c r="U589" s="27"/>
      <c r="V589" s="27"/>
      <c r="W589" s="27"/>
      <c r="X589" s="27"/>
      <c r="Y589" s="26"/>
      <c r="Z589" s="8"/>
      <c r="AA589" s="1"/>
      <c r="AB589" s="1"/>
      <c r="AC589" s="1"/>
      <c r="AD589" s="1"/>
      <c r="AE589" s="1"/>
      <c r="AF589" s="1"/>
      <c r="AG589" s="136"/>
      <c r="AH589" s="9"/>
      <c r="AI589" s="1"/>
      <c r="AJ589" s="1"/>
      <c r="AK589" s="112"/>
      <c r="AL589" s="1"/>
      <c r="AM589" s="1"/>
      <c r="AN589" s="1"/>
      <c r="AO589" s="163"/>
      <c r="AP589" s="164"/>
      <c r="AQ589" s="165"/>
      <c r="AR589" s="166"/>
      <c r="AS589" s="135"/>
      <c r="AT589" s="21"/>
      <c r="AU589" s="167"/>
      <c r="AV589" s="1"/>
      <c r="AW589" s="1"/>
      <c r="AX589" s="168"/>
      <c r="AY589" s="1"/>
      <c r="AZ589" s="1"/>
      <c r="BA589" s="142"/>
      <c r="BB589" s="1"/>
      <c r="BC589" s="169"/>
      <c r="BD589" s="4"/>
      <c r="BE589" s="1"/>
      <c r="BF589" s="1"/>
      <c r="BG589" s="1"/>
      <c r="BH589" s="1"/>
      <c r="BI589" s="1"/>
      <c r="BJ589" s="1"/>
      <c r="BK589" s="1"/>
      <c r="BL589" s="170"/>
      <c r="BM589" s="123"/>
      <c r="BN589" s="4"/>
      <c r="BO589" s="1"/>
      <c r="BP589" s="1"/>
      <c r="BQ589" s="1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25"/>
      <c r="CP589" s="4"/>
      <c r="CQ589" s="1"/>
      <c r="CR589" s="1"/>
      <c r="CS589" s="1"/>
      <c r="CT589" s="25"/>
      <c r="CU589" s="125"/>
      <c r="CV589" s="125"/>
      <c r="CW589" s="1"/>
      <c r="CX589" s="1"/>
      <c r="CY589" s="1"/>
      <c r="CZ589" s="1"/>
      <c r="DA589" s="1"/>
      <c r="DB589" s="126"/>
      <c r="DC589" s="8"/>
      <c r="DD589" s="8"/>
      <c r="DE589" s="1"/>
      <c r="DF589" s="1"/>
      <c r="DG589" s="1"/>
      <c r="DH589" s="1"/>
      <c r="DI589" s="2"/>
      <c r="DJ589" s="206" t="s">
        <v>490</v>
      </c>
      <c r="DK589" s="4"/>
      <c r="DL589" s="4"/>
      <c r="DM589" s="4"/>
      <c r="DN589" s="4"/>
      <c r="DO589" s="4"/>
      <c r="DP589" s="4"/>
      <c r="DQ589" s="4"/>
      <c r="DR589" s="1"/>
      <c r="DS589" s="1"/>
      <c r="DT589" s="2"/>
      <c r="DU589" s="2"/>
      <c r="DV589" s="2"/>
      <c r="DW589" s="2"/>
      <c r="DX589" s="2"/>
      <c r="DY589" s="2"/>
      <c r="DZ589" s="2"/>
      <c r="EA589" s="2"/>
      <c r="EB589" s="1"/>
      <c r="EC589" s="9"/>
      <c r="ED589" s="9"/>
      <c r="EE589" s="9"/>
      <c r="EF589" s="1">
        <v>40</v>
      </c>
      <c r="EG589" s="1"/>
      <c r="EH589" s="1">
        <v>0</v>
      </c>
      <c r="EI589" s="237" t="s">
        <v>513</v>
      </c>
      <c r="EJ589" s="1">
        <v>167</v>
      </c>
      <c r="EK589" s="1">
        <v>71</v>
      </c>
      <c r="EL589" s="6">
        <f>EK589/((EJ589/100)*(EJ589/100))</f>
        <v>25.458065904119906</v>
      </c>
      <c r="EM589" s="1"/>
      <c r="EN589" s="1">
        <v>1</v>
      </c>
      <c r="EO589" s="1">
        <v>0</v>
      </c>
      <c r="EP589" s="1">
        <v>0</v>
      </c>
      <c r="EQ589" s="244" t="s">
        <v>2619</v>
      </c>
      <c r="ER589" s="10">
        <v>43178</v>
      </c>
      <c r="ES589" s="129"/>
      <c r="ET589" s="9"/>
      <c r="EU589" s="9"/>
      <c r="EV589" s="9"/>
      <c r="EW589" s="9"/>
      <c r="EX589" s="9"/>
      <c r="EY589" s="132"/>
      <c r="EZ589" s="132"/>
      <c r="FA589" s="11"/>
      <c r="FB589" s="9"/>
      <c r="FC589" s="9"/>
      <c r="FD589" s="9"/>
      <c r="FE589" s="9"/>
      <c r="FF589" s="9"/>
      <c r="FG589" s="132"/>
      <c r="FH589" s="132"/>
      <c r="FI589" s="134"/>
      <c r="FJ589" s="133"/>
      <c r="FK589" s="171"/>
      <c r="FL589" s="21"/>
      <c r="FM589" s="136"/>
      <c r="FN589" s="9"/>
      <c r="FO589" s="36"/>
      <c r="FP589" s="9"/>
      <c r="FQ589" s="132"/>
      <c r="FR589" s="132"/>
      <c r="FS589" s="1"/>
      <c r="FT589" s="1"/>
      <c r="FU589" s="335" t="s">
        <v>772</v>
      </c>
      <c r="FV589" s="348" t="s">
        <v>513</v>
      </c>
      <c r="FW589" s="210" t="s">
        <v>772</v>
      </c>
      <c r="FX589" s="244" t="s">
        <v>1322</v>
      </c>
      <c r="FY589" s="243" t="s">
        <v>2432</v>
      </c>
      <c r="FZ589" s="1"/>
      <c r="GA589" s="1">
        <v>2</v>
      </c>
      <c r="GB589" s="9"/>
      <c r="GC589" s="9"/>
      <c r="GD589" s="1"/>
      <c r="GE589" s="20">
        <v>1</v>
      </c>
      <c r="GF589" s="237" t="s">
        <v>522</v>
      </c>
      <c r="GG589" s="1"/>
      <c r="GH589" s="28">
        <v>43203</v>
      </c>
      <c r="GI589" s="351">
        <v>0</v>
      </c>
      <c r="GJ589" s="244" t="s">
        <v>784</v>
      </c>
      <c r="GK589" s="1"/>
      <c r="GL589" s="244" t="s">
        <v>513</v>
      </c>
      <c r="GM589" s="9"/>
      <c r="GN589" s="1"/>
      <c r="GO589" s="1"/>
      <c r="GP589" s="4"/>
      <c r="GQ589" s="1"/>
      <c r="GR589" s="138"/>
      <c r="GS589" s="1"/>
      <c r="GT589" s="1"/>
      <c r="GU589" s="1"/>
      <c r="GV589" s="1"/>
      <c r="GW589" s="1"/>
      <c r="GX589" s="1"/>
      <c r="GY589" s="9"/>
      <c r="GZ589" s="9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9"/>
      <c r="KC589" s="9"/>
      <c r="KD589" s="9"/>
      <c r="KE589" s="9"/>
      <c r="KF589" s="9"/>
      <c r="KG589" s="9"/>
      <c r="KH589" s="9"/>
      <c r="KI589" s="9"/>
      <c r="KJ589" s="9"/>
      <c r="KK589" s="9"/>
      <c r="KL589" s="9"/>
      <c r="KM589" s="9"/>
      <c r="KN589" s="9"/>
      <c r="KO589" s="9"/>
      <c r="KP589" s="1"/>
      <c r="KQ589" s="9"/>
      <c r="KR589" s="9"/>
      <c r="KS589" s="23">
        <v>43203</v>
      </c>
      <c r="KT589" s="20">
        <v>1</v>
      </c>
      <c r="KU589" s="1">
        <v>0</v>
      </c>
      <c r="KV589" s="1">
        <v>1</v>
      </c>
      <c r="KW589" s="23">
        <v>43203</v>
      </c>
      <c r="KX589" s="1">
        <v>1</v>
      </c>
      <c r="KY589" s="1">
        <v>0</v>
      </c>
      <c r="KZ589" s="1">
        <v>3</v>
      </c>
      <c r="LA589" s="11" t="s">
        <v>2744</v>
      </c>
      <c r="LB589" s="11"/>
      <c r="LC589" s="11"/>
    </row>
    <row r="590" spans="1:315">
      <c r="A590" s="1">
        <v>279</v>
      </c>
      <c r="B590" s="1">
        <f>COUNTIFS($D$3:D590,D590,$F$3:F590,F590)</f>
        <v>2</v>
      </c>
      <c r="C590" s="34">
        <v>16180</v>
      </c>
      <c r="D590" s="72" t="s">
        <v>589</v>
      </c>
      <c r="E590" s="73" t="s">
        <v>564</v>
      </c>
      <c r="F590" s="75">
        <v>6107230591</v>
      </c>
      <c r="G590" s="74">
        <v>60</v>
      </c>
      <c r="H590" s="442">
        <v>44473</v>
      </c>
      <c r="I590" s="29" t="s">
        <v>441</v>
      </c>
      <c r="J590" s="24" t="s">
        <v>486</v>
      </c>
      <c r="K590" s="2" t="s">
        <v>429</v>
      </c>
      <c r="L590" s="2">
        <v>24</v>
      </c>
      <c r="M590" s="2">
        <v>2</v>
      </c>
      <c r="N590" s="2" t="s">
        <v>430</v>
      </c>
      <c r="O590" s="11"/>
      <c r="P590" s="2" t="s">
        <v>1808</v>
      </c>
      <c r="Q590" s="11"/>
      <c r="R590" s="11"/>
      <c r="S590" s="11"/>
      <c r="T590" s="41"/>
      <c r="U590" s="41"/>
      <c r="V590" s="61" t="s">
        <v>1358</v>
      </c>
      <c r="W590" s="41"/>
      <c r="X590" s="41"/>
      <c r="Y590" s="63"/>
      <c r="Z590" s="11"/>
      <c r="AA590" s="1" t="s">
        <v>1780</v>
      </c>
      <c r="AB590" s="1"/>
      <c r="AC590" s="112">
        <v>217</v>
      </c>
      <c r="AD590" s="112">
        <v>5200</v>
      </c>
      <c r="AE590" s="11"/>
      <c r="AF590" s="11"/>
      <c r="AG590" s="11" t="s">
        <v>490</v>
      </c>
      <c r="AH590" s="112">
        <v>350</v>
      </c>
      <c r="AI590" s="11"/>
      <c r="AJ590" s="11"/>
      <c r="AK590" s="112"/>
      <c r="AL590" s="1"/>
      <c r="AM590" s="11"/>
      <c r="AN590" s="1"/>
      <c r="AO590" s="113">
        <v>21.7</v>
      </c>
      <c r="AP590" s="114">
        <v>73.7</v>
      </c>
      <c r="AQ590" s="115">
        <v>3.74</v>
      </c>
      <c r="AR590" s="116">
        <f>AO590+AP590+AQ590</f>
        <v>99.14</v>
      </c>
      <c r="AS590" s="117">
        <f>AO590/AP590</f>
        <v>0.29443690637720488</v>
      </c>
      <c r="AT590" s="118">
        <f>AO590/AP590*AQ590</f>
        <v>1.1011940298507463</v>
      </c>
      <c r="AU590" s="119">
        <f>AO590/(AP590+AQ590)</f>
        <v>0.28021694214876031</v>
      </c>
      <c r="AV590" s="19">
        <f>AW590*AO590/100</f>
        <v>18.875999999999998</v>
      </c>
      <c r="AW590" s="19">
        <f>98-AY590-(CD590*100/AO590)</f>
        <v>86.986175115207374</v>
      </c>
      <c r="AX590" s="120">
        <v>2.16</v>
      </c>
      <c r="AY590" s="19">
        <f>AX590*100/AO590</f>
        <v>9.9539170506912438</v>
      </c>
      <c r="AZ590" s="1" t="s">
        <v>431</v>
      </c>
      <c r="BA590" s="55">
        <v>83.070000000000007</v>
      </c>
      <c r="BB590" s="1" t="s">
        <v>431</v>
      </c>
      <c r="BC590" s="6">
        <v>3.1E-2</v>
      </c>
      <c r="BD590" s="6"/>
      <c r="BE590" s="19"/>
      <c r="BF590" s="19"/>
      <c r="BG590" s="64">
        <v>6885</v>
      </c>
      <c r="BH590" s="64">
        <v>237.16</v>
      </c>
      <c r="BI590" s="19">
        <v>0.41</v>
      </c>
      <c r="BJ590" s="19">
        <v>28.7</v>
      </c>
      <c r="BK590" s="19">
        <f>100-BJ590</f>
        <v>71.3</v>
      </c>
      <c r="BL590" s="121">
        <f>BJ590/BK590</f>
        <v>0.40252454417952316</v>
      </c>
      <c r="BM590" s="122">
        <v>6.2E-2</v>
      </c>
      <c r="BN590" s="6">
        <f>BM590*100/AO590</f>
        <v>0.28571428571428575</v>
      </c>
      <c r="BO590" s="1" t="s">
        <v>431</v>
      </c>
      <c r="BP590" s="19">
        <v>56</v>
      </c>
      <c r="BQ590" s="19">
        <v>81.449999999999989</v>
      </c>
      <c r="BR590" s="42">
        <v>58271.4</v>
      </c>
      <c r="BS590" s="6">
        <f>BX590+BZ590</f>
        <v>74.7</v>
      </c>
      <c r="BT590" s="4">
        <v>96.6</v>
      </c>
      <c r="BU590" s="42">
        <v>12224.699999999999</v>
      </c>
      <c r="BV590" s="6">
        <f>100-BT590</f>
        <v>3.4000000000000057</v>
      </c>
      <c r="BW590" s="6">
        <f>BY590+CA590+CC590</f>
        <v>72.299700000000001</v>
      </c>
      <c r="BX590" s="22">
        <v>51.7</v>
      </c>
      <c r="BY590" s="22">
        <f>BX590*AP590/100</f>
        <v>38.102900000000005</v>
      </c>
      <c r="BZ590" s="6">
        <v>23</v>
      </c>
      <c r="CA590" s="22">
        <f>BZ590*AP590/100</f>
        <v>16.951000000000001</v>
      </c>
      <c r="CB590" s="6">
        <v>23.4</v>
      </c>
      <c r="CC590" s="22">
        <f>CB590*AP590/100</f>
        <v>17.245799999999999</v>
      </c>
      <c r="CD590" s="22">
        <v>0.23</v>
      </c>
      <c r="CE590" s="123">
        <v>97.2</v>
      </c>
      <c r="CF590" s="124">
        <v>7750</v>
      </c>
      <c r="CG590" s="123">
        <v>88.9</v>
      </c>
      <c r="CH590" s="124">
        <v>5715</v>
      </c>
      <c r="CI590" s="123">
        <v>70.5</v>
      </c>
      <c r="CJ590" s="123">
        <v>88.9</v>
      </c>
      <c r="CK590" s="124">
        <v>6358</v>
      </c>
      <c r="CL590" s="19">
        <f>BX590/BZ590</f>
        <v>2.2478260869565219</v>
      </c>
      <c r="CM590" s="19"/>
      <c r="CN590" s="19"/>
      <c r="CO590" s="19"/>
      <c r="CP590" s="6"/>
      <c r="CQ590" s="19"/>
      <c r="CR590" s="19"/>
      <c r="CS590" s="20"/>
      <c r="CT590" s="25"/>
      <c r="CU590" s="125"/>
      <c r="CV590" s="125"/>
      <c r="CW590" s="1"/>
      <c r="CX590" s="1"/>
      <c r="CY590" s="1"/>
      <c r="CZ590" s="22"/>
      <c r="DA590" s="16"/>
      <c r="DB590" s="126" t="s">
        <v>440</v>
      </c>
      <c r="DC590" s="127"/>
      <c r="DD590" s="128" t="s">
        <v>1822</v>
      </c>
      <c r="DE590" s="1"/>
      <c r="DF590" s="1"/>
      <c r="DG590" s="1"/>
      <c r="DH590" s="1"/>
      <c r="DI590" s="1" t="s">
        <v>433</v>
      </c>
      <c r="DJ590" s="206" t="s">
        <v>490</v>
      </c>
      <c r="DK590" s="4">
        <v>2</v>
      </c>
      <c r="DL590" s="4"/>
      <c r="DM590" s="4"/>
      <c r="DN590" s="16">
        <v>0</v>
      </c>
      <c r="DO590" s="4"/>
      <c r="DP590" s="4"/>
      <c r="DQ590" s="4"/>
      <c r="DR590" s="22" t="s">
        <v>430</v>
      </c>
      <c r="DS590" s="22" t="s">
        <v>430</v>
      </c>
      <c r="DT590" s="22">
        <v>192</v>
      </c>
      <c r="DU590" s="22">
        <v>15.1</v>
      </c>
      <c r="DV590" s="22">
        <v>84.9</v>
      </c>
      <c r="DW590" s="39" t="s">
        <v>430</v>
      </c>
      <c r="DX590" s="39" t="s">
        <v>430</v>
      </c>
      <c r="DY590" s="39" t="s">
        <v>430</v>
      </c>
      <c r="DZ590" s="39" t="s">
        <v>430</v>
      </c>
      <c r="EA590" s="2">
        <v>0</v>
      </c>
      <c r="EB590" s="2"/>
      <c r="EC590" s="36"/>
      <c r="ED590" s="36"/>
      <c r="EE590" s="4">
        <f>L590</f>
        <v>24</v>
      </c>
      <c r="EF590" s="4">
        <v>36</v>
      </c>
      <c r="EG590" s="4">
        <v>3</v>
      </c>
      <c r="EH590" s="4">
        <v>1</v>
      </c>
      <c r="EI590" s="4" t="s">
        <v>2889</v>
      </c>
      <c r="EJ590" s="4">
        <v>190</v>
      </c>
      <c r="EK590" s="4">
        <v>117</v>
      </c>
      <c r="EL590" s="6">
        <f>EK590/(EJ590*EJ590*0.01*0.01)</f>
        <v>32.409972299168977</v>
      </c>
      <c r="EM590" s="4"/>
      <c r="EN590" s="4">
        <v>1</v>
      </c>
      <c r="EO590" s="4">
        <v>2</v>
      </c>
      <c r="EP590" s="4">
        <v>2</v>
      </c>
      <c r="EQ590" s="31" t="s">
        <v>2455</v>
      </c>
      <c r="ER590" s="14">
        <v>44595</v>
      </c>
      <c r="ES590" s="129">
        <f>C590</f>
        <v>16180</v>
      </c>
      <c r="ET590" s="130">
        <v>75</v>
      </c>
      <c r="EU590" s="130">
        <v>4864</v>
      </c>
      <c r="EV590" s="130">
        <v>5240</v>
      </c>
      <c r="EW590" s="130">
        <v>37440</v>
      </c>
      <c r="EX590" s="130">
        <v>2310</v>
      </c>
      <c r="EY590" s="131">
        <f>EX590/EV590*EW590/ET590</f>
        <v>220.06717557251909</v>
      </c>
      <c r="EZ590" s="38">
        <f>L590*EY590</f>
        <v>5281.6122137404582</v>
      </c>
      <c r="FA590" s="9"/>
      <c r="FB590" s="9"/>
      <c r="FC590" s="9"/>
      <c r="FD590" s="9"/>
      <c r="FE590" s="132"/>
      <c r="FF590" s="132"/>
      <c r="FG590" s="132"/>
      <c r="FH590" s="133"/>
      <c r="FI590" s="134"/>
      <c r="FJ590" s="133"/>
      <c r="FK590" s="135"/>
      <c r="FL590" s="136"/>
      <c r="FM590" s="9"/>
      <c r="FN590" s="1"/>
      <c r="FO590" s="40">
        <f>AC590/1000</f>
        <v>0.217</v>
      </c>
      <c r="FP590" s="9"/>
      <c r="FQ590" s="118">
        <f>EX590*100/EU590</f>
        <v>47.491776315789473</v>
      </c>
      <c r="FR590" s="137">
        <f>EY590/1000</f>
        <v>0.22006717557251909</v>
      </c>
      <c r="FS590" s="9"/>
      <c r="FT590" s="1"/>
      <c r="FU590" s="335"/>
      <c r="FV590" s="344">
        <v>43770</v>
      </c>
      <c r="FW590" s="210"/>
      <c r="FX590" s="244" t="s">
        <v>1349</v>
      </c>
      <c r="FY590" s="243" t="s">
        <v>2517</v>
      </c>
      <c r="FZ590" s="1"/>
      <c r="GA590" s="1">
        <v>2</v>
      </c>
      <c r="GB590" s="9"/>
      <c r="GC590" s="9"/>
      <c r="GD590" s="1"/>
      <c r="GE590" s="20">
        <v>0</v>
      </c>
      <c r="GF590" s="237" t="s">
        <v>513</v>
      </c>
      <c r="GG590" s="1"/>
      <c r="GH590" s="28">
        <v>44606</v>
      </c>
      <c r="GI590" s="351">
        <v>1</v>
      </c>
      <c r="GJ590" s="29" t="s">
        <v>2888</v>
      </c>
      <c r="GK590" s="1"/>
      <c r="GL590" s="244" t="s">
        <v>513</v>
      </c>
      <c r="GM590" s="9"/>
      <c r="GN590" s="1"/>
      <c r="GO590" s="10"/>
      <c r="GP590" s="10"/>
      <c r="GQ590" s="20"/>
      <c r="GR590" s="138"/>
      <c r="GS590" s="1"/>
      <c r="GT590" s="1"/>
      <c r="GU590" s="1"/>
      <c r="GV590" s="1"/>
      <c r="GW590" s="1"/>
      <c r="GX590" s="1"/>
      <c r="GY590" s="9"/>
      <c r="GZ590" s="9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22">
        <v>77.8</v>
      </c>
      <c r="KC590" s="22">
        <v>23.3</v>
      </c>
      <c r="KD590" s="22">
        <v>13.7</v>
      </c>
      <c r="KE590" s="20">
        <f>FR590*AO590/100*1000</f>
        <v>47.754577099236641</v>
      </c>
      <c r="KF590" s="20">
        <f>FR590*AP590/100*1000</f>
        <v>162.18950839694656</v>
      </c>
      <c r="KG590" s="20">
        <f>FR590*AQ590/100*1000</f>
        <v>8.2305123664122153</v>
      </c>
      <c r="KH590" s="20">
        <f>FR590*AX590/100*1000</f>
        <v>4.7534509923664121</v>
      </c>
      <c r="KI590" s="20">
        <f>FR590*BM590/100*1000</f>
        <v>0.13644164885496185</v>
      </c>
      <c r="KJ590" s="20">
        <f>FR590*BY590/100*1000</f>
        <v>83.851975841221389</v>
      </c>
      <c r="KK590" s="20">
        <f>FR590*CA590/100*1000</f>
        <v>37.303586931297716</v>
      </c>
      <c r="KL590" s="20">
        <f>FR590*CC590/100*1000</f>
        <v>37.952344964885498</v>
      </c>
      <c r="KM590" s="9"/>
      <c r="KN590" s="9"/>
      <c r="KO590" s="9"/>
      <c r="KP590" s="1"/>
      <c r="KQ590" s="9"/>
      <c r="KR590" s="9"/>
      <c r="KS590" s="23">
        <v>44606</v>
      </c>
      <c r="KT590" s="20">
        <v>2</v>
      </c>
      <c r="KU590" s="1">
        <v>1</v>
      </c>
      <c r="KV590" s="1">
        <v>1</v>
      </c>
      <c r="KW590" s="23">
        <v>44648</v>
      </c>
      <c r="KX590" s="1">
        <v>1</v>
      </c>
      <c r="KY590" s="1">
        <v>0</v>
      </c>
      <c r="KZ590" s="1">
        <v>3</v>
      </c>
      <c r="LA590" s="11" t="s">
        <v>2428</v>
      </c>
      <c r="LB590" s="11"/>
      <c r="LC590" s="11"/>
    </row>
    <row r="591" spans="1:315">
      <c r="A591" s="1">
        <v>100</v>
      </c>
      <c r="B591" s="415">
        <f>COUNTIFS($D$3:D591,D591,$F$3:F591,F591)</f>
        <v>1</v>
      </c>
      <c r="C591" s="34">
        <v>17324</v>
      </c>
      <c r="D591" s="21" t="s">
        <v>2004</v>
      </c>
      <c r="E591" s="2" t="s">
        <v>2005</v>
      </c>
      <c r="F591" s="12">
        <v>6202197188</v>
      </c>
      <c r="G591" s="1">
        <v>60</v>
      </c>
      <c r="H591" s="441">
        <v>44678</v>
      </c>
      <c r="I591" s="29" t="s">
        <v>441</v>
      </c>
      <c r="J591" s="24" t="s">
        <v>486</v>
      </c>
      <c r="K591" s="2" t="s">
        <v>429</v>
      </c>
      <c r="L591" s="2">
        <v>16</v>
      </c>
      <c r="M591" s="2">
        <v>2</v>
      </c>
      <c r="N591" s="2" t="s">
        <v>644</v>
      </c>
      <c r="O591" s="11"/>
      <c r="P591" s="2" t="s">
        <v>1991</v>
      </c>
      <c r="Q591" s="11"/>
      <c r="R591" s="11"/>
      <c r="S591" s="11"/>
      <c r="T591" s="41"/>
      <c r="U591" s="41"/>
      <c r="V591" s="61" t="s">
        <v>1980</v>
      </c>
      <c r="W591" s="41"/>
      <c r="X591" s="41"/>
      <c r="Y591" s="41"/>
      <c r="Z591" s="29"/>
      <c r="AA591" s="1" t="s">
        <v>1780</v>
      </c>
      <c r="AB591" s="1"/>
      <c r="AC591" s="112">
        <v>34</v>
      </c>
      <c r="AD591" s="112">
        <v>500</v>
      </c>
      <c r="AE591" s="11"/>
      <c r="AF591" s="11"/>
      <c r="AG591" s="11" t="s">
        <v>482</v>
      </c>
      <c r="AH591" s="112">
        <v>50</v>
      </c>
      <c r="AI591" s="1"/>
      <c r="AJ591" s="11"/>
      <c r="AK591" s="112"/>
      <c r="AL591" s="1"/>
      <c r="AM591" s="11"/>
      <c r="AN591" s="1"/>
      <c r="AO591" s="113">
        <v>40.4</v>
      </c>
      <c r="AP591" s="114">
        <v>56.5</v>
      </c>
      <c r="AQ591" s="115">
        <v>1.96</v>
      </c>
      <c r="AR591" s="116">
        <f>AO591+AP591+AQ591</f>
        <v>98.86</v>
      </c>
      <c r="AS591" s="117">
        <f>AO591/AP591</f>
        <v>0.71504424778761055</v>
      </c>
      <c r="AT591" s="118">
        <f>AO591/AP591*AQ591</f>
        <v>1.4014867256637167</v>
      </c>
      <c r="AU591" s="119">
        <f>AO591/(AP591+AQ591)</f>
        <v>0.69107081765309608</v>
      </c>
      <c r="AV591" s="19">
        <f>AW591*AO591/100</f>
        <v>35.251999999999995</v>
      </c>
      <c r="AW591" s="19">
        <f>98-AY591</f>
        <v>87.257425742574256</v>
      </c>
      <c r="AX591" s="120">
        <v>4.34</v>
      </c>
      <c r="AY591" s="19">
        <f>AX591*100/AO591</f>
        <v>10.742574257425742</v>
      </c>
      <c r="AZ591" s="1" t="s">
        <v>431</v>
      </c>
      <c r="BA591" s="55">
        <v>26.1</v>
      </c>
      <c r="BB591" s="1" t="s">
        <v>431</v>
      </c>
      <c r="BC591" s="6">
        <v>0.01</v>
      </c>
      <c r="BD591" s="6"/>
      <c r="BE591" s="19"/>
      <c r="BF591" s="19"/>
      <c r="BG591" s="64">
        <v>5326.1538461538457</v>
      </c>
      <c r="BH591" s="64">
        <v>194</v>
      </c>
      <c r="BI591" s="19">
        <v>0.86</v>
      </c>
      <c r="BJ591" s="19">
        <v>41.5</v>
      </c>
      <c r="BK591" s="19">
        <f>100-BJ591</f>
        <v>58.5</v>
      </c>
      <c r="BL591" s="121">
        <f>BJ591/BK591</f>
        <v>0.70940170940170943</v>
      </c>
      <c r="BM591" s="122">
        <v>0.4</v>
      </c>
      <c r="BN591" s="6">
        <f>BM591*100/AO591</f>
        <v>0.99009900990099009</v>
      </c>
      <c r="BO591" s="1" t="s">
        <v>431</v>
      </c>
      <c r="BP591" s="19">
        <v>47.96610169491526</v>
      </c>
      <c r="BQ591" s="19">
        <v>65.8</v>
      </c>
      <c r="BR591" s="42">
        <v>35761.919999999998</v>
      </c>
      <c r="BS591" s="6">
        <f>BX591+BZ591</f>
        <v>46</v>
      </c>
      <c r="BT591" s="4">
        <v>93.9</v>
      </c>
      <c r="BU591" s="42">
        <v>7635.7142857142853</v>
      </c>
      <c r="BV591" s="6">
        <f>100-BT591</f>
        <v>6.0999999999999943</v>
      </c>
      <c r="BW591" s="6">
        <f>BY591+CA591+CC591</f>
        <v>56.330500000000001</v>
      </c>
      <c r="BX591" s="22">
        <v>27.7</v>
      </c>
      <c r="BY591" s="22">
        <f>BX591*AP591/100</f>
        <v>15.650499999999999</v>
      </c>
      <c r="BZ591" s="6">
        <v>18.3</v>
      </c>
      <c r="CA591" s="22">
        <f>BZ591*AP591/100</f>
        <v>10.339500000000001</v>
      </c>
      <c r="CB591" s="6">
        <v>53.7</v>
      </c>
      <c r="CC591" s="22">
        <f>CB591*AP591/100</f>
        <v>30.340500000000002</v>
      </c>
      <c r="CD591" s="22" t="s">
        <v>431</v>
      </c>
      <c r="CE591" s="123">
        <v>95.7</v>
      </c>
      <c r="CF591" s="124">
        <v>6574</v>
      </c>
      <c r="CG591" s="123">
        <v>84.6</v>
      </c>
      <c r="CH591" s="124">
        <v>5137</v>
      </c>
      <c r="CI591" s="123">
        <v>20.7</v>
      </c>
      <c r="CJ591" s="123">
        <v>53.3</v>
      </c>
      <c r="CK591" s="124">
        <v>5410</v>
      </c>
      <c r="CL591" s="19">
        <f>BX591/BZ591</f>
        <v>1.5136612021857923</v>
      </c>
      <c r="CM591" s="19"/>
      <c r="CN591" s="19"/>
      <c r="CO591" s="19"/>
      <c r="CP591" s="6"/>
      <c r="CQ591" s="19"/>
      <c r="CR591" s="19"/>
      <c r="CS591" s="20"/>
      <c r="CT591" s="25"/>
      <c r="CU591" s="125"/>
      <c r="CV591" s="125"/>
      <c r="CW591" s="1"/>
      <c r="CX591" s="1"/>
      <c r="CY591" s="1"/>
      <c r="CZ591" s="22"/>
      <c r="DA591" s="16"/>
      <c r="DB591" s="126"/>
      <c r="DC591" s="127"/>
      <c r="DD591" s="128"/>
      <c r="DE591" s="1"/>
      <c r="DF591" s="1"/>
      <c r="DG591" s="1"/>
      <c r="DH591" s="1"/>
      <c r="DI591" s="1" t="s">
        <v>433</v>
      </c>
      <c r="DJ591" s="205" t="s">
        <v>482</v>
      </c>
      <c r="DK591" s="4">
        <v>2</v>
      </c>
      <c r="DL591" s="4"/>
      <c r="DM591" s="4"/>
      <c r="DN591" s="16">
        <v>0</v>
      </c>
      <c r="DO591" s="4"/>
      <c r="DP591" s="4"/>
      <c r="DQ591" s="4"/>
      <c r="DR591" s="55" t="s">
        <v>1414</v>
      </c>
      <c r="DS591" s="22" t="s">
        <v>430</v>
      </c>
      <c r="DT591" s="22">
        <v>140</v>
      </c>
      <c r="DU591" s="22">
        <v>1.4</v>
      </c>
      <c r="DV591" s="22">
        <v>98.6</v>
      </c>
      <c r="DW591" s="22" t="s">
        <v>430</v>
      </c>
      <c r="DX591" s="22" t="s">
        <v>430</v>
      </c>
      <c r="DY591" s="22" t="s">
        <v>430</v>
      </c>
      <c r="DZ591" s="22" t="s">
        <v>430</v>
      </c>
      <c r="EA591" s="2">
        <v>0</v>
      </c>
      <c r="EB591" s="2"/>
      <c r="EC591" s="36"/>
      <c r="ED591" s="36"/>
      <c r="EE591" s="4">
        <f>L591</f>
        <v>16</v>
      </c>
      <c r="EF591" s="4">
        <v>50</v>
      </c>
      <c r="EG591" s="4"/>
      <c r="EH591" s="4">
        <v>0</v>
      </c>
      <c r="EI591" s="4" t="s">
        <v>513</v>
      </c>
      <c r="EJ591" s="4">
        <v>186</v>
      </c>
      <c r="EK591" s="4">
        <v>101</v>
      </c>
      <c r="EL591" s="6">
        <f>EK591/(EJ591*EJ591*0.01*0.01)</f>
        <v>29.194126488611399</v>
      </c>
      <c r="EM591" s="4"/>
      <c r="EN591" s="4">
        <v>1</v>
      </c>
      <c r="EO591" s="4">
        <v>2</v>
      </c>
      <c r="EP591" s="4">
        <v>2</v>
      </c>
      <c r="EQ591" s="31" t="s">
        <v>513</v>
      </c>
      <c r="ER591" s="14" t="s">
        <v>513</v>
      </c>
      <c r="ES591" s="129">
        <f>C591</f>
        <v>17324</v>
      </c>
      <c r="ET591" s="130">
        <v>75</v>
      </c>
      <c r="EU591" s="130">
        <v>7853</v>
      </c>
      <c r="EV591" s="130">
        <v>12000</v>
      </c>
      <c r="EW591" s="130">
        <v>40560</v>
      </c>
      <c r="EX591" s="130">
        <v>2185</v>
      </c>
      <c r="EY591" s="131">
        <f>EX591/EV591*EW591/ET591</f>
        <v>98.470666666666673</v>
      </c>
      <c r="EZ591" s="38">
        <f>L591*EY591</f>
        <v>1575.5306666666668</v>
      </c>
      <c r="FA591" s="9"/>
      <c r="FB591" s="9"/>
      <c r="FC591" s="9"/>
      <c r="FD591" s="9"/>
      <c r="FE591" s="132"/>
      <c r="FF591" s="132"/>
      <c r="FG591" s="132"/>
      <c r="FH591" s="133"/>
      <c r="FI591" s="134"/>
      <c r="FJ591" s="133"/>
      <c r="FK591" s="135"/>
      <c r="FL591" s="136"/>
      <c r="FM591" s="9"/>
      <c r="FN591" s="1"/>
      <c r="FO591" s="40">
        <f>AC591/1000</f>
        <v>3.4000000000000002E-2</v>
      </c>
      <c r="FP591" s="9"/>
      <c r="FQ591" s="118">
        <f>EX591*100/EU591</f>
        <v>27.823761619763147</v>
      </c>
      <c r="FR591" s="137">
        <f>EY591/1000</f>
        <v>9.8470666666666679E-2</v>
      </c>
      <c r="FS591" s="9"/>
      <c r="FT591" s="1"/>
      <c r="FU591" s="334">
        <v>44652</v>
      </c>
      <c r="FV591" s="343"/>
      <c r="FW591" s="237" t="s">
        <v>2606</v>
      </c>
      <c r="FX591" s="208"/>
      <c r="FY591" s="243" t="s">
        <v>2461</v>
      </c>
      <c r="FZ591" s="1"/>
      <c r="GA591" s="237" t="s">
        <v>430</v>
      </c>
      <c r="GB591" s="9"/>
      <c r="GC591" s="9"/>
      <c r="GD591" s="1"/>
      <c r="GE591" s="20">
        <v>0</v>
      </c>
      <c r="GF591" s="237" t="s">
        <v>513</v>
      </c>
      <c r="GG591" s="1"/>
      <c r="GH591" s="244" t="s">
        <v>430</v>
      </c>
      <c r="GI591" s="351">
        <v>1</v>
      </c>
      <c r="GJ591" s="244" t="s">
        <v>2478</v>
      </c>
      <c r="GK591" s="1"/>
      <c r="GL591" s="244" t="s">
        <v>513</v>
      </c>
      <c r="GM591" s="9"/>
      <c r="GN591" s="1"/>
      <c r="GO591" s="10">
        <v>44678</v>
      </c>
      <c r="GP591" s="10"/>
      <c r="GQ591" s="20"/>
      <c r="GR591" s="138"/>
      <c r="GS591" s="1"/>
      <c r="GT591" s="1"/>
      <c r="GU591" s="1"/>
      <c r="GV591" s="1"/>
      <c r="GW591" s="1"/>
      <c r="GX591" s="1"/>
      <c r="GY591" s="9"/>
      <c r="GZ591" s="9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22"/>
      <c r="KC591" s="22"/>
      <c r="KD591" s="22"/>
      <c r="KE591" s="20">
        <f>FR591*AO591/100*1000</f>
        <v>39.782149333333336</v>
      </c>
      <c r="KF591" s="20">
        <f>FR591*AP591/100*1000</f>
        <v>55.635926666666677</v>
      </c>
      <c r="KG591" s="20">
        <f>FR591*AQ591/100*1000</f>
        <v>1.930025066666667</v>
      </c>
      <c r="KH591" s="20">
        <f>FR591*AX591/100*1000</f>
        <v>4.2736269333333334</v>
      </c>
      <c r="KI591" s="20">
        <f>FR591*BM591/100*1000</f>
        <v>0.39388266666666671</v>
      </c>
      <c r="KJ591" s="20">
        <f>FR591*BY591/100*1000</f>
        <v>15.411151686666669</v>
      </c>
      <c r="KK591" s="20">
        <f>FR591*CA591/100*1000</f>
        <v>10.181374580000004</v>
      </c>
      <c r="KL591" s="20">
        <f>FR591*CC591/100*1000</f>
        <v>29.876492620000008</v>
      </c>
      <c r="KM591" s="1">
        <v>86</v>
      </c>
      <c r="KN591" s="1">
        <v>85.7</v>
      </c>
      <c r="KO591" s="9"/>
      <c r="KP591" s="22"/>
      <c r="KQ591" s="22"/>
      <c r="KR591" s="22"/>
      <c r="KS591" s="10" t="s">
        <v>430</v>
      </c>
      <c r="KT591" s="459" t="s">
        <v>430</v>
      </c>
      <c r="KU591" s="237" t="s">
        <v>430</v>
      </c>
      <c r="KV591" s="237" t="s">
        <v>430</v>
      </c>
      <c r="KW591" s="237" t="s">
        <v>430</v>
      </c>
      <c r="KX591" s="237" t="s">
        <v>430</v>
      </c>
      <c r="KY591" s="2" t="s">
        <v>430</v>
      </c>
      <c r="KZ591" s="2" t="s">
        <v>430</v>
      </c>
      <c r="LA591" s="11" t="s">
        <v>430</v>
      </c>
      <c r="LB591" s="11"/>
      <c r="LC591" s="11"/>
    </row>
    <row r="592" spans="1:315">
      <c r="A592" s="1">
        <v>198</v>
      </c>
      <c r="B592" s="1">
        <f>COUNTIFS($D$3:D592,D592,$F$3:F592,F592)</f>
        <v>1</v>
      </c>
      <c r="C592" s="34">
        <v>13247</v>
      </c>
      <c r="D592" s="21" t="s">
        <v>1247</v>
      </c>
      <c r="E592" s="2" t="s">
        <v>451</v>
      </c>
      <c r="F592" s="12">
        <v>470308055</v>
      </c>
      <c r="G592" s="1">
        <v>73</v>
      </c>
      <c r="H592" s="441">
        <v>44055</v>
      </c>
      <c r="I592" s="29" t="s">
        <v>1248</v>
      </c>
      <c r="J592" s="24" t="s">
        <v>486</v>
      </c>
      <c r="K592" s="2" t="s">
        <v>429</v>
      </c>
      <c r="L592" s="1">
        <v>65</v>
      </c>
      <c r="M592" s="2" t="s">
        <v>621</v>
      </c>
      <c r="N592" s="2" t="s">
        <v>644</v>
      </c>
      <c r="O592" s="1"/>
      <c r="P592" s="1" t="s">
        <v>1246</v>
      </c>
      <c r="Q592" s="25"/>
      <c r="R592" s="25"/>
      <c r="S592" s="2"/>
      <c r="T592" s="41"/>
      <c r="U592" s="41"/>
      <c r="V592" s="54" t="s">
        <v>1107</v>
      </c>
      <c r="W592" s="27"/>
      <c r="X592" s="56"/>
      <c r="Y592" s="56"/>
      <c r="Z592" s="29"/>
      <c r="AA592" s="1" t="s">
        <v>793</v>
      </c>
      <c r="AB592" s="1"/>
      <c r="AC592" s="112">
        <v>81</v>
      </c>
      <c r="AD592" s="112">
        <v>5000</v>
      </c>
      <c r="AE592" s="11"/>
      <c r="AF592" s="11"/>
      <c r="AG592" s="11" t="s">
        <v>482</v>
      </c>
      <c r="AH592" s="112">
        <v>350</v>
      </c>
      <c r="AI592" s="11"/>
      <c r="AJ592" s="11"/>
      <c r="AK592" s="112"/>
      <c r="AL592" s="1"/>
      <c r="AM592" s="11"/>
      <c r="AN592" s="1"/>
      <c r="AO592" s="113">
        <v>33</v>
      </c>
      <c r="AP592" s="114">
        <v>63.9</v>
      </c>
      <c r="AQ592" s="115">
        <v>2.25</v>
      </c>
      <c r="AR592" s="116">
        <f>AO592+AP592+AQ592</f>
        <v>99.15</v>
      </c>
      <c r="AS592" s="117">
        <f>AO592/AP592</f>
        <v>0.51643192488262912</v>
      </c>
      <c r="AT592" s="118">
        <f>AO592/AP592*AQ592</f>
        <v>1.1619718309859155</v>
      </c>
      <c r="AU592" s="119">
        <f>AO592/(AP592+AQ592)</f>
        <v>0.49886621315192742</v>
      </c>
      <c r="AV592" s="19">
        <f>AW592*AO592/100</f>
        <v>29.5</v>
      </c>
      <c r="AW592" s="19">
        <f>98-AY592-(CD592*100/AO592)</f>
        <v>89.393939393939391</v>
      </c>
      <c r="AX592" s="120">
        <v>1.07</v>
      </c>
      <c r="AY592" s="19">
        <f>AX592*100/AO592</f>
        <v>3.2424242424242422</v>
      </c>
      <c r="AZ592" s="1" t="s">
        <v>431</v>
      </c>
      <c r="BA592" s="55">
        <v>7.6</v>
      </c>
      <c r="BB592" s="1" t="s">
        <v>431</v>
      </c>
      <c r="BC592" s="6">
        <v>7.4999999999999997E-2</v>
      </c>
      <c r="BD592" s="6"/>
      <c r="BE592" s="19"/>
      <c r="BF592" s="19"/>
      <c r="BG592" s="64">
        <v>5407.6923076923076</v>
      </c>
      <c r="BH592" s="2">
        <v>509</v>
      </c>
      <c r="BI592" s="19">
        <v>4.71</v>
      </c>
      <c r="BJ592" s="19">
        <v>17.2</v>
      </c>
      <c r="BK592" s="19">
        <v>82.8</v>
      </c>
      <c r="BL592" s="144">
        <f>BJ592/BK592</f>
        <v>0.20772946859903382</v>
      </c>
      <c r="BM592" s="122">
        <v>0.45</v>
      </c>
      <c r="BN592" s="6">
        <f>BM592*100/AO592</f>
        <v>1.3636363636363635</v>
      </c>
      <c r="BO592" s="1" t="s">
        <v>431</v>
      </c>
      <c r="BP592" s="19">
        <v>33.5</v>
      </c>
      <c r="BQ592" s="19">
        <v>29.439999999999998</v>
      </c>
      <c r="BR592" s="42">
        <v>68847.900000000009</v>
      </c>
      <c r="BS592" s="6">
        <f>BX592+BZ592</f>
        <v>16.04</v>
      </c>
      <c r="BT592" s="4">
        <v>94.7</v>
      </c>
      <c r="BU592" s="42">
        <v>7350.8474576271192</v>
      </c>
      <c r="BV592" s="6">
        <f>100-BT592</f>
        <v>5.2999999999999972</v>
      </c>
      <c r="BW592" s="6">
        <f>BY592+CA592+CC592</f>
        <v>63.669960000000003</v>
      </c>
      <c r="BX592" s="2">
        <v>4.74</v>
      </c>
      <c r="BY592" s="22">
        <f>BX592*AP592/100</f>
        <v>3.0288600000000003</v>
      </c>
      <c r="BZ592" s="4">
        <v>11.3</v>
      </c>
      <c r="CA592" s="22">
        <f>BZ592*AP592/100</f>
        <v>7.2207000000000008</v>
      </c>
      <c r="CB592" s="4">
        <v>83.6</v>
      </c>
      <c r="CC592" s="22">
        <f>CB592*AP592/100</f>
        <v>53.420400000000001</v>
      </c>
      <c r="CD592" s="22">
        <v>1.77</v>
      </c>
      <c r="CE592" s="123">
        <v>99.5</v>
      </c>
      <c r="CF592" s="123">
        <v>7586</v>
      </c>
      <c r="CG592" s="123">
        <v>96.8</v>
      </c>
      <c r="CH592" s="123">
        <v>6319</v>
      </c>
      <c r="CI592" s="123">
        <v>44.3</v>
      </c>
      <c r="CJ592" s="123">
        <v>53</v>
      </c>
      <c r="CK592" s="123">
        <v>3374</v>
      </c>
      <c r="CL592" s="19">
        <f>BX592/BZ592</f>
        <v>0.41946902654867257</v>
      </c>
      <c r="CM592" s="22"/>
      <c r="CN592" s="22"/>
      <c r="CO592" s="22"/>
      <c r="CP592" s="6">
        <v>0.25</v>
      </c>
      <c r="CQ592" s="19"/>
      <c r="CR592" s="19"/>
      <c r="CS592" s="19"/>
      <c r="CT592" s="22"/>
      <c r="CU592" s="139"/>
      <c r="CV592" s="139"/>
      <c r="CW592" s="22"/>
      <c r="CX592" s="22"/>
      <c r="CY592" s="1"/>
      <c r="CZ592" s="22"/>
      <c r="DA592" s="16"/>
      <c r="DB592" s="126" t="s">
        <v>440</v>
      </c>
      <c r="DC592" s="127"/>
      <c r="DD592" s="128" t="s">
        <v>1249</v>
      </c>
      <c r="DE592" s="1"/>
      <c r="DF592" s="1"/>
      <c r="DG592" s="1"/>
      <c r="DH592" s="1"/>
      <c r="DI592" s="1" t="s">
        <v>433</v>
      </c>
      <c r="DJ592" s="205" t="s">
        <v>482</v>
      </c>
      <c r="DK592" s="4">
        <v>2</v>
      </c>
      <c r="DL592" s="4"/>
      <c r="DM592" s="4"/>
      <c r="DN592" s="16">
        <v>0</v>
      </c>
      <c r="DO592" s="4"/>
      <c r="DP592" s="4"/>
      <c r="DQ592" s="4"/>
      <c r="DR592" s="22" t="s">
        <v>430</v>
      </c>
      <c r="DS592" s="22" t="s">
        <v>430</v>
      </c>
      <c r="DT592" s="22">
        <v>240</v>
      </c>
      <c r="DU592" s="22">
        <v>14.2</v>
      </c>
      <c r="DV592" s="22">
        <v>85.8</v>
      </c>
      <c r="DW592" s="22">
        <v>0.4</v>
      </c>
      <c r="DX592" s="22">
        <v>706.1</v>
      </c>
      <c r="DY592" s="22" t="s">
        <v>430</v>
      </c>
      <c r="DZ592" s="39">
        <v>2.0499999999999998</v>
      </c>
      <c r="EA592" s="2">
        <v>0</v>
      </c>
      <c r="EB592" s="2"/>
      <c r="EC592" s="36"/>
      <c r="ED592" s="36"/>
      <c r="EE592" s="4">
        <v>65</v>
      </c>
      <c r="EF592" s="4">
        <v>85</v>
      </c>
      <c r="EG592" s="5">
        <v>3</v>
      </c>
      <c r="EH592" s="4">
        <v>1</v>
      </c>
      <c r="EI592" s="4" t="s">
        <v>2890</v>
      </c>
      <c r="EJ592" s="4" t="s">
        <v>430</v>
      </c>
      <c r="EK592" s="4" t="s">
        <v>430</v>
      </c>
      <c r="EL592" s="6" t="s">
        <v>430</v>
      </c>
      <c r="EM592" s="4"/>
      <c r="EN592" s="4">
        <v>1</v>
      </c>
      <c r="EO592" s="4">
        <v>2</v>
      </c>
      <c r="EP592" s="4">
        <v>2</v>
      </c>
      <c r="EQ592" s="31" t="s">
        <v>513</v>
      </c>
      <c r="ER592" s="14" t="s">
        <v>513</v>
      </c>
      <c r="ES592" s="129">
        <v>13247</v>
      </c>
      <c r="ET592" s="130">
        <v>75</v>
      </c>
      <c r="EU592" s="130">
        <v>160514</v>
      </c>
      <c r="EV592" s="130">
        <v>20000</v>
      </c>
      <c r="EW592" s="130">
        <v>39780</v>
      </c>
      <c r="EX592" s="130">
        <v>3073</v>
      </c>
      <c r="EY592" s="131">
        <f>EX592/EV592*EW592/ET592</f>
        <v>81.495959999999997</v>
      </c>
      <c r="EZ592" s="38">
        <f>L592*EY592</f>
        <v>5297.2374</v>
      </c>
      <c r="FA592" s="9"/>
      <c r="FB592" s="9"/>
      <c r="FC592" s="9"/>
      <c r="FD592" s="9"/>
      <c r="FE592" s="132"/>
      <c r="FF592" s="132"/>
      <c r="FG592" s="132"/>
      <c r="FH592" s="133"/>
      <c r="FI592" s="11"/>
      <c r="FJ592" s="133"/>
      <c r="FK592" s="135"/>
      <c r="FL592" s="136"/>
      <c r="FM592" s="9"/>
      <c r="FN592" s="1"/>
      <c r="FO592" s="40">
        <f>AC592/1000</f>
        <v>8.1000000000000003E-2</v>
      </c>
      <c r="FP592" s="9"/>
      <c r="FQ592" s="118">
        <f>EX592*100/EU592</f>
        <v>1.9144747498660553</v>
      </c>
      <c r="FR592" s="137">
        <f>EY592/1000</f>
        <v>8.1495959999999992E-2</v>
      </c>
      <c r="FS592" s="140">
        <f>DT592/EY592</f>
        <v>2.9449312579421116</v>
      </c>
      <c r="FT592" s="140"/>
      <c r="FU592" s="336">
        <v>43770</v>
      </c>
      <c r="FV592" s="343"/>
      <c r="FW592" s="237" t="s">
        <v>1314</v>
      </c>
      <c r="FX592" s="208"/>
      <c r="FY592" s="243" t="s">
        <v>2891</v>
      </c>
      <c r="FZ592" s="1"/>
      <c r="GA592" s="1">
        <v>2</v>
      </c>
      <c r="GB592" s="9"/>
      <c r="GC592" s="9"/>
      <c r="GD592" s="1"/>
      <c r="GE592" s="20">
        <v>0</v>
      </c>
      <c r="GF592" s="237" t="s">
        <v>513</v>
      </c>
      <c r="GG592" s="1"/>
      <c r="GH592" s="28">
        <v>44097</v>
      </c>
      <c r="GI592" s="351">
        <v>1</v>
      </c>
      <c r="GJ592" s="244" t="s">
        <v>2489</v>
      </c>
      <c r="GK592" s="1"/>
      <c r="GL592" s="244" t="s">
        <v>513</v>
      </c>
      <c r="GM592" s="9"/>
      <c r="GN592" s="1"/>
      <c r="GO592" s="10">
        <v>44055</v>
      </c>
      <c r="GP592" s="10"/>
      <c r="GQ592" s="20"/>
      <c r="GR592" s="138"/>
      <c r="GS592" s="1"/>
      <c r="GT592" s="1"/>
      <c r="GU592" s="1"/>
      <c r="GV592" s="1"/>
      <c r="GW592" s="1"/>
      <c r="GX592" s="1"/>
      <c r="GY592" s="9"/>
      <c r="GZ592" s="9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9"/>
      <c r="KC592" s="9"/>
      <c r="KD592" s="9"/>
      <c r="KE592" s="20">
        <f>FR592*AO592/100*1000</f>
        <v>26.893666799999998</v>
      </c>
      <c r="KF592" s="20">
        <f>FR592*AP592/100*1000</f>
        <v>52.075918439999995</v>
      </c>
      <c r="KG592" s="20">
        <f>FR592*AQ592/100*1000</f>
        <v>1.8336591</v>
      </c>
      <c r="KH592" s="20">
        <f>FR592*AX592/100*1000</f>
        <v>0.87200677199999987</v>
      </c>
      <c r="KI592" s="20">
        <f>FR592*BM592/100*1000</f>
        <v>0.36673181999999999</v>
      </c>
      <c r="KJ592" s="20">
        <f>FR592*BY592/100*1000</f>
        <v>2.468398534056</v>
      </c>
      <c r="KK592" s="20">
        <f>FR592*CA592/100*1000</f>
        <v>5.8845787837200003</v>
      </c>
      <c r="KL592" s="20">
        <f>FR592*CC592/100*1000</f>
        <v>43.535467815840001</v>
      </c>
      <c r="KM592" s="9"/>
      <c r="KN592" s="9"/>
      <c r="KO592" s="9"/>
      <c r="KP592" s="1"/>
      <c r="KQ592" s="9"/>
      <c r="KR592" s="9"/>
      <c r="KS592" s="23">
        <v>44097</v>
      </c>
      <c r="KT592" s="20">
        <v>2</v>
      </c>
      <c r="KU592" s="1">
        <v>2</v>
      </c>
      <c r="KV592" s="1">
        <v>2</v>
      </c>
      <c r="KW592" s="23">
        <v>44524</v>
      </c>
      <c r="KX592" s="1">
        <v>3</v>
      </c>
      <c r="KY592" s="1">
        <v>0</v>
      </c>
      <c r="KZ592" s="1">
        <v>2</v>
      </c>
      <c r="LA592" s="11" t="s">
        <v>2428</v>
      </c>
      <c r="LB592" s="11"/>
      <c r="LC592" s="11"/>
    </row>
    <row r="593" spans="1:315">
      <c r="A593" s="1">
        <v>329</v>
      </c>
      <c r="B593" s="415">
        <f>COUNTIFS($D$3:D593,D593,$F$3:F593,F593)</f>
        <v>1</v>
      </c>
      <c r="C593" s="21">
        <v>9922</v>
      </c>
      <c r="D593" s="21" t="s">
        <v>2309</v>
      </c>
      <c r="E593" s="1" t="s">
        <v>520</v>
      </c>
      <c r="F593" s="12">
        <v>5712091671</v>
      </c>
      <c r="G593" s="1">
        <v>61</v>
      </c>
      <c r="H593" s="441">
        <v>43441</v>
      </c>
      <c r="I593" s="162"/>
      <c r="J593" s="24"/>
      <c r="K593" s="9"/>
      <c r="L593" s="1"/>
      <c r="M593" s="1"/>
      <c r="N593" s="1"/>
      <c r="O593" s="1"/>
      <c r="P593" s="25"/>
      <c r="Q593" s="25"/>
      <c r="R593" s="25"/>
      <c r="S593" s="27"/>
      <c r="T593" s="27"/>
      <c r="U593" s="27"/>
      <c r="V593" s="27"/>
      <c r="W593" s="27"/>
      <c r="X593" s="27"/>
      <c r="Y593" s="26"/>
      <c r="Z593" s="8"/>
      <c r="AA593" s="1"/>
      <c r="AB593" s="1"/>
      <c r="AC593" s="1"/>
      <c r="AD593" s="1"/>
      <c r="AE593" s="1"/>
      <c r="AF593" s="1"/>
      <c r="AG593" s="136"/>
      <c r="AH593" s="9"/>
      <c r="AI593" s="1"/>
      <c r="AJ593" s="1"/>
      <c r="AK593" s="112"/>
      <c r="AL593" s="1"/>
      <c r="AM593" s="1"/>
      <c r="AN593" s="1"/>
      <c r="AO593" s="163"/>
      <c r="AP593" s="164"/>
      <c r="AQ593" s="165"/>
      <c r="AR593" s="166"/>
      <c r="AS593" s="135"/>
      <c r="AT593" s="21"/>
      <c r="AU593" s="167"/>
      <c r="AV593" s="1"/>
      <c r="AW593" s="1"/>
      <c r="AX593" s="168"/>
      <c r="AY593" s="1"/>
      <c r="AZ593" s="1"/>
      <c r="BA593" s="142"/>
      <c r="BB593" s="1"/>
      <c r="BC593" s="169"/>
      <c r="BD593" s="4"/>
      <c r="BE593" s="1"/>
      <c r="BF593" s="1"/>
      <c r="BG593" s="1"/>
      <c r="BH593" s="1"/>
      <c r="BI593" s="1"/>
      <c r="BJ593" s="1"/>
      <c r="BK593" s="1"/>
      <c r="BL593" s="170"/>
      <c r="BM593" s="123"/>
      <c r="BN593" s="4"/>
      <c r="BO593" s="1"/>
      <c r="BP593" s="1"/>
      <c r="BQ593" s="1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25"/>
      <c r="CP593" s="4"/>
      <c r="CQ593" s="1"/>
      <c r="CR593" s="1"/>
      <c r="CS593" s="1"/>
      <c r="CT593" s="25"/>
      <c r="CU593" s="125"/>
      <c r="CV593" s="125"/>
      <c r="CW593" s="1"/>
      <c r="CX593" s="1"/>
      <c r="CY593" s="1"/>
      <c r="CZ593" s="1"/>
      <c r="DA593" s="1"/>
      <c r="DB593" s="126"/>
      <c r="DC593" s="8"/>
      <c r="DD593" s="8"/>
      <c r="DE593" s="1"/>
      <c r="DF593" s="1"/>
      <c r="DG593" s="1"/>
      <c r="DH593" s="1"/>
      <c r="DI593" s="2"/>
      <c r="DJ593" s="205" t="s">
        <v>482</v>
      </c>
      <c r="DK593" s="4"/>
      <c r="DL593" s="4"/>
      <c r="DM593" s="4"/>
      <c r="DN593" s="4"/>
      <c r="DO593" s="4"/>
      <c r="DP593" s="4"/>
      <c r="DQ593" s="4"/>
      <c r="DR593" s="1"/>
      <c r="DS593" s="1"/>
      <c r="DT593" s="2"/>
      <c r="DU593" s="2"/>
      <c r="DV593" s="2"/>
      <c r="DW593" s="2"/>
      <c r="DX593" s="2"/>
      <c r="DY593" s="2"/>
      <c r="DZ593" s="2"/>
      <c r="EA593" s="2"/>
      <c r="EB593" s="1"/>
      <c r="EC593" s="9"/>
      <c r="ED593" s="9"/>
      <c r="EE593" s="9"/>
      <c r="EF593" s="1">
        <v>200</v>
      </c>
      <c r="EG593" s="1"/>
      <c r="EH593" s="1">
        <v>1</v>
      </c>
      <c r="EI593" s="237" t="s">
        <v>2893</v>
      </c>
      <c r="EJ593" s="237" t="s">
        <v>430</v>
      </c>
      <c r="EK593" s="237" t="s">
        <v>430</v>
      </c>
      <c r="EL593" s="6" t="s">
        <v>430</v>
      </c>
      <c r="EM593" s="1"/>
      <c r="EN593" s="1">
        <v>1</v>
      </c>
      <c r="EO593" s="1">
        <v>3</v>
      </c>
      <c r="EP593" s="1">
        <v>2</v>
      </c>
      <c r="EQ593" s="244" t="s">
        <v>2455</v>
      </c>
      <c r="ER593" s="10">
        <v>43191</v>
      </c>
      <c r="ES593" s="129"/>
      <c r="ET593" s="9"/>
      <c r="EU593" s="9"/>
      <c r="EV593" s="9"/>
      <c r="EW593" s="9"/>
      <c r="EX593" s="9"/>
      <c r="EY593" s="132"/>
      <c r="EZ593" s="132"/>
      <c r="FA593" s="11"/>
      <c r="FB593" s="9"/>
      <c r="FC593" s="9"/>
      <c r="FD593" s="9"/>
      <c r="FE593" s="9"/>
      <c r="FF593" s="9"/>
      <c r="FG593" s="132"/>
      <c r="FH593" s="132"/>
      <c r="FI593" s="134"/>
      <c r="FJ593" s="133"/>
      <c r="FK593" s="171"/>
      <c r="FL593" s="21"/>
      <c r="FM593" s="136"/>
      <c r="FN593" s="9"/>
      <c r="FO593" s="36"/>
      <c r="FP593" s="9"/>
      <c r="FQ593" s="132"/>
      <c r="FR593" s="132"/>
      <c r="FS593" s="1"/>
      <c r="FT593" s="1"/>
      <c r="FU593" s="336">
        <v>43405</v>
      </c>
      <c r="FV593" s="343" t="s">
        <v>772</v>
      </c>
      <c r="FW593" s="237" t="s">
        <v>2562</v>
      </c>
      <c r="FX593" s="208" t="s">
        <v>772</v>
      </c>
      <c r="FY593" s="243" t="s">
        <v>2625</v>
      </c>
      <c r="FZ593" s="1"/>
      <c r="GA593" s="1">
        <v>3</v>
      </c>
      <c r="GB593" s="9"/>
      <c r="GC593" s="9"/>
      <c r="GD593" s="1"/>
      <c r="GE593" s="20">
        <v>1</v>
      </c>
      <c r="GF593" s="237" t="s">
        <v>2489</v>
      </c>
      <c r="GG593" s="1"/>
      <c r="GH593" s="28">
        <v>43455</v>
      </c>
      <c r="GI593" s="351">
        <v>1</v>
      </c>
      <c r="GJ593" s="244" t="s">
        <v>2892</v>
      </c>
      <c r="GK593" s="1"/>
      <c r="GL593" s="244" t="s">
        <v>513</v>
      </c>
      <c r="GM593" s="9"/>
      <c r="GN593" s="1"/>
      <c r="GO593" s="1"/>
      <c r="GP593" s="4"/>
      <c r="GQ593" s="1"/>
      <c r="GR593" s="138"/>
      <c r="GS593" s="1"/>
      <c r="GT593" s="1"/>
      <c r="GU593" s="1"/>
      <c r="GV593" s="1"/>
      <c r="GW593" s="1"/>
      <c r="GX593" s="1"/>
      <c r="GY593" s="9"/>
      <c r="GZ593" s="9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9"/>
      <c r="KC593" s="9"/>
      <c r="KD593" s="9"/>
      <c r="KE593" s="9"/>
      <c r="KF593" s="9"/>
      <c r="KG593" s="9"/>
      <c r="KH593" s="9"/>
      <c r="KI593" s="9"/>
      <c r="KJ593" s="9"/>
      <c r="KK593" s="9"/>
      <c r="KL593" s="9"/>
      <c r="KM593" s="9"/>
      <c r="KN593" s="9"/>
      <c r="KO593" s="9"/>
      <c r="KP593" s="1"/>
      <c r="KQ593" s="9"/>
      <c r="KR593" s="9"/>
      <c r="KS593" s="23">
        <v>43455</v>
      </c>
      <c r="KT593" s="20">
        <v>2</v>
      </c>
      <c r="KU593" s="1">
        <v>3</v>
      </c>
      <c r="KV593" s="1">
        <v>2</v>
      </c>
      <c r="KW593" s="23">
        <v>44309</v>
      </c>
      <c r="KX593" s="1">
        <v>1</v>
      </c>
      <c r="KY593" s="1">
        <v>0</v>
      </c>
      <c r="KZ593" s="1">
        <v>2</v>
      </c>
      <c r="LA593" s="11" t="s">
        <v>2480</v>
      </c>
      <c r="LB593" s="11"/>
      <c r="LC593" s="11"/>
    </row>
    <row r="594" spans="1:315">
      <c r="A594" s="1">
        <v>390</v>
      </c>
      <c r="B594" s="415">
        <f>COUNTIFS($D$3:D594,D594,$F$3:F594,F594)</f>
        <v>1</v>
      </c>
      <c r="C594" s="21">
        <v>12058</v>
      </c>
      <c r="D594" s="21" t="s">
        <v>2309</v>
      </c>
      <c r="E594" s="1" t="s">
        <v>517</v>
      </c>
      <c r="F594" s="12">
        <v>8104064463</v>
      </c>
      <c r="G594" s="1">
        <v>38</v>
      </c>
      <c r="H594" s="441">
        <v>43815</v>
      </c>
      <c r="I594" s="162"/>
      <c r="J594" s="24"/>
      <c r="K594" s="9"/>
      <c r="L594" s="1"/>
      <c r="M594" s="1"/>
      <c r="N594" s="1"/>
      <c r="O594" s="1"/>
      <c r="P594" s="25"/>
      <c r="Q594" s="25"/>
      <c r="R594" s="25"/>
      <c r="S594" s="27"/>
      <c r="T594" s="27"/>
      <c r="U594" s="27"/>
      <c r="V594" s="27"/>
      <c r="W594" s="27"/>
      <c r="X594" s="27"/>
      <c r="Y594" s="26"/>
      <c r="Z594" s="8"/>
      <c r="AA594" s="1"/>
      <c r="AB594" s="1"/>
      <c r="AC594" s="1"/>
      <c r="AD594" s="1"/>
      <c r="AE594" s="1"/>
      <c r="AF594" s="1"/>
      <c r="AG594" s="136"/>
      <c r="AH594" s="9"/>
      <c r="AI594" s="1"/>
      <c r="AJ594" s="1"/>
      <c r="AK594" s="112"/>
      <c r="AL594" s="1"/>
      <c r="AM594" s="1"/>
      <c r="AN594" s="1"/>
      <c r="AO594" s="163"/>
      <c r="AP594" s="164"/>
      <c r="AQ594" s="165"/>
      <c r="AR594" s="166"/>
      <c r="AS594" s="135"/>
      <c r="AT594" s="21"/>
      <c r="AU594" s="167"/>
      <c r="AV594" s="1"/>
      <c r="AW594" s="1"/>
      <c r="AX594" s="168"/>
      <c r="AY594" s="1"/>
      <c r="AZ594" s="1"/>
      <c r="BA594" s="142"/>
      <c r="BB594" s="1"/>
      <c r="BC594" s="169"/>
      <c r="BD594" s="4"/>
      <c r="BE594" s="1"/>
      <c r="BF594" s="1"/>
      <c r="BG594" s="1"/>
      <c r="BH594" s="1"/>
      <c r="BI594" s="1"/>
      <c r="BJ594" s="1"/>
      <c r="BK594" s="1"/>
      <c r="BL594" s="170"/>
      <c r="BM594" s="123"/>
      <c r="BN594" s="4"/>
      <c r="BO594" s="1"/>
      <c r="BP594" s="1"/>
      <c r="BQ594" s="1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25"/>
      <c r="CP594" s="4"/>
      <c r="CQ594" s="1"/>
      <c r="CR594" s="1"/>
      <c r="CS594" s="1"/>
      <c r="CT594" s="25"/>
      <c r="CU594" s="125"/>
      <c r="CV594" s="125"/>
      <c r="CW594" s="1"/>
      <c r="CX594" s="1"/>
      <c r="CY594" s="1"/>
      <c r="CZ594" s="1"/>
      <c r="DA594" s="1"/>
      <c r="DB594" s="126"/>
      <c r="DC594" s="8"/>
      <c r="DD594" s="8"/>
      <c r="DE594" s="1"/>
      <c r="DF594" s="1"/>
      <c r="DG594" s="1"/>
      <c r="DH594" s="1"/>
      <c r="DI594" s="2"/>
      <c r="DJ594" s="205" t="s">
        <v>482</v>
      </c>
      <c r="DK594" s="4"/>
      <c r="DL594" s="4"/>
      <c r="DM594" s="4"/>
      <c r="DN594" s="4"/>
      <c r="DO594" s="4"/>
      <c r="DP594" s="4"/>
      <c r="DQ594" s="4"/>
      <c r="DR594" s="1"/>
      <c r="DS594" s="1"/>
      <c r="DT594" s="2"/>
      <c r="DU594" s="2"/>
      <c r="DV594" s="2"/>
      <c r="DW594" s="2"/>
      <c r="DX594" s="2"/>
      <c r="DY594" s="2"/>
      <c r="DZ594" s="2"/>
      <c r="EA594" s="2"/>
      <c r="EB594" s="1"/>
      <c r="EC594" s="9"/>
      <c r="ED594" s="9"/>
      <c r="EE594" s="9"/>
      <c r="EF594" s="1">
        <v>47</v>
      </c>
      <c r="EG594" s="1"/>
      <c r="EH594" s="1">
        <v>1</v>
      </c>
      <c r="EI594" s="237" t="s">
        <v>2896</v>
      </c>
      <c r="EJ594" s="1">
        <v>184</v>
      </c>
      <c r="EK594" s="1">
        <v>100</v>
      </c>
      <c r="EL594" s="6">
        <f t="shared" ref="EL594:EL600" si="943">EK594/(EJ594*EJ594*0.01*0.01)</f>
        <v>29.536862003780715</v>
      </c>
      <c r="EM594" s="1"/>
      <c r="EN594" s="1">
        <v>1</v>
      </c>
      <c r="EO594" s="1">
        <v>2</v>
      </c>
      <c r="EP594" s="1">
        <v>2</v>
      </c>
      <c r="EQ594" s="244" t="s">
        <v>2895</v>
      </c>
      <c r="ER594" s="10">
        <v>43591</v>
      </c>
      <c r="ES594" s="129"/>
      <c r="ET594" s="9"/>
      <c r="EU594" s="9"/>
      <c r="EV594" s="9"/>
      <c r="EW594" s="9"/>
      <c r="EX594" s="9"/>
      <c r="EY594" s="132"/>
      <c r="EZ594" s="132"/>
      <c r="FA594" s="11"/>
      <c r="FB594" s="9"/>
      <c r="FC594" s="9"/>
      <c r="FD594" s="9"/>
      <c r="FE594" s="9"/>
      <c r="FF594" s="9"/>
      <c r="FG594" s="132"/>
      <c r="FH594" s="132"/>
      <c r="FI594" s="134"/>
      <c r="FJ594" s="133"/>
      <c r="FK594" s="171"/>
      <c r="FL594" s="21"/>
      <c r="FM594" s="136"/>
      <c r="FN594" s="9"/>
      <c r="FO594" s="36"/>
      <c r="FP594" s="9"/>
      <c r="FQ594" s="132"/>
      <c r="FR594" s="132"/>
      <c r="FS594" s="1"/>
      <c r="FT594" s="1"/>
      <c r="FU594" s="336">
        <v>43586</v>
      </c>
      <c r="FV594" s="343" t="s">
        <v>772</v>
      </c>
      <c r="FW594" s="237" t="s">
        <v>2562</v>
      </c>
      <c r="FX594" s="208" t="s">
        <v>772</v>
      </c>
      <c r="FY594" s="243" t="s">
        <v>2625</v>
      </c>
      <c r="FZ594" s="1"/>
      <c r="GA594" s="1">
        <v>2</v>
      </c>
      <c r="GB594" s="9"/>
      <c r="GC594" s="9"/>
      <c r="GD594" s="1"/>
      <c r="GE594" s="20">
        <v>0</v>
      </c>
      <c r="GF594" s="237" t="s">
        <v>513</v>
      </c>
      <c r="GG594" s="1"/>
      <c r="GH594" s="28">
        <v>43850</v>
      </c>
      <c r="GI594" s="351">
        <v>0</v>
      </c>
      <c r="GJ594" s="244" t="s">
        <v>2894</v>
      </c>
      <c r="GK594" s="1"/>
      <c r="GL594" s="244" t="s">
        <v>513</v>
      </c>
      <c r="GM594" s="9"/>
      <c r="GN594" s="1"/>
      <c r="GO594" s="1"/>
      <c r="GP594" s="4"/>
      <c r="GQ594" s="1"/>
      <c r="GR594" s="138"/>
      <c r="GS594" s="1"/>
      <c r="GT594" s="1"/>
      <c r="GU594" s="1"/>
      <c r="GV594" s="1"/>
      <c r="GW594" s="1"/>
      <c r="GX594" s="1"/>
      <c r="GY594" s="9"/>
      <c r="GZ594" s="9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9"/>
      <c r="KC594" s="9"/>
      <c r="KD594" s="9"/>
      <c r="KE594" s="9"/>
      <c r="KF594" s="9"/>
      <c r="KG594" s="9"/>
      <c r="KH594" s="9"/>
      <c r="KI594" s="9"/>
      <c r="KJ594" s="9"/>
      <c r="KK594" s="9"/>
      <c r="KL594" s="9"/>
      <c r="KM594" s="9"/>
      <c r="KN594" s="9"/>
      <c r="KO594" s="9"/>
      <c r="KP594" s="1"/>
      <c r="KQ594" s="9"/>
      <c r="KR594" s="9"/>
      <c r="KS594" s="23">
        <v>43850</v>
      </c>
      <c r="KT594" s="20">
        <v>1</v>
      </c>
      <c r="KU594" s="1">
        <v>1</v>
      </c>
      <c r="KV594" s="1">
        <v>1</v>
      </c>
      <c r="KW594" s="23">
        <v>44727</v>
      </c>
      <c r="KX594" s="1">
        <v>2</v>
      </c>
      <c r="KY594" s="1">
        <v>0</v>
      </c>
      <c r="KZ594" s="1">
        <v>0</v>
      </c>
      <c r="LA594" s="11" t="s">
        <v>2428</v>
      </c>
      <c r="LB594" s="11"/>
      <c r="LC594" s="11"/>
    </row>
    <row r="595" spans="1:315">
      <c r="A595" s="1">
        <v>292</v>
      </c>
      <c r="B595" s="1">
        <f>COUNTIFS($D$3:D595,D595,$F$3:F595,F595)</f>
        <v>1</v>
      </c>
      <c r="C595" s="34">
        <v>11748</v>
      </c>
      <c r="D595" s="21" t="s">
        <v>824</v>
      </c>
      <c r="E595" s="2" t="s">
        <v>523</v>
      </c>
      <c r="F595" s="12">
        <v>425830433</v>
      </c>
      <c r="G595" s="1">
        <v>77</v>
      </c>
      <c r="H595" s="441">
        <v>43752</v>
      </c>
      <c r="I595" s="29" t="s">
        <v>441</v>
      </c>
      <c r="J595" s="24" t="s">
        <v>486</v>
      </c>
      <c r="K595" s="2" t="s">
        <v>429</v>
      </c>
      <c r="L595" s="1">
        <v>4</v>
      </c>
      <c r="M595" s="2" t="s">
        <v>822</v>
      </c>
      <c r="N595" s="2" t="s">
        <v>643</v>
      </c>
      <c r="O595" s="1"/>
      <c r="P595" s="1" t="s">
        <v>808</v>
      </c>
      <c r="Q595" s="25"/>
      <c r="R595" s="25"/>
      <c r="S595" s="2"/>
      <c r="T595" s="45" t="s">
        <v>782</v>
      </c>
      <c r="U595" s="45"/>
      <c r="V595" s="46" t="s">
        <v>801</v>
      </c>
      <c r="W595" s="27"/>
      <c r="X595" s="56"/>
      <c r="Y595" s="56"/>
      <c r="Z595" s="29"/>
      <c r="AA595" s="1" t="s">
        <v>797</v>
      </c>
      <c r="AB595" s="1"/>
      <c r="AC595" s="112">
        <v>140</v>
      </c>
      <c r="AD595" s="112">
        <v>600</v>
      </c>
      <c r="AE595" s="11"/>
      <c r="AF595" s="11"/>
      <c r="AG595" s="11" t="s">
        <v>464</v>
      </c>
      <c r="AH595" s="112">
        <v>50</v>
      </c>
      <c r="AI595" s="11"/>
      <c r="AJ595" s="1"/>
      <c r="AK595" s="112"/>
      <c r="AL595" s="1"/>
      <c r="AM595" s="1"/>
      <c r="AN595" s="1"/>
      <c r="AO595" s="113">
        <v>16.3</v>
      </c>
      <c r="AP595" s="114">
        <v>15.1</v>
      </c>
      <c r="AQ595" s="115">
        <v>68.3</v>
      </c>
      <c r="AR595" s="116">
        <f t="shared" ref="AR595:AR603" si="944">AO595+AP595+AQ595</f>
        <v>99.699999999999989</v>
      </c>
      <c r="AS595" s="117">
        <f t="shared" ref="AS595:AS603" si="945">AO595/AP595</f>
        <v>1.0794701986754967</v>
      </c>
      <c r="AT595" s="118">
        <f t="shared" ref="AT595:AT603" si="946">AO595/AP595*AQ595</f>
        <v>73.72781456953642</v>
      </c>
      <c r="AU595" s="119">
        <f t="shared" ref="AU595:AU603" si="947">AO595/(AP595+AQ595)</f>
        <v>0.19544364508393289</v>
      </c>
      <c r="AV595" s="19">
        <v>14.686299999999999</v>
      </c>
      <c r="AW595" s="19">
        <f>95-AY595</f>
        <v>90.1</v>
      </c>
      <c r="AX595" s="120">
        <v>0.79870000000000008</v>
      </c>
      <c r="AY595" s="19">
        <v>4.9000000000000004</v>
      </c>
      <c r="AZ595" s="1" t="s">
        <v>431</v>
      </c>
      <c r="BA595" s="142">
        <v>15.340000000000002</v>
      </c>
      <c r="BB595" s="1" t="s">
        <v>431</v>
      </c>
      <c r="BC595" s="6">
        <v>1.6</v>
      </c>
      <c r="BD595" s="6"/>
      <c r="BE595" s="19">
        <v>38.799999999999997</v>
      </c>
      <c r="BF595" s="19">
        <v>24.4</v>
      </c>
      <c r="BG595" s="64">
        <v>5145</v>
      </c>
      <c r="BH595" s="20">
        <v>264</v>
      </c>
      <c r="BI595" s="19">
        <v>0.12</v>
      </c>
      <c r="BJ595" s="19">
        <v>53.8</v>
      </c>
      <c r="BK595" s="1">
        <v>46.2</v>
      </c>
      <c r="BL595" s="121">
        <f t="shared" ref="BL595:BL603" si="948">BJ595/BK595</f>
        <v>1.1645021645021643</v>
      </c>
      <c r="BM595" s="122">
        <v>0.4</v>
      </c>
      <c r="BN595" s="6">
        <f t="shared" ref="BN595:BN603" si="949">BM595*100/AO595</f>
        <v>2.4539877300613497</v>
      </c>
      <c r="BO595" s="1" t="s">
        <v>431</v>
      </c>
      <c r="BP595" s="1">
        <v>50.4</v>
      </c>
      <c r="BQ595" s="19">
        <v>59.507999999999996</v>
      </c>
      <c r="BR595" s="42">
        <v>51819.642857142855</v>
      </c>
      <c r="BS595" s="6">
        <f t="shared" ref="BS595:BS600" si="950">BX595+BZ595</f>
        <v>51.099999999999994</v>
      </c>
      <c r="BT595" s="4">
        <v>85</v>
      </c>
      <c r="BU595" s="42">
        <v>10016.160000000002</v>
      </c>
      <c r="BV595" s="6">
        <f t="shared" ref="BV595:BV600" si="951">100-BT595</f>
        <v>15</v>
      </c>
      <c r="BW595" s="6">
        <f t="shared" ref="BW595:BW600" si="952">BY595+CA595+CC595</f>
        <v>14.797999999999998</v>
      </c>
      <c r="BX595" s="4">
        <v>21.7</v>
      </c>
      <c r="BY595" s="22">
        <f t="shared" ref="BY595:BY600" si="953">BX595*AP595/100</f>
        <v>3.2766999999999995</v>
      </c>
      <c r="BZ595" s="4">
        <v>29.4</v>
      </c>
      <c r="CA595" s="22">
        <f t="shared" ref="CA595:CA600" si="954">BZ595*AP595/100</f>
        <v>4.4393999999999991</v>
      </c>
      <c r="CB595" s="4">
        <v>46.9</v>
      </c>
      <c r="CC595" s="22">
        <f t="shared" ref="CC595:CC600" si="955">CB595*AP595/100</f>
        <v>7.0818999999999992</v>
      </c>
      <c r="CD595" s="6">
        <v>0.2</v>
      </c>
      <c r="CE595" s="123">
        <v>97.4</v>
      </c>
      <c r="CF595" s="124">
        <v>10067.099999999999</v>
      </c>
      <c r="CG595" s="123">
        <v>93.3</v>
      </c>
      <c r="CH595" s="123">
        <v>6205</v>
      </c>
      <c r="CI595" s="123">
        <v>55.5</v>
      </c>
      <c r="CJ595" s="123">
        <v>75.5</v>
      </c>
      <c r="CK595" s="124">
        <v>6962.4</v>
      </c>
      <c r="CL595" s="19">
        <f t="shared" ref="CL595:CL600" si="956">BX595/BZ595</f>
        <v>0.73809523809523814</v>
      </c>
      <c r="CM595" s="22"/>
      <c r="CN595" s="22"/>
      <c r="CO595" s="22"/>
      <c r="CP595" s="6"/>
      <c r="CQ595" s="19"/>
      <c r="CR595" s="19"/>
      <c r="CS595" s="19"/>
      <c r="CT595" s="6">
        <v>38.299999999999997</v>
      </c>
      <c r="CU595" s="6">
        <v>2.76</v>
      </c>
      <c r="CV595" s="6">
        <v>78.8</v>
      </c>
      <c r="CW595" s="22">
        <v>67</v>
      </c>
      <c r="CX595" s="22">
        <v>61.9</v>
      </c>
      <c r="CY595" s="2">
        <v>80</v>
      </c>
      <c r="CZ595" s="22">
        <v>0.6</v>
      </c>
      <c r="DA595" s="16">
        <v>3</v>
      </c>
      <c r="DB595" s="126" t="s">
        <v>457</v>
      </c>
      <c r="DC595" s="127"/>
      <c r="DD595" s="128" t="s">
        <v>825</v>
      </c>
      <c r="DE595" s="1"/>
      <c r="DF595" s="1"/>
      <c r="DG595" s="1"/>
      <c r="DH595" s="1"/>
      <c r="DI595" s="1" t="s">
        <v>435</v>
      </c>
      <c r="DJ595" s="371" t="s">
        <v>482</v>
      </c>
      <c r="DK595" s="4">
        <v>2</v>
      </c>
      <c r="DL595" s="4"/>
      <c r="DM595" s="4"/>
      <c r="DN595" s="16" t="s">
        <v>466</v>
      </c>
      <c r="DO595" s="4"/>
      <c r="DP595" s="4"/>
      <c r="DQ595" s="4"/>
      <c r="DR595" s="1" t="s">
        <v>430</v>
      </c>
      <c r="DS595" s="1" t="s">
        <v>430</v>
      </c>
      <c r="DT595" s="1" t="s">
        <v>430</v>
      </c>
      <c r="DU595" s="1" t="s">
        <v>430</v>
      </c>
      <c r="DV595" s="1" t="s">
        <v>430</v>
      </c>
      <c r="DW595" s="1" t="s">
        <v>430</v>
      </c>
      <c r="DX595" s="1" t="s">
        <v>430</v>
      </c>
      <c r="DY595" s="1" t="s">
        <v>430</v>
      </c>
      <c r="DZ595" s="1" t="s">
        <v>430</v>
      </c>
      <c r="EA595" s="1" t="s">
        <v>430</v>
      </c>
      <c r="EB595" s="1" t="s">
        <v>430</v>
      </c>
      <c r="EC595" s="4"/>
      <c r="ED595" s="4"/>
      <c r="EE595" s="4">
        <v>4</v>
      </c>
      <c r="EF595" s="4" t="s">
        <v>430</v>
      </c>
      <c r="EG595" s="4"/>
      <c r="EH595" s="4">
        <v>0</v>
      </c>
      <c r="EI595" s="4" t="s">
        <v>513</v>
      </c>
      <c r="EJ595" s="4">
        <v>164</v>
      </c>
      <c r="EK595" s="4">
        <v>85</v>
      </c>
      <c r="EL595" s="6">
        <f t="shared" si="943"/>
        <v>31.603212373587152</v>
      </c>
      <c r="EM595" s="4">
        <v>2</v>
      </c>
      <c r="EN595" s="4">
        <v>0</v>
      </c>
      <c r="EO595" s="4">
        <v>2</v>
      </c>
      <c r="EP595" s="4">
        <v>2</v>
      </c>
      <c r="EQ595" s="31">
        <v>8</v>
      </c>
      <c r="ER595" s="14">
        <v>43752</v>
      </c>
      <c r="ES595" s="129">
        <v>11748</v>
      </c>
      <c r="ET595" s="130">
        <v>75</v>
      </c>
      <c r="EU595" s="130">
        <v>62185</v>
      </c>
      <c r="EV595" s="130">
        <v>4000</v>
      </c>
      <c r="EW595" s="130">
        <v>42120</v>
      </c>
      <c r="EX595" s="130">
        <v>954</v>
      </c>
      <c r="EY595" s="131">
        <f t="shared" ref="EY595:EY603" si="957">EX595/EV595*EW595/ET595</f>
        <v>133.94159999999999</v>
      </c>
      <c r="EZ595" s="38">
        <f t="shared" ref="EZ595:EZ603" si="958">L595*EY595</f>
        <v>535.76639999999998</v>
      </c>
      <c r="FA595" s="9"/>
      <c r="FB595" s="9"/>
      <c r="FC595" s="9"/>
      <c r="FD595" s="9"/>
      <c r="FE595" s="132"/>
      <c r="FF595" s="132"/>
      <c r="FG595" s="132"/>
      <c r="FH595" s="133"/>
      <c r="FI595" s="134"/>
      <c r="FJ595" s="133"/>
      <c r="FK595" s="135"/>
      <c r="FL595" s="136"/>
      <c r="FM595" s="9"/>
      <c r="FN595" s="1"/>
      <c r="FO595" s="40">
        <f>AC595/1000</f>
        <v>0.14000000000000001</v>
      </c>
      <c r="FP595" s="9"/>
      <c r="FQ595" s="118">
        <f t="shared" ref="FQ595:FQ603" si="959">EX595*100/EU595</f>
        <v>1.5341320254080566</v>
      </c>
      <c r="FR595" s="137">
        <f t="shared" ref="FR595:FR603" si="960">EY595/1000</f>
        <v>0.13394159999999999</v>
      </c>
      <c r="FS595" s="9"/>
      <c r="FT595" s="1"/>
      <c r="FU595" s="336">
        <v>42979</v>
      </c>
      <c r="FV595" s="343" t="s">
        <v>772</v>
      </c>
      <c r="FW595" s="237" t="s">
        <v>2617</v>
      </c>
      <c r="FX595" s="343" t="s">
        <v>772</v>
      </c>
      <c r="FY595" s="243" t="s">
        <v>2897</v>
      </c>
      <c r="FZ595" s="1"/>
      <c r="GA595" s="1">
        <v>3</v>
      </c>
      <c r="GB595" s="9"/>
      <c r="GC595" s="9"/>
      <c r="GD595" s="1"/>
      <c r="GE595" s="20">
        <v>0</v>
      </c>
      <c r="GF595" s="237" t="s">
        <v>513</v>
      </c>
      <c r="GG595" s="1"/>
      <c r="GH595" s="28">
        <v>43796</v>
      </c>
      <c r="GI595" s="351">
        <v>0</v>
      </c>
      <c r="GJ595" s="244" t="s">
        <v>2898</v>
      </c>
      <c r="GK595" s="1"/>
      <c r="GL595" s="244" t="s">
        <v>513</v>
      </c>
      <c r="GM595" s="9"/>
      <c r="GN595" s="1"/>
      <c r="GO595" s="10">
        <v>43752</v>
      </c>
      <c r="GP595" s="10"/>
      <c r="GQ595" s="20"/>
      <c r="GR595" s="138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"/>
      <c r="KC595" s="1"/>
      <c r="KD595" s="1"/>
      <c r="KE595" s="20">
        <f t="shared" ref="KE595:KE603" si="961">FR595*AO595/100*1000</f>
        <v>21.832480799999999</v>
      </c>
      <c r="KF595" s="20">
        <f t="shared" ref="KF595:KF603" si="962">FR595*AP595/100*1000</f>
        <v>20.225181599999996</v>
      </c>
      <c r="KG595" s="20">
        <f t="shared" ref="KG595:KG603" si="963">FR595*AQ595/100*1000</f>
        <v>91.482112799999996</v>
      </c>
      <c r="KH595" s="20">
        <f t="shared" ref="KH595:KH603" si="964">FR595*AX595/100*1000</f>
        <v>1.0697915592</v>
      </c>
      <c r="KI595" s="20">
        <f t="shared" ref="KI595:KI603" si="965">FR595*BM595/100*1000</f>
        <v>0.53576640000000009</v>
      </c>
      <c r="KJ595" s="20">
        <f t="shared" ref="KJ595:KJ600" si="966">FR595*BY595/100*1000</f>
        <v>4.3888644071999998</v>
      </c>
      <c r="KK595" s="20">
        <f t="shared" ref="KK595:KK600" si="967">FR595*CA595/100*1000</f>
        <v>5.9462033903999982</v>
      </c>
      <c r="KL595" s="20">
        <f t="shared" ref="KL595:KL600" si="968">FR595*CC595/100*1000</f>
        <v>9.4856101703999975</v>
      </c>
      <c r="KM595" s="1"/>
      <c r="KN595" s="1"/>
      <c r="KO595" s="1"/>
      <c r="KP595" s="1"/>
      <c r="KQ595" s="9"/>
      <c r="KR595" s="9"/>
      <c r="KS595" s="23">
        <v>43796</v>
      </c>
      <c r="KT595" s="20">
        <v>1</v>
      </c>
      <c r="KU595" s="1">
        <v>2</v>
      </c>
      <c r="KV595" s="1">
        <v>1</v>
      </c>
      <c r="KW595" s="23">
        <v>44489</v>
      </c>
      <c r="KX595" s="1">
        <v>1</v>
      </c>
      <c r="KY595" s="1">
        <v>4</v>
      </c>
      <c r="KZ595" s="1">
        <v>4</v>
      </c>
      <c r="LA595" s="11" t="s">
        <v>2438</v>
      </c>
      <c r="LB595" s="11"/>
      <c r="LC595" s="11"/>
    </row>
    <row r="596" spans="1:315">
      <c r="A596" s="1">
        <v>180</v>
      </c>
      <c r="B596" s="1">
        <f>COUNTIFS($D$3:D596,D596,$F$3:F596,F596)</f>
        <v>1</v>
      </c>
      <c r="C596" s="34">
        <v>15673</v>
      </c>
      <c r="D596" s="21" t="s">
        <v>824</v>
      </c>
      <c r="E596" s="2" t="s">
        <v>684</v>
      </c>
      <c r="F596" s="12">
        <v>6359280059</v>
      </c>
      <c r="G596" s="1">
        <v>58</v>
      </c>
      <c r="H596" s="441">
        <v>44377</v>
      </c>
      <c r="I596" s="29" t="s">
        <v>1663</v>
      </c>
      <c r="J596" s="24" t="s">
        <v>486</v>
      </c>
      <c r="K596" s="2" t="s">
        <v>429</v>
      </c>
      <c r="L596" s="2">
        <v>3.5</v>
      </c>
      <c r="M596" s="2">
        <v>8</v>
      </c>
      <c r="N596" s="2" t="s">
        <v>430</v>
      </c>
      <c r="O596" s="11"/>
      <c r="P596" s="2" t="s">
        <v>1638</v>
      </c>
      <c r="Q596" s="11"/>
      <c r="R596" s="11"/>
      <c r="S596" s="11"/>
      <c r="T596" s="41"/>
      <c r="U596" s="41"/>
      <c r="V596" s="61" t="s">
        <v>1358</v>
      </c>
      <c r="W596" s="11"/>
      <c r="X596" s="11"/>
      <c r="Y596" s="63"/>
      <c r="Z596" s="11"/>
      <c r="AA596" s="1" t="s">
        <v>760</v>
      </c>
      <c r="AB596" s="1"/>
      <c r="AC596" s="112">
        <v>616</v>
      </c>
      <c r="AD596" s="112">
        <v>2100</v>
      </c>
      <c r="AE596" s="11"/>
      <c r="AF596" s="11"/>
      <c r="AG596" s="11" t="s">
        <v>490</v>
      </c>
      <c r="AH596" s="112">
        <v>150</v>
      </c>
      <c r="AI596" s="11"/>
      <c r="AJ596" s="11"/>
      <c r="AK596" s="112"/>
      <c r="AL596" s="1"/>
      <c r="AM596" s="11"/>
      <c r="AN596" s="1"/>
      <c r="AO596" s="113">
        <v>20.100000000000001</v>
      </c>
      <c r="AP596" s="114">
        <v>52</v>
      </c>
      <c r="AQ596" s="115">
        <v>27.1</v>
      </c>
      <c r="AR596" s="116">
        <f t="shared" si="944"/>
        <v>99.199999999999989</v>
      </c>
      <c r="AS596" s="117">
        <f t="shared" si="945"/>
        <v>0.38653846153846155</v>
      </c>
      <c r="AT596" s="118">
        <f t="shared" si="946"/>
        <v>10.475192307692309</v>
      </c>
      <c r="AU596" s="119">
        <f t="shared" si="947"/>
        <v>0.25410872313527183</v>
      </c>
      <c r="AV596" s="19">
        <f t="shared" ref="AV596:AV603" si="969">AW596*AO596/100</f>
        <v>17.728000000000002</v>
      </c>
      <c r="AW596" s="19">
        <f>98-AY596-(CD596*100/AO596)</f>
        <v>88.199004975124382</v>
      </c>
      <c r="AX596" s="120">
        <v>1.1299999999999999</v>
      </c>
      <c r="AY596" s="19">
        <f t="shared" ref="AY596:AY603" si="970">AX596*100/AO596</f>
        <v>5.6218905472636802</v>
      </c>
      <c r="AZ596" s="1" t="s">
        <v>431</v>
      </c>
      <c r="BA596" s="55">
        <v>2.2490000000000001</v>
      </c>
      <c r="BB596" s="1" t="s">
        <v>431</v>
      </c>
      <c r="BC596" s="6">
        <v>0.57999999999999996</v>
      </c>
      <c r="BD596" s="6"/>
      <c r="BE596" s="19"/>
      <c r="BF596" s="19"/>
      <c r="BG596" s="64">
        <v>6137.1681415929206</v>
      </c>
      <c r="BH596" s="64">
        <v>854.71</v>
      </c>
      <c r="BI596" s="19">
        <v>0.84</v>
      </c>
      <c r="BJ596" s="19">
        <v>53</v>
      </c>
      <c r="BK596" s="19">
        <f>100-BJ596</f>
        <v>47</v>
      </c>
      <c r="BL596" s="121">
        <f t="shared" si="948"/>
        <v>1.1276595744680851</v>
      </c>
      <c r="BM596" s="122">
        <v>0.12</v>
      </c>
      <c r="BN596" s="6">
        <f t="shared" si="949"/>
        <v>0.59701492537313428</v>
      </c>
      <c r="BO596" s="1" t="s">
        <v>431</v>
      </c>
      <c r="BP596" s="19">
        <v>1.9</v>
      </c>
      <c r="BQ596" s="19" t="s">
        <v>431</v>
      </c>
      <c r="BR596" s="42">
        <v>21110</v>
      </c>
      <c r="BS596" s="6">
        <f t="shared" si="950"/>
        <v>65.17</v>
      </c>
      <c r="BT596" s="4">
        <v>89.3</v>
      </c>
      <c r="BU596" s="42">
        <v>8731.9285714285706</v>
      </c>
      <c r="BV596" s="6">
        <f t="shared" si="951"/>
        <v>10.700000000000003</v>
      </c>
      <c r="BW596" s="6">
        <f t="shared" si="952"/>
        <v>51.828400000000002</v>
      </c>
      <c r="BX596" s="22">
        <v>6.47</v>
      </c>
      <c r="BY596" s="22">
        <f t="shared" si="953"/>
        <v>3.3643999999999998</v>
      </c>
      <c r="BZ596" s="6">
        <v>58.7</v>
      </c>
      <c r="CA596" s="22">
        <f t="shared" si="954"/>
        <v>30.524000000000001</v>
      </c>
      <c r="CB596" s="6">
        <v>34.5</v>
      </c>
      <c r="CC596" s="22">
        <f t="shared" si="955"/>
        <v>17.940000000000001</v>
      </c>
      <c r="CD596" s="22">
        <v>0.84</v>
      </c>
      <c r="CE596" s="123">
        <v>83</v>
      </c>
      <c r="CF596" s="124">
        <v>6396</v>
      </c>
      <c r="CG596" s="123">
        <v>65.099999999999994</v>
      </c>
      <c r="CH596" s="124">
        <v>4617</v>
      </c>
      <c r="CI596" s="123">
        <v>17.399999999999999</v>
      </c>
      <c r="CJ596" s="123">
        <v>49.6</v>
      </c>
      <c r="CK596" s="124">
        <v>4617</v>
      </c>
      <c r="CL596" s="19">
        <f t="shared" si="956"/>
        <v>0.11022146507666097</v>
      </c>
      <c r="CM596" s="19"/>
      <c r="CN596" s="19"/>
      <c r="CO596" s="19"/>
      <c r="CP596" s="6">
        <v>0.86</v>
      </c>
      <c r="CQ596" s="19"/>
      <c r="CR596" s="19"/>
      <c r="CS596" s="20"/>
      <c r="CT596" s="25"/>
      <c r="CU596" s="125"/>
      <c r="CV596" s="125"/>
      <c r="CW596" s="1"/>
      <c r="CX596" s="1"/>
      <c r="CY596" s="1"/>
      <c r="CZ596" s="22"/>
      <c r="DA596" s="16"/>
      <c r="DB596" s="126" t="s">
        <v>256</v>
      </c>
      <c r="DC596" s="127"/>
      <c r="DD596" s="128" t="s">
        <v>1664</v>
      </c>
      <c r="DE596" s="1"/>
      <c r="DF596" s="1"/>
      <c r="DG596" s="1"/>
      <c r="DH596" s="1"/>
      <c r="DI596" s="1" t="s">
        <v>435</v>
      </c>
      <c r="DJ596" s="331" t="s">
        <v>2899</v>
      </c>
      <c r="DK596" s="4">
        <v>2</v>
      </c>
      <c r="DL596" s="4"/>
      <c r="DM596" s="4"/>
      <c r="DN596" s="16">
        <v>0</v>
      </c>
      <c r="DO596" s="4"/>
      <c r="DP596" s="4"/>
      <c r="DQ596" s="4"/>
      <c r="DR596" s="22" t="s">
        <v>430</v>
      </c>
      <c r="DS596" s="22" t="s">
        <v>430</v>
      </c>
      <c r="DT596" s="64">
        <v>626</v>
      </c>
      <c r="DU596" s="22">
        <v>30.4</v>
      </c>
      <c r="DV596" s="22">
        <v>69.599999999999994</v>
      </c>
      <c r="DW596" s="22"/>
      <c r="DX596" s="22" t="s">
        <v>430</v>
      </c>
      <c r="DY596" s="22" t="s">
        <v>430</v>
      </c>
      <c r="DZ596" s="22" t="s">
        <v>430</v>
      </c>
      <c r="EA596" s="2">
        <v>0</v>
      </c>
      <c r="EB596" s="65"/>
      <c r="EC596" s="36"/>
      <c r="ED596" s="36"/>
      <c r="EE596" s="4">
        <f>L596</f>
        <v>3.5</v>
      </c>
      <c r="EF596" s="4">
        <v>7</v>
      </c>
      <c r="EG596" s="4"/>
      <c r="EH596" s="4">
        <v>0</v>
      </c>
      <c r="EI596" s="4" t="s">
        <v>513</v>
      </c>
      <c r="EJ596" s="4">
        <v>169</v>
      </c>
      <c r="EK596" s="4">
        <v>75</v>
      </c>
      <c r="EL596" s="6">
        <f t="shared" si="943"/>
        <v>26.259584748433177</v>
      </c>
      <c r="EM596" s="4"/>
      <c r="EN596" s="4" t="s">
        <v>430</v>
      </c>
      <c r="EO596" s="4" t="s">
        <v>430</v>
      </c>
      <c r="EP596" s="4" t="s">
        <v>430</v>
      </c>
      <c r="EQ596" s="31" t="s">
        <v>430</v>
      </c>
      <c r="ER596" s="14" t="s">
        <v>430</v>
      </c>
      <c r="ES596" s="129">
        <f>C596</f>
        <v>15673</v>
      </c>
      <c r="ET596" s="130">
        <v>75</v>
      </c>
      <c r="EU596" s="130">
        <v>34467</v>
      </c>
      <c r="EV596" s="130">
        <v>4000</v>
      </c>
      <c r="EW596" s="130">
        <v>39780</v>
      </c>
      <c r="EX596" s="130">
        <v>2433</v>
      </c>
      <c r="EY596" s="131">
        <f t="shared" si="957"/>
        <v>322.61579999999998</v>
      </c>
      <c r="EZ596" s="38">
        <f t="shared" si="958"/>
        <v>1129.1552999999999</v>
      </c>
      <c r="FA596" s="9"/>
      <c r="FB596" s="9"/>
      <c r="FC596" s="9"/>
      <c r="FD596" s="9"/>
      <c r="FE596" s="132"/>
      <c r="FF596" s="132"/>
      <c r="FG596" s="132"/>
      <c r="FH596" s="133"/>
      <c r="FI596" s="134"/>
      <c r="FJ596" s="133"/>
      <c r="FK596" s="135"/>
      <c r="FL596" s="136"/>
      <c r="FM596" s="9"/>
      <c r="FN596" s="1"/>
      <c r="FO596" s="40">
        <f>AC596/1000</f>
        <v>0.61599999999999999</v>
      </c>
      <c r="FP596" s="9"/>
      <c r="FQ596" s="118">
        <f t="shared" si="959"/>
        <v>7.0589259291496216</v>
      </c>
      <c r="FR596" s="137">
        <f t="shared" si="960"/>
        <v>0.32261579999999995</v>
      </c>
      <c r="FS596" s="9"/>
      <c r="FT596" s="1"/>
      <c r="FU596" s="335"/>
      <c r="FV596" s="348" t="s">
        <v>430</v>
      </c>
      <c r="FW596" s="210"/>
      <c r="FX596" s="244" t="s">
        <v>430</v>
      </c>
      <c r="FY596" s="243" t="s">
        <v>430</v>
      </c>
      <c r="FZ596" s="1"/>
      <c r="GA596" s="237" t="s">
        <v>430</v>
      </c>
      <c r="GB596" s="9"/>
      <c r="GC596" s="9"/>
      <c r="GD596" s="1"/>
      <c r="GE596" s="459" t="s">
        <v>430</v>
      </c>
      <c r="GF596" s="237" t="s">
        <v>430</v>
      </c>
      <c r="GG596" s="1"/>
      <c r="GH596" s="244" t="s">
        <v>430</v>
      </c>
      <c r="GI596" s="352" t="s">
        <v>430</v>
      </c>
      <c r="GJ596" s="244" t="s">
        <v>430</v>
      </c>
      <c r="GK596" s="1"/>
      <c r="GL596" s="244" t="s">
        <v>430</v>
      </c>
      <c r="GM596" s="9"/>
      <c r="GN596" s="1"/>
      <c r="GO596" s="10"/>
      <c r="GP596" s="10"/>
      <c r="GQ596" s="20"/>
      <c r="GR596" s="138"/>
      <c r="GS596" s="1"/>
      <c r="GT596" s="1"/>
      <c r="GU596" s="1"/>
      <c r="GV596" s="1"/>
      <c r="GW596" s="1"/>
      <c r="GX596" s="1"/>
      <c r="GY596" s="9"/>
      <c r="GZ596" s="9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9"/>
      <c r="KC596" s="9"/>
      <c r="KD596" s="9"/>
      <c r="KE596" s="20">
        <f t="shared" si="961"/>
        <v>64.845775799999998</v>
      </c>
      <c r="KF596" s="20">
        <f t="shared" si="962"/>
        <v>167.76021599999996</v>
      </c>
      <c r="KG596" s="20">
        <f t="shared" si="963"/>
        <v>87.428881799999999</v>
      </c>
      <c r="KH596" s="20">
        <f t="shared" si="964"/>
        <v>3.6455585399999988</v>
      </c>
      <c r="KI596" s="20">
        <f t="shared" si="965"/>
        <v>0.38713895999999987</v>
      </c>
      <c r="KJ596" s="20">
        <f t="shared" si="966"/>
        <v>10.854085975199999</v>
      </c>
      <c r="KK596" s="20">
        <f t="shared" si="967"/>
        <v>98.475246791999993</v>
      </c>
      <c r="KL596" s="20">
        <f t="shared" si="968"/>
        <v>57.877274519999993</v>
      </c>
      <c r="KM596" s="9"/>
      <c r="KN596" s="9"/>
      <c r="KO596" s="9"/>
      <c r="KP596" s="1"/>
      <c r="KQ596" s="9"/>
      <c r="KR596" s="9"/>
      <c r="KS596" s="245" t="s">
        <v>430</v>
      </c>
      <c r="KT596" s="459" t="s">
        <v>430</v>
      </c>
      <c r="KU596" s="237" t="s">
        <v>430</v>
      </c>
      <c r="KV596" s="237" t="s">
        <v>430</v>
      </c>
      <c r="KW596" s="237" t="s">
        <v>430</v>
      </c>
      <c r="KX596" s="237" t="s">
        <v>430</v>
      </c>
      <c r="KY596" s="237" t="s">
        <v>430</v>
      </c>
      <c r="KZ596" s="237" t="s">
        <v>430</v>
      </c>
      <c r="LA596" s="11" t="s">
        <v>430</v>
      </c>
      <c r="LB596" s="11"/>
      <c r="LC596" s="11"/>
    </row>
    <row r="597" spans="1:315">
      <c r="A597" s="1">
        <v>183</v>
      </c>
      <c r="B597" s="1">
        <f>COUNTIFS($D$3:D597,D597,$F$3:F597,F597)</f>
        <v>1</v>
      </c>
      <c r="C597" s="34">
        <v>17876</v>
      </c>
      <c r="D597" s="72" t="s">
        <v>2095</v>
      </c>
      <c r="E597" s="73" t="s">
        <v>634</v>
      </c>
      <c r="F597" s="75">
        <v>6758291804</v>
      </c>
      <c r="G597" s="74">
        <v>55</v>
      </c>
      <c r="H597" s="442">
        <v>44788</v>
      </c>
      <c r="I597" s="29" t="s">
        <v>2096</v>
      </c>
      <c r="J597" s="24" t="s">
        <v>486</v>
      </c>
      <c r="K597" s="2" t="s">
        <v>429</v>
      </c>
      <c r="L597" s="2">
        <v>7</v>
      </c>
      <c r="M597" s="2" t="s">
        <v>649</v>
      </c>
      <c r="N597" s="2" t="s">
        <v>644</v>
      </c>
      <c r="O597" s="11"/>
      <c r="P597" s="2" t="s">
        <v>2087</v>
      </c>
      <c r="Q597" s="11" t="s">
        <v>2097</v>
      </c>
      <c r="R597" s="11"/>
      <c r="S597" s="11"/>
      <c r="T597" s="41"/>
      <c r="U597" s="41"/>
      <c r="V597" s="61" t="s">
        <v>1980</v>
      </c>
      <c r="W597" s="41" t="s">
        <v>1305</v>
      </c>
      <c r="X597" s="41" t="s">
        <v>1880</v>
      </c>
      <c r="Y597" s="41"/>
      <c r="Z597" s="29" t="s">
        <v>2001</v>
      </c>
      <c r="AA597" s="1" t="s">
        <v>1780</v>
      </c>
      <c r="AB597" s="1"/>
      <c r="AC597" s="112">
        <v>30805</v>
      </c>
      <c r="AD597" s="112">
        <v>215000</v>
      </c>
      <c r="AE597" s="1"/>
      <c r="AF597" s="1"/>
      <c r="AG597" s="11" t="s">
        <v>490</v>
      </c>
      <c r="AH597" s="112">
        <v>10000</v>
      </c>
      <c r="AI597" s="1"/>
      <c r="AJ597" s="11"/>
      <c r="AK597" s="112"/>
      <c r="AL597" s="1"/>
      <c r="AM597" s="11"/>
      <c r="AN597" s="1"/>
      <c r="AO597" s="113"/>
      <c r="AP597" s="114"/>
      <c r="AQ597" s="115"/>
      <c r="AR597" s="116">
        <f t="shared" si="944"/>
        <v>0</v>
      </c>
      <c r="AS597" s="117" t="e">
        <f t="shared" si="945"/>
        <v>#DIV/0!</v>
      </c>
      <c r="AT597" s="118" t="e">
        <f t="shared" si="946"/>
        <v>#DIV/0!</v>
      </c>
      <c r="AU597" s="119" t="e">
        <f t="shared" si="947"/>
        <v>#DIV/0!</v>
      </c>
      <c r="AV597" s="19" t="e">
        <f t="shared" si="969"/>
        <v>#DIV/0!</v>
      </c>
      <c r="AW597" s="19" t="e">
        <f>98-AY597</f>
        <v>#DIV/0!</v>
      </c>
      <c r="AX597" s="120"/>
      <c r="AY597" s="19" t="e">
        <f t="shared" si="970"/>
        <v>#DIV/0!</v>
      </c>
      <c r="AZ597" s="1" t="s">
        <v>431</v>
      </c>
      <c r="BA597" s="55"/>
      <c r="BB597" s="1" t="s">
        <v>431</v>
      </c>
      <c r="BC597" s="6"/>
      <c r="BD597" s="6"/>
      <c r="BE597" s="19"/>
      <c r="BF597" s="19"/>
      <c r="BG597" s="64"/>
      <c r="BH597" s="64"/>
      <c r="BI597" s="19"/>
      <c r="BJ597" s="19"/>
      <c r="BK597" s="19">
        <f>100-BJ597</f>
        <v>100</v>
      </c>
      <c r="BL597" s="121">
        <f t="shared" si="948"/>
        <v>0</v>
      </c>
      <c r="BM597" s="122"/>
      <c r="BN597" s="6" t="e">
        <f t="shared" si="949"/>
        <v>#DIV/0!</v>
      </c>
      <c r="BO597" s="1" t="s">
        <v>431</v>
      </c>
      <c r="BP597" s="19"/>
      <c r="BQ597" s="19"/>
      <c r="BR597" s="42"/>
      <c r="BS597" s="6">
        <f t="shared" si="950"/>
        <v>0</v>
      </c>
      <c r="BT597" s="4"/>
      <c r="BU597" s="42"/>
      <c r="BV597" s="6">
        <f t="shared" si="951"/>
        <v>100</v>
      </c>
      <c r="BW597" s="6">
        <f t="shared" si="952"/>
        <v>0</v>
      </c>
      <c r="BX597" s="22"/>
      <c r="BY597" s="22">
        <f t="shared" si="953"/>
        <v>0</v>
      </c>
      <c r="BZ597" s="6"/>
      <c r="CA597" s="22">
        <f t="shared" si="954"/>
        <v>0</v>
      </c>
      <c r="CB597" s="6"/>
      <c r="CC597" s="22">
        <f t="shared" si="955"/>
        <v>0</v>
      </c>
      <c r="CD597" s="22" t="s">
        <v>431</v>
      </c>
      <c r="CE597" s="123"/>
      <c r="CF597" s="124"/>
      <c r="CG597" s="123"/>
      <c r="CH597" s="124"/>
      <c r="CI597" s="123"/>
      <c r="CJ597" s="123"/>
      <c r="CK597" s="124"/>
      <c r="CL597" s="19" t="e">
        <f t="shared" si="956"/>
        <v>#DIV/0!</v>
      </c>
      <c r="CM597" s="19"/>
      <c r="CN597" s="19"/>
      <c r="CO597" s="19"/>
      <c r="CP597" s="6"/>
      <c r="CQ597" s="19"/>
      <c r="CR597" s="19"/>
      <c r="CS597" s="20"/>
      <c r="CT597" s="25"/>
      <c r="CU597" s="125"/>
      <c r="CV597" s="125"/>
      <c r="CW597" s="1"/>
      <c r="CX597" s="1"/>
      <c r="CY597" s="1"/>
      <c r="CZ597" s="22"/>
      <c r="DA597" s="16"/>
      <c r="DB597" s="126"/>
      <c r="DC597" s="127"/>
      <c r="DD597" s="128"/>
      <c r="DE597" s="1"/>
      <c r="DF597" s="1"/>
      <c r="DG597" s="1"/>
      <c r="DH597" s="1"/>
      <c r="DI597" s="1"/>
      <c r="DJ597" s="206" t="s">
        <v>490</v>
      </c>
      <c r="DK597" s="4"/>
      <c r="DL597" s="4"/>
      <c r="DM597" s="4"/>
      <c r="DN597" s="16"/>
      <c r="DO597" s="4"/>
      <c r="DP597" s="4"/>
      <c r="DQ597" s="4"/>
      <c r="DR597" s="55"/>
      <c r="DS597" s="22"/>
      <c r="DT597" s="22"/>
      <c r="DU597" s="22"/>
      <c r="DV597" s="22"/>
      <c r="DW597" s="22"/>
      <c r="DX597" s="22"/>
      <c r="DY597" s="22"/>
      <c r="DZ597" s="22"/>
      <c r="EA597" s="2"/>
      <c r="EB597" s="2"/>
      <c r="EC597" s="36"/>
      <c r="ED597" s="36"/>
      <c r="EE597" s="4">
        <f>L597</f>
        <v>7</v>
      </c>
      <c r="EF597" s="4">
        <v>20</v>
      </c>
      <c r="EG597" s="4"/>
      <c r="EH597" s="4">
        <v>1</v>
      </c>
      <c r="EI597" s="4" t="s">
        <v>2502</v>
      </c>
      <c r="EJ597" s="4">
        <v>158</v>
      </c>
      <c r="EK597" s="4">
        <v>65</v>
      </c>
      <c r="EL597" s="6">
        <f t="shared" si="943"/>
        <v>26.037493991347535</v>
      </c>
      <c r="EM597" s="4"/>
      <c r="EN597" s="4">
        <v>1</v>
      </c>
      <c r="EO597" s="4">
        <v>2</v>
      </c>
      <c r="EP597" s="4">
        <v>2</v>
      </c>
      <c r="EQ597" s="31" t="s">
        <v>2556</v>
      </c>
      <c r="ER597" s="14">
        <v>41844</v>
      </c>
      <c r="ES597" s="129">
        <f>C597</f>
        <v>17876</v>
      </c>
      <c r="ET597" s="130">
        <v>75</v>
      </c>
      <c r="EU597" s="130"/>
      <c r="EV597" s="130">
        <v>4000</v>
      </c>
      <c r="EW597" s="130">
        <v>40560</v>
      </c>
      <c r="EX597" s="130"/>
      <c r="EY597" s="131">
        <f t="shared" si="957"/>
        <v>0</v>
      </c>
      <c r="EZ597" s="38">
        <f t="shared" si="958"/>
        <v>0</v>
      </c>
      <c r="FA597" s="9"/>
      <c r="FB597" s="9"/>
      <c r="FC597" s="9"/>
      <c r="FD597" s="9"/>
      <c r="FE597" s="132"/>
      <c r="FF597" s="132"/>
      <c r="FG597" s="132"/>
      <c r="FH597" s="133"/>
      <c r="FI597" s="134"/>
      <c r="FJ597" s="133"/>
      <c r="FK597" s="135"/>
      <c r="FL597" s="136"/>
      <c r="FM597" s="9"/>
      <c r="FN597" s="1"/>
      <c r="FO597" s="40" t="e">
        <f>#REF!/1000</f>
        <v>#REF!</v>
      </c>
      <c r="FP597" s="9"/>
      <c r="FQ597" s="118" t="e">
        <f t="shared" si="959"/>
        <v>#DIV/0!</v>
      </c>
      <c r="FR597" s="137">
        <f t="shared" si="960"/>
        <v>0</v>
      </c>
      <c r="FS597" s="9"/>
      <c r="FT597" s="1"/>
      <c r="FU597" s="335"/>
      <c r="FV597" s="344">
        <v>41760</v>
      </c>
      <c r="FW597" s="210"/>
      <c r="FX597" s="244" t="s">
        <v>2606</v>
      </c>
      <c r="FY597" s="243" t="s">
        <v>2693</v>
      </c>
      <c r="FZ597" s="1"/>
      <c r="GA597" s="1">
        <v>2</v>
      </c>
      <c r="GB597" s="9"/>
      <c r="GC597" s="9"/>
      <c r="GD597" s="1"/>
      <c r="GE597" s="20">
        <v>1</v>
      </c>
      <c r="GF597" s="237" t="s">
        <v>2615</v>
      </c>
      <c r="GG597" s="1"/>
      <c r="GH597" s="28">
        <v>44790</v>
      </c>
      <c r="GI597" s="351">
        <v>0</v>
      </c>
      <c r="GJ597" s="244" t="s">
        <v>2901</v>
      </c>
      <c r="GK597" s="1"/>
      <c r="GL597" s="244" t="s">
        <v>513</v>
      </c>
      <c r="GM597" s="9"/>
      <c r="GN597" s="1"/>
      <c r="GO597" s="10"/>
      <c r="GP597" s="10"/>
      <c r="GQ597" s="20"/>
      <c r="GR597" s="138"/>
      <c r="GS597" s="1"/>
      <c r="GT597" s="1"/>
      <c r="GU597" s="1"/>
      <c r="GV597" s="1"/>
      <c r="GW597" s="1"/>
      <c r="GX597" s="1"/>
      <c r="GY597" s="9"/>
      <c r="GZ597" s="9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22"/>
      <c r="KC597" s="22"/>
      <c r="KD597" s="22"/>
      <c r="KE597" s="20">
        <f t="shared" si="961"/>
        <v>0</v>
      </c>
      <c r="KF597" s="20">
        <f t="shared" si="962"/>
        <v>0</v>
      </c>
      <c r="KG597" s="20">
        <f t="shared" si="963"/>
        <v>0</v>
      </c>
      <c r="KH597" s="20">
        <f t="shared" si="964"/>
        <v>0</v>
      </c>
      <c r="KI597" s="20">
        <f t="shared" si="965"/>
        <v>0</v>
      </c>
      <c r="KJ597" s="20">
        <f t="shared" si="966"/>
        <v>0</v>
      </c>
      <c r="KK597" s="20">
        <f t="shared" si="967"/>
        <v>0</v>
      </c>
      <c r="KL597" s="20">
        <f t="shared" si="968"/>
        <v>0</v>
      </c>
      <c r="KM597" s="1"/>
      <c r="KN597" s="1"/>
      <c r="KO597" s="9"/>
      <c r="KP597" s="22"/>
      <c r="KQ597" s="22"/>
      <c r="KR597" s="22"/>
      <c r="KS597" s="23">
        <v>44790</v>
      </c>
      <c r="KT597" s="20">
        <v>2</v>
      </c>
      <c r="KU597" s="1">
        <v>2</v>
      </c>
      <c r="KV597" s="1">
        <v>1</v>
      </c>
      <c r="KW597" s="23">
        <v>44868</v>
      </c>
      <c r="KX597" s="1">
        <v>1</v>
      </c>
      <c r="KY597" s="2">
        <v>0</v>
      </c>
      <c r="KZ597" s="2">
        <v>3</v>
      </c>
      <c r="LA597" s="11" t="s">
        <v>2428</v>
      </c>
      <c r="LB597" s="11"/>
      <c r="LC597" s="11"/>
    </row>
    <row r="598" spans="1:315">
      <c r="A598" s="1">
        <v>187</v>
      </c>
      <c r="B598" s="1">
        <f>COUNTIFS($D$3:D598,D598,$F$3:F598,F598)</f>
        <v>2</v>
      </c>
      <c r="C598" s="34">
        <v>17926</v>
      </c>
      <c r="D598" s="72" t="s">
        <v>2095</v>
      </c>
      <c r="E598" s="73" t="s">
        <v>634</v>
      </c>
      <c r="F598" s="75">
        <v>6758291804</v>
      </c>
      <c r="G598" s="74">
        <v>55</v>
      </c>
      <c r="H598" s="442">
        <v>44797</v>
      </c>
      <c r="I598" s="29" t="s">
        <v>2096</v>
      </c>
      <c r="J598" s="24" t="s">
        <v>486</v>
      </c>
      <c r="K598" s="2" t="s">
        <v>429</v>
      </c>
      <c r="L598" s="2">
        <v>12</v>
      </c>
      <c r="M598" s="2" t="s">
        <v>2101</v>
      </c>
      <c r="N598" s="2" t="s">
        <v>644</v>
      </c>
      <c r="O598" s="11"/>
      <c r="P598" s="2" t="s">
        <v>2087</v>
      </c>
      <c r="Q598" s="11" t="s">
        <v>2097</v>
      </c>
      <c r="R598" s="11"/>
      <c r="S598" s="11"/>
      <c r="T598" s="41"/>
      <c r="U598" s="41"/>
      <c r="V598" s="61" t="s">
        <v>1980</v>
      </c>
      <c r="W598" s="41" t="s">
        <v>1305</v>
      </c>
      <c r="X598" s="41" t="s">
        <v>1880</v>
      </c>
      <c r="Y598" s="41"/>
      <c r="Z598" s="29" t="s">
        <v>2001</v>
      </c>
      <c r="AA598" s="1" t="s">
        <v>1780</v>
      </c>
      <c r="AB598" s="1"/>
      <c r="AC598" s="112">
        <v>14297</v>
      </c>
      <c r="AD598" s="112">
        <v>171000</v>
      </c>
      <c r="AE598" s="1"/>
      <c r="AF598" s="1"/>
      <c r="AG598" s="11" t="s">
        <v>490</v>
      </c>
      <c r="AH598" s="112">
        <v>10000</v>
      </c>
      <c r="AI598" s="1"/>
      <c r="AJ598" s="11"/>
      <c r="AK598" s="112"/>
      <c r="AL598" s="1"/>
      <c r="AM598" s="11"/>
      <c r="AN598" s="1"/>
      <c r="AO598" s="113"/>
      <c r="AP598" s="114"/>
      <c r="AQ598" s="115"/>
      <c r="AR598" s="116">
        <f t="shared" si="944"/>
        <v>0</v>
      </c>
      <c r="AS598" s="117" t="e">
        <f t="shared" si="945"/>
        <v>#DIV/0!</v>
      </c>
      <c r="AT598" s="118" t="e">
        <f t="shared" si="946"/>
        <v>#DIV/0!</v>
      </c>
      <c r="AU598" s="119" t="e">
        <f t="shared" si="947"/>
        <v>#DIV/0!</v>
      </c>
      <c r="AV598" s="19" t="e">
        <f t="shared" si="969"/>
        <v>#DIV/0!</v>
      </c>
      <c r="AW598" s="19" t="e">
        <f>98-AY598</f>
        <v>#DIV/0!</v>
      </c>
      <c r="AX598" s="120"/>
      <c r="AY598" s="19" t="e">
        <f t="shared" si="970"/>
        <v>#DIV/0!</v>
      </c>
      <c r="AZ598" s="1" t="s">
        <v>431</v>
      </c>
      <c r="BA598" s="55"/>
      <c r="BB598" s="1" t="s">
        <v>431</v>
      </c>
      <c r="BC598" s="6"/>
      <c r="BD598" s="6"/>
      <c r="BE598" s="19"/>
      <c r="BF598" s="19"/>
      <c r="BG598" s="64"/>
      <c r="BH598" s="64"/>
      <c r="BI598" s="19"/>
      <c r="BJ598" s="19"/>
      <c r="BK598" s="19">
        <f>100-BJ598</f>
        <v>100</v>
      </c>
      <c r="BL598" s="121">
        <f t="shared" si="948"/>
        <v>0</v>
      </c>
      <c r="BM598" s="122"/>
      <c r="BN598" s="6" t="e">
        <f t="shared" si="949"/>
        <v>#DIV/0!</v>
      </c>
      <c r="BO598" s="1" t="s">
        <v>431</v>
      </c>
      <c r="BP598" s="19"/>
      <c r="BQ598" s="19"/>
      <c r="BR598" s="42"/>
      <c r="BS598" s="6">
        <f t="shared" si="950"/>
        <v>0</v>
      </c>
      <c r="BT598" s="4"/>
      <c r="BU598" s="42"/>
      <c r="BV598" s="6">
        <f t="shared" si="951"/>
        <v>100</v>
      </c>
      <c r="BW598" s="6">
        <f t="shared" si="952"/>
        <v>0</v>
      </c>
      <c r="BX598" s="22"/>
      <c r="BY598" s="22">
        <f t="shared" si="953"/>
        <v>0</v>
      </c>
      <c r="BZ598" s="6"/>
      <c r="CA598" s="22">
        <f t="shared" si="954"/>
        <v>0</v>
      </c>
      <c r="CB598" s="6"/>
      <c r="CC598" s="22">
        <f t="shared" si="955"/>
        <v>0</v>
      </c>
      <c r="CD598" s="22" t="s">
        <v>431</v>
      </c>
      <c r="CE598" s="123"/>
      <c r="CF598" s="124"/>
      <c r="CG598" s="123"/>
      <c r="CH598" s="124"/>
      <c r="CI598" s="123"/>
      <c r="CJ598" s="123"/>
      <c r="CK598" s="124"/>
      <c r="CL598" s="19" t="e">
        <f t="shared" si="956"/>
        <v>#DIV/0!</v>
      </c>
      <c r="CM598" s="19"/>
      <c r="CN598" s="19"/>
      <c r="CO598" s="19"/>
      <c r="CP598" s="6"/>
      <c r="CQ598" s="19"/>
      <c r="CR598" s="19"/>
      <c r="CS598" s="20"/>
      <c r="CT598" s="25"/>
      <c r="CU598" s="125"/>
      <c r="CV598" s="125"/>
      <c r="CW598" s="1"/>
      <c r="CX598" s="1"/>
      <c r="CY598" s="1"/>
      <c r="CZ598" s="22"/>
      <c r="DA598" s="16"/>
      <c r="DB598" s="126"/>
      <c r="DC598" s="127"/>
      <c r="DD598" s="128"/>
      <c r="DE598" s="1"/>
      <c r="DF598" s="1"/>
      <c r="DG598" s="1"/>
      <c r="DH598" s="1"/>
      <c r="DI598" s="1"/>
      <c r="DJ598" s="206" t="s">
        <v>490</v>
      </c>
      <c r="DK598" s="4"/>
      <c r="DL598" s="4"/>
      <c r="DM598" s="4"/>
      <c r="DN598" s="16"/>
      <c r="DO598" s="4"/>
      <c r="DP598" s="4"/>
      <c r="DQ598" s="4"/>
      <c r="DR598" s="55"/>
      <c r="DS598" s="22"/>
      <c r="DT598" s="22"/>
      <c r="DU598" s="22"/>
      <c r="DV598" s="22"/>
      <c r="DW598" s="22"/>
      <c r="DX598" s="22"/>
      <c r="DY598" s="22"/>
      <c r="DZ598" s="22"/>
      <c r="EA598" s="2"/>
      <c r="EB598" s="2"/>
      <c r="EC598" s="36"/>
      <c r="ED598" s="36"/>
      <c r="EE598" s="4">
        <f>L598</f>
        <v>12</v>
      </c>
      <c r="EF598" s="4">
        <v>45</v>
      </c>
      <c r="EG598" s="4"/>
      <c r="EH598" s="4">
        <v>1</v>
      </c>
      <c r="EI598" s="4" t="s">
        <v>2502</v>
      </c>
      <c r="EJ598" s="4">
        <v>158</v>
      </c>
      <c r="EK598" s="4">
        <v>65</v>
      </c>
      <c r="EL598" s="6">
        <f t="shared" si="943"/>
        <v>26.037493991347535</v>
      </c>
      <c r="EM598" s="4"/>
      <c r="EN598" s="4">
        <v>1</v>
      </c>
      <c r="EO598" s="4">
        <v>2</v>
      </c>
      <c r="EP598" s="4">
        <v>2</v>
      </c>
      <c r="EQ598" s="31" t="s">
        <v>2556</v>
      </c>
      <c r="ER598" s="14">
        <v>41844</v>
      </c>
      <c r="ES598" s="129">
        <f>C598</f>
        <v>17926</v>
      </c>
      <c r="ET598" s="130">
        <v>75</v>
      </c>
      <c r="EU598" s="130"/>
      <c r="EV598" s="130">
        <v>4000</v>
      </c>
      <c r="EW598" s="130">
        <v>40560</v>
      </c>
      <c r="EX598" s="130"/>
      <c r="EY598" s="131">
        <f t="shared" si="957"/>
        <v>0</v>
      </c>
      <c r="EZ598" s="38">
        <f t="shared" si="958"/>
        <v>0</v>
      </c>
      <c r="FA598" s="9"/>
      <c r="FB598" s="9"/>
      <c r="FC598" s="9"/>
      <c r="FD598" s="9"/>
      <c r="FE598" s="132"/>
      <c r="FF598" s="132"/>
      <c r="FG598" s="132"/>
      <c r="FH598" s="133"/>
      <c r="FI598" s="134"/>
      <c r="FJ598" s="133"/>
      <c r="FK598" s="135"/>
      <c r="FL598" s="136"/>
      <c r="FM598" s="9"/>
      <c r="FN598" s="1"/>
      <c r="FO598" s="40" t="e">
        <f>#REF!/1000</f>
        <v>#REF!</v>
      </c>
      <c r="FP598" s="9"/>
      <c r="FQ598" s="118" t="e">
        <f t="shared" si="959"/>
        <v>#DIV/0!</v>
      </c>
      <c r="FR598" s="137">
        <f t="shared" si="960"/>
        <v>0</v>
      </c>
      <c r="FS598" s="9"/>
      <c r="FT598" s="1"/>
      <c r="FU598" s="335"/>
      <c r="FV598" s="344">
        <v>41760</v>
      </c>
      <c r="FW598" s="210"/>
      <c r="FX598" s="244" t="s">
        <v>1314</v>
      </c>
      <c r="FY598" s="243" t="s">
        <v>2693</v>
      </c>
      <c r="FZ598" s="1"/>
      <c r="GA598" s="1">
        <v>2</v>
      </c>
      <c r="GB598" s="9"/>
      <c r="GC598" s="9"/>
      <c r="GD598" s="1"/>
      <c r="GE598" s="20">
        <v>1</v>
      </c>
      <c r="GF598" s="237" t="s">
        <v>2900</v>
      </c>
      <c r="GG598" s="1"/>
      <c r="GH598" s="28">
        <v>44804</v>
      </c>
      <c r="GI598" s="351">
        <v>0</v>
      </c>
      <c r="GJ598" s="244" t="s">
        <v>2901</v>
      </c>
      <c r="GK598" s="1"/>
      <c r="GL598" s="244" t="s">
        <v>2902</v>
      </c>
      <c r="GM598" s="9"/>
      <c r="GN598" s="1"/>
      <c r="GO598" s="10"/>
      <c r="GP598" s="10"/>
      <c r="GQ598" s="20"/>
      <c r="GR598" s="138"/>
      <c r="GS598" s="1"/>
      <c r="GT598" s="1"/>
      <c r="GU598" s="1"/>
      <c r="GV598" s="1"/>
      <c r="GW598" s="1"/>
      <c r="GX598" s="1"/>
      <c r="GY598" s="9"/>
      <c r="GZ598" s="9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22"/>
      <c r="KC598" s="22"/>
      <c r="KD598" s="22"/>
      <c r="KE598" s="20">
        <f t="shared" si="961"/>
        <v>0</v>
      </c>
      <c r="KF598" s="20">
        <f t="shared" si="962"/>
        <v>0</v>
      </c>
      <c r="KG598" s="20">
        <f t="shared" si="963"/>
        <v>0</v>
      </c>
      <c r="KH598" s="20">
        <f t="shared" si="964"/>
        <v>0</v>
      </c>
      <c r="KI598" s="20">
        <f t="shared" si="965"/>
        <v>0</v>
      </c>
      <c r="KJ598" s="20">
        <f t="shared" si="966"/>
        <v>0</v>
      </c>
      <c r="KK598" s="20">
        <f t="shared" si="967"/>
        <v>0</v>
      </c>
      <c r="KL598" s="20">
        <f t="shared" si="968"/>
        <v>0</v>
      </c>
      <c r="KM598" s="1"/>
      <c r="KN598" s="1"/>
      <c r="KO598" s="9"/>
      <c r="KP598" s="22"/>
      <c r="KQ598" s="22"/>
      <c r="KR598" s="22"/>
      <c r="KS598" s="23">
        <v>44804</v>
      </c>
      <c r="KT598" s="20">
        <v>1</v>
      </c>
      <c r="KU598" s="1">
        <v>1</v>
      </c>
      <c r="KV598" s="1">
        <v>1</v>
      </c>
      <c r="KW598" s="23">
        <v>44868</v>
      </c>
      <c r="KX598" s="1">
        <v>1</v>
      </c>
      <c r="KY598" s="2">
        <v>0</v>
      </c>
      <c r="KZ598" s="2">
        <v>3</v>
      </c>
      <c r="LA598" s="11" t="s">
        <v>2428</v>
      </c>
      <c r="LB598" s="11"/>
      <c r="LC598" s="11"/>
    </row>
    <row r="599" spans="1:315">
      <c r="A599" s="1">
        <v>211</v>
      </c>
      <c r="B599" s="1">
        <f>COUNTIFS($D$3:D599,D599,$F$3:F599,F599)</f>
        <v>1</v>
      </c>
      <c r="C599" s="34">
        <v>18085</v>
      </c>
      <c r="D599" s="21" t="s">
        <v>2128</v>
      </c>
      <c r="E599" s="2" t="s">
        <v>2129</v>
      </c>
      <c r="F599" s="12">
        <v>480810416</v>
      </c>
      <c r="G599" s="1">
        <v>74</v>
      </c>
      <c r="H599" s="441">
        <v>44834</v>
      </c>
      <c r="I599" s="29" t="s">
        <v>441</v>
      </c>
      <c r="J599" s="24" t="s">
        <v>486</v>
      </c>
      <c r="K599" s="2" t="s">
        <v>429</v>
      </c>
      <c r="L599" s="2">
        <v>13</v>
      </c>
      <c r="M599" s="2">
        <v>1</v>
      </c>
      <c r="N599" s="2" t="s">
        <v>644</v>
      </c>
      <c r="O599" s="11"/>
      <c r="P599" s="2" t="s">
        <v>2115</v>
      </c>
      <c r="Q599" s="11" t="s">
        <v>2097</v>
      </c>
      <c r="R599" s="11"/>
      <c r="S599" s="11"/>
      <c r="T599" s="41"/>
      <c r="U599" s="41"/>
      <c r="V599" s="61" t="s">
        <v>1980</v>
      </c>
      <c r="W599" s="41"/>
      <c r="X599" s="41"/>
      <c r="Y599" s="41"/>
      <c r="Z599" s="29"/>
      <c r="AA599" s="1" t="s">
        <v>793</v>
      </c>
      <c r="AB599" s="1"/>
      <c r="AC599" s="112">
        <v>138</v>
      </c>
      <c r="AD599" s="112">
        <v>1800</v>
      </c>
      <c r="AE599" s="1"/>
      <c r="AF599" s="1"/>
      <c r="AG599" s="11" t="s">
        <v>490</v>
      </c>
      <c r="AH599" s="112">
        <v>150</v>
      </c>
      <c r="AI599" s="1"/>
      <c r="AJ599" s="11"/>
      <c r="AK599" s="112"/>
      <c r="AL599" s="1"/>
      <c r="AM599" s="11"/>
      <c r="AN599" s="1"/>
      <c r="AO599" s="113"/>
      <c r="AP599" s="114"/>
      <c r="AQ599" s="115"/>
      <c r="AR599" s="116">
        <f t="shared" si="944"/>
        <v>0</v>
      </c>
      <c r="AS599" s="117" t="e">
        <f t="shared" si="945"/>
        <v>#DIV/0!</v>
      </c>
      <c r="AT599" s="118" t="e">
        <f t="shared" si="946"/>
        <v>#DIV/0!</v>
      </c>
      <c r="AU599" s="119" t="e">
        <f t="shared" si="947"/>
        <v>#DIV/0!</v>
      </c>
      <c r="AV599" s="19" t="e">
        <f t="shared" si="969"/>
        <v>#DIV/0!</v>
      </c>
      <c r="AW599" s="19" t="e">
        <f>98-AY599</f>
        <v>#DIV/0!</v>
      </c>
      <c r="AX599" s="120"/>
      <c r="AY599" s="19" t="e">
        <f t="shared" si="970"/>
        <v>#DIV/0!</v>
      </c>
      <c r="AZ599" s="1" t="s">
        <v>431</v>
      </c>
      <c r="BA599" s="55"/>
      <c r="BB599" s="1" t="s">
        <v>431</v>
      </c>
      <c r="BC599" s="6"/>
      <c r="BD599" s="6"/>
      <c r="BE599" s="19"/>
      <c r="BF599" s="19"/>
      <c r="BG599" s="64"/>
      <c r="BH599" s="64"/>
      <c r="BI599" s="19"/>
      <c r="BJ599" s="19"/>
      <c r="BK599" s="19">
        <f>100-BJ599</f>
        <v>100</v>
      </c>
      <c r="BL599" s="121">
        <f t="shared" si="948"/>
        <v>0</v>
      </c>
      <c r="BM599" s="122"/>
      <c r="BN599" s="6" t="e">
        <f t="shared" si="949"/>
        <v>#DIV/0!</v>
      </c>
      <c r="BO599" s="1" t="s">
        <v>431</v>
      </c>
      <c r="BP599" s="19"/>
      <c r="BQ599" s="19"/>
      <c r="BR599" s="42"/>
      <c r="BS599" s="6">
        <f t="shared" si="950"/>
        <v>0</v>
      </c>
      <c r="BT599" s="4"/>
      <c r="BU599" s="42"/>
      <c r="BV599" s="6">
        <f t="shared" si="951"/>
        <v>100</v>
      </c>
      <c r="BW599" s="6">
        <f t="shared" si="952"/>
        <v>0</v>
      </c>
      <c r="BX599" s="22"/>
      <c r="BY599" s="22">
        <f t="shared" si="953"/>
        <v>0</v>
      </c>
      <c r="BZ599" s="6"/>
      <c r="CA599" s="22">
        <f t="shared" si="954"/>
        <v>0</v>
      </c>
      <c r="CB599" s="6"/>
      <c r="CC599" s="22">
        <f t="shared" si="955"/>
        <v>0</v>
      </c>
      <c r="CD599" s="22" t="s">
        <v>431</v>
      </c>
      <c r="CE599" s="123"/>
      <c r="CF599" s="124"/>
      <c r="CG599" s="123"/>
      <c r="CH599" s="124"/>
      <c r="CI599" s="123"/>
      <c r="CJ599" s="123"/>
      <c r="CK599" s="124"/>
      <c r="CL599" s="19" t="e">
        <f t="shared" si="956"/>
        <v>#DIV/0!</v>
      </c>
      <c r="CM599" s="19"/>
      <c r="CN599" s="19"/>
      <c r="CO599" s="19"/>
      <c r="CP599" s="6"/>
      <c r="CQ599" s="19"/>
      <c r="CR599" s="19"/>
      <c r="CS599" s="20"/>
      <c r="CT599" s="25"/>
      <c r="CU599" s="125"/>
      <c r="CV599" s="125"/>
      <c r="CW599" s="1"/>
      <c r="CX599" s="1"/>
      <c r="CY599" s="1"/>
      <c r="CZ599" s="22"/>
      <c r="DA599" s="16"/>
      <c r="DB599" s="126"/>
      <c r="DC599" s="127"/>
      <c r="DD599" s="128"/>
      <c r="DE599" s="1"/>
      <c r="DF599" s="1"/>
      <c r="DG599" s="1"/>
      <c r="DH599" s="1"/>
      <c r="DI599" s="1"/>
      <c r="DJ599" s="206" t="s">
        <v>490</v>
      </c>
      <c r="DK599" s="4"/>
      <c r="DL599" s="4"/>
      <c r="DM599" s="4"/>
      <c r="DN599" s="16"/>
      <c r="DO599" s="4"/>
      <c r="DP599" s="4"/>
      <c r="DQ599" s="4"/>
      <c r="DR599" s="55"/>
      <c r="DS599" s="22"/>
      <c r="DT599" s="22"/>
      <c r="DU599" s="22"/>
      <c r="DV599" s="22"/>
      <c r="DW599" s="22"/>
      <c r="DX599" s="22"/>
      <c r="DY599" s="22"/>
      <c r="DZ599" s="22"/>
      <c r="EA599" s="2"/>
      <c r="EB599" s="2"/>
      <c r="EC599" s="36"/>
      <c r="ED599" s="36"/>
      <c r="EE599" s="4">
        <f>L599</f>
        <v>13</v>
      </c>
      <c r="EF599" s="4">
        <v>22</v>
      </c>
      <c r="EG599" s="4"/>
      <c r="EH599" s="4">
        <v>0</v>
      </c>
      <c r="EI599" s="4" t="s">
        <v>513</v>
      </c>
      <c r="EJ599" s="4">
        <v>192</v>
      </c>
      <c r="EK599" s="4">
        <v>98</v>
      </c>
      <c r="EL599" s="6">
        <f t="shared" si="943"/>
        <v>26.584201388888889</v>
      </c>
      <c r="EM599" s="4"/>
      <c r="EN599" s="4">
        <v>0</v>
      </c>
      <c r="EO599" s="4">
        <v>3</v>
      </c>
      <c r="EP599" s="4">
        <v>2</v>
      </c>
      <c r="EQ599" s="31" t="s">
        <v>513</v>
      </c>
      <c r="ER599" s="14" t="s">
        <v>513</v>
      </c>
      <c r="ES599" s="129">
        <f>C599</f>
        <v>18085</v>
      </c>
      <c r="ET599" s="130">
        <v>75</v>
      </c>
      <c r="EU599" s="130"/>
      <c r="EV599" s="130">
        <v>4000</v>
      </c>
      <c r="EW599" s="130">
        <v>40560</v>
      </c>
      <c r="EX599" s="130"/>
      <c r="EY599" s="131">
        <f t="shared" si="957"/>
        <v>0</v>
      </c>
      <c r="EZ599" s="38">
        <f t="shared" si="958"/>
        <v>0</v>
      </c>
      <c r="FA599" s="9"/>
      <c r="FB599" s="9"/>
      <c r="FC599" s="9"/>
      <c r="FD599" s="9"/>
      <c r="FE599" s="132"/>
      <c r="FF599" s="132"/>
      <c r="FG599" s="132"/>
      <c r="FH599" s="133"/>
      <c r="FI599" s="134"/>
      <c r="FJ599" s="133"/>
      <c r="FK599" s="135"/>
      <c r="FL599" s="136"/>
      <c r="FM599" s="9"/>
      <c r="FN599" s="1"/>
      <c r="FO599" s="40" t="e">
        <f>#REF!/1000</f>
        <v>#REF!</v>
      </c>
      <c r="FP599" s="9"/>
      <c r="FQ599" s="118" t="e">
        <f t="shared" si="959"/>
        <v>#DIV/0!</v>
      </c>
      <c r="FR599" s="137">
        <f t="shared" si="960"/>
        <v>0</v>
      </c>
      <c r="FS599" s="9"/>
      <c r="FT599" s="1"/>
      <c r="FU599" s="335"/>
      <c r="FV599" s="344">
        <v>44805</v>
      </c>
      <c r="FW599" s="210"/>
      <c r="FX599" s="244" t="s">
        <v>430</v>
      </c>
      <c r="FY599" s="243" t="s">
        <v>430</v>
      </c>
      <c r="FZ599" s="1"/>
      <c r="GA599" s="237" t="s">
        <v>430</v>
      </c>
      <c r="GB599" s="9"/>
      <c r="GC599" s="9"/>
      <c r="GD599" s="1"/>
      <c r="GE599" s="20">
        <v>0</v>
      </c>
      <c r="GF599" s="237" t="s">
        <v>513</v>
      </c>
      <c r="GG599" s="1"/>
      <c r="GH599" s="244" t="s">
        <v>430</v>
      </c>
      <c r="GI599" s="351">
        <v>1</v>
      </c>
      <c r="GJ599" s="244" t="s">
        <v>513</v>
      </c>
      <c r="GK599" s="1"/>
      <c r="GL599" s="244" t="s">
        <v>513</v>
      </c>
      <c r="GM599" s="9"/>
      <c r="GN599" s="1"/>
      <c r="GO599" s="10"/>
      <c r="GP599" s="10"/>
      <c r="GQ599" s="20"/>
      <c r="GR599" s="138"/>
      <c r="GS599" s="1"/>
      <c r="GT599" s="1"/>
      <c r="GU599" s="1"/>
      <c r="GV599" s="1"/>
      <c r="GW599" s="1"/>
      <c r="GX599" s="1"/>
      <c r="GY599" s="9"/>
      <c r="GZ599" s="9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22"/>
      <c r="KC599" s="22"/>
      <c r="KD599" s="22"/>
      <c r="KE599" s="20">
        <f t="shared" si="961"/>
        <v>0</v>
      </c>
      <c r="KF599" s="20">
        <f t="shared" si="962"/>
        <v>0</v>
      </c>
      <c r="KG599" s="20">
        <f t="shared" si="963"/>
        <v>0</v>
      </c>
      <c r="KH599" s="20">
        <f t="shared" si="964"/>
        <v>0</v>
      </c>
      <c r="KI599" s="20">
        <f t="shared" si="965"/>
        <v>0</v>
      </c>
      <c r="KJ599" s="20">
        <f t="shared" si="966"/>
        <v>0</v>
      </c>
      <c r="KK599" s="20">
        <f t="shared" si="967"/>
        <v>0</v>
      </c>
      <c r="KL599" s="20">
        <f t="shared" si="968"/>
        <v>0</v>
      </c>
      <c r="KM599" s="1"/>
      <c r="KN599" s="1"/>
      <c r="KO599" s="9"/>
      <c r="KP599" s="22"/>
      <c r="KQ599" s="22"/>
      <c r="KR599" s="22"/>
      <c r="KS599" s="245" t="s">
        <v>430</v>
      </c>
      <c r="KT599" s="459" t="s">
        <v>430</v>
      </c>
      <c r="KU599" s="237" t="s">
        <v>430</v>
      </c>
      <c r="KV599" s="237" t="s">
        <v>430</v>
      </c>
      <c r="KW599" s="237" t="s">
        <v>430</v>
      </c>
      <c r="KX599" s="237" t="s">
        <v>430</v>
      </c>
      <c r="KY599" s="2" t="s">
        <v>430</v>
      </c>
      <c r="KZ599" s="2" t="s">
        <v>430</v>
      </c>
      <c r="LA599" s="11" t="s">
        <v>430</v>
      </c>
      <c r="LB599" s="11"/>
      <c r="LC599" s="11"/>
    </row>
    <row r="600" spans="1:315">
      <c r="A600" s="1">
        <v>259</v>
      </c>
      <c r="B600" s="1">
        <f>COUNTIFS($D$3:D600,D600,$F$3:F600,F600)</f>
        <v>1</v>
      </c>
      <c r="C600" s="34">
        <v>13827</v>
      </c>
      <c r="D600" s="21" t="s">
        <v>1345</v>
      </c>
      <c r="E600" s="2" t="s">
        <v>521</v>
      </c>
      <c r="F600" s="12">
        <v>460213490</v>
      </c>
      <c r="G600" s="1">
        <v>74</v>
      </c>
      <c r="H600" s="441">
        <v>44155</v>
      </c>
      <c r="I600" s="29" t="s">
        <v>441</v>
      </c>
      <c r="J600" s="24" t="s">
        <v>486</v>
      </c>
      <c r="K600" s="2" t="s">
        <v>429</v>
      </c>
      <c r="L600" s="2">
        <v>12</v>
      </c>
      <c r="M600" s="2" t="s">
        <v>562</v>
      </c>
      <c r="N600" s="2" t="s">
        <v>430</v>
      </c>
      <c r="O600" s="11"/>
      <c r="P600" s="2" t="s">
        <v>1325</v>
      </c>
      <c r="Q600" s="11"/>
      <c r="R600" s="11"/>
      <c r="S600" s="11"/>
      <c r="T600" s="49" t="s">
        <v>1013</v>
      </c>
      <c r="U600" s="49"/>
      <c r="V600" s="57" t="s">
        <v>1344</v>
      </c>
      <c r="W600" s="59" t="s">
        <v>1305</v>
      </c>
      <c r="X600" s="60"/>
      <c r="Y600" s="60"/>
      <c r="Z600" s="11"/>
      <c r="AA600" s="1" t="s">
        <v>793</v>
      </c>
      <c r="AB600" s="1"/>
      <c r="AC600" s="112">
        <v>1343</v>
      </c>
      <c r="AD600" s="112">
        <v>16000</v>
      </c>
      <c r="AE600" s="11"/>
      <c r="AF600" s="11"/>
      <c r="AG600" s="11" t="s">
        <v>490</v>
      </c>
      <c r="AH600" s="112">
        <v>1500</v>
      </c>
      <c r="AI600" s="151"/>
      <c r="AJ600" s="11"/>
      <c r="AK600" s="112"/>
      <c r="AL600" s="1"/>
      <c r="AM600" s="11"/>
      <c r="AN600" s="1"/>
      <c r="AO600" s="113">
        <v>81</v>
      </c>
      <c r="AP600" s="114">
        <v>8</v>
      </c>
      <c r="AQ600" s="115">
        <v>8.1</v>
      </c>
      <c r="AR600" s="116">
        <f t="shared" si="944"/>
        <v>97.1</v>
      </c>
      <c r="AS600" s="117">
        <f t="shared" si="945"/>
        <v>10.125</v>
      </c>
      <c r="AT600" s="118">
        <f t="shared" si="946"/>
        <v>82.012500000000003</v>
      </c>
      <c r="AU600" s="119">
        <f t="shared" si="947"/>
        <v>5.0310559006211175</v>
      </c>
      <c r="AV600" s="19">
        <f t="shared" si="969"/>
        <v>75.699999999999989</v>
      </c>
      <c r="AW600" s="19">
        <f>98-AY600-(CD600*100/AO600)</f>
        <v>93.456790123456784</v>
      </c>
      <c r="AX600" s="120">
        <v>2.59</v>
      </c>
      <c r="AY600" s="19">
        <f t="shared" si="970"/>
        <v>3.1975308641975309</v>
      </c>
      <c r="AZ600" s="1" t="s">
        <v>431</v>
      </c>
      <c r="BA600" s="55">
        <v>11.8</v>
      </c>
      <c r="BB600" s="1" t="s">
        <v>431</v>
      </c>
      <c r="BC600" s="6">
        <v>0.21</v>
      </c>
      <c r="BD600" s="6"/>
      <c r="BE600" s="19"/>
      <c r="BF600" s="19"/>
      <c r="BG600" s="2">
        <v>3108</v>
      </c>
      <c r="BH600" s="64">
        <v>385.94285714285712</v>
      </c>
      <c r="BI600" s="19">
        <v>0.91</v>
      </c>
      <c r="BJ600" s="19">
        <v>64.099999999999994</v>
      </c>
      <c r="BK600" s="1">
        <v>35.9</v>
      </c>
      <c r="BL600" s="121">
        <f t="shared" si="948"/>
        <v>1.7855153203342617</v>
      </c>
      <c r="BM600" s="122">
        <v>0.52</v>
      </c>
      <c r="BN600" s="6">
        <f t="shared" si="949"/>
        <v>0.64197530864197527</v>
      </c>
      <c r="BO600" s="1" t="s">
        <v>431</v>
      </c>
      <c r="BP600" s="19">
        <v>7.56</v>
      </c>
      <c r="BQ600" s="19">
        <v>17.968999999999998</v>
      </c>
      <c r="BR600" s="42">
        <v>30008.000000000004</v>
      </c>
      <c r="BS600" s="6">
        <f t="shared" si="950"/>
        <v>34.5</v>
      </c>
      <c r="BT600" s="4">
        <v>57.6</v>
      </c>
      <c r="BU600" s="42">
        <v>3893.333333333333</v>
      </c>
      <c r="BV600" s="6">
        <f t="shared" si="951"/>
        <v>42.4</v>
      </c>
      <c r="BW600" s="6">
        <f t="shared" si="952"/>
        <v>7.8639999999999999</v>
      </c>
      <c r="BX600" s="2">
        <v>13.6</v>
      </c>
      <c r="BY600" s="22">
        <f t="shared" si="953"/>
        <v>1.0880000000000001</v>
      </c>
      <c r="BZ600" s="4">
        <v>20.9</v>
      </c>
      <c r="CA600" s="22">
        <f t="shared" si="954"/>
        <v>1.6719999999999999</v>
      </c>
      <c r="CB600" s="4">
        <v>63.8</v>
      </c>
      <c r="CC600" s="22">
        <f t="shared" si="955"/>
        <v>5.1040000000000001</v>
      </c>
      <c r="CD600" s="22">
        <v>1.0900000000000001</v>
      </c>
      <c r="CE600" s="123">
        <v>89.9</v>
      </c>
      <c r="CF600" s="123">
        <v>4318</v>
      </c>
      <c r="CG600" s="123">
        <v>84</v>
      </c>
      <c r="CH600" s="123">
        <v>3117</v>
      </c>
      <c r="CI600" s="123">
        <v>34.5</v>
      </c>
      <c r="CJ600" s="123">
        <v>52.3</v>
      </c>
      <c r="CK600" s="123">
        <v>2810</v>
      </c>
      <c r="CL600" s="19">
        <f t="shared" si="956"/>
        <v>0.65071770334928236</v>
      </c>
      <c r="CM600" s="22"/>
      <c r="CN600" s="22"/>
      <c r="CO600" s="22"/>
      <c r="CP600" s="6"/>
      <c r="CQ600" s="19"/>
      <c r="CR600" s="19"/>
      <c r="CS600" s="20"/>
      <c r="CT600" s="22"/>
      <c r="CU600" s="139"/>
      <c r="CV600" s="139"/>
      <c r="CW600" s="22"/>
      <c r="CX600" s="22"/>
      <c r="CY600" s="1"/>
      <c r="CZ600" s="22"/>
      <c r="DA600" s="16"/>
      <c r="DB600" s="126" t="s">
        <v>446</v>
      </c>
      <c r="DC600" s="127"/>
      <c r="DD600" s="128" t="s">
        <v>1056</v>
      </c>
      <c r="DE600" s="1"/>
      <c r="DF600" s="1"/>
      <c r="DG600" s="1"/>
      <c r="DH600" s="1"/>
      <c r="DI600" s="105" t="s">
        <v>433</v>
      </c>
      <c r="DJ600" s="206" t="s">
        <v>490</v>
      </c>
      <c r="DK600" s="4">
        <v>2</v>
      </c>
      <c r="DL600" s="4" t="s">
        <v>441</v>
      </c>
      <c r="DM600" s="4" t="s">
        <v>441</v>
      </c>
      <c r="DN600" s="16" t="s">
        <v>442</v>
      </c>
      <c r="DO600" s="4">
        <v>0</v>
      </c>
      <c r="DP600" s="4">
        <v>0</v>
      </c>
      <c r="DQ600" s="4" t="s">
        <v>430</v>
      </c>
      <c r="DR600" s="1" t="s">
        <v>430</v>
      </c>
      <c r="DS600" s="1" t="s">
        <v>430</v>
      </c>
      <c r="DT600" s="1">
        <v>1659</v>
      </c>
      <c r="DU600" s="1">
        <v>23</v>
      </c>
      <c r="DV600" s="1">
        <v>77</v>
      </c>
      <c r="DW600" s="1">
        <v>8.1</v>
      </c>
      <c r="DX600" s="1">
        <v>842.6</v>
      </c>
      <c r="DY600" s="1" t="s">
        <v>430</v>
      </c>
      <c r="DZ600" s="1">
        <v>3.08</v>
      </c>
      <c r="EA600" s="1">
        <v>0</v>
      </c>
      <c r="EB600" s="1"/>
      <c r="EC600" s="36"/>
      <c r="ED600" s="36"/>
      <c r="EE600" s="4">
        <v>12</v>
      </c>
      <c r="EF600" s="4">
        <v>20</v>
      </c>
      <c r="EG600" s="4">
        <v>2</v>
      </c>
      <c r="EH600" s="4">
        <v>0</v>
      </c>
      <c r="EI600" s="4" t="s">
        <v>513</v>
      </c>
      <c r="EJ600" s="4">
        <v>180</v>
      </c>
      <c r="EK600" s="4">
        <v>114</v>
      </c>
      <c r="EL600" s="6">
        <f t="shared" si="943"/>
        <v>35.185185185185183</v>
      </c>
      <c r="EM600" s="4">
        <v>2</v>
      </c>
      <c r="EN600" s="1">
        <v>1</v>
      </c>
      <c r="EO600" s="4">
        <v>2</v>
      </c>
      <c r="EP600" s="4">
        <v>1</v>
      </c>
      <c r="EQ600" s="31" t="s">
        <v>513</v>
      </c>
      <c r="ER600" s="14" t="s">
        <v>513</v>
      </c>
      <c r="ES600" s="129">
        <v>13827</v>
      </c>
      <c r="ET600" s="130">
        <v>75</v>
      </c>
      <c r="EU600" s="130">
        <v>15473</v>
      </c>
      <c r="EV600" s="130">
        <v>4000</v>
      </c>
      <c r="EW600" s="130">
        <v>39780</v>
      </c>
      <c r="EX600" s="130">
        <v>10141</v>
      </c>
      <c r="EY600" s="131">
        <f t="shared" si="957"/>
        <v>1344.6966</v>
      </c>
      <c r="EZ600" s="38">
        <f t="shared" si="958"/>
        <v>16136.359199999999</v>
      </c>
      <c r="FA600" s="9"/>
      <c r="FB600" s="9"/>
      <c r="FC600" s="9"/>
      <c r="FD600" s="9"/>
      <c r="FE600" s="132"/>
      <c r="FF600" s="132"/>
      <c r="FG600" s="132"/>
      <c r="FH600" s="133"/>
      <c r="FI600" s="134"/>
      <c r="FJ600" s="133"/>
      <c r="FK600" s="135"/>
      <c r="FL600" s="136"/>
      <c r="FM600" s="9"/>
      <c r="FN600" s="1"/>
      <c r="FO600" s="40">
        <f>AC600/1000</f>
        <v>1.343</v>
      </c>
      <c r="FP600" s="9"/>
      <c r="FQ600" s="118">
        <f t="shared" si="959"/>
        <v>65.539972855942608</v>
      </c>
      <c r="FR600" s="137">
        <f t="shared" si="960"/>
        <v>1.3446966</v>
      </c>
      <c r="FS600" s="140"/>
      <c r="FT600" s="42">
        <v>1</v>
      </c>
      <c r="FU600" s="338" t="s">
        <v>430</v>
      </c>
      <c r="FV600" s="337">
        <v>44136</v>
      </c>
      <c r="FW600" s="211" t="s">
        <v>430</v>
      </c>
      <c r="FX600" s="2" t="s">
        <v>2606</v>
      </c>
      <c r="FY600" s="241" t="s">
        <v>430</v>
      </c>
      <c r="FZ600" s="1">
        <v>0</v>
      </c>
      <c r="GA600" s="2">
        <v>2</v>
      </c>
      <c r="GB600" s="11" t="s">
        <v>1015</v>
      </c>
      <c r="GC600" s="11"/>
      <c r="GD600" s="1">
        <v>0</v>
      </c>
      <c r="GE600" s="20">
        <v>0</v>
      </c>
      <c r="GF600" s="237" t="s">
        <v>513</v>
      </c>
      <c r="GG600" s="2">
        <v>1</v>
      </c>
      <c r="GH600" s="219" t="s">
        <v>430</v>
      </c>
      <c r="GI600" s="354">
        <v>1</v>
      </c>
      <c r="GJ600" s="29" t="s">
        <v>2433</v>
      </c>
      <c r="GK600" s="1">
        <v>0</v>
      </c>
      <c r="GL600" s="29" t="s">
        <v>513</v>
      </c>
      <c r="GM600" s="11" t="s">
        <v>1017</v>
      </c>
      <c r="GN600" s="1"/>
      <c r="GO600" s="10">
        <v>44155</v>
      </c>
      <c r="GP600" s="10"/>
      <c r="GQ600" s="20"/>
      <c r="GR600" s="138" t="s">
        <v>1018</v>
      </c>
      <c r="GS600" s="1"/>
      <c r="GT600" s="19"/>
      <c r="GU600" s="1"/>
      <c r="GV600" s="11"/>
      <c r="GW600" s="1"/>
      <c r="GX600" s="1"/>
      <c r="GY600" s="150"/>
      <c r="GZ600" s="11">
        <v>1</v>
      </c>
      <c r="HA600" s="51">
        <v>0</v>
      </c>
      <c r="HB600" s="51">
        <v>0</v>
      </c>
      <c r="HC600" s="52">
        <v>1424.84</v>
      </c>
      <c r="HD600" s="51">
        <v>0</v>
      </c>
      <c r="HE600" s="51">
        <v>0</v>
      </c>
      <c r="HF600" s="51">
        <v>0</v>
      </c>
      <c r="HG600" s="52">
        <v>49331.5</v>
      </c>
      <c r="HH600" s="51">
        <v>0</v>
      </c>
      <c r="HI600" s="52">
        <v>0</v>
      </c>
      <c r="HJ600" s="51">
        <v>0</v>
      </c>
      <c r="HK600" s="51">
        <v>0</v>
      </c>
      <c r="HL600" s="51">
        <v>0</v>
      </c>
      <c r="HM600" s="51">
        <v>287.07</v>
      </c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20"/>
      <c r="IC600" s="20"/>
      <c r="ID600" s="20"/>
      <c r="IE600" s="20"/>
      <c r="IF600" s="20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9"/>
      <c r="KC600" s="9"/>
      <c r="KD600" s="9"/>
      <c r="KE600" s="20">
        <f t="shared" si="961"/>
        <v>1089.204246</v>
      </c>
      <c r="KF600" s="20">
        <f t="shared" si="962"/>
        <v>107.575728</v>
      </c>
      <c r="KG600" s="20">
        <f t="shared" si="963"/>
        <v>108.92042459999999</v>
      </c>
      <c r="KH600" s="20">
        <f t="shared" si="964"/>
        <v>34.827641939999999</v>
      </c>
      <c r="KI600" s="20">
        <f t="shared" si="965"/>
        <v>6.9924223200000002</v>
      </c>
      <c r="KJ600" s="20">
        <f t="shared" si="966"/>
        <v>14.630299008000001</v>
      </c>
      <c r="KK600" s="20">
        <f t="shared" si="967"/>
        <v>22.483327152000001</v>
      </c>
      <c r="KL600" s="20">
        <f t="shared" si="968"/>
        <v>68.633314464000009</v>
      </c>
      <c r="KM600" s="9"/>
      <c r="KN600" s="9"/>
      <c r="KO600" s="9"/>
      <c r="KP600" s="1"/>
      <c r="KQ600" s="9"/>
      <c r="KR600" s="9"/>
      <c r="KS600" s="23" t="s">
        <v>430</v>
      </c>
      <c r="KT600" s="20" t="s">
        <v>430</v>
      </c>
      <c r="KU600" s="237" t="s">
        <v>430</v>
      </c>
      <c r="KV600" s="2" t="s">
        <v>430</v>
      </c>
      <c r="KW600" s="237" t="s">
        <v>430</v>
      </c>
      <c r="KX600" s="237" t="s">
        <v>430</v>
      </c>
      <c r="KY600" s="237" t="s">
        <v>430</v>
      </c>
      <c r="KZ600" s="237" t="s">
        <v>430</v>
      </c>
      <c r="LA600" s="11" t="s">
        <v>430</v>
      </c>
      <c r="LB600" s="11"/>
      <c r="LC600" s="11"/>
    </row>
    <row r="601" spans="1:315">
      <c r="A601" s="1">
        <v>122</v>
      </c>
      <c r="B601" s="1">
        <f>COUNTIFS($D$3:D601,D601,$F$3:F601,F601)</f>
        <v>1</v>
      </c>
      <c r="C601" s="34">
        <v>12741</v>
      </c>
      <c r="D601" s="72" t="s">
        <v>1134</v>
      </c>
      <c r="E601" s="73" t="s">
        <v>1135</v>
      </c>
      <c r="F601" s="75">
        <v>370723435</v>
      </c>
      <c r="G601" s="74">
        <v>83</v>
      </c>
      <c r="H601" s="442">
        <v>43965</v>
      </c>
      <c r="I601" s="29" t="s">
        <v>1136</v>
      </c>
      <c r="J601" s="24" t="s">
        <v>486</v>
      </c>
      <c r="K601" s="2" t="s">
        <v>429</v>
      </c>
      <c r="L601" s="1">
        <v>12</v>
      </c>
      <c r="M601" s="2">
        <v>1</v>
      </c>
      <c r="N601" s="2" t="s">
        <v>430</v>
      </c>
      <c r="O601" s="1"/>
      <c r="P601" s="1" t="s">
        <v>1117</v>
      </c>
      <c r="Q601" s="25"/>
      <c r="R601" s="25"/>
      <c r="S601" s="2"/>
      <c r="T601" s="41"/>
      <c r="U601" s="41"/>
      <c r="V601" s="54" t="s">
        <v>1107</v>
      </c>
      <c r="W601" s="27"/>
      <c r="X601" s="56"/>
      <c r="Y601" s="56"/>
      <c r="Z601" s="29"/>
      <c r="AA601" s="1" t="s">
        <v>793</v>
      </c>
      <c r="AB601" s="1"/>
      <c r="AC601" s="112">
        <v>236</v>
      </c>
      <c r="AD601" s="112">
        <v>2800</v>
      </c>
      <c r="AE601" s="11"/>
      <c r="AF601" s="11"/>
      <c r="AG601" s="11" t="s">
        <v>482</v>
      </c>
      <c r="AH601" s="112">
        <v>150</v>
      </c>
      <c r="AI601" s="11"/>
      <c r="AJ601" s="11"/>
      <c r="AK601" s="112"/>
      <c r="AL601" s="1"/>
      <c r="AM601" s="11"/>
      <c r="AN601" s="1"/>
      <c r="AO601" s="113">
        <v>23.6</v>
      </c>
      <c r="AP601" s="114">
        <v>67.8</v>
      </c>
      <c r="AQ601" s="115">
        <v>6.99</v>
      </c>
      <c r="AR601" s="116">
        <f t="shared" si="944"/>
        <v>98.39</v>
      </c>
      <c r="AS601" s="117">
        <f t="shared" si="945"/>
        <v>0.34808259587020651</v>
      </c>
      <c r="AT601" s="118">
        <f t="shared" si="946"/>
        <v>2.4330973451327438</v>
      </c>
      <c r="AU601" s="119">
        <f t="shared" si="947"/>
        <v>0.3155502072469582</v>
      </c>
      <c r="AV601" s="19">
        <f t="shared" si="969"/>
        <v>21.378</v>
      </c>
      <c r="AW601" s="19">
        <f>98-AY601-(CD601*100/AO601)</f>
        <v>90.584745762711862</v>
      </c>
      <c r="AX601" s="120">
        <v>1.2</v>
      </c>
      <c r="AY601" s="19">
        <f t="shared" si="970"/>
        <v>5.0847457627118642</v>
      </c>
      <c r="AZ601" s="1" t="s">
        <v>431</v>
      </c>
      <c r="BA601" s="55" t="s">
        <v>431</v>
      </c>
      <c r="BB601" s="1" t="s">
        <v>431</v>
      </c>
      <c r="BC601" s="6" t="s">
        <v>431</v>
      </c>
      <c r="BD601" s="6"/>
      <c r="BE601" s="19"/>
      <c r="BF601" s="19"/>
      <c r="BG601" s="2" t="s">
        <v>431</v>
      </c>
      <c r="BH601" s="64"/>
      <c r="BI601" s="19" t="s">
        <v>431</v>
      </c>
      <c r="BJ601" s="19">
        <v>50.6</v>
      </c>
      <c r="BK601" s="1">
        <v>49.4</v>
      </c>
      <c r="BL601" s="121">
        <f t="shared" si="948"/>
        <v>1.0242914979757085</v>
      </c>
      <c r="BM601" s="122">
        <v>0.33</v>
      </c>
      <c r="BN601" s="6">
        <f t="shared" si="949"/>
        <v>1.3983050847457625</v>
      </c>
      <c r="BO601" s="1" t="s">
        <v>431</v>
      </c>
      <c r="BP601" s="1" t="s">
        <v>431</v>
      </c>
      <c r="BQ601" s="19"/>
      <c r="BR601" s="4">
        <v>58179</v>
      </c>
      <c r="BS601" s="22" t="s">
        <v>431</v>
      </c>
      <c r="BT601" s="22" t="s">
        <v>431</v>
      </c>
      <c r="BU601" s="42"/>
      <c r="BV601" s="22" t="s">
        <v>431</v>
      </c>
      <c r="BW601" s="22" t="s">
        <v>431</v>
      </c>
      <c r="BX601" s="22" t="s">
        <v>431</v>
      </c>
      <c r="BY601" s="22" t="s">
        <v>431</v>
      </c>
      <c r="BZ601" s="22" t="s">
        <v>431</v>
      </c>
      <c r="CA601" s="22" t="s">
        <v>431</v>
      </c>
      <c r="CB601" s="22" t="s">
        <v>431</v>
      </c>
      <c r="CC601" s="22" t="s">
        <v>431</v>
      </c>
      <c r="CD601" s="22">
        <v>0.55000000000000004</v>
      </c>
      <c r="CE601" s="123" t="s">
        <v>431</v>
      </c>
      <c r="CF601" s="124"/>
      <c r="CG601" s="123" t="s">
        <v>431</v>
      </c>
      <c r="CH601" s="124"/>
      <c r="CI601" s="123" t="s">
        <v>431</v>
      </c>
      <c r="CJ601" s="123" t="s">
        <v>431</v>
      </c>
      <c r="CK601" s="124"/>
      <c r="CL601" s="4" t="s">
        <v>431</v>
      </c>
      <c r="CM601" s="22"/>
      <c r="CN601" s="22"/>
      <c r="CO601" s="22"/>
      <c r="CP601" s="6" t="s">
        <v>431</v>
      </c>
      <c r="CQ601" s="19"/>
      <c r="CR601" s="19"/>
      <c r="CS601" s="19"/>
      <c r="CT601" s="22"/>
      <c r="CU601" s="139"/>
      <c r="CV601" s="139"/>
      <c r="CW601" s="22"/>
      <c r="CX601" s="22"/>
      <c r="CY601" s="1"/>
      <c r="CZ601" s="22"/>
      <c r="DA601" s="16"/>
      <c r="DB601" s="126" t="s">
        <v>440</v>
      </c>
      <c r="DC601" s="127"/>
      <c r="DD601" s="128" t="s">
        <v>1057</v>
      </c>
      <c r="DE601" s="1"/>
      <c r="DF601" s="1"/>
      <c r="DG601" s="1"/>
      <c r="DH601" s="1"/>
      <c r="DI601" s="1" t="s">
        <v>433</v>
      </c>
      <c r="DJ601" s="205" t="s">
        <v>482</v>
      </c>
      <c r="DK601" s="4">
        <v>2</v>
      </c>
      <c r="DL601" s="4"/>
      <c r="DM601" s="4"/>
      <c r="DN601" s="16">
        <v>0</v>
      </c>
      <c r="DO601" s="4"/>
      <c r="DP601" s="4"/>
      <c r="DQ601" s="4"/>
      <c r="DR601" s="1" t="s">
        <v>430</v>
      </c>
      <c r="DS601" s="1" t="s">
        <v>430</v>
      </c>
      <c r="DT601" s="22">
        <v>362</v>
      </c>
      <c r="DU601" s="22">
        <v>15.5</v>
      </c>
      <c r="DV601" s="22">
        <v>84.5</v>
      </c>
      <c r="DW601" s="1" t="s">
        <v>430</v>
      </c>
      <c r="DX601" s="1" t="s">
        <v>430</v>
      </c>
      <c r="DY601" s="1" t="s">
        <v>430</v>
      </c>
      <c r="DZ601" s="1" t="s">
        <v>430</v>
      </c>
      <c r="EA601" s="1">
        <v>0</v>
      </c>
      <c r="EB601" s="2"/>
      <c r="EC601" s="36"/>
      <c r="ED601" s="36"/>
      <c r="EE601" s="4">
        <v>12</v>
      </c>
      <c r="EF601" s="4" t="s">
        <v>430</v>
      </c>
      <c r="EG601" s="4"/>
      <c r="EH601" s="4">
        <v>1</v>
      </c>
      <c r="EI601" s="4" t="s">
        <v>2824</v>
      </c>
      <c r="EJ601" s="4" t="s">
        <v>430</v>
      </c>
      <c r="EK601" s="4" t="s">
        <v>430</v>
      </c>
      <c r="EL601" s="6" t="s">
        <v>430</v>
      </c>
      <c r="EM601" s="4"/>
      <c r="EN601" s="4">
        <v>1</v>
      </c>
      <c r="EO601" s="4">
        <v>3</v>
      </c>
      <c r="EP601" s="4">
        <v>2</v>
      </c>
      <c r="EQ601" s="31" t="s">
        <v>513</v>
      </c>
      <c r="ER601" s="14" t="s">
        <v>513</v>
      </c>
      <c r="ES601" s="129">
        <v>12741</v>
      </c>
      <c r="ET601" s="130">
        <v>75</v>
      </c>
      <c r="EU601" s="130">
        <v>9009</v>
      </c>
      <c r="EV601" s="130">
        <v>5014</v>
      </c>
      <c r="EW601" s="130">
        <v>40560</v>
      </c>
      <c r="EX601" s="130">
        <v>2617</v>
      </c>
      <c r="EY601" s="131">
        <f t="shared" si="957"/>
        <v>282.26437973673711</v>
      </c>
      <c r="EZ601" s="38">
        <f t="shared" si="958"/>
        <v>3387.1725568408456</v>
      </c>
      <c r="FA601" s="9"/>
      <c r="FB601" s="9"/>
      <c r="FC601" s="9"/>
      <c r="FD601" s="9"/>
      <c r="FE601" s="132"/>
      <c r="FF601" s="132"/>
      <c r="FG601" s="132"/>
      <c r="FH601" s="133"/>
      <c r="FI601" s="11"/>
      <c r="FJ601" s="133"/>
      <c r="FK601" s="135"/>
      <c r="FL601" s="136"/>
      <c r="FM601" s="9"/>
      <c r="FN601" s="1"/>
      <c r="FO601" s="40">
        <f>AC601/1000</f>
        <v>0.23599999999999999</v>
      </c>
      <c r="FP601" s="9"/>
      <c r="FQ601" s="118">
        <f t="shared" si="959"/>
        <v>29.048729048729047</v>
      </c>
      <c r="FR601" s="137">
        <f t="shared" si="960"/>
        <v>0.28226437973673713</v>
      </c>
      <c r="FS601" s="140">
        <f>DT601/EY601</f>
        <v>1.2824855914785664</v>
      </c>
      <c r="FT601" s="140"/>
      <c r="FU601" s="336">
        <v>40544</v>
      </c>
      <c r="FV601" s="343"/>
      <c r="FW601" s="237" t="s">
        <v>1349</v>
      </c>
      <c r="FX601" s="208"/>
      <c r="FY601" s="243" t="s">
        <v>2557</v>
      </c>
      <c r="FZ601" s="1"/>
      <c r="GA601" s="1">
        <v>2</v>
      </c>
      <c r="GB601" s="9"/>
      <c r="GC601" s="9"/>
      <c r="GD601" s="1"/>
      <c r="GE601" s="20">
        <v>0</v>
      </c>
      <c r="GF601" s="237" t="s">
        <v>513</v>
      </c>
      <c r="GG601" s="1"/>
      <c r="GH601" s="28">
        <v>44154</v>
      </c>
      <c r="GI601" s="352" t="s">
        <v>2488</v>
      </c>
      <c r="GJ601" s="244" t="s">
        <v>2903</v>
      </c>
      <c r="GK601" s="1"/>
      <c r="GL601" s="244" t="s">
        <v>513</v>
      </c>
      <c r="GM601" s="9"/>
      <c r="GN601" s="1"/>
      <c r="GO601" s="10">
        <v>43965</v>
      </c>
      <c r="GP601" s="10"/>
      <c r="GQ601" s="20"/>
      <c r="GR601" s="138"/>
      <c r="GS601" s="1"/>
      <c r="GT601" s="1"/>
      <c r="GU601" s="1"/>
      <c r="GV601" s="1"/>
      <c r="GW601" s="1"/>
      <c r="GX601" s="1"/>
      <c r="GY601" s="9"/>
      <c r="GZ601" s="9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9"/>
      <c r="KC601" s="9"/>
      <c r="KD601" s="9"/>
      <c r="KE601" s="20">
        <f t="shared" si="961"/>
        <v>66.614393617869965</v>
      </c>
      <c r="KF601" s="20">
        <f t="shared" si="962"/>
        <v>191.37524946150776</v>
      </c>
      <c r="KG601" s="20">
        <f t="shared" si="963"/>
        <v>19.730280143597923</v>
      </c>
      <c r="KH601" s="20">
        <f t="shared" si="964"/>
        <v>3.3871725568408455</v>
      </c>
      <c r="KI601" s="20">
        <f t="shared" si="965"/>
        <v>0.9314724531312325</v>
      </c>
      <c r="KJ601" s="20" t="s">
        <v>431</v>
      </c>
      <c r="KK601" s="20" t="s">
        <v>431</v>
      </c>
      <c r="KL601" s="20" t="s">
        <v>431</v>
      </c>
      <c r="KM601" s="9"/>
      <c r="KN601" s="9"/>
      <c r="KO601" s="9"/>
      <c r="KP601" s="1"/>
      <c r="KQ601" s="9"/>
      <c r="KR601" s="9"/>
      <c r="KS601" s="23">
        <v>44154</v>
      </c>
      <c r="KT601" s="20">
        <v>2</v>
      </c>
      <c r="KU601" s="1">
        <v>2</v>
      </c>
      <c r="KV601" s="1">
        <v>2</v>
      </c>
      <c r="KW601" s="23">
        <v>44917</v>
      </c>
      <c r="KX601" s="1">
        <v>2</v>
      </c>
      <c r="KY601" s="1">
        <v>0</v>
      </c>
      <c r="KZ601" s="1">
        <v>2</v>
      </c>
      <c r="LA601" s="11" t="s">
        <v>2480</v>
      </c>
      <c r="LB601" s="11"/>
      <c r="LC601" s="11"/>
    </row>
    <row r="602" spans="1:315">
      <c r="A602" s="1">
        <v>120</v>
      </c>
      <c r="B602" s="1">
        <f>COUNTIFS($D$3:D602,D602,$F$3:F602,F602)</f>
        <v>2</v>
      </c>
      <c r="C602" s="34">
        <v>15156</v>
      </c>
      <c r="D602" s="72" t="s">
        <v>1134</v>
      </c>
      <c r="E602" s="73" t="s">
        <v>1135</v>
      </c>
      <c r="F602" s="75">
        <v>370723435</v>
      </c>
      <c r="G602" s="74">
        <v>84</v>
      </c>
      <c r="H602" s="442">
        <v>44315</v>
      </c>
      <c r="I602" s="29" t="s">
        <v>1136</v>
      </c>
      <c r="J602" s="24" t="s">
        <v>486</v>
      </c>
      <c r="K602" s="2" t="s">
        <v>429</v>
      </c>
      <c r="L602" s="2">
        <v>13</v>
      </c>
      <c r="M602" s="2" t="s">
        <v>597</v>
      </c>
      <c r="N602" s="2" t="s">
        <v>643</v>
      </c>
      <c r="O602" s="11"/>
      <c r="P602" s="2" t="s">
        <v>1574</v>
      </c>
      <c r="Q602" s="11"/>
      <c r="R602" s="11"/>
      <c r="S602" s="11"/>
      <c r="T602" s="41"/>
      <c r="U602" s="41"/>
      <c r="V602" s="61" t="s">
        <v>1358</v>
      </c>
      <c r="W602" s="59" t="s">
        <v>1305</v>
      </c>
      <c r="X602" s="60"/>
      <c r="Y602" s="60"/>
      <c r="Z602" s="11"/>
      <c r="AA602" s="1" t="s">
        <v>793</v>
      </c>
      <c r="AB602" s="1"/>
      <c r="AC602" s="112">
        <v>225</v>
      </c>
      <c r="AD602" s="112">
        <v>13000</v>
      </c>
      <c r="AE602" s="11"/>
      <c r="AF602" s="11"/>
      <c r="AG602" s="11" t="s">
        <v>482</v>
      </c>
      <c r="AH602" s="112">
        <v>1000</v>
      </c>
      <c r="AI602" s="11"/>
      <c r="AJ602" s="11"/>
      <c r="AK602" s="112"/>
      <c r="AL602" s="1"/>
      <c r="AM602" s="11"/>
      <c r="AN602" s="1"/>
      <c r="AO602" s="113">
        <v>14.5</v>
      </c>
      <c r="AP602" s="114">
        <v>83.1</v>
      </c>
      <c r="AQ602" s="115">
        <v>1.41</v>
      </c>
      <c r="AR602" s="116">
        <f t="shared" si="944"/>
        <v>99.009999999999991</v>
      </c>
      <c r="AS602" s="117">
        <f t="shared" si="945"/>
        <v>0.17448856799037304</v>
      </c>
      <c r="AT602" s="118">
        <f t="shared" si="946"/>
        <v>0.24602888086642599</v>
      </c>
      <c r="AU602" s="119">
        <f t="shared" si="947"/>
        <v>0.17157732812684892</v>
      </c>
      <c r="AV602" s="19">
        <f t="shared" si="969"/>
        <v>13.43</v>
      </c>
      <c r="AW602" s="19">
        <f>98-AY602-(CD602*100/AO602)</f>
        <v>92.620689655172413</v>
      </c>
      <c r="AX602" s="120">
        <v>0.54</v>
      </c>
      <c r="AY602" s="19">
        <f t="shared" si="970"/>
        <v>3.7241379310344827</v>
      </c>
      <c r="AZ602" s="1" t="s">
        <v>431</v>
      </c>
      <c r="BA602" s="55">
        <v>77.8</v>
      </c>
      <c r="BB602" s="1" t="s">
        <v>431</v>
      </c>
      <c r="BC602" s="6">
        <v>0.02</v>
      </c>
      <c r="BD602" s="6"/>
      <c r="BE602" s="19"/>
      <c r="BF602" s="19"/>
      <c r="BG602" s="64">
        <v>8190</v>
      </c>
      <c r="BH602" s="64">
        <v>402.5454545454545</v>
      </c>
      <c r="BI602" s="19">
        <v>0</v>
      </c>
      <c r="BJ602" s="19">
        <v>37.4</v>
      </c>
      <c r="BK602" s="19">
        <f>100-BJ602</f>
        <v>62.6</v>
      </c>
      <c r="BL602" s="121">
        <f t="shared" si="948"/>
        <v>0.597444089456869</v>
      </c>
      <c r="BM602" s="122">
        <v>0.21</v>
      </c>
      <c r="BN602" s="6">
        <f t="shared" si="949"/>
        <v>1.4482758620689655</v>
      </c>
      <c r="BO602" s="1" t="s">
        <v>431</v>
      </c>
      <c r="BP602" s="19">
        <v>32.849000000000004</v>
      </c>
      <c r="BQ602" s="19">
        <v>32.5</v>
      </c>
      <c r="BR602" s="42">
        <v>49800</v>
      </c>
      <c r="BS602" s="6">
        <f>BX602+BZ602</f>
        <v>63.5</v>
      </c>
      <c r="BT602" s="4">
        <v>81.099999999999994</v>
      </c>
      <c r="BU602" s="42">
        <v>14030.640000000001</v>
      </c>
      <c r="BV602" s="6">
        <f>100-BT602</f>
        <v>18.900000000000006</v>
      </c>
      <c r="BW602" s="6">
        <f>BY602+CA602+CC602</f>
        <v>76.950599999999994</v>
      </c>
      <c r="BX602" s="22">
        <v>44.6</v>
      </c>
      <c r="BY602" s="22">
        <f>BX602*AP602/100</f>
        <v>37.062599999999996</v>
      </c>
      <c r="BZ602" s="6">
        <v>18.899999999999999</v>
      </c>
      <c r="CA602" s="22">
        <f>BZ602*AP602/100</f>
        <v>15.705899999999996</v>
      </c>
      <c r="CB602" s="6">
        <v>29.1</v>
      </c>
      <c r="CC602" s="22">
        <f>CB602*AP602/100</f>
        <v>24.182100000000002</v>
      </c>
      <c r="CD602" s="22">
        <v>0.24</v>
      </c>
      <c r="CE602" s="123">
        <v>93.5</v>
      </c>
      <c r="CF602" s="124">
        <v>8337</v>
      </c>
      <c r="CG602" s="123">
        <v>68.2</v>
      </c>
      <c r="CH602" s="124">
        <v>5280</v>
      </c>
      <c r="CI602" s="123">
        <v>24.6</v>
      </c>
      <c r="CJ602" s="123">
        <v>67.5</v>
      </c>
      <c r="CK602" s="124">
        <v>6798</v>
      </c>
      <c r="CL602" s="19">
        <f>BX602/BZ602</f>
        <v>2.35978835978836</v>
      </c>
      <c r="CM602" s="19">
        <v>9.8800000000000008</v>
      </c>
      <c r="CN602" s="19">
        <v>3.3</v>
      </c>
      <c r="CO602" s="19">
        <v>10.6</v>
      </c>
      <c r="CP602" s="6"/>
      <c r="CQ602" s="19"/>
      <c r="CR602" s="19"/>
      <c r="CS602" s="20"/>
      <c r="CT602" s="25"/>
      <c r="CU602" s="125"/>
      <c r="CV602" s="125"/>
      <c r="CW602" s="1"/>
      <c r="CX602" s="1"/>
      <c r="CY602" s="1"/>
      <c r="CZ602" s="22"/>
      <c r="DA602" s="16"/>
      <c r="DB602" s="126" t="s">
        <v>440</v>
      </c>
      <c r="DC602" s="127"/>
      <c r="DD602" s="128" t="s">
        <v>1586</v>
      </c>
      <c r="DE602" s="1"/>
      <c r="DF602" s="1"/>
      <c r="DG602" s="1"/>
      <c r="DH602" s="1"/>
      <c r="DI602" s="1" t="s">
        <v>433</v>
      </c>
      <c r="DJ602" s="205" t="s">
        <v>482</v>
      </c>
      <c r="DK602" s="4">
        <v>2</v>
      </c>
      <c r="DL602" s="4" t="s">
        <v>441</v>
      </c>
      <c r="DM602" s="4" t="s">
        <v>456</v>
      </c>
      <c r="DN602" s="16">
        <v>0</v>
      </c>
      <c r="DO602" s="4">
        <v>0</v>
      </c>
      <c r="DP602" s="4">
        <v>0</v>
      </c>
      <c r="DQ602" s="4" t="s">
        <v>430</v>
      </c>
      <c r="DR602" s="22" t="s">
        <v>430</v>
      </c>
      <c r="DS602" s="22" t="s">
        <v>430</v>
      </c>
      <c r="DT602" s="64">
        <v>106</v>
      </c>
      <c r="DU602" s="22">
        <v>39.6</v>
      </c>
      <c r="DV602" s="22">
        <v>60.4</v>
      </c>
      <c r="DW602" s="22" t="s">
        <v>430</v>
      </c>
      <c r="DX602" s="22" t="s">
        <v>430</v>
      </c>
      <c r="DY602" s="22" t="s">
        <v>430</v>
      </c>
      <c r="DZ602" s="22" t="s">
        <v>430</v>
      </c>
      <c r="EA602" s="2">
        <v>0</v>
      </c>
      <c r="EB602" s="65"/>
      <c r="EC602" s="36"/>
      <c r="ED602" s="36"/>
      <c r="EE602" s="4">
        <f>L602</f>
        <v>13</v>
      </c>
      <c r="EF602" s="4">
        <v>20</v>
      </c>
      <c r="EG602" s="4">
        <v>2</v>
      </c>
      <c r="EH602" s="4">
        <v>1</v>
      </c>
      <c r="EI602" s="4" t="s">
        <v>2824</v>
      </c>
      <c r="EJ602" s="4" t="s">
        <v>430</v>
      </c>
      <c r="EK602" s="4" t="s">
        <v>430</v>
      </c>
      <c r="EL602" s="4" t="s">
        <v>430</v>
      </c>
      <c r="EM602" s="4">
        <v>1</v>
      </c>
      <c r="EN602" s="1">
        <v>1</v>
      </c>
      <c r="EO602" s="4">
        <v>3</v>
      </c>
      <c r="EP602" s="4">
        <v>2</v>
      </c>
      <c r="EQ602" s="31" t="s">
        <v>513</v>
      </c>
      <c r="ER602" s="14" t="s">
        <v>513</v>
      </c>
      <c r="ES602" s="129">
        <v>15156</v>
      </c>
      <c r="ET602" s="130">
        <v>75</v>
      </c>
      <c r="EU602" s="130">
        <v>16593</v>
      </c>
      <c r="EV602" s="130">
        <v>8000</v>
      </c>
      <c r="EW602" s="130">
        <v>39780</v>
      </c>
      <c r="EX602" s="130">
        <v>3178</v>
      </c>
      <c r="EY602" s="131">
        <f t="shared" si="957"/>
        <v>210.70140000000001</v>
      </c>
      <c r="EZ602" s="38">
        <f t="shared" si="958"/>
        <v>2739.1181999999999</v>
      </c>
      <c r="FA602" s="9"/>
      <c r="FB602" s="9"/>
      <c r="FC602" s="9"/>
      <c r="FD602" s="9"/>
      <c r="FE602" s="132"/>
      <c r="FF602" s="132"/>
      <c r="FG602" s="132"/>
      <c r="FH602" s="133"/>
      <c r="FI602" s="134"/>
      <c r="FJ602" s="133"/>
      <c r="FK602" s="135"/>
      <c r="FL602" s="136"/>
      <c r="FM602" s="9"/>
      <c r="FN602" s="1"/>
      <c r="FO602" s="40">
        <f>AC602/1000</f>
        <v>0.22500000000000001</v>
      </c>
      <c r="FP602" s="9"/>
      <c r="FQ602" s="118">
        <f t="shared" si="959"/>
        <v>19.152654733923942</v>
      </c>
      <c r="FR602" s="137">
        <f t="shared" si="960"/>
        <v>0.21070140000000001</v>
      </c>
      <c r="FS602" s="9"/>
      <c r="FT602" s="1">
        <v>120</v>
      </c>
      <c r="FU602" s="337">
        <v>40544</v>
      </c>
      <c r="FV602" s="335" t="s">
        <v>430</v>
      </c>
      <c r="FW602" s="237" t="s">
        <v>1349</v>
      </c>
      <c r="FX602" s="210" t="s">
        <v>430</v>
      </c>
      <c r="FY602" s="243" t="s">
        <v>2904</v>
      </c>
      <c r="FZ602" s="1">
        <v>0</v>
      </c>
      <c r="GA602" s="1">
        <v>2</v>
      </c>
      <c r="GB602" s="9" t="s">
        <v>587</v>
      </c>
      <c r="GC602" s="9"/>
      <c r="GD602" s="1">
        <v>0</v>
      </c>
      <c r="GE602" s="20">
        <v>0</v>
      </c>
      <c r="GF602" s="237" t="s">
        <v>513</v>
      </c>
      <c r="GG602" s="1">
        <v>1</v>
      </c>
      <c r="GH602" s="28">
        <v>44336</v>
      </c>
      <c r="GI602" s="352" t="s">
        <v>2488</v>
      </c>
      <c r="GJ602" s="244" t="s">
        <v>2903</v>
      </c>
      <c r="GK602" s="1">
        <v>0</v>
      </c>
      <c r="GL602" s="244" t="s">
        <v>513</v>
      </c>
      <c r="GM602" s="9" t="s">
        <v>1587</v>
      </c>
      <c r="GN602" s="1"/>
      <c r="GO602" s="10"/>
      <c r="GP602" s="10"/>
      <c r="GQ602" s="20"/>
      <c r="GR602" s="138"/>
      <c r="GS602" s="1"/>
      <c r="GT602" s="19">
        <v>3.7091710079999986E-2</v>
      </c>
      <c r="GU602" s="1"/>
      <c r="GV602" s="145">
        <v>7.1844332799999994E-2</v>
      </c>
      <c r="GW602" s="1"/>
      <c r="GX602" s="1"/>
      <c r="GY602" s="9"/>
      <c r="GZ602" s="9"/>
      <c r="HA602" s="32">
        <v>0.68</v>
      </c>
      <c r="HB602" s="32">
        <v>0</v>
      </c>
      <c r="HC602" s="33">
        <v>676.74</v>
      </c>
      <c r="HD602" s="32">
        <v>0.63</v>
      </c>
      <c r="HE602" s="32">
        <v>3.76</v>
      </c>
      <c r="HF602" s="32">
        <v>0</v>
      </c>
      <c r="HG602" s="33">
        <v>13607.07</v>
      </c>
      <c r="HH602" s="32">
        <v>34.69</v>
      </c>
      <c r="HI602" s="33">
        <v>697.93</v>
      </c>
      <c r="HJ602" s="32">
        <v>211.82</v>
      </c>
      <c r="HK602" s="32">
        <v>0</v>
      </c>
      <c r="HL602" s="32">
        <v>16.39</v>
      </c>
      <c r="HM602" s="32">
        <v>432.29</v>
      </c>
      <c r="HN602" s="32">
        <v>0</v>
      </c>
      <c r="HO602" s="32">
        <v>212.92</v>
      </c>
      <c r="HP602" s="33">
        <v>2183.48</v>
      </c>
      <c r="HQ602" s="32">
        <v>7.09</v>
      </c>
      <c r="HR602" s="32">
        <v>0</v>
      </c>
      <c r="HS602" s="32">
        <v>318.42</v>
      </c>
      <c r="HT602" s="32">
        <v>82.32</v>
      </c>
      <c r="HU602" s="32">
        <v>2890.64</v>
      </c>
      <c r="HV602" s="32">
        <v>2.17</v>
      </c>
      <c r="HW602" s="32">
        <v>73.27</v>
      </c>
      <c r="HX602" s="32">
        <v>0</v>
      </c>
      <c r="HY602" s="32">
        <v>0</v>
      </c>
      <c r="HZ602" s="32">
        <v>0</v>
      </c>
      <c r="IA602" s="22">
        <f>HU602/HP602</f>
        <v>1.3238683202960411</v>
      </c>
      <c r="IB602" s="1"/>
      <c r="IC602" s="1"/>
      <c r="ID602" s="1"/>
      <c r="IE602" s="1"/>
      <c r="IF602" s="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9"/>
      <c r="KC602" s="9"/>
      <c r="KD602" s="9"/>
      <c r="KE602" s="20">
        <f t="shared" si="961"/>
        <v>30.551703000000003</v>
      </c>
      <c r="KF602" s="20">
        <f t="shared" si="962"/>
        <v>175.0928634</v>
      </c>
      <c r="KG602" s="20">
        <f t="shared" si="963"/>
        <v>2.9708897400000001</v>
      </c>
      <c r="KH602" s="20">
        <f t="shared" si="964"/>
        <v>1.13778756</v>
      </c>
      <c r="KI602" s="20">
        <f t="shared" si="965"/>
        <v>0.44247293999999998</v>
      </c>
      <c r="KJ602" s="20">
        <f>FR602*BY602/100*1000</f>
        <v>78.091417076399992</v>
      </c>
      <c r="KK602" s="20">
        <f>FR602*CA602/100*1000</f>
        <v>33.092551182599998</v>
      </c>
      <c r="KL602" s="20">
        <f>FR602*CC602/100*1000</f>
        <v>50.952023249400007</v>
      </c>
      <c r="KM602" s="9"/>
      <c r="KN602" s="9"/>
      <c r="KO602" s="9"/>
      <c r="KP602" s="1"/>
      <c r="KQ602" s="9"/>
      <c r="KR602" s="9"/>
      <c r="KS602" s="23">
        <v>44336</v>
      </c>
      <c r="KT602" s="20">
        <v>2</v>
      </c>
      <c r="KU602" s="1">
        <v>2</v>
      </c>
      <c r="KV602" s="1">
        <v>2</v>
      </c>
      <c r="KW602" s="23">
        <v>44917</v>
      </c>
      <c r="KX602" s="1">
        <v>2</v>
      </c>
      <c r="KY602" s="1">
        <v>0</v>
      </c>
      <c r="KZ602" s="1">
        <v>2</v>
      </c>
      <c r="LA602" s="11" t="s">
        <v>2480</v>
      </c>
      <c r="LB602" s="11"/>
      <c r="LC602" s="11"/>
    </row>
    <row r="603" spans="1:315">
      <c r="A603" s="1">
        <v>261</v>
      </c>
      <c r="B603" s="1">
        <f>COUNTIFS($D$3:D603,D603,$F$3:F603,F603)</f>
        <v>1</v>
      </c>
      <c r="C603" s="34">
        <v>16091</v>
      </c>
      <c r="D603" s="21" t="s">
        <v>1786</v>
      </c>
      <c r="E603" s="2" t="s">
        <v>511</v>
      </c>
      <c r="F603" s="12">
        <v>6162241943</v>
      </c>
      <c r="G603" s="1">
        <v>60</v>
      </c>
      <c r="H603" s="441">
        <v>44454</v>
      </c>
      <c r="I603" s="29" t="s">
        <v>732</v>
      </c>
      <c r="J603" s="24" t="s">
        <v>486</v>
      </c>
      <c r="K603" s="2" t="s">
        <v>429</v>
      </c>
      <c r="L603" s="2">
        <v>6</v>
      </c>
      <c r="M603" s="2" t="s">
        <v>661</v>
      </c>
      <c r="N603" s="2" t="s">
        <v>430</v>
      </c>
      <c r="O603" s="11"/>
      <c r="P603" s="2" t="s">
        <v>1762</v>
      </c>
      <c r="Q603" s="11"/>
      <c r="R603" s="11"/>
      <c r="S603" s="11"/>
      <c r="T603" s="41"/>
      <c r="U603" s="41"/>
      <c r="V603" s="61" t="s">
        <v>1358</v>
      </c>
      <c r="W603" s="41"/>
      <c r="X603" s="41"/>
      <c r="Y603" s="63"/>
      <c r="Z603" s="11"/>
      <c r="AA603" s="1" t="s">
        <v>1784</v>
      </c>
      <c r="AB603" s="1"/>
      <c r="AC603" s="112">
        <v>115</v>
      </c>
      <c r="AD603" s="112">
        <v>700</v>
      </c>
      <c r="AE603" s="11"/>
      <c r="AF603" s="11"/>
      <c r="AG603" s="11" t="s">
        <v>482</v>
      </c>
      <c r="AH603" s="112">
        <v>50</v>
      </c>
      <c r="AI603" s="11"/>
      <c r="AJ603" s="11"/>
      <c r="AK603" s="112"/>
      <c r="AL603" s="1"/>
      <c r="AM603" s="11"/>
      <c r="AN603" s="1"/>
      <c r="AO603" s="113">
        <v>47.5</v>
      </c>
      <c r="AP603" s="114">
        <v>49.8</v>
      </c>
      <c r="AQ603" s="115">
        <v>1.76</v>
      </c>
      <c r="AR603" s="116">
        <f t="shared" si="944"/>
        <v>99.06</v>
      </c>
      <c r="AS603" s="117">
        <f t="shared" si="945"/>
        <v>0.9538152610441768</v>
      </c>
      <c r="AT603" s="118">
        <f t="shared" si="946"/>
        <v>1.6787148594377512</v>
      </c>
      <c r="AU603" s="119">
        <f t="shared" si="947"/>
        <v>0.92125678820791324</v>
      </c>
      <c r="AV603" s="19">
        <f t="shared" si="969"/>
        <v>43.241000000000007</v>
      </c>
      <c r="AW603" s="19">
        <f>98-AY603-(CD603*100/AO603)</f>
        <v>91.033684210526317</v>
      </c>
      <c r="AX603" s="120">
        <v>3.28</v>
      </c>
      <c r="AY603" s="19">
        <f t="shared" si="970"/>
        <v>6.905263157894737</v>
      </c>
      <c r="AZ603" s="1" t="s">
        <v>431</v>
      </c>
      <c r="BA603" s="55">
        <v>62.27</v>
      </c>
      <c r="BB603" s="1" t="s">
        <v>431</v>
      </c>
      <c r="BC603" s="6">
        <v>0</v>
      </c>
      <c r="BD603" s="6"/>
      <c r="BE603" s="19"/>
      <c r="BF603" s="19"/>
      <c r="BG603" s="64">
        <v>4504.424778761062</v>
      </c>
      <c r="BH603" s="64">
        <v>245.63</v>
      </c>
      <c r="BI603" s="19">
        <v>2.9</v>
      </c>
      <c r="BJ603" s="19">
        <v>45.5</v>
      </c>
      <c r="BK603" s="19">
        <f>100-BJ603</f>
        <v>54.5</v>
      </c>
      <c r="BL603" s="121">
        <f t="shared" si="948"/>
        <v>0.83486238532110091</v>
      </c>
      <c r="BM603" s="122">
        <v>0.68</v>
      </c>
      <c r="BN603" s="6">
        <f t="shared" si="949"/>
        <v>1.4315789473684211</v>
      </c>
      <c r="BO603" s="1" t="s">
        <v>431</v>
      </c>
      <c r="BP603" s="19">
        <v>70.8</v>
      </c>
      <c r="BQ603" s="19">
        <v>38.5</v>
      </c>
      <c r="BR603" s="42">
        <v>66291.48000000001</v>
      </c>
      <c r="BS603" s="6">
        <f>BX603+BZ603</f>
        <v>71.199999999999989</v>
      </c>
      <c r="BT603" s="4">
        <v>97</v>
      </c>
      <c r="BU603" s="42">
        <v>15316.15</v>
      </c>
      <c r="BV603" s="6">
        <f>100-BT603</f>
        <v>3</v>
      </c>
      <c r="BW603" s="6">
        <f>BY603+CA603+CC603</f>
        <v>45.218399999999988</v>
      </c>
      <c r="BX603" s="22">
        <v>54.8</v>
      </c>
      <c r="BY603" s="22">
        <f>BX603*AP603/100</f>
        <v>27.290399999999995</v>
      </c>
      <c r="BZ603" s="6">
        <v>16.399999999999999</v>
      </c>
      <c r="CA603" s="22">
        <f>BZ603*AP603/100</f>
        <v>8.1671999999999993</v>
      </c>
      <c r="CB603" s="6">
        <v>19.600000000000001</v>
      </c>
      <c r="CC603" s="22">
        <f>CB603*AP603/100</f>
        <v>9.7607999999999997</v>
      </c>
      <c r="CD603" s="22">
        <v>2.9000000000000001E-2</v>
      </c>
      <c r="CE603" s="123">
        <v>92.6</v>
      </c>
      <c r="CF603" s="124">
        <v>6798</v>
      </c>
      <c r="CG603" s="123">
        <v>88.4</v>
      </c>
      <c r="CH603" s="124">
        <v>5543</v>
      </c>
      <c r="CI603" s="123">
        <v>78.900000000000006</v>
      </c>
      <c r="CJ603" s="123">
        <v>88.6</v>
      </c>
      <c r="CK603" s="124">
        <v>5909</v>
      </c>
      <c r="CL603" s="19">
        <f>BX603/BZ603</f>
        <v>3.3414634146341466</v>
      </c>
      <c r="CM603" s="19"/>
      <c r="CN603" s="19"/>
      <c r="CO603" s="19"/>
      <c r="CP603" s="6"/>
      <c r="CQ603" s="19"/>
      <c r="CR603" s="19"/>
      <c r="CS603" s="20"/>
      <c r="CT603" s="25"/>
      <c r="CU603" s="125"/>
      <c r="CV603" s="125"/>
      <c r="CW603" s="1"/>
      <c r="CX603" s="1"/>
      <c r="CY603" s="1"/>
      <c r="CZ603" s="22"/>
      <c r="DA603" s="16"/>
      <c r="DB603" s="126" t="s">
        <v>256</v>
      </c>
      <c r="DC603" s="127"/>
      <c r="DD603" s="128" t="s">
        <v>1787</v>
      </c>
      <c r="DE603" s="1"/>
      <c r="DF603" s="1"/>
      <c r="DG603" s="1"/>
      <c r="DH603" s="1"/>
      <c r="DI603" s="1" t="s">
        <v>435</v>
      </c>
      <c r="DJ603" s="205" t="s">
        <v>482</v>
      </c>
      <c r="DK603" s="4">
        <v>2</v>
      </c>
      <c r="DL603" s="4"/>
      <c r="DM603" s="4"/>
      <c r="DN603" s="16">
        <v>0</v>
      </c>
      <c r="DO603" s="4"/>
      <c r="DP603" s="4"/>
      <c r="DQ603" s="4"/>
      <c r="DR603" s="22" t="s">
        <v>430</v>
      </c>
      <c r="DS603" s="22" t="s">
        <v>430</v>
      </c>
      <c r="DT603" s="22">
        <v>54</v>
      </c>
      <c r="DU603" s="22">
        <v>22.3</v>
      </c>
      <c r="DV603" s="22">
        <v>77.7</v>
      </c>
      <c r="DW603" s="39" t="s">
        <v>430</v>
      </c>
      <c r="DX603" s="39" t="s">
        <v>430</v>
      </c>
      <c r="DY603" s="39" t="s">
        <v>430</v>
      </c>
      <c r="DZ603" s="39" t="s">
        <v>430</v>
      </c>
      <c r="EA603" s="2">
        <v>0</v>
      </c>
      <c r="EB603" s="2"/>
      <c r="EC603" s="36"/>
      <c r="ED603" s="36"/>
      <c r="EE603" s="4">
        <f>L603</f>
        <v>6</v>
      </c>
      <c r="EF603" s="4">
        <v>10</v>
      </c>
      <c r="EG603" s="4"/>
      <c r="EH603" s="4">
        <v>1</v>
      </c>
      <c r="EI603" s="4" t="s">
        <v>2651</v>
      </c>
      <c r="EJ603" s="4">
        <v>160</v>
      </c>
      <c r="EK603" s="4">
        <v>80</v>
      </c>
      <c r="EL603" s="6">
        <f>EK603/(EJ603*EJ603*0.01*0.01)</f>
        <v>31.25</v>
      </c>
      <c r="EM603" s="4"/>
      <c r="EN603" s="4">
        <v>0</v>
      </c>
      <c r="EO603" s="4">
        <v>2</v>
      </c>
      <c r="EP603" s="4">
        <v>2</v>
      </c>
      <c r="EQ603" s="31" t="s">
        <v>2488</v>
      </c>
      <c r="ER603" s="14">
        <v>44358</v>
      </c>
      <c r="ES603" s="129">
        <f>C603</f>
        <v>16091</v>
      </c>
      <c r="ET603" s="130">
        <v>75</v>
      </c>
      <c r="EU603" s="130">
        <v>5160</v>
      </c>
      <c r="EV603" s="130">
        <v>10000</v>
      </c>
      <c r="EW603" s="130">
        <v>37440</v>
      </c>
      <c r="EX603" s="130">
        <v>2315</v>
      </c>
      <c r="EY603" s="131">
        <f t="shared" si="957"/>
        <v>115.56480000000001</v>
      </c>
      <c r="EZ603" s="38">
        <f t="shared" si="958"/>
        <v>693.38880000000006</v>
      </c>
      <c r="FA603" s="9"/>
      <c r="FB603" s="9"/>
      <c r="FC603" s="9"/>
      <c r="FD603" s="9"/>
      <c r="FE603" s="132"/>
      <c r="FF603" s="132"/>
      <c r="FG603" s="132"/>
      <c r="FH603" s="133"/>
      <c r="FI603" s="134"/>
      <c r="FJ603" s="133"/>
      <c r="FK603" s="135"/>
      <c r="FL603" s="136"/>
      <c r="FM603" s="9"/>
      <c r="FN603" s="1"/>
      <c r="FO603" s="40">
        <f>AC603/1000</f>
        <v>0.115</v>
      </c>
      <c r="FP603" s="9"/>
      <c r="FQ603" s="118">
        <f t="shared" si="959"/>
        <v>44.86434108527132</v>
      </c>
      <c r="FR603" s="137">
        <f t="shared" si="960"/>
        <v>0.11556480000000001</v>
      </c>
      <c r="FS603" s="9"/>
      <c r="FT603" s="1"/>
      <c r="FU603" s="336">
        <v>44197</v>
      </c>
      <c r="FV603" s="343"/>
      <c r="FW603" s="237" t="s">
        <v>2562</v>
      </c>
      <c r="FX603" s="208"/>
      <c r="FY603" s="243" t="s">
        <v>2625</v>
      </c>
      <c r="FZ603" s="1"/>
      <c r="GA603" s="1">
        <v>2</v>
      </c>
      <c r="GB603" s="9"/>
      <c r="GC603" s="9"/>
      <c r="GD603" s="1"/>
      <c r="GE603" s="20">
        <v>0</v>
      </c>
      <c r="GF603" s="237" t="s">
        <v>513</v>
      </c>
      <c r="GG603" s="1"/>
      <c r="GH603" s="249">
        <v>44531</v>
      </c>
      <c r="GI603" s="351">
        <v>1</v>
      </c>
      <c r="GJ603" s="244" t="s">
        <v>784</v>
      </c>
      <c r="GK603" s="1"/>
      <c r="GL603" s="244" t="s">
        <v>513</v>
      </c>
      <c r="GM603" s="9"/>
      <c r="GN603" s="1"/>
      <c r="GO603" s="10"/>
      <c r="GP603" s="10"/>
      <c r="GQ603" s="20"/>
      <c r="GR603" s="138"/>
      <c r="GS603" s="1"/>
      <c r="GT603" s="1"/>
      <c r="GU603" s="1"/>
      <c r="GV603" s="1"/>
      <c r="GW603" s="1"/>
      <c r="GX603" s="1"/>
      <c r="GY603" s="9"/>
      <c r="GZ603" s="9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22">
        <v>64</v>
      </c>
      <c r="KC603" s="22">
        <v>30.7</v>
      </c>
      <c r="KD603" s="22">
        <v>27.4</v>
      </c>
      <c r="KE603" s="20">
        <f t="shared" si="961"/>
        <v>54.893280000000004</v>
      </c>
      <c r="KF603" s="20">
        <f t="shared" si="962"/>
        <v>57.551270400000007</v>
      </c>
      <c r="KG603" s="20">
        <f t="shared" si="963"/>
        <v>2.0339404800000005</v>
      </c>
      <c r="KH603" s="20">
        <f t="shared" si="964"/>
        <v>3.7905254399999997</v>
      </c>
      <c r="KI603" s="20">
        <f t="shared" si="965"/>
        <v>0.78584064000000009</v>
      </c>
      <c r="KJ603" s="20">
        <f>FR603*BY603/100*1000</f>
        <v>31.538096179199997</v>
      </c>
      <c r="KK603" s="20">
        <f>FR603*CA603/100*1000</f>
        <v>9.438408345600001</v>
      </c>
      <c r="KL603" s="20">
        <f>FR603*CC603/100*1000</f>
        <v>11.2800489984</v>
      </c>
      <c r="KM603" s="9"/>
      <c r="KN603" s="9"/>
      <c r="KO603" s="9"/>
      <c r="KP603" s="1"/>
      <c r="KQ603" s="9"/>
      <c r="KR603" s="9"/>
      <c r="KS603" s="23">
        <v>44531</v>
      </c>
      <c r="KT603" s="20">
        <v>1</v>
      </c>
      <c r="KU603" s="1">
        <v>0</v>
      </c>
      <c r="KV603" s="1">
        <v>1</v>
      </c>
      <c r="KW603" s="23">
        <v>44531</v>
      </c>
      <c r="KX603" s="1">
        <v>1</v>
      </c>
      <c r="KY603" s="1">
        <v>0</v>
      </c>
      <c r="KZ603" s="1">
        <v>3</v>
      </c>
      <c r="LA603" s="11" t="s">
        <v>2428</v>
      </c>
      <c r="LB603" s="11"/>
      <c r="LC603" s="11"/>
    </row>
    <row r="604" spans="1:315">
      <c r="A604" s="1">
        <v>40</v>
      </c>
      <c r="B604" s="415">
        <f>COUNTIFS($D$3:D604,D604,$F$3:F604,F604)</f>
        <v>1</v>
      </c>
      <c r="C604" s="21">
        <v>10208</v>
      </c>
      <c r="D604" s="21" t="s">
        <v>2316</v>
      </c>
      <c r="E604" s="1" t="s">
        <v>677</v>
      </c>
      <c r="F604" s="12">
        <v>6603061410</v>
      </c>
      <c r="G604" s="1">
        <v>53</v>
      </c>
      <c r="H604" s="441">
        <v>43500</v>
      </c>
      <c r="I604" s="162"/>
      <c r="J604" s="24"/>
      <c r="K604" s="9"/>
      <c r="L604" s="1"/>
      <c r="M604" s="1"/>
      <c r="N604" s="1"/>
      <c r="O604" s="1"/>
      <c r="P604" s="25"/>
      <c r="Q604" s="25"/>
      <c r="R604" s="25"/>
      <c r="S604" s="27"/>
      <c r="T604" s="27"/>
      <c r="U604" s="27"/>
      <c r="V604" s="27"/>
      <c r="W604" s="27"/>
      <c r="X604" s="27"/>
      <c r="Y604" s="26"/>
      <c r="Z604" s="8"/>
      <c r="AA604" s="1"/>
      <c r="AB604" s="1"/>
      <c r="AC604" s="1"/>
      <c r="AD604" s="1"/>
      <c r="AE604" s="1"/>
      <c r="AF604" s="1"/>
      <c r="AG604" s="136"/>
      <c r="AH604" s="9"/>
      <c r="AI604" s="1"/>
      <c r="AJ604" s="1"/>
      <c r="AK604" s="112"/>
      <c r="AL604" s="1"/>
      <c r="AM604" s="1"/>
      <c r="AN604" s="1"/>
      <c r="AO604" s="163"/>
      <c r="AP604" s="164"/>
      <c r="AQ604" s="165"/>
      <c r="AR604" s="166"/>
      <c r="AS604" s="135"/>
      <c r="AT604" s="21"/>
      <c r="AU604" s="167"/>
      <c r="AV604" s="1"/>
      <c r="AW604" s="1"/>
      <c r="AX604" s="168"/>
      <c r="AY604" s="1"/>
      <c r="AZ604" s="1"/>
      <c r="BA604" s="142"/>
      <c r="BB604" s="1"/>
      <c r="BC604" s="169"/>
      <c r="BD604" s="4"/>
      <c r="BE604" s="1"/>
      <c r="BF604" s="1"/>
      <c r="BG604" s="1"/>
      <c r="BH604" s="1"/>
      <c r="BI604" s="1"/>
      <c r="BJ604" s="1"/>
      <c r="BK604" s="1"/>
      <c r="BL604" s="170"/>
      <c r="BM604" s="123"/>
      <c r="BN604" s="4"/>
      <c r="BO604" s="1"/>
      <c r="BP604" s="1"/>
      <c r="BQ604" s="1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25"/>
      <c r="CP604" s="4"/>
      <c r="CQ604" s="1"/>
      <c r="CR604" s="1"/>
      <c r="CS604" s="1"/>
      <c r="CT604" s="25"/>
      <c r="CU604" s="125"/>
      <c r="CV604" s="125"/>
      <c r="CW604" s="1"/>
      <c r="CX604" s="1"/>
      <c r="CY604" s="1"/>
      <c r="CZ604" s="1"/>
      <c r="DA604" s="1"/>
      <c r="DB604" s="126"/>
      <c r="DC604" s="8"/>
      <c r="DD604" s="8"/>
      <c r="DE604" s="1"/>
      <c r="DF604" s="1"/>
      <c r="DG604" s="1"/>
      <c r="DH604" s="1"/>
      <c r="DI604" s="2"/>
      <c r="DJ604" s="206" t="s">
        <v>490</v>
      </c>
      <c r="DK604" s="4"/>
      <c r="DL604" s="4"/>
      <c r="DM604" s="4"/>
      <c r="DN604" s="4"/>
      <c r="DO604" s="4"/>
      <c r="DP604" s="4"/>
      <c r="DQ604" s="4"/>
      <c r="DR604" s="1"/>
      <c r="DS604" s="1"/>
      <c r="DT604" s="2"/>
      <c r="DU604" s="2"/>
      <c r="DV604" s="2"/>
      <c r="DW604" s="2"/>
      <c r="DX604" s="2"/>
      <c r="DY604" s="2"/>
      <c r="DZ604" s="2"/>
      <c r="EA604" s="2"/>
      <c r="EB604" s="1"/>
      <c r="EC604" s="9"/>
      <c r="ED604" s="9"/>
      <c r="EE604" s="9"/>
      <c r="EF604" s="1">
        <v>30</v>
      </c>
      <c r="EG604" s="1"/>
      <c r="EH604" s="1">
        <v>0</v>
      </c>
      <c r="EI604" s="237" t="s">
        <v>513</v>
      </c>
      <c r="EJ604" s="1">
        <v>175</v>
      </c>
      <c r="EK604" s="1">
        <v>79</v>
      </c>
      <c r="EL604" s="6">
        <f>EK604/((EJ604/100)*(EJ604/100))</f>
        <v>25.795918367346939</v>
      </c>
      <c r="EM604" s="1"/>
      <c r="EN604" s="1">
        <v>0</v>
      </c>
      <c r="EO604" s="1">
        <v>2</v>
      </c>
      <c r="EP604" s="1">
        <v>2</v>
      </c>
      <c r="EQ604" s="244" t="s">
        <v>513</v>
      </c>
      <c r="ER604" s="10" t="s">
        <v>513</v>
      </c>
      <c r="ES604" s="129"/>
      <c r="ET604" s="9"/>
      <c r="EU604" s="9"/>
      <c r="EV604" s="9"/>
      <c r="EW604" s="9"/>
      <c r="EX604" s="9"/>
      <c r="EY604" s="132"/>
      <c r="EZ604" s="132"/>
      <c r="FA604" s="11"/>
      <c r="FB604" s="9"/>
      <c r="FC604" s="9"/>
      <c r="FD604" s="9"/>
      <c r="FE604" s="9"/>
      <c r="FF604" s="9"/>
      <c r="FG604" s="132"/>
      <c r="FH604" s="132"/>
      <c r="FI604" s="134"/>
      <c r="FJ604" s="133"/>
      <c r="FK604" s="171"/>
      <c r="FL604" s="21"/>
      <c r="FM604" s="136"/>
      <c r="FN604" s="9"/>
      <c r="FO604" s="36"/>
      <c r="FP604" s="9"/>
      <c r="FQ604" s="132"/>
      <c r="FR604" s="132"/>
      <c r="FS604" s="1"/>
      <c r="FT604" s="1"/>
      <c r="FU604" s="335" t="s">
        <v>772</v>
      </c>
      <c r="FV604" s="344">
        <v>43497</v>
      </c>
      <c r="FW604" s="210" t="s">
        <v>772</v>
      </c>
      <c r="FX604" s="244" t="s">
        <v>2609</v>
      </c>
      <c r="FY604" s="243" t="s">
        <v>2461</v>
      </c>
      <c r="FZ604" s="1"/>
      <c r="GA604" s="1">
        <v>2</v>
      </c>
      <c r="GB604" s="9"/>
      <c r="GC604" s="9"/>
      <c r="GD604" s="1"/>
      <c r="GE604" s="20">
        <v>0</v>
      </c>
      <c r="GF604" s="237" t="s">
        <v>513</v>
      </c>
      <c r="GG604" s="1"/>
      <c r="GH604" s="28">
        <v>43565</v>
      </c>
      <c r="GI604" s="351">
        <v>1</v>
      </c>
      <c r="GJ604" s="244" t="s">
        <v>2499</v>
      </c>
      <c r="GK604" s="1"/>
      <c r="GL604" s="244" t="s">
        <v>513</v>
      </c>
      <c r="GM604" s="9"/>
      <c r="GN604" s="1"/>
      <c r="GO604" s="1"/>
      <c r="GP604" s="4"/>
      <c r="GQ604" s="1"/>
      <c r="GR604" s="138"/>
      <c r="GS604" s="1"/>
      <c r="GT604" s="1"/>
      <c r="GU604" s="1"/>
      <c r="GV604" s="1"/>
      <c r="GW604" s="1"/>
      <c r="GX604" s="1"/>
      <c r="GY604" s="9"/>
      <c r="GZ604" s="9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9"/>
      <c r="KC604" s="9"/>
      <c r="KD604" s="9"/>
      <c r="KE604" s="9"/>
      <c r="KF604" s="9"/>
      <c r="KG604" s="9"/>
      <c r="KH604" s="9"/>
      <c r="KI604" s="9"/>
      <c r="KJ604" s="9"/>
      <c r="KK604" s="9"/>
      <c r="KL604" s="9"/>
      <c r="KM604" s="9"/>
      <c r="KN604" s="9"/>
      <c r="KO604" s="9"/>
      <c r="KP604" s="1"/>
      <c r="KQ604" s="9"/>
      <c r="KR604" s="9"/>
      <c r="KS604" s="23">
        <v>43565</v>
      </c>
      <c r="KT604" s="20">
        <v>1</v>
      </c>
      <c r="KU604" s="1">
        <v>0</v>
      </c>
      <c r="KV604" s="1">
        <v>1</v>
      </c>
      <c r="KW604" s="23">
        <v>43565</v>
      </c>
      <c r="KX604" s="1">
        <v>1</v>
      </c>
      <c r="KY604" s="1">
        <v>0</v>
      </c>
      <c r="KZ604" s="1">
        <v>3</v>
      </c>
      <c r="LA604" s="11" t="s">
        <v>2428</v>
      </c>
      <c r="LB604" s="11"/>
      <c r="LC604" s="11"/>
    </row>
    <row r="605" spans="1:315">
      <c r="A605" s="1">
        <v>231</v>
      </c>
      <c r="B605" s="415">
        <f>COUNTIFS($D$3:D605,D605,$F$3:F605,F605)</f>
        <v>1</v>
      </c>
      <c r="C605" s="34">
        <v>13541</v>
      </c>
      <c r="D605" s="21" t="s">
        <v>1292</v>
      </c>
      <c r="E605" s="2" t="s">
        <v>491</v>
      </c>
      <c r="F605" s="12">
        <v>521103043</v>
      </c>
      <c r="G605" s="1">
        <v>68</v>
      </c>
      <c r="H605" s="441">
        <v>44113</v>
      </c>
      <c r="I605" s="29" t="s">
        <v>441</v>
      </c>
      <c r="J605" s="24" t="s">
        <v>486</v>
      </c>
      <c r="K605" s="2" t="s">
        <v>429</v>
      </c>
      <c r="L605" s="1">
        <v>13</v>
      </c>
      <c r="M605" s="2" t="s">
        <v>597</v>
      </c>
      <c r="N605" s="2" t="s">
        <v>644</v>
      </c>
      <c r="O605" s="1"/>
      <c r="P605" s="1" t="s">
        <v>1285</v>
      </c>
      <c r="Q605" s="25"/>
      <c r="R605" s="25"/>
      <c r="S605" s="2"/>
      <c r="T605" s="49" t="s">
        <v>1013</v>
      </c>
      <c r="U605" s="49"/>
      <c r="V605" s="57" t="s">
        <v>1270</v>
      </c>
      <c r="W605" s="27"/>
      <c r="X605" s="56"/>
      <c r="Y605" s="56"/>
      <c r="Z605" s="29"/>
      <c r="AA605" s="1" t="s">
        <v>793</v>
      </c>
      <c r="AB605" s="1"/>
      <c r="AC605" s="112">
        <v>365</v>
      </c>
      <c r="AD605" s="112">
        <v>4700</v>
      </c>
      <c r="AE605" s="11"/>
      <c r="AF605" s="11"/>
      <c r="AG605" s="11" t="s">
        <v>490</v>
      </c>
      <c r="AH605" s="11"/>
      <c r="AI605" s="11"/>
      <c r="AJ605" s="11"/>
      <c r="AK605" s="112"/>
      <c r="AL605" s="1"/>
      <c r="AM605" s="11"/>
      <c r="AN605" s="1"/>
      <c r="AO605" s="113">
        <v>41.6</v>
      </c>
      <c r="AP605" s="114">
        <v>31.8</v>
      </c>
      <c r="AQ605" s="115">
        <v>25.9</v>
      </c>
      <c r="AR605" s="116">
        <f t="shared" ref="AR605:AR610" si="971">AO605+AP605+AQ605</f>
        <v>99.300000000000011</v>
      </c>
      <c r="AS605" s="117">
        <f t="shared" ref="AS605:AS610" si="972">AO605/AP605</f>
        <v>1.3081761006289307</v>
      </c>
      <c r="AT605" s="118">
        <f t="shared" ref="AT605:AT610" si="973">AO605/AP605*AQ605</f>
        <v>33.881761006289302</v>
      </c>
      <c r="AU605" s="119">
        <f t="shared" ref="AU605:AU610" si="974">AO605/(AP605+AQ605)</f>
        <v>0.72097053726169846</v>
      </c>
      <c r="AV605" s="19">
        <f>AW605*AO605/100</f>
        <v>37.578000000000003</v>
      </c>
      <c r="AW605" s="19">
        <f>98-AY605-(CD605*100/AO605)</f>
        <v>90.331730769230774</v>
      </c>
      <c r="AX605" s="120">
        <v>2.62</v>
      </c>
      <c r="AY605" s="19">
        <f>AX605*100/AO605</f>
        <v>6.2980769230769225</v>
      </c>
      <c r="AZ605" s="1" t="s">
        <v>431</v>
      </c>
      <c r="BA605" s="55">
        <v>12.6</v>
      </c>
      <c r="BB605" s="1" t="s">
        <v>431</v>
      </c>
      <c r="BC605" s="6">
        <v>4.8899999999999997</v>
      </c>
      <c r="BD605" s="6"/>
      <c r="BE605" s="19"/>
      <c r="BF605" s="19"/>
      <c r="BG605" s="64">
        <v>10929.23076923077</v>
      </c>
      <c r="BH605" s="64">
        <v>465.54621848739492</v>
      </c>
      <c r="BI605" s="19">
        <v>0.75</v>
      </c>
      <c r="BJ605" s="19">
        <v>51.9</v>
      </c>
      <c r="BK605" s="1">
        <v>48.1</v>
      </c>
      <c r="BL605" s="121">
        <f t="shared" ref="BL605:BL610" si="975">BJ605/BK605</f>
        <v>1.0790020790020789</v>
      </c>
      <c r="BM605" s="122">
        <v>0.68</v>
      </c>
      <c r="BN605" s="6">
        <f t="shared" ref="BN605:BN610" si="976">BM605*100/AO605</f>
        <v>1.6346153846153846</v>
      </c>
      <c r="BO605" s="1" t="s">
        <v>431</v>
      </c>
      <c r="BP605" s="19">
        <v>57.2</v>
      </c>
      <c r="BQ605" s="19">
        <v>69.495999999999995</v>
      </c>
      <c r="BR605" s="42">
        <v>55047.3</v>
      </c>
      <c r="BS605" s="6">
        <f t="shared" ref="BS605:BS610" si="977">BX605+BZ605</f>
        <v>49.8</v>
      </c>
      <c r="BT605" s="4">
        <v>81.2</v>
      </c>
      <c r="BU605" s="42">
        <v>9379.6610169491523</v>
      </c>
      <c r="BV605" s="6">
        <f t="shared" ref="BV605:BV610" si="978">100-BT605</f>
        <v>18.799999999999997</v>
      </c>
      <c r="BW605" s="6">
        <f t="shared" ref="BW605:BW610" si="979">BY605+CA605+CC605</f>
        <v>31.641000000000002</v>
      </c>
      <c r="BX605" s="2">
        <v>22.7</v>
      </c>
      <c r="BY605" s="22">
        <f t="shared" ref="BY605:BY610" si="980">BX605*AP605/100</f>
        <v>7.2186000000000003</v>
      </c>
      <c r="BZ605" s="4">
        <v>27.1</v>
      </c>
      <c r="CA605" s="22">
        <f t="shared" ref="CA605:CA610" si="981">BZ605*AP605/100</f>
        <v>8.6178000000000008</v>
      </c>
      <c r="CB605" s="6">
        <v>49.7</v>
      </c>
      <c r="CC605" s="22">
        <f t="shared" ref="CC605:CC610" si="982">CB605*AP605/100</f>
        <v>15.804600000000001</v>
      </c>
      <c r="CD605" s="22">
        <v>0.56999999999999995</v>
      </c>
      <c r="CE605" s="123">
        <v>99.4</v>
      </c>
      <c r="CF605" s="123">
        <v>10163</v>
      </c>
      <c r="CG605" s="123">
        <v>98.6</v>
      </c>
      <c r="CH605" s="123">
        <v>6614</v>
      </c>
      <c r="CI605" s="123">
        <v>89.2</v>
      </c>
      <c r="CJ605" s="123">
        <v>93.9</v>
      </c>
      <c r="CK605" s="123">
        <v>4789</v>
      </c>
      <c r="CL605" s="19">
        <f t="shared" ref="CL605:CL610" si="983">BX605/BZ605</f>
        <v>0.83763837638376382</v>
      </c>
      <c r="CM605" s="22"/>
      <c r="CN605" s="22"/>
      <c r="CO605" s="22"/>
      <c r="CP605" s="6"/>
      <c r="CQ605" s="19"/>
      <c r="CR605" s="19">
        <v>7.82</v>
      </c>
      <c r="CS605" s="20">
        <v>1930</v>
      </c>
      <c r="CT605" s="22"/>
      <c r="CU605" s="139"/>
      <c r="CV605" s="139"/>
      <c r="CW605" s="22"/>
      <c r="CX605" s="22"/>
      <c r="CY605" s="1"/>
      <c r="CZ605" s="22"/>
      <c r="DA605" s="16"/>
      <c r="DB605" s="126" t="s">
        <v>440</v>
      </c>
      <c r="DC605" s="127"/>
      <c r="DD605" s="128" t="s">
        <v>1293</v>
      </c>
      <c r="DE605" s="1"/>
      <c r="DF605" s="1"/>
      <c r="DG605" s="1"/>
      <c r="DH605" s="1"/>
      <c r="DI605" s="1" t="s">
        <v>433</v>
      </c>
      <c r="DJ605" s="206" t="s">
        <v>490</v>
      </c>
      <c r="DK605" s="4">
        <v>2</v>
      </c>
      <c r="DL605" s="4"/>
      <c r="DM605" s="4"/>
      <c r="DN605" s="16">
        <v>0</v>
      </c>
      <c r="DO605" s="4"/>
      <c r="DP605" s="4"/>
      <c r="DQ605" s="4"/>
      <c r="DR605" s="1" t="s">
        <v>430</v>
      </c>
      <c r="DS605" s="1" t="s">
        <v>430</v>
      </c>
      <c r="DT605" s="1">
        <v>280</v>
      </c>
      <c r="DU605" s="1">
        <v>24.6</v>
      </c>
      <c r="DV605" s="1">
        <v>75.400000000000006</v>
      </c>
      <c r="DW605" s="1" t="s">
        <v>430</v>
      </c>
      <c r="DX605" s="1" t="s">
        <v>430</v>
      </c>
      <c r="DY605" s="1" t="s">
        <v>430</v>
      </c>
      <c r="DZ605" s="1" t="s">
        <v>430</v>
      </c>
      <c r="EA605" s="1">
        <v>0</v>
      </c>
      <c r="EB605" s="1"/>
      <c r="EC605" s="36"/>
      <c r="ED605" s="36"/>
      <c r="EE605" s="4">
        <v>13</v>
      </c>
      <c r="EF605" s="4">
        <v>70</v>
      </c>
      <c r="EG605" s="4"/>
      <c r="EH605" s="4">
        <v>1</v>
      </c>
      <c r="EI605" s="4" t="s">
        <v>2906</v>
      </c>
      <c r="EJ605" s="4">
        <v>168</v>
      </c>
      <c r="EK605" s="4">
        <v>97</v>
      </c>
      <c r="EL605" s="6">
        <f>EK605/(EJ605*EJ605*0.01*0.01)</f>
        <v>34.367913832199548</v>
      </c>
      <c r="EM605" s="4"/>
      <c r="EN605" s="4">
        <v>1</v>
      </c>
      <c r="EO605" s="4">
        <v>3</v>
      </c>
      <c r="EP605" s="4">
        <v>2</v>
      </c>
      <c r="EQ605" s="31">
        <v>8</v>
      </c>
      <c r="ER605" s="14">
        <v>44452</v>
      </c>
      <c r="ES605" s="129">
        <v>13541</v>
      </c>
      <c r="ET605" s="130">
        <v>75</v>
      </c>
      <c r="EU605" s="130">
        <v>5538</v>
      </c>
      <c r="EV605" s="130">
        <v>4000</v>
      </c>
      <c r="EW605" s="130">
        <v>39780</v>
      </c>
      <c r="EX605" s="130">
        <v>2616</v>
      </c>
      <c r="EY605" s="131">
        <f t="shared" ref="EY605:EY610" si="984">EX605/EV605*EW605/ET605</f>
        <v>346.88160000000005</v>
      </c>
      <c r="EZ605" s="38">
        <f t="shared" ref="EZ605:EZ610" si="985">L605*EY605</f>
        <v>4509.4608000000007</v>
      </c>
      <c r="FA605" s="9"/>
      <c r="FB605" s="9"/>
      <c r="FC605" s="9"/>
      <c r="FD605" s="9"/>
      <c r="FE605" s="132"/>
      <c r="FF605" s="132"/>
      <c r="FG605" s="132"/>
      <c r="FH605" s="133"/>
      <c r="FI605" s="134"/>
      <c r="FJ605" s="133"/>
      <c r="FK605" s="135"/>
      <c r="FL605" s="136"/>
      <c r="FM605" s="9"/>
      <c r="FN605" s="1"/>
      <c r="FO605" s="40">
        <f t="shared" ref="FO605:FO610" si="986">AC605/1000</f>
        <v>0.36499999999999999</v>
      </c>
      <c r="FP605" s="9"/>
      <c r="FQ605" s="118">
        <f t="shared" ref="FQ605:FQ610" si="987">EX605*100/EU605</f>
        <v>47.237269772481042</v>
      </c>
      <c r="FR605" s="137">
        <f t="shared" ref="FR605:FR610" si="988">EY605/1000</f>
        <v>0.34688160000000007</v>
      </c>
      <c r="FS605" s="140"/>
      <c r="FT605" s="140"/>
      <c r="FU605" s="335"/>
      <c r="FV605" s="344">
        <v>42156</v>
      </c>
      <c r="FW605" s="210"/>
      <c r="FX605" s="244" t="s">
        <v>1322</v>
      </c>
      <c r="FY605" s="243" t="s">
        <v>2835</v>
      </c>
      <c r="FZ605" s="1"/>
      <c r="GA605" s="1">
        <v>4</v>
      </c>
      <c r="GB605" s="9"/>
      <c r="GC605" s="9"/>
      <c r="GD605" s="1"/>
      <c r="GE605" s="20">
        <v>0</v>
      </c>
      <c r="GF605" s="237" t="s">
        <v>513</v>
      </c>
      <c r="GG605" s="1"/>
      <c r="GH605" s="28">
        <v>44511</v>
      </c>
      <c r="GI605" s="351">
        <v>1</v>
      </c>
      <c r="GJ605" s="244" t="s">
        <v>2905</v>
      </c>
      <c r="GK605" s="1"/>
      <c r="GL605" s="244" t="s">
        <v>513</v>
      </c>
      <c r="GM605" s="9"/>
      <c r="GN605" s="1"/>
      <c r="GO605" s="10">
        <v>44113</v>
      </c>
      <c r="GP605" s="10"/>
      <c r="GQ605" s="20"/>
      <c r="GR605" s="138" t="s">
        <v>1018</v>
      </c>
      <c r="GS605" s="1"/>
      <c r="GT605" s="1"/>
      <c r="GU605" s="1"/>
      <c r="GV605" s="1"/>
      <c r="GW605" s="1"/>
      <c r="GX605" s="1"/>
      <c r="GY605" s="9"/>
      <c r="GZ605" s="9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9"/>
      <c r="KC605" s="9"/>
      <c r="KD605" s="9"/>
      <c r="KE605" s="20">
        <f t="shared" ref="KE605:KE610" si="989">FR605*AO605/100*1000</f>
        <v>144.30274560000004</v>
      </c>
      <c r="KF605" s="20">
        <f t="shared" ref="KF605:KF610" si="990">FR605*AP605/100*1000</f>
        <v>110.30834880000002</v>
      </c>
      <c r="KG605" s="20">
        <f t="shared" ref="KG605:KG610" si="991">FR605*AQ605/100*1000</f>
        <v>89.842334399999999</v>
      </c>
      <c r="KH605" s="20">
        <f t="shared" ref="KH605:KH610" si="992">FR605*AX605/100*1000</f>
        <v>9.0882979200000023</v>
      </c>
      <c r="KI605" s="20">
        <f t="shared" ref="KI605:KI610" si="993">FR605*BM605/100*1000</f>
        <v>2.3587948800000005</v>
      </c>
      <c r="KJ605" s="20">
        <f t="shared" ref="KJ605:KJ610" si="994">FR605*BY605/100*1000</f>
        <v>25.039995177600005</v>
      </c>
      <c r="KK605" s="20">
        <f t="shared" ref="KK605:KK610" si="995">FR605*CA605/100*1000</f>
        <v>29.893562524800007</v>
      </c>
      <c r="KL605" s="20">
        <f t="shared" ref="KL605:KL610" si="996">FR605*CC605/100*1000</f>
        <v>54.823249353600012</v>
      </c>
      <c r="KM605" s="9"/>
      <c r="KN605" s="9"/>
      <c r="KO605" s="9"/>
      <c r="KP605" s="1"/>
      <c r="KQ605" s="9"/>
      <c r="KR605" s="9"/>
      <c r="KS605" s="23">
        <v>44511</v>
      </c>
      <c r="KT605" s="20">
        <v>1</v>
      </c>
      <c r="KU605" s="1">
        <v>0</v>
      </c>
      <c r="KV605" s="1">
        <v>1</v>
      </c>
      <c r="KW605" s="23">
        <v>44861</v>
      </c>
      <c r="KX605" s="1">
        <v>1</v>
      </c>
      <c r="KY605" s="1">
        <v>4</v>
      </c>
      <c r="KZ605" s="1">
        <v>4</v>
      </c>
      <c r="LA605" s="11" t="s">
        <v>2438</v>
      </c>
      <c r="LB605" s="11"/>
      <c r="LC605" s="11"/>
    </row>
    <row r="606" spans="1:315">
      <c r="A606" s="1">
        <v>344</v>
      </c>
      <c r="B606" s="1">
        <f>COUNTIFS($D$3:D606,D606,$F$3:F606,F606)</f>
        <v>1</v>
      </c>
      <c r="C606" s="34">
        <v>11901</v>
      </c>
      <c r="D606" s="21" t="s">
        <v>898</v>
      </c>
      <c r="E606" s="2" t="s">
        <v>517</v>
      </c>
      <c r="F606" s="12">
        <v>510914244</v>
      </c>
      <c r="G606" s="1">
        <v>68</v>
      </c>
      <c r="H606" s="441">
        <v>43788</v>
      </c>
      <c r="I606" s="29" t="s">
        <v>450</v>
      </c>
      <c r="J606" s="24" t="s">
        <v>486</v>
      </c>
      <c r="K606" s="2" t="s">
        <v>429</v>
      </c>
      <c r="L606" s="1">
        <v>7</v>
      </c>
      <c r="M606" s="2" t="s">
        <v>597</v>
      </c>
      <c r="N606" s="2" t="s">
        <v>430</v>
      </c>
      <c r="O606" s="1"/>
      <c r="P606" s="1" t="s">
        <v>894</v>
      </c>
      <c r="Q606" s="25"/>
      <c r="R606" s="25"/>
      <c r="S606" s="2"/>
      <c r="T606" s="45" t="s">
        <v>782</v>
      </c>
      <c r="U606" s="45"/>
      <c r="V606" s="47" t="s">
        <v>858</v>
      </c>
      <c r="W606" s="27"/>
      <c r="X606" s="56"/>
      <c r="Y606" s="56"/>
      <c r="Z606" s="29"/>
      <c r="AA606" s="1" t="s">
        <v>797</v>
      </c>
      <c r="AB606" s="1"/>
      <c r="AC606" s="112">
        <v>382</v>
      </c>
      <c r="AD606" s="112">
        <v>2700</v>
      </c>
      <c r="AE606" s="11"/>
      <c r="AF606" s="11"/>
      <c r="AG606" s="11" t="s">
        <v>482</v>
      </c>
      <c r="AH606" s="112">
        <v>250</v>
      </c>
      <c r="AI606" s="11"/>
      <c r="AJ606" s="1"/>
      <c r="AK606" s="112"/>
      <c r="AL606" s="1"/>
      <c r="AM606" s="1"/>
      <c r="AN606" s="1"/>
      <c r="AO606" s="113">
        <v>73.900000000000006</v>
      </c>
      <c r="AP606" s="114">
        <v>23.2</v>
      </c>
      <c r="AQ606" s="115">
        <v>1.9</v>
      </c>
      <c r="AR606" s="116">
        <f t="shared" si="971"/>
        <v>99.000000000000014</v>
      </c>
      <c r="AS606" s="117">
        <f t="shared" si="972"/>
        <v>3.1853448275862073</v>
      </c>
      <c r="AT606" s="118">
        <f t="shared" si="973"/>
        <v>6.0521551724137934</v>
      </c>
      <c r="AU606" s="119">
        <f t="shared" si="974"/>
        <v>2.9442231075697216</v>
      </c>
      <c r="AV606" s="19">
        <v>64.884200000000007</v>
      </c>
      <c r="AW606" s="19">
        <f>95-AY606</f>
        <v>87.8</v>
      </c>
      <c r="AX606" s="120">
        <v>5.3208000000000002</v>
      </c>
      <c r="AY606" s="19">
        <v>7.2</v>
      </c>
      <c r="AZ606" s="1" t="s">
        <v>431</v>
      </c>
      <c r="BA606" s="142">
        <v>19.37</v>
      </c>
      <c r="BB606" s="1" t="s">
        <v>431</v>
      </c>
      <c r="BC606" s="6">
        <v>0.04</v>
      </c>
      <c r="BD606" s="6">
        <v>83</v>
      </c>
      <c r="BE606" s="19">
        <v>36.299999999999997</v>
      </c>
      <c r="BF606" s="19">
        <v>44.9</v>
      </c>
      <c r="BG606" s="2">
        <v>5577</v>
      </c>
      <c r="BH606" s="20">
        <v>618</v>
      </c>
      <c r="BI606" s="19">
        <v>1</v>
      </c>
      <c r="BJ606" s="19">
        <v>28.7</v>
      </c>
      <c r="BK606" s="1">
        <v>71.3</v>
      </c>
      <c r="BL606" s="144">
        <f t="shared" si="975"/>
        <v>0.40252454417952316</v>
      </c>
      <c r="BM606" s="122">
        <v>0.3</v>
      </c>
      <c r="BN606" s="6">
        <f t="shared" si="976"/>
        <v>0.40595399188092013</v>
      </c>
      <c r="BO606" s="1" t="s">
        <v>431</v>
      </c>
      <c r="BP606" s="1">
        <v>42.9</v>
      </c>
      <c r="BQ606" s="19">
        <v>51.413999999999994</v>
      </c>
      <c r="BR606" s="4">
        <v>25702</v>
      </c>
      <c r="BS606" s="6">
        <f t="shared" si="977"/>
        <v>55.8</v>
      </c>
      <c r="BT606" s="4">
        <v>85.5</v>
      </c>
      <c r="BU606" s="42">
        <v>11279.52</v>
      </c>
      <c r="BV606" s="6">
        <f t="shared" si="978"/>
        <v>14.5</v>
      </c>
      <c r="BW606" s="6">
        <f t="shared" si="979"/>
        <v>23.014399999999998</v>
      </c>
      <c r="BX606" s="4">
        <v>33.9</v>
      </c>
      <c r="BY606" s="22">
        <f t="shared" si="980"/>
        <v>7.8647999999999989</v>
      </c>
      <c r="BZ606" s="4">
        <v>21.9</v>
      </c>
      <c r="CA606" s="22">
        <f t="shared" si="981"/>
        <v>5.0807999999999991</v>
      </c>
      <c r="CB606" s="4">
        <v>43.4</v>
      </c>
      <c r="CC606" s="22">
        <f t="shared" si="982"/>
        <v>10.0688</v>
      </c>
      <c r="CD606" s="6">
        <v>0.7</v>
      </c>
      <c r="CE606" s="123">
        <v>99.8</v>
      </c>
      <c r="CF606" s="124">
        <v>9915.2999999999993</v>
      </c>
      <c r="CG606" s="123">
        <v>98.7</v>
      </c>
      <c r="CH606" s="123">
        <v>5927</v>
      </c>
      <c r="CI606" s="123">
        <v>69.099999999999994</v>
      </c>
      <c r="CJ606" s="123">
        <v>86.2</v>
      </c>
      <c r="CK606" s="124">
        <v>6858</v>
      </c>
      <c r="CL606" s="19">
        <f t="shared" si="983"/>
        <v>1.547945205479452</v>
      </c>
      <c r="CM606" s="22"/>
      <c r="CN606" s="22"/>
      <c r="CO606" s="22"/>
      <c r="CP606" s="6"/>
      <c r="CQ606" s="19"/>
      <c r="CR606" s="19"/>
      <c r="CS606" s="19"/>
      <c r="CT606" s="22"/>
      <c r="CU606" s="139"/>
      <c r="CV606" s="139"/>
      <c r="CW606" s="22"/>
      <c r="CX606" s="22"/>
      <c r="CY606" s="1"/>
      <c r="CZ606" s="22"/>
      <c r="DA606" s="1"/>
      <c r="DB606" s="126" t="s">
        <v>446</v>
      </c>
      <c r="DC606" s="127"/>
      <c r="DD606" s="128" t="s">
        <v>885</v>
      </c>
      <c r="DE606" s="1"/>
      <c r="DF606" s="1"/>
      <c r="DG606" s="1"/>
      <c r="DH606" s="1"/>
      <c r="DI606" s="1" t="s">
        <v>433</v>
      </c>
      <c r="DJ606" s="205" t="s">
        <v>482</v>
      </c>
      <c r="DK606" s="4">
        <v>2</v>
      </c>
      <c r="DL606" s="4"/>
      <c r="DM606" s="4"/>
      <c r="DN606" s="16">
        <v>0</v>
      </c>
      <c r="DO606" s="4"/>
      <c r="DP606" s="4"/>
      <c r="DQ606" s="4"/>
      <c r="DR606" s="1" t="s">
        <v>430</v>
      </c>
      <c r="DS606" s="1" t="s">
        <v>430</v>
      </c>
      <c r="DT606" s="1">
        <v>351</v>
      </c>
      <c r="DU606" s="1">
        <v>5.7</v>
      </c>
      <c r="DV606" s="1">
        <v>94.3</v>
      </c>
      <c r="DW606" s="1" t="s">
        <v>430</v>
      </c>
      <c r="DX606" s="1" t="s">
        <v>430</v>
      </c>
      <c r="DY606" s="1" t="s">
        <v>430</v>
      </c>
      <c r="DZ606" s="1" t="s">
        <v>430</v>
      </c>
      <c r="EA606" s="1">
        <v>0</v>
      </c>
      <c r="EB606" s="1"/>
      <c r="EC606" s="36"/>
      <c r="ED606" s="36"/>
      <c r="EE606" s="4">
        <v>7</v>
      </c>
      <c r="EF606" s="4" t="s">
        <v>430</v>
      </c>
      <c r="EG606" s="4"/>
      <c r="EH606" s="4">
        <v>0</v>
      </c>
      <c r="EI606" s="4" t="s">
        <v>513</v>
      </c>
      <c r="EJ606" s="4" t="s">
        <v>430</v>
      </c>
      <c r="EK606" s="4" t="s">
        <v>430</v>
      </c>
      <c r="EL606" s="6" t="s">
        <v>430</v>
      </c>
      <c r="EM606" s="4"/>
      <c r="EN606" s="4">
        <v>1</v>
      </c>
      <c r="EO606" s="4">
        <v>2</v>
      </c>
      <c r="EP606" s="4">
        <v>2</v>
      </c>
      <c r="EQ606" s="31" t="s">
        <v>513</v>
      </c>
      <c r="ER606" s="14" t="s">
        <v>513</v>
      </c>
      <c r="ES606" s="129">
        <v>11901</v>
      </c>
      <c r="ET606" s="130">
        <v>75</v>
      </c>
      <c r="EU606" s="130">
        <v>4556</v>
      </c>
      <c r="EV606" s="130">
        <v>4000</v>
      </c>
      <c r="EW606" s="130">
        <v>40560</v>
      </c>
      <c r="EX606" s="130">
        <v>2187</v>
      </c>
      <c r="EY606" s="131">
        <f t="shared" si="984"/>
        <v>295.68239999999997</v>
      </c>
      <c r="EZ606" s="38">
        <f t="shared" si="985"/>
        <v>2069.7767999999996</v>
      </c>
      <c r="FA606" s="9"/>
      <c r="FB606" s="9"/>
      <c r="FC606" s="9"/>
      <c r="FD606" s="9"/>
      <c r="FE606" s="132"/>
      <c r="FF606" s="132"/>
      <c r="FG606" s="132"/>
      <c r="FH606" s="133"/>
      <c r="FI606" s="134"/>
      <c r="FJ606" s="133"/>
      <c r="FK606" s="135"/>
      <c r="FL606" s="136"/>
      <c r="FM606" s="9"/>
      <c r="FN606" s="1"/>
      <c r="FO606" s="40">
        <f t="shared" si="986"/>
        <v>0.38200000000000001</v>
      </c>
      <c r="FP606" s="9"/>
      <c r="FQ606" s="118">
        <f t="shared" si="987"/>
        <v>48.002633889376646</v>
      </c>
      <c r="FR606" s="137">
        <f t="shared" si="988"/>
        <v>0.29568239999999996</v>
      </c>
      <c r="FS606" s="9"/>
      <c r="FT606" s="1"/>
      <c r="FU606" s="336">
        <v>43770</v>
      </c>
      <c r="FV606" s="343"/>
      <c r="FW606" s="237" t="s">
        <v>430</v>
      </c>
      <c r="FX606" s="208"/>
      <c r="FY606" s="243" t="s">
        <v>2461</v>
      </c>
      <c r="FZ606" s="1"/>
      <c r="GA606" s="237" t="s">
        <v>430</v>
      </c>
      <c r="GB606" s="9"/>
      <c r="GC606" s="9"/>
      <c r="GD606" s="1"/>
      <c r="GE606" s="459">
        <v>0</v>
      </c>
      <c r="GF606" s="237" t="s">
        <v>513</v>
      </c>
      <c r="GG606" s="1"/>
      <c r="GH606" s="244" t="s">
        <v>430</v>
      </c>
      <c r="GI606" s="351">
        <v>1</v>
      </c>
      <c r="GJ606" s="244" t="s">
        <v>513</v>
      </c>
      <c r="GK606" s="1"/>
      <c r="GL606" s="244" t="s">
        <v>513</v>
      </c>
      <c r="GM606" s="9"/>
      <c r="GN606" s="1"/>
      <c r="GO606" s="10">
        <v>43788</v>
      </c>
      <c r="GP606" s="10"/>
      <c r="GQ606" s="20"/>
      <c r="GR606" s="138"/>
      <c r="GS606" s="1"/>
      <c r="GT606" s="1"/>
      <c r="GU606" s="1"/>
      <c r="GV606" s="1"/>
      <c r="GW606" s="1"/>
      <c r="GX606" s="1"/>
      <c r="GY606" s="9"/>
      <c r="GZ606" s="9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9"/>
      <c r="KC606" s="9"/>
      <c r="KD606" s="9"/>
      <c r="KE606" s="20">
        <f t="shared" si="989"/>
        <v>218.50929359999998</v>
      </c>
      <c r="KF606" s="20">
        <f t="shared" si="990"/>
        <v>68.598316799999992</v>
      </c>
      <c r="KG606" s="20">
        <f t="shared" si="991"/>
        <v>5.6179655999999989</v>
      </c>
      <c r="KH606" s="20">
        <f t="shared" si="992"/>
        <v>15.732669139199997</v>
      </c>
      <c r="KI606" s="20">
        <f t="shared" si="993"/>
        <v>0.88704719999999981</v>
      </c>
      <c r="KJ606" s="20">
        <f t="shared" si="994"/>
        <v>23.254829395199991</v>
      </c>
      <c r="KK606" s="20">
        <f t="shared" si="995"/>
        <v>15.023031379199995</v>
      </c>
      <c r="KL606" s="20">
        <f t="shared" si="996"/>
        <v>29.771669491199994</v>
      </c>
      <c r="KM606" s="9"/>
      <c r="KN606" s="9"/>
      <c r="KO606" s="9"/>
      <c r="KP606" s="1"/>
      <c r="KQ606" s="9"/>
      <c r="KR606" s="9"/>
      <c r="KS606" s="245" t="s">
        <v>430</v>
      </c>
      <c r="KT606" s="459" t="s">
        <v>430</v>
      </c>
      <c r="KU606" s="237" t="s">
        <v>430</v>
      </c>
      <c r="KV606" s="237" t="s">
        <v>430</v>
      </c>
      <c r="KW606" s="237" t="s">
        <v>430</v>
      </c>
      <c r="KX606" s="237" t="s">
        <v>430</v>
      </c>
      <c r="KY606" s="237" t="s">
        <v>430</v>
      </c>
      <c r="KZ606" s="237" t="s">
        <v>430</v>
      </c>
      <c r="LA606" s="11" t="s">
        <v>430</v>
      </c>
      <c r="LB606" s="11"/>
      <c r="LC606" s="11"/>
    </row>
    <row r="607" spans="1:315">
      <c r="A607" s="1">
        <v>260</v>
      </c>
      <c r="B607" s="1">
        <f>COUNTIFS($D$3:D607,D607,$F$3:F607,F607)</f>
        <v>1</v>
      </c>
      <c r="C607" s="34">
        <v>13847</v>
      </c>
      <c r="D607" s="21" t="s">
        <v>1347</v>
      </c>
      <c r="E607" s="2" t="s">
        <v>560</v>
      </c>
      <c r="F607" s="12">
        <v>471201455</v>
      </c>
      <c r="G607" s="1">
        <v>73</v>
      </c>
      <c r="H607" s="441">
        <v>44158</v>
      </c>
      <c r="I607" s="29" t="s">
        <v>470</v>
      </c>
      <c r="J607" s="24" t="s">
        <v>486</v>
      </c>
      <c r="K607" s="2" t="s">
        <v>429</v>
      </c>
      <c r="L607" s="2">
        <v>24</v>
      </c>
      <c r="M607" s="2">
        <v>1</v>
      </c>
      <c r="N607" s="2" t="s">
        <v>430</v>
      </c>
      <c r="O607" s="11"/>
      <c r="P607" s="2" t="s">
        <v>1325</v>
      </c>
      <c r="Q607" s="11"/>
      <c r="R607" s="11"/>
      <c r="S607" s="11"/>
      <c r="T607" s="41"/>
      <c r="U607" s="41"/>
      <c r="V607" s="57" t="s">
        <v>1344</v>
      </c>
      <c r="W607" s="59" t="s">
        <v>1305</v>
      </c>
      <c r="X607" s="60"/>
      <c r="Y607" s="60"/>
      <c r="Z607" s="11"/>
      <c r="AA607" s="1" t="s">
        <v>793</v>
      </c>
      <c r="AB607" s="1"/>
      <c r="AC607" s="112">
        <v>534</v>
      </c>
      <c r="AD607" s="112">
        <v>12000</v>
      </c>
      <c r="AE607" s="11"/>
      <c r="AF607" s="11"/>
      <c r="AG607" s="11" t="s">
        <v>482</v>
      </c>
      <c r="AH607" s="112">
        <v>1000</v>
      </c>
      <c r="AI607" s="11"/>
      <c r="AJ607" s="11"/>
      <c r="AK607" s="112"/>
      <c r="AL607" s="1"/>
      <c r="AM607" s="11"/>
      <c r="AN607" s="1"/>
      <c r="AO607" s="113">
        <v>65.3</v>
      </c>
      <c r="AP607" s="114">
        <v>33.200000000000003</v>
      </c>
      <c r="AQ607" s="115">
        <v>0.4</v>
      </c>
      <c r="AR607" s="116">
        <f t="shared" si="971"/>
        <v>98.9</v>
      </c>
      <c r="AS607" s="117">
        <f t="shared" si="972"/>
        <v>1.9668674698795179</v>
      </c>
      <c r="AT607" s="118">
        <f t="shared" si="973"/>
        <v>0.7867469879518072</v>
      </c>
      <c r="AU607" s="119">
        <f t="shared" si="974"/>
        <v>1.9434523809523807</v>
      </c>
      <c r="AV607" s="19">
        <f>AW607*AO607/100</f>
        <v>57.113999999999997</v>
      </c>
      <c r="AW607" s="19">
        <f>98-AY607-(CD607*100/AO607)</f>
        <v>87.464012251148546</v>
      </c>
      <c r="AX607" s="120">
        <v>6.55</v>
      </c>
      <c r="AY607" s="19">
        <f>AX607*100/AO607</f>
        <v>10.03062787136294</v>
      </c>
      <c r="AZ607" s="1" t="s">
        <v>431</v>
      </c>
      <c r="BA607" s="55">
        <v>18.8</v>
      </c>
      <c r="BB607" s="1" t="s">
        <v>431</v>
      </c>
      <c r="BC607" s="6">
        <v>4.3999999999999997E-2</v>
      </c>
      <c r="BD607" s="6"/>
      <c r="BE607" s="19"/>
      <c r="BF607" s="19"/>
      <c r="BG607" s="2">
        <v>6736</v>
      </c>
      <c r="BH607" s="64">
        <v>264</v>
      </c>
      <c r="BI607" s="19">
        <v>7.32</v>
      </c>
      <c r="BJ607" s="19">
        <v>26.9</v>
      </c>
      <c r="BK607" s="1">
        <v>73.099999999999994</v>
      </c>
      <c r="BL607" s="121">
        <f t="shared" si="975"/>
        <v>0.36798905608755134</v>
      </c>
      <c r="BM607" s="122">
        <v>0.48</v>
      </c>
      <c r="BN607" s="6">
        <f t="shared" si="976"/>
        <v>0.73506891271056662</v>
      </c>
      <c r="BO607" s="1" t="s">
        <v>431</v>
      </c>
      <c r="BP607" s="19">
        <v>18.5</v>
      </c>
      <c r="BQ607" s="19">
        <v>53.55</v>
      </c>
      <c r="BR607" s="42">
        <v>34307.9</v>
      </c>
      <c r="BS607" s="6">
        <f t="shared" si="977"/>
        <v>44.5</v>
      </c>
      <c r="BT607" s="4">
        <v>89.7</v>
      </c>
      <c r="BU607" s="42">
        <v>8806.6666666666661</v>
      </c>
      <c r="BV607" s="6">
        <f t="shared" si="978"/>
        <v>10.299999999999997</v>
      </c>
      <c r="BW607" s="6">
        <f t="shared" si="979"/>
        <v>33.166800000000002</v>
      </c>
      <c r="BX607" s="2">
        <v>10.4</v>
      </c>
      <c r="BY607" s="22">
        <f t="shared" si="980"/>
        <v>3.4528000000000003</v>
      </c>
      <c r="BZ607" s="4">
        <v>34.1</v>
      </c>
      <c r="CA607" s="22">
        <f t="shared" si="981"/>
        <v>11.321200000000001</v>
      </c>
      <c r="CB607" s="4">
        <v>55.4</v>
      </c>
      <c r="CC607" s="22">
        <f t="shared" si="982"/>
        <v>18.392800000000001</v>
      </c>
      <c r="CD607" s="22">
        <v>0.33</v>
      </c>
      <c r="CE607" s="123">
        <v>99.7</v>
      </c>
      <c r="CF607" s="123">
        <v>8363</v>
      </c>
      <c r="CG607" s="123">
        <v>99.1</v>
      </c>
      <c r="CH607" s="123">
        <v>5891</v>
      </c>
      <c r="CI607" s="123">
        <v>85.7</v>
      </c>
      <c r="CJ607" s="123">
        <v>91.7</v>
      </c>
      <c r="CK607" s="123">
        <v>4113</v>
      </c>
      <c r="CL607" s="19">
        <f t="shared" si="983"/>
        <v>0.30498533724340177</v>
      </c>
      <c r="CM607" s="22"/>
      <c r="CN607" s="22"/>
      <c r="CO607" s="22"/>
      <c r="CP607" s="6"/>
      <c r="CQ607" s="19"/>
      <c r="CR607" s="19"/>
      <c r="CS607" s="20"/>
      <c r="CT607" s="22"/>
      <c r="CU607" s="139"/>
      <c r="CV607" s="139"/>
      <c r="CW607" s="22"/>
      <c r="CX607" s="22"/>
      <c r="CY607" s="1"/>
      <c r="CZ607" s="22"/>
      <c r="DA607" s="16"/>
      <c r="DB607" s="126" t="s">
        <v>446</v>
      </c>
      <c r="DC607" s="127"/>
      <c r="DD607" s="128" t="s">
        <v>1348</v>
      </c>
      <c r="DE607" s="1"/>
      <c r="DF607" s="1"/>
      <c r="DG607" s="1"/>
      <c r="DH607" s="1"/>
      <c r="DI607" s="1" t="s">
        <v>433</v>
      </c>
      <c r="DJ607" s="205" t="s">
        <v>482</v>
      </c>
      <c r="DK607" s="4">
        <v>2</v>
      </c>
      <c r="DL607" s="4" t="s">
        <v>441</v>
      </c>
      <c r="DM607" s="4" t="s">
        <v>470</v>
      </c>
      <c r="DN607" s="16">
        <v>0</v>
      </c>
      <c r="DO607" s="4">
        <v>0</v>
      </c>
      <c r="DP607" s="4">
        <v>0</v>
      </c>
      <c r="DQ607" s="4" t="s">
        <v>430</v>
      </c>
      <c r="DR607" s="1" t="s">
        <v>430</v>
      </c>
      <c r="DS607" s="1" t="s">
        <v>430</v>
      </c>
      <c r="DT607" s="1">
        <v>329</v>
      </c>
      <c r="DU607" s="1">
        <v>10.6</v>
      </c>
      <c r="DV607" s="1">
        <v>89.4</v>
      </c>
      <c r="DW607" s="1" t="s">
        <v>430</v>
      </c>
      <c r="DX607" s="1" t="s">
        <v>430</v>
      </c>
      <c r="DY607" s="1" t="s">
        <v>430</v>
      </c>
      <c r="DZ607" s="1" t="s">
        <v>430</v>
      </c>
      <c r="EA607" s="1">
        <v>0</v>
      </c>
      <c r="EB607" s="1"/>
      <c r="EC607" s="36"/>
      <c r="ED607" s="36"/>
      <c r="EE607" s="4">
        <v>24</v>
      </c>
      <c r="EF607" s="4">
        <v>60</v>
      </c>
      <c r="EG607" s="4">
        <v>3</v>
      </c>
      <c r="EH607" s="4">
        <v>1</v>
      </c>
      <c r="EI607" s="4" t="s">
        <v>2908</v>
      </c>
      <c r="EJ607" s="4">
        <v>178</v>
      </c>
      <c r="EK607" s="4">
        <v>90</v>
      </c>
      <c r="EL607" s="6">
        <f>EK607/(EJ607*EJ607*0.01*0.01)</f>
        <v>28.405504355510661</v>
      </c>
      <c r="EM607" s="4">
        <v>0</v>
      </c>
      <c r="EN607" s="1">
        <v>1</v>
      </c>
      <c r="EO607" s="4">
        <v>3</v>
      </c>
      <c r="EP607" s="4">
        <v>1</v>
      </c>
      <c r="EQ607" s="31" t="s">
        <v>2455</v>
      </c>
      <c r="ER607" s="14">
        <v>44088</v>
      </c>
      <c r="ES607" s="129">
        <v>13847</v>
      </c>
      <c r="ET607" s="130">
        <v>75</v>
      </c>
      <c r="EU607" s="130">
        <v>7200</v>
      </c>
      <c r="EV607" s="130">
        <v>4000</v>
      </c>
      <c r="EW607" s="130">
        <v>39780</v>
      </c>
      <c r="EX607" s="130">
        <v>4031</v>
      </c>
      <c r="EY607" s="131">
        <f t="shared" si="984"/>
        <v>534.51059999999995</v>
      </c>
      <c r="EZ607" s="38">
        <f t="shared" si="985"/>
        <v>12828.254399999998</v>
      </c>
      <c r="FA607" s="9"/>
      <c r="FB607" s="9"/>
      <c r="FC607" s="9"/>
      <c r="FD607" s="9"/>
      <c r="FE607" s="132"/>
      <c r="FF607" s="132"/>
      <c r="FG607" s="132"/>
      <c r="FH607" s="133"/>
      <c r="FI607" s="134"/>
      <c r="FJ607" s="133"/>
      <c r="FK607" s="135"/>
      <c r="FL607" s="136"/>
      <c r="FM607" s="9"/>
      <c r="FN607" s="1"/>
      <c r="FO607" s="40">
        <f t="shared" si="986"/>
        <v>0.53400000000000003</v>
      </c>
      <c r="FP607" s="9"/>
      <c r="FQ607" s="118">
        <f t="shared" si="987"/>
        <v>55.986111111111114</v>
      </c>
      <c r="FR607" s="137">
        <f t="shared" si="988"/>
        <v>0.53451059999999995</v>
      </c>
      <c r="FS607" s="140"/>
      <c r="FT607" s="1">
        <v>6</v>
      </c>
      <c r="FU607" s="337">
        <v>43891</v>
      </c>
      <c r="FV607" s="335" t="s">
        <v>430</v>
      </c>
      <c r="FW607" s="1" t="s">
        <v>1349</v>
      </c>
      <c r="FX607" s="210" t="s">
        <v>430</v>
      </c>
      <c r="FY607" s="243" t="s">
        <v>2625</v>
      </c>
      <c r="FZ607" s="1">
        <v>0</v>
      </c>
      <c r="GA607" s="1">
        <v>1</v>
      </c>
      <c r="GB607" s="9" t="s">
        <v>640</v>
      </c>
      <c r="GC607" s="9"/>
      <c r="GD607" s="1">
        <v>1</v>
      </c>
      <c r="GE607" s="20">
        <v>0</v>
      </c>
      <c r="GF607" s="237" t="s">
        <v>513</v>
      </c>
      <c r="GG607" s="1">
        <v>1</v>
      </c>
      <c r="GH607" s="28">
        <v>44207</v>
      </c>
      <c r="GI607" s="351">
        <v>1</v>
      </c>
      <c r="GJ607" s="244" t="s">
        <v>2907</v>
      </c>
      <c r="GK607" s="1">
        <v>1</v>
      </c>
      <c r="GL607" s="244" t="s">
        <v>513</v>
      </c>
      <c r="GM607" s="9" t="s">
        <v>1324</v>
      </c>
      <c r="GN607" s="1"/>
      <c r="GO607" s="10">
        <v>44158</v>
      </c>
      <c r="GP607" s="14" t="s">
        <v>522</v>
      </c>
      <c r="GQ607" s="20">
        <f>DATEDIF(ER607,GO607,"m")</f>
        <v>2</v>
      </c>
      <c r="GR607" s="138"/>
      <c r="GS607" s="1"/>
      <c r="GT607" s="1"/>
      <c r="GU607" s="1"/>
      <c r="GV607" s="1"/>
      <c r="GW607" s="1"/>
      <c r="GX607" s="1"/>
      <c r="GY607" s="9"/>
      <c r="GZ607" s="9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9"/>
      <c r="KC607" s="9"/>
      <c r="KD607" s="9"/>
      <c r="KE607" s="20">
        <f t="shared" si="989"/>
        <v>349.03542179999999</v>
      </c>
      <c r="KF607" s="20">
        <f t="shared" si="990"/>
        <v>177.45751920000001</v>
      </c>
      <c r="KG607" s="20">
        <f t="shared" si="991"/>
        <v>2.1380423999999998</v>
      </c>
      <c r="KH607" s="20">
        <f t="shared" si="992"/>
        <v>35.010444299999989</v>
      </c>
      <c r="KI607" s="20">
        <f t="shared" si="993"/>
        <v>2.5656508799999997</v>
      </c>
      <c r="KJ607" s="20">
        <f t="shared" si="994"/>
        <v>18.455581996799999</v>
      </c>
      <c r="KK607" s="20">
        <f t="shared" si="995"/>
        <v>60.513014047200002</v>
      </c>
      <c r="KL607" s="20">
        <f t="shared" si="996"/>
        <v>98.311465636799994</v>
      </c>
      <c r="KM607" s="9"/>
      <c r="KN607" s="9"/>
      <c r="KO607" s="9"/>
      <c r="KP607" s="1"/>
      <c r="KQ607" s="9"/>
      <c r="KR607" s="9"/>
      <c r="KS607" s="23">
        <v>44207</v>
      </c>
      <c r="KT607" s="20">
        <v>2</v>
      </c>
      <c r="KU607" s="1">
        <v>1</v>
      </c>
      <c r="KV607" s="1">
        <v>1</v>
      </c>
      <c r="KW607" s="23">
        <v>44837</v>
      </c>
      <c r="KX607" s="1">
        <v>1</v>
      </c>
      <c r="KY607" s="1">
        <v>0</v>
      </c>
      <c r="KZ607" s="1">
        <v>3</v>
      </c>
      <c r="LA607" s="11" t="s">
        <v>2480</v>
      </c>
      <c r="LB607" s="11"/>
      <c r="LC607" s="11"/>
    </row>
    <row r="608" spans="1:315">
      <c r="A608" s="1">
        <v>36</v>
      </c>
      <c r="B608" s="415">
        <f>COUNTIFS($D$3:D608,D608,$F$3:F608,F608)</f>
        <v>1</v>
      </c>
      <c r="C608" s="34">
        <v>16980</v>
      </c>
      <c r="D608" s="21" t="s">
        <v>1945</v>
      </c>
      <c r="E608" s="2" t="s">
        <v>1301</v>
      </c>
      <c r="F608" s="12">
        <v>5403230272</v>
      </c>
      <c r="G608" s="1">
        <v>68</v>
      </c>
      <c r="H608" s="441">
        <v>44615</v>
      </c>
      <c r="I608" s="29" t="s">
        <v>441</v>
      </c>
      <c r="J608" s="24" t="s">
        <v>486</v>
      </c>
      <c r="K608" s="2" t="s">
        <v>429</v>
      </c>
      <c r="L608" s="2">
        <v>12</v>
      </c>
      <c r="M608" s="2" t="s">
        <v>1804</v>
      </c>
      <c r="N608" s="2" t="s">
        <v>430</v>
      </c>
      <c r="O608" s="11"/>
      <c r="P608" s="2" t="s">
        <v>1937</v>
      </c>
      <c r="Q608" s="11"/>
      <c r="R608" s="11"/>
      <c r="S608" s="11"/>
      <c r="T608" s="41"/>
      <c r="U608" s="41"/>
      <c r="V608" s="61" t="s">
        <v>1358</v>
      </c>
      <c r="W608" s="41"/>
      <c r="X608" s="41"/>
      <c r="Y608" s="63"/>
      <c r="Z608" s="11"/>
      <c r="AA608" s="1" t="s">
        <v>1780</v>
      </c>
      <c r="AB608" s="1"/>
      <c r="AC608" s="112">
        <v>204</v>
      </c>
      <c r="AD608" s="112">
        <v>2400</v>
      </c>
      <c r="AE608" s="11"/>
      <c r="AF608" s="11"/>
      <c r="AG608" s="11" t="s">
        <v>482</v>
      </c>
      <c r="AH608" s="112">
        <v>250</v>
      </c>
      <c r="AI608" s="11"/>
      <c r="AJ608" s="11"/>
      <c r="AK608" s="112"/>
      <c r="AL608" s="1"/>
      <c r="AM608" s="11"/>
      <c r="AN608" s="1"/>
      <c r="AO608" s="113">
        <v>8.94</v>
      </c>
      <c r="AP608" s="114">
        <v>35.5</v>
      </c>
      <c r="AQ608" s="115">
        <v>54.7</v>
      </c>
      <c r="AR608" s="116">
        <f t="shared" si="971"/>
        <v>99.14</v>
      </c>
      <c r="AS608" s="117">
        <f t="shared" si="972"/>
        <v>0.25183098591549297</v>
      </c>
      <c r="AT608" s="118">
        <f t="shared" si="973"/>
        <v>13.775154929577466</v>
      </c>
      <c r="AU608" s="119">
        <f t="shared" si="974"/>
        <v>9.9113082039911302E-2</v>
      </c>
      <c r="AV608" s="19">
        <f>AW608*AO608/100</f>
        <v>7.7511999999999999</v>
      </c>
      <c r="AW608" s="19">
        <f>98-AY608-(CD608*100/AO608)</f>
        <v>86.702460850111862</v>
      </c>
      <c r="AX608" s="120">
        <v>0.85</v>
      </c>
      <c r="AY608" s="19">
        <f>AX608*100/AO608</f>
        <v>9.507829977628635</v>
      </c>
      <c r="AZ608" s="1" t="s">
        <v>431</v>
      </c>
      <c r="BA608" s="55">
        <v>6.6779999999999999</v>
      </c>
      <c r="BB608" s="1" t="s">
        <v>431</v>
      </c>
      <c r="BC608" s="6">
        <v>0.2</v>
      </c>
      <c r="BD608" s="6"/>
      <c r="BE608" s="19"/>
      <c r="BF608" s="19"/>
      <c r="BG608" s="64">
        <v>3918.2608695652175</v>
      </c>
      <c r="BH608" s="64">
        <v>357</v>
      </c>
      <c r="BI608" s="19">
        <v>0.33</v>
      </c>
      <c r="BJ608" s="19">
        <v>25.1</v>
      </c>
      <c r="BK608" s="19">
        <f>100-BJ608</f>
        <v>74.900000000000006</v>
      </c>
      <c r="BL608" s="121">
        <f t="shared" si="975"/>
        <v>0.33511348464619489</v>
      </c>
      <c r="BM608" s="122">
        <v>4.3999999999999997E-2</v>
      </c>
      <c r="BN608" s="6">
        <f t="shared" si="976"/>
        <v>0.49217002237136465</v>
      </c>
      <c r="BO608" s="1" t="s">
        <v>431</v>
      </c>
      <c r="BP608" s="19">
        <v>7.5060000000000002</v>
      </c>
      <c r="BQ608" s="19">
        <v>3.28</v>
      </c>
      <c r="BR608" s="42">
        <v>16941.399999999998</v>
      </c>
      <c r="BS608" s="6">
        <f t="shared" si="977"/>
        <v>73.900000000000006</v>
      </c>
      <c r="BT608" s="4">
        <v>93.4</v>
      </c>
      <c r="BU608" s="42">
        <v>10414</v>
      </c>
      <c r="BV608" s="6">
        <f t="shared" si="978"/>
        <v>6.5999999999999943</v>
      </c>
      <c r="BW608" s="6">
        <f t="shared" si="979"/>
        <v>34.967500000000001</v>
      </c>
      <c r="BX608" s="22">
        <v>43.4</v>
      </c>
      <c r="BY608" s="22">
        <f t="shared" si="980"/>
        <v>15.407</v>
      </c>
      <c r="BZ608" s="6">
        <v>30.5</v>
      </c>
      <c r="CA608" s="22">
        <f t="shared" si="981"/>
        <v>10.827500000000001</v>
      </c>
      <c r="CB608" s="6">
        <v>24.6</v>
      </c>
      <c r="CC608" s="22">
        <f t="shared" si="982"/>
        <v>8.7330000000000005</v>
      </c>
      <c r="CD608" s="22">
        <v>0.16</v>
      </c>
      <c r="CE608" s="123">
        <v>81.5</v>
      </c>
      <c r="CF608" s="124">
        <v>5232</v>
      </c>
      <c r="CG608" s="123">
        <v>53.8</v>
      </c>
      <c r="CH608" s="124">
        <v>3953</v>
      </c>
      <c r="CI608" s="123">
        <v>28.3</v>
      </c>
      <c r="CJ608" s="123">
        <v>59.2</v>
      </c>
      <c r="CK608" s="124">
        <v>4575</v>
      </c>
      <c r="CL608" s="19">
        <f t="shared" si="983"/>
        <v>1.422950819672131</v>
      </c>
      <c r="CM608" s="19"/>
      <c r="CN608" s="19"/>
      <c r="CO608" s="19"/>
      <c r="CP608" s="6"/>
      <c r="CQ608" s="19"/>
      <c r="CR608" s="19"/>
      <c r="CS608" s="20"/>
      <c r="CT608" s="25"/>
      <c r="CU608" s="125"/>
      <c r="CV608" s="125"/>
      <c r="CW608" s="1"/>
      <c r="CX608" s="1"/>
      <c r="CY608" s="1"/>
      <c r="CZ608" s="22"/>
      <c r="DA608" s="16"/>
      <c r="DB608" s="126" t="s">
        <v>546</v>
      </c>
      <c r="DC608" s="127"/>
      <c r="DD608" s="128" t="s">
        <v>1946</v>
      </c>
      <c r="DE608" s="1"/>
      <c r="DF608" s="1"/>
      <c r="DG608" s="1"/>
      <c r="DH608" s="1"/>
      <c r="DI608" s="1" t="s">
        <v>433</v>
      </c>
      <c r="DJ608" s="205" t="s">
        <v>482</v>
      </c>
      <c r="DK608" s="4">
        <v>2</v>
      </c>
      <c r="DL608" s="4"/>
      <c r="DM608" s="4"/>
      <c r="DN608" s="16" t="s">
        <v>466</v>
      </c>
      <c r="DO608" s="4"/>
      <c r="DP608" s="4"/>
      <c r="DQ608" s="4"/>
      <c r="DR608" s="55" t="s">
        <v>430</v>
      </c>
      <c r="DS608" s="22" t="s">
        <v>430</v>
      </c>
      <c r="DT608" s="22">
        <v>398</v>
      </c>
      <c r="DU608" s="22">
        <v>43.7</v>
      </c>
      <c r="DV608" s="22">
        <v>56.3</v>
      </c>
      <c r="DW608" s="22" t="s">
        <v>430</v>
      </c>
      <c r="DX608" s="22" t="s">
        <v>430</v>
      </c>
      <c r="DY608" s="22" t="s">
        <v>430</v>
      </c>
      <c r="DZ608" s="22" t="s">
        <v>430</v>
      </c>
      <c r="EA608" s="2">
        <v>0</v>
      </c>
      <c r="EB608" s="2"/>
      <c r="EC608" s="36"/>
      <c r="ED608" s="36"/>
      <c r="EE608" s="4">
        <f>L608</f>
        <v>12</v>
      </c>
      <c r="EF608" s="4">
        <v>30</v>
      </c>
      <c r="EG608" s="4"/>
      <c r="EH608" s="4">
        <v>0</v>
      </c>
      <c r="EI608" s="4" t="s">
        <v>513</v>
      </c>
      <c r="EJ608" s="4" t="s">
        <v>430</v>
      </c>
      <c r="EK608" s="4" t="s">
        <v>430</v>
      </c>
      <c r="EL608" s="6" t="s">
        <v>430</v>
      </c>
      <c r="EM608" s="4"/>
      <c r="EN608" s="4">
        <v>0</v>
      </c>
      <c r="EO608" s="4">
        <v>3</v>
      </c>
      <c r="EP608" s="4">
        <v>2</v>
      </c>
      <c r="EQ608" s="31" t="s">
        <v>513</v>
      </c>
      <c r="ER608" s="14" t="s">
        <v>513</v>
      </c>
      <c r="ES608" s="129">
        <f>C608</f>
        <v>16980</v>
      </c>
      <c r="ET608" s="130">
        <v>75</v>
      </c>
      <c r="EU608" s="130">
        <v>111716</v>
      </c>
      <c r="EV608" s="130">
        <v>6195</v>
      </c>
      <c r="EW608" s="130">
        <v>37440</v>
      </c>
      <c r="EX608" s="130">
        <v>2624</v>
      </c>
      <c r="EY608" s="131">
        <f t="shared" si="984"/>
        <v>211.44484261501211</v>
      </c>
      <c r="EZ608" s="38">
        <f t="shared" si="985"/>
        <v>2537.3381113801452</v>
      </c>
      <c r="FA608" s="9"/>
      <c r="FB608" s="9"/>
      <c r="FC608" s="9"/>
      <c r="FD608" s="9"/>
      <c r="FE608" s="132"/>
      <c r="FF608" s="132"/>
      <c r="FG608" s="132"/>
      <c r="FH608" s="133"/>
      <c r="FI608" s="134"/>
      <c r="FJ608" s="133"/>
      <c r="FK608" s="135"/>
      <c r="FL608" s="136"/>
      <c r="FM608" s="9"/>
      <c r="FN608" s="1"/>
      <c r="FO608" s="40">
        <f t="shared" si="986"/>
        <v>0.20399999999999999</v>
      </c>
      <c r="FP608" s="9"/>
      <c r="FQ608" s="118">
        <f t="shared" si="987"/>
        <v>2.3488130616921481</v>
      </c>
      <c r="FR608" s="137">
        <f t="shared" si="988"/>
        <v>0.21144484261501212</v>
      </c>
      <c r="FS608" s="9"/>
      <c r="FT608" s="1"/>
      <c r="FU608" s="334" t="s">
        <v>430</v>
      </c>
      <c r="FV608" s="343"/>
      <c r="FW608" s="237" t="s">
        <v>430</v>
      </c>
      <c r="FX608" s="208"/>
      <c r="FY608" s="243" t="s">
        <v>2909</v>
      </c>
      <c r="FZ608" s="1"/>
      <c r="GA608" s="1">
        <v>4</v>
      </c>
      <c r="GB608" s="9"/>
      <c r="GC608" s="9"/>
      <c r="GD608" s="1"/>
      <c r="GE608" s="20">
        <v>0</v>
      </c>
      <c r="GF608" s="237" t="s">
        <v>513</v>
      </c>
      <c r="GG608" s="1"/>
      <c r="GH608" s="28">
        <v>44874</v>
      </c>
      <c r="GI608" s="351">
        <v>1</v>
      </c>
      <c r="GJ608" s="244" t="s">
        <v>2514</v>
      </c>
      <c r="GK608" s="1"/>
      <c r="GL608" s="244" t="s">
        <v>513</v>
      </c>
      <c r="GM608" s="9"/>
      <c r="GN608" s="1"/>
      <c r="GO608" s="10"/>
      <c r="GP608" s="10"/>
      <c r="GQ608" s="20"/>
      <c r="GR608" s="138"/>
      <c r="GS608" s="1"/>
      <c r="GT608" s="1"/>
      <c r="GU608" s="1"/>
      <c r="GV608" s="1"/>
      <c r="GW608" s="1"/>
      <c r="GX608" s="1"/>
      <c r="GY608" s="9"/>
      <c r="GZ608" s="9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22">
        <v>61.2</v>
      </c>
      <c r="KC608" s="22">
        <v>4.42</v>
      </c>
      <c r="KD608" s="22">
        <v>1.27</v>
      </c>
      <c r="KE608" s="20">
        <f t="shared" si="989"/>
        <v>18.903168929782083</v>
      </c>
      <c r="KF608" s="20">
        <f t="shared" si="990"/>
        <v>75.062919128329298</v>
      </c>
      <c r="KG608" s="20">
        <f t="shared" si="991"/>
        <v>115.66032891041164</v>
      </c>
      <c r="KH608" s="20">
        <f t="shared" si="992"/>
        <v>1.797281162227603</v>
      </c>
      <c r="KI608" s="20">
        <f t="shared" si="993"/>
        <v>9.3035730750605339E-2</v>
      </c>
      <c r="KJ608" s="20">
        <f t="shared" si="994"/>
        <v>32.577306901694918</v>
      </c>
      <c r="KK608" s="20">
        <f t="shared" si="995"/>
        <v>22.894190334140436</v>
      </c>
      <c r="KL608" s="20">
        <f t="shared" si="996"/>
        <v>18.465478105569009</v>
      </c>
      <c r="KM608" s="9"/>
      <c r="KN608" s="9"/>
      <c r="KO608" s="9"/>
      <c r="KP608" s="1"/>
      <c r="KQ608" s="9"/>
      <c r="KR608" s="9"/>
      <c r="KS608" s="23">
        <v>44874</v>
      </c>
      <c r="KT608" s="20">
        <v>3</v>
      </c>
      <c r="KU608" s="1">
        <v>4</v>
      </c>
      <c r="KV608" s="1">
        <v>3</v>
      </c>
      <c r="KW608" s="23">
        <v>44972</v>
      </c>
      <c r="KX608" s="1">
        <v>3</v>
      </c>
      <c r="KY608" s="1">
        <v>0</v>
      </c>
      <c r="KZ608" s="1">
        <v>2</v>
      </c>
      <c r="LA608" s="11" t="s">
        <v>2477</v>
      </c>
      <c r="LB608" s="11"/>
      <c r="LC608" s="11"/>
    </row>
    <row r="609" spans="1:315">
      <c r="A609" s="1">
        <v>378</v>
      </c>
      <c r="B609" s="1">
        <f>COUNTIFS($D$3:D609,D609,$F$3:F609,F609)</f>
        <v>1</v>
      </c>
      <c r="C609" s="34">
        <v>12005</v>
      </c>
      <c r="D609" s="21" t="s">
        <v>714</v>
      </c>
      <c r="E609" s="2" t="s">
        <v>533</v>
      </c>
      <c r="F609" s="12">
        <v>5658011865</v>
      </c>
      <c r="G609" s="1">
        <v>63</v>
      </c>
      <c r="H609" s="441">
        <v>43803</v>
      </c>
      <c r="I609" s="29" t="s">
        <v>456</v>
      </c>
      <c r="J609" s="24" t="s">
        <v>486</v>
      </c>
      <c r="K609" s="2" t="s">
        <v>429</v>
      </c>
      <c r="L609" s="1">
        <v>7</v>
      </c>
      <c r="M609" s="2">
        <v>1</v>
      </c>
      <c r="N609" s="2" t="s">
        <v>430</v>
      </c>
      <c r="O609" s="1"/>
      <c r="P609" s="1" t="s">
        <v>943</v>
      </c>
      <c r="Q609" s="25"/>
      <c r="R609" s="25"/>
      <c r="S609" s="2"/>
      <c r="T609" s="45"/>
      <c r="U609" s="45"/>
      <c r="V609" s="48" t="s">
        <v>767</v>
      </c>
      <c r="W609" s="27"/>
      <c r="X609" s="56"/>
      <c r="Y609" s="56"/>
      <c r="Z609" s="29"/>
      <c r="AA609" s="1" t="s">
        <v>756</v>
      </c>
      <c r="AB609" s="1"/>
      <c r="AC609" s="112">
        <v>84</v>
      </c>
      <c r="AD609" s="112">
        <v>584</v>
      </c>
      <c r="AE609" s="11"/>
      <c r="AF609" s="11"/>
      <c r="AG609" s="11" t="s">
        <v>490</v>
      </c>
      <c r="AH609" s="112">
        <v>50</v>
      </c>
      <c r="AI609" s="11"/>
      <c r="AJ609" s="1"/>
      <c r="AK609" s="112"/>
      <c r="AL609" s="1"/>
      <c r="AM609" s="1"/>
      <c r="AN609" s="1"/>
      <c r="AO609" s="113">
        <v>24.1</v>
      </c>
      <c r="AP609" s="114">
        <v>71.2</v>
      </c>
      <c r="AQ609" s="115">
        <v>2.9</v>
      </c>
      <c r="AR609" s="116">
        <f t="shared" si="971"/>
        <v>98.200000000000017</v>
      </c>
      <c r="AS609" s="117">
        <f t="shared" si="972"/>
        <v>0.33848314606741575</v>
      </c>
      <c r="AT609" s="118">
        <f t="shared" si="973"/>
        <v>0.98160112359550566</v>
      </c>
      <c r="AU609" s="119">
        <f t="shared" si="974"/>
        <v>0.32523616734143046</v>
      </c>
      <c r="AV609" s="19">
        <v>19.906600000000001</v>
      </c>
      <c r="AW609" s="19">
        <f>95-AY609</f>
        <v>82.6</v>
      </c>
      <c r="AX609" s="120">
        <v>2.9884000000000004</v>
      </c>
      <c r="AY609" s="19">
        <v>12.4</v>
      </c>
      <c r="AZ609" s="1" t="s">
        <v>431</v>
      </c>
      <c r="BA609" s="55"/>
      <c r="BB609" s="1" t="s">
        <v>431</v>
      </c>
      <c r="BC609" s="6">
        <v>0</v>
      </c>
      <c r="BD609" s="6" t="s">
        <v>431</v>
      </c>
      <c r="BE609" s="19" t="s">
        <v>431</v>
      </c>
      <c r="BF609" s="19" t="s">
        <v>431</v>
      </c>
      <c r="BG609" s="64" t="s">
        <v>431</v>
      </c>
      <c r="BH609" s="20" t="s">
        <v>431</v>
      </c>
      <c r="BI609" s="19" t="s">
        <v>431</v>
      </c>
      <c r="BJ609" s="19">
        <v>40.200000000000003</v>
      </c>
      <c r="BK609" s="1">
        <v>59.8</v>
      </c>
      <c r="BL609" s="121">
        <f t="shared" si="975"/>
        <v>0.67224080267558539</v>
      </c>
      <c r="BM609" s="122">
        <v>0</v>
      </c>
      <c r="BN609" s="6">
        <f t="shared" si="976"/>
        <v>0</v>
      </c>
      <c r="BO609" s="1" t="s">
        <v>431</v>
      </c>
      <c r="BP609" s="1">
        <v>34</v>
      </c>
      <c r="BQ609" s="19">
        <v>52.097999999999999</v>
      </c>
      <c r="BR609" s="4">
        <v>52024</v>
      </c>
      <c r="BS609" s="6">
        <f t="shared" si="977"/>
        <v>26.299999999999997</v>
      </c>
      <c r="BT609" s="4">
        <v>89.6</v>
      </c>
      <c r="BU609" s="42">
        <v>7364.52</v>
      </c>
      <c r="BV609" s="6">
        <f t="shared" si="978"/>
        <v>10.400000000000006</v>
      </c>
      <c r="BW609" s="6">
        <f t="shared" si="979"/>
        <v>66.500799999999998</v>
      </c>
      <c r="BX609" s="4">
        <v>12.7</v>
      </c>
      <c r="BY609" s="22">
        <f t="shared" si="980"/>
        <v>9.0424000000000007</v>
      </c>
      <c r="BZ609" s="4">
        <v>13.6</v>
      </c>
      <c r="CA609" s="22">
        <f t="shared" si="981"/>
        <v>9.6832000000000011</v>
      </c>
      <c r="CB609" s="4">
        <v>67.099999999999994</v>
      </c>
      <c r="CC609" s="22">
        <f t="shared" si="982"/>
        <v>47.775199999999998</v>
      </c>
      <c r="CD609" s="22">
        <v>0.5</v>
      </c>
      <c r="CE609" s="123" t="s">
        <v>431</v>
      </c>
      <c r="CF609" s="124"/>
      <c r="CG609" s="123" t="s">
        <v>431</v>
      </c>
      <c r="CH609" s="123" t="s">
        <v>431</v>
      </c>
      <c r="CI609" s="123" t="s">
        <v>431</v>
      </c>
      <c r="CJ609" s="123" t="s">
        <v>431</v>
      </c>
      <c r="CK609" s="124"/>
      <c r="CL609" s="19">
        <f t="shared" si="983"/>
        <v>0.93382352941176472</v>
      </c>
      <c r="CM609" s="22"/>
      <c r="CN609" s="22"/>
      <c r="CO609" s="22"/>
      <c r="CP609" s="6"/>
      <c r="CQ609" s="19"/>
      <c r="CR609" s="19"/>
      <c r="CS609" s="19"/>
      <c r="CT609" s="22"/>
      <c r="CU609" s="139"/>
      <c r="CV609" s="139"/>
      <c r="CW609" s="22"/>
      <c r="CX609" s="22"/>
      <c r="CY609" s="1"/>
      <c r="CZ609" s="22"/>
      <c r="DA609" s="16">
        <v>3</v>
      </c>
      <c r="DB609" s="126" t="s">
        <v>256</v>
      </c>
      <c r="DC609" s="127"/>
      <c r="DD609" s="128" t="s">
        <v>955</v>
      </c>
      <c r="DE609" s="1"/>
      <c r="DF609" s="1"/>
      <c r="DG609" s="1"/>
      <c r="DH609" s="1"/>
      <c r="DI609" s="1" t="s">
        <v>435</v>
      </c>
      <c r="DJ609" s="206" t="s">
        <v>490</v>
      </c>
      <c r="DK609" s="4">
        <v>2</v>
      </c>
      <c r="DL609" s="4"/>
      <c r="DM609" s="4"/>
      <c r="DN609" s="16">
        <v>0</v>
      </c>
      <c r="DO609" s="4"/>
      <c r="DP609" s="4"/>
      <c r="DQ609" s="4"/>
      <c r="DR609" s="1" t="s">
        <v>430</v>
      </c>
      <c r="DS609" s="1" t="s">
        <v>430</v>
      </c>
      <c r="DT609" s="1">
        <v>77</v>
      </c>
      <c r="DU609" s="1">
        <v>32.5</v>
      </c>
      <c r="DV609" s="1">
        <v>67.5</v>
      </c>
      <c r="DW609" s="1" t="s">
        <v>430</v>
      </c>
      <c r="DX609" s="1" t="s">
        <v>430</v>
      </c>
      <c r="DY609" s="1" t="s">
        <v>430</v>
      </c>
      <c r="DZ609" s="1" t="s">
        <v>430</v>
      </c>
      <c r="EA609" s="1">
        <v>0</v>
      </c>
      <c r="EB609" s="1"/>
      <c r="EC609" s="36"/>
      <c r="ED609" s="36"/>
      <c r="EE609" s="4">
        <v>7</v>
      </c>
      <c r="EF609" s="4">
        <v>10</v>
      </c>
      <c r="EG609" s="4"/>
      <c r="EH609" s="4">
        <v>1</v>
      </c>
      <c r="EI609" s="4" t="s">
        <v>2910</v>
      </c>
      <c r="EJ609" s="4" t="s">
        <v>430</v>
      </c>
      <c r="EK609" s="4" t="s">
        <v>430</v>
      </c>
      <c r="EL609" s="6" t="s">
        <v>430</v>
      </c>
      <c r="EM609" s="4"/>
      <c r="EN609" s="4">
        <v>0</v>
      </c>
      <c r="EO609" s="4">
        <v>2</v>
      </c>
      <c r="EP609" s="4">
        <v>1</v>
      </c>
      <c r="EQ609" s="31" t="s">
        <v>513</v>
      </c>
      <c r="ER609" s="14" t="s">
        <v>513</v>
      </c>
      <c r="ES609" s="129">
        <v>12005</v>
      </c>
      <c r="ET609" s="130">
        <v>75</v>
      </c>
      <c r="EU609" s="130">
        <v>3193</v>
      </c>
      <c r="EV609" s="130">
        <v>4000</v>
      </c>
      <c r="EW609" s="130">
        <v>40560</v>
      </c>
      <c r="EX609" s="130">
        <v>513</v>
      </c>
      <c r="EY609" s="131">
        <f t="shared" si="984"/>
        <v>69.357599999999991</v>
      </c>
      <c r="EZ609" s="38">
        <f t="shared" si="985"/>
        <v>485.50319999999994</v>
      </c>
      <c r="FA609" s="9"/>
      <c r="FB609" s="9"/>
      <c r="FC609" s="9"/>
      <c r="FD609" s="9"/>
      <c r="FE609" s="132"/>
      <c r="FF609" s="132"/>
      <c r="FG609" s="132"/>
      <c r="FH609" s="133"/>
      <c r="FI609" s="134"/>
      <c r="FJ609" s="133"/>
      <c r="FK609" s="135"/>
      <c r="FL609" s="136"/>
      <c r="FM609" s="9"/>
      <c r="FN609" s="1"/>
      <c r="FO609" s="40">
        <f t="shared" si="986"/>
        <v>8.4000000000000005E-2</v>
      </c>
      <c r="FP609" s="9"/>
      <c r="FQ609" s="118">
        <f t="shared" si="987"/>
        <v>16.066395239586594</v>
      </c>
      <c r="FR609" s="137">
        <f t="shared" si="988"/>
        <v>6.9357599999999991E-2</v>
      </c>
      <c r="FS609" s="9"/>
      <c r="FT609" s="1"/>
      <c r="FU609" s="335"/>
      <c r="FV609" s="344">
        <v>43405</v>
      </c>
      <c r="FW609" s="210"/>
      <c r="FX609" s="244" t="s">
        <v>1314</v>
      </c>
      <c r="FY609" s="243" t="s">
        <v>2430</v>
      </c>
      <c r="FZ609" s="1"/>
      <c r="GA609" s="1">
        <v>1</v>
      </c>
      <c r="GB609" s="9"/>
      <c r="GC609" s="9"/>
      <c r="GD609" s="1"/>
      <c r="GE609" s="20">
        <v>0</v>
      </c>
      <c r="GF609" s="237" t="s">
        <v>513</v>
      </c>
      <c r="GG609" s="1"/>
      <c r="GH609" s="28">
        <v>43992</v>
      </c>
      <c r="GI609" s="352" t="s">
        <v>2488</v>
      </c>
      <c r="GJ609" s="244" t="s">
        <v>2514</v>
      </c>
      <c r="GK609" s="1"/>
      <c r="GL609" s="244" t="s">
        <v>513</v>
      </c>
      <c r="GM609" s="9"/>
      <c r="GN609" s="1"/>
      <c r="GO609" s="10">
        <v>43803</v>
      </c>
      <c r="GP609" s="10"/>
      <c r="GQ609" s="20"/>
      <c r="GR609" s="138"/>
      <c r="GS609" s="1"/>
      <c r="GT609" s="1"/>
      <c r="GU609" s="1"/>
      <c r="GV609" s="1"/>
      <c r="GW609" s="1"/>
      <c r="GX609" s="1"/>
      <c r="GY609" s="9"/>
      <c r="GZ609" s="9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9"/>
      <c r="KC609" s="9"/>
      <c r="KD609" s="9"/>
      <c r="KE609" s="20">
        <f t="shared" si="989"/>
        <v>16.715181600000001</v>
      </c>
      <c r="KF609" s="20">
        <f t="shared" si="990"/>
        <v>49.382611199999999</v>
      </c>
      <c r="KG609" s="20">
        <f t="shared" si="991"/>
        <v>2.0113703999999992</v>
      </c>
      <c r="KH609" s="20">
        <f t="shared" si="992"/>
        <v>2.0726825184000002</v>
      </c>
      <c r="KI609" s="20">
        <f t="shared" si="993"/>
        <v>0</v>
      </c>
      <c r="KJ609" s="20">
        <f t="shared" si="994"/>
        <v>6.2715916224000008</v>
      </c>
      <c r="KK609" s="20">
        <f t="shared" si="995"/>
        <v>6.7160351232000002</v>
      </c>
      <c r="KL609" s="20">
        <f t="shared" si="996"/>
        <v>33.1357321152</v>
      </c>
      <c r="KM609" s="9"/>
      <c r="KN609" s="9"/>
      <c r="KO609" s="9"/>
      <c r="KP609" s="1"/>
      <c r="KQ609" s="9"/>
      <c r="KR609" s="9"/>
      <c r="KS609" s="23">
        <v>43992</v>
      </c>
      <c r="KT609" s="20">
        <v>1</v>
      </c>
      <c r="KU609" s="1">
        <v>1</v>
      </c>
      <c r="KV609" s="1">
        <v>1</v>
      </c>
      <c r="KW609" s="23">
        <v>44846</v>
      </c>
      <c r="KX609" s="1">
        <v>1</v>
      </c>
      <c r="KY609" s="1">
        <v>0</v>
      </c>
      <c r="KZ609" s="1">
        <v>3</v>
      </c>
      <c r="LA609" s="11" t="s">
        <v>2428</v>
      </c>
      <c r="LB609" s="11"/>
      <c r="LC609" s="11"/>
    </row>
    <row r="610" spans="1:315">
      <c r="A610" s="1">
        <v>101</v>
      </c>
      <c r="B610" s="1">
        <f>COUNTIFS($D$3:D610,D610,$F$3:F610,F610)</f>
        <v>1</v>
      </c>
      <c r="C610" s="34">
        <v>15005</v>
      </c>
      <c r="D610" s="21" t="s">
        <v>1564</v>
      </c>
      <c r="E610" s="2" t="s">
        <v>484</v>
      </c>
      <c r="F610" s="12">
        <v>5801111767</v>
      </c>
      <c r="G610" s="1">
        <v>63</v>
      </c>
      <c r="H610" s="441">
        <v>44295</v>
      </c>
      <c r="I610" s="29" t="s">
        <v>1565</v>
      </c>
      <c r="J610" s="24" t="s">
        <v>486</v>
      </c>
      <c r="K610" s="2" t="s">
        <v>429</v>
      </c>
      <c r="L610" s="2">
        <v>12</v>
      </c>
      <c r="M610" s="2">
        <v>1</v>
      </c>
      <c r="N610" s="2" t="s">
        <v>430</v>
      </c>
      <c r="O610" s="11"/>
      <c r="P610" s="2" t="s">
        <v>1528</v>
      </c>
      <c r="Q610" s="11"/>
      <c r="R610" s="11"/>
      <c r="S610" s="11"/>
      <c r="T610" s="41"/>
      <c r="U610" s="41"/>
      <c r="V610" s="61" t="s">
        <v>1358</v>
      </c>
      <c r="W610" s="41"/>
      <c r="X610" s="43" t="s">
        <v>1544</v>
      </c>
      <c r="Y610" s="68"/>
      <c r="Z610" s="11"/>
      <c r="AA610" s="1" t="s">
        <v>793</v>
      </c>
      <c r="AB610" s="1"/>
      <c r="AC610" s="112">
        <v>287</v>
      </c>
      <c r="AD610" s="112">
        <v>3400</v>
      </c>
      <c r="AE610" s="11"/>
      <c r="AF610" s="11"/>
      <c r="AG610" s="11" t="s">
        <v>482</v>
      </c>
      <c r="AH610" s="112">
        <v>250</v>
      </c>
      <c r="AI610" s="11"/>
      <c r="AJ610" s="11"/>
      <c r="AK610" s="112"/>
      <c r="AL610" s="1"/>
      <c r="AM610" s="11"/>
      <c r="AN610" s="1"/>
      <c r="AO610" s="113">
        <v>59.7</v>
      </c>
      <c r="AP610" s="114">
        <v>26.7</v>
      </c>
      <c r="AQ610" s="115">
        <v>11.8</v>
      </c>
      <c r="AR610" s="116">
        <f t="shared" si="971"/>
        <v>98.2</v>
      </c>
      <c r="AS610" s="117">
        <f t="shared" si="972"/>
        <v>2.2359550561797756</v>
      </c>
      <c r="AT610" s="118">
        <f t="shared" si="973"/>
        <v>26.384269662921355</v>
      </c>
      <c r="AU610" s="119">
        <f t="shared" si="974"/>
        <v>1.5506493506493508</v>
      </c>
      <c r="AV610" s="19">
        <f>AW610*AO610/100</f>
        <v>51.936000000000007</v>
      </c>
      <c r="AW610" s="19">
        <f>98-AY610-(CD610*100/AO610)</f>
        <v>86.994974874371863</v>
      </c>
      <c r="AX610" s="120">
        <v>5.61</v>
      </c>
      <c r="AY610" s="19">
        <f>AX610*100/AO610</f>
        <v>9.3969849246231156</v>
      </c>
      <c r="AZ610" s="1" t="s">
        <v>431</v>
      </c>
      <c r="BA610" s="55">
        <v>39</v>
      </c>
      <c r="BB610" s="1" t="s">
        <v>431</v>
      </c>
      <c r="BC610" s="6">
        <v>0.19</v>
      </c>
      <c r="BD610" s="6"/>
      <c r="BE610" s="19"/>
      <c r="BF610" s="19"/>
      <c r="BG610" s="64">
        <v>2585.9375</v>
      </c>
      <c r="BH610" s="64">
        <v>311.81818181818181</v>
      </c>
      <c r="BI610" s="19">
        <v>0.4</v>
      </c>
      <c r="BJ610" s="19">
        <v>40.200000000000003</v>
      </c>
      <c r="BK610" s="19">
        <v>59.8</v>
      </c>
      <c r="BL610" s="121">
        <f t="shared" si="975"/>
        <v>0.67224080267558539</v>
      </c>
      <c r="BM610" s="122">
        <v>0.54</v>
      </c>
      <c r="BN610" s="6">
        <f t="shared" si="976"/>
        <v>0.90452261306532655</v>
      </c>
      <c r="BO610" s="1" t="s">
        <v>431</v>
      </c>
      <c r="BP610" s="19">
        <v>40.927500000000002</v>
      </c>
      <c r="BQ610" s="19">
        <v>36.200000000000003</v>
      </c>
      <c r="BR610" s="42">
        <v>60071.199999999997</v>
      </c>
      <c r="BS610" s="6">
        <f t="shared" si="977"/>
        <v>36.799999999999997</v>
      </c>
      <c r="BT610" s="4">
        <v>89</v>
      </c>
      <c r="BU610" s="42">
        <v>7843.8</v>
      </c>
      <c r="BV610" s="6">
        <f t="shared" si="978"/>
        <v>11</v>
      </c>
      <c r="BW610" s="6">
        <f t="shared" si="979"/>
        <v>25.3383</v>
      </c>
      <c r="BX610" s="22">
        <v>10.1</v>
      </c>
      <c r="BY610" s="22">
        <f t="shared" si="980"/>
        <v>2.6966999999999994</v>
      </c>
      <c r="BZ610" s="6">
        <v>26.7</v>
      </c>
      <c r="CA610" s="22">
        <f t="shared" si="981"/>
        <v>7.1288999999999998</v>
      </c>
      <c r="CB610" s="6">
        <v>58.1</v>
      </c>
      <c r="CC610" s="22">
        <f t="shared" si="982"/>
        <v>15.512700000000001</v>
      </c>
      <c r="CD610" s="22">
        <v>0.96</v>
      </c>
      <c r="CE610" s="123">
        <v>86.6</v>
      </c>
      <c r="CF610" s="124">
        <v>7959.4</v>
      </c>
      <c r="CG610" s="123">
        <v>78.400000000000006</v>
      </c>
      <c r="CH610" s="124">
        <v>3959</v>
      </c>
      <c r="CI610" s="123">
        <v>44.2</v>
      </c>
      <c r="CJ610" s="123">
        <v>49.8</v>
      </c>
      <c r="CK610" s="124">
        <v>3663</v>
      </c>
      <c r="CL610" s="19">
        <f t="shared" si="983"/>
        <v>0.37827715355805241</v>
      </c>
      <c r="CM610" s="19">
        <v>13.4</v>
      </c>
      <c r="CN610" s="19">
        <v>9.6999999999999993</v>
      </c>
      <c r="CO610" s="19" t="s">
        <v>431</v>
      </c>
      <c r="CP610" s="6"/>
      <c r="CQ610" s="19"/>
      <c r="CR610" s="19"/>
      <c r="CS610" s="20"/>
      <c r="CT610" s="25"/>
      <c r="CU610" s="125"/>
      <c r="CV610" s="125"/>
      <c r="CW610" s="1"/>
      <c r="CX610" s="1"/>
      <c r="CY610" s="1"/>
      <c r="CZ610" s="22"/>
      <c r="DA610" s="16"/>
      <c r="DB610" s="126" t="s">
        <v>446</v>
      </c>
      <c r="DC610" s="127"/>
      <c r="DD610" s="128" t="s">
        <v>1282</v>
      </c>
      <c r="DE610" s="1"/>
      <c r="DF610" s="1"/>
      <c r="DG610" s="1"/>
      <c r="DH610" s="1"/>
      <c r="DI610" s="1" t="s">
        <v>433</v>
      </c>
      <c r="DJ610" s="205" t="s">
        <v>482</v>
      </c>
      <c r="DK610" s="4">
        <v>2</v>
      </c>
      <c r="DL610" s="4"/>
      <c r="DM610" s="4"/>
      <c r="DN610" s="16">
        <v>0</v>
      </c>
      <c r="DO610" s="4"/>
      <c r="DP610" s="4"/>
      <c r="DQ610" s="4"/>
      <c r="DR610" s="22" t="s">
        <v>430</v>
      </c>
      <c r="DS610" s="22" t="s">
        <v>430</v>
      </c>
      <c r="DT610" s="64">
        <v>191</v>
      </c>
      <c r="DU610" s="22">
        <v>24.6</v>
      </c>
      <c r="DV610" s="22">
        <v>75.400000000000006</v>
      </c>
      <c r="DW610" s="22" t="s">
        <v>430</v>
      </c>
      <c r="DX610" s="22" t="s">
        <v>430</v>
      </c>
      <c r="DY610" s="22" t="s">
        <v>430</v>
      </c>
      <c r="DZ610" s="22" t="s">
        <v>430</v>
      </c>
      <c r="EA610" s="2">
        <v>0</v>
      </c>
      <c r="EB610" s="65"/>
      <c r="EC610" s="36"/>
      <c r="ED610" s="36"/>
      <c r="EE610" s="4">
        <f>L610</f>
        <v>12</v>
      </c>
      <c r="EF610" s="4">
        <v>25</v>
      </c>
      <c r="EG610" s="4"/>
      <c r="EH610" s="4">
        <v>1</v>
      </c>
      <c r="EI610" s="4" t="s">
        <v>2643</v>
      </c>
      <c r="EJ610" s="4">
        <v>173</v>
      </c>
      <c r="EK610" s="4">
        <v>68</v>
      </c>
      <c r="EL610" s="6">
        <f>EK610/(EJ610*EJ610*0.01*0.01)</f>
        <v>22.720438370810918</v>
      </c>
      <c r="EM610" s="4">
        <v>1</v>
      </c>
      <c r="EN610" s="1">
        <v>1</v>
      </c>
      <c r="EO610" s="4">
        <v>2</v>
      </c>
      <c r="EP610" s="4">
        <v>1</v>
      </c>
      <c r="EQ610" s="31">
        <v>1</v>
      </c>
      <c r="ER610" s="14">
        <v>44549</v>
      </c>
      <c r="ES610" s="129">
        <v>15005</v>
      </c>
      <c r="ET610" s="130">
        <v>75</v>
      </c>
      <c r="EU610" s="130">
        <v>32527</v>
      </c>
      <c r="EV610" s="130">
        <v>8000</v>
      </c>
      <c r="EW610" s="130">
        <v>39780</v>
      </c>
      <c r="EX610" s="130">
        <v>4198</v>
      </c>
      <c r="EY610" s="131">
        <f t="shared" si="984"/>
        <v>278.32740000000001</v>
      </c>
      <c r="EZ610" s="38">
        <f t="shared" si="985"/>
        <v>3339.9288000000001</v>
      </c>
      <c r="FA610" s="9"/>
      <c r="FB610" s="9"/>
      <c r="FC610" s="9"/>
      <c r="FD610" s="9"/>
      <c r="FE610" s="132"/>
      <c r="FF610" s="132"/>
      <c r="FG610" s="132"/>
      <c r="FH610" s="133"/>
      <c r="FI610" s="134"/>
      <c r="FJ610" s="133"/>
      <c r="FK610" s="135"/>
      <c r="FL610" s="136"/>
      <c r="FM610" s="9"/>
      <c r="FN610" s="1"/>
      <c r="FO610" s="40">
        <f t="shared" si="986"/>
        <v>0.28699999999999998</v>
      </c>
      <c r="FP610" s="9"/>
      <c r="FQ610" s="118">
        <f t="shared" si="987"/>
        <v>12.906201002244289</v>
      </c>
      <c r="FR610" s="137">
        <f t="shared" si="988"/>
        <v>0.2783274</v>
      </c>
      <c r="FS610" s="9"/>
      <c r="FT610" s="1"/>
      <c r="FU610" s="336">
        <v>39845</v>
      </c>
      <c r="FV610" s="343"/>
      <c r="FW610" s="237" t="s">
        <v>2471</v>
      </c>
      <c r="FX610" s="208"/>
      <c r="FY610" s="243" t="s">
        <v>2911</v>
      </c>
      <c r="FZ610" s="1"/>
      <c r="GA610" s="1">
        <v>1</v>
      </c>
      <c r="GB610" s="9"/>
      <c r="GC610" s="9"/>
      <c r="GD610" s="1"/>
      <c r="GE610" s="20">
        <v>0</v>
      </c>
      <c r="GF610" s="237" t="s">
        <v>513</v>
      </c>
      <c r="GG610" s="1"/>
      <c r="GH610" s="28">
        <v>44351</v>
      </c>
      <c r="GI610" s="351">
        <v>1</v>
      </c>
      <c r="GJ610" s="244" t="s">
        <v>2912</v>
      </c>
      <c r="GK610" s="1"/>
      <c r="GL610" s="244" t="s">
        <v>513</v>
      </c>
      <c r="GM610" s="9"/>
      <c r="GN610" s="1"/>
      <c r="GO610" s="10">
        <v>44295</v>
      </c>
      <c r="GP610" s="10"/>
      <c r="GQ610" s="20"/>
      <c r="GR610" s="138"/>
      <c r="GS610" s="1"/>
      <c r="GT610" s="19">
        <v>5.900435697000006E-2</v>
      </c>
      <c r="GU610" s="1"/>
      <c r="GV610" s="145">
        <v>0.22507125520000001</v>
      </c>
      <c r="GW610" s="1"/>
      <c r="GX610" s="1"/>
      <c r="GY610" s="9"/>
      <c r="GZ610" s="9"/>
      <c r="HA610" s="32">
        <v>1.55</v>
      </c>
      <c r="HB610" s="32">
        <v>5.96</v>
      </c>
      <c r="HC610" s="33">
        <v>507.49</v>
      </c>
      <c r="HD610" s="32">
        <v>5.27</v>
      </c>
      <c r="HE610" s="32">
        <v>3.92</v>
      </c>
      <c r="HF610" s="32">
        <v>0</v>
      </c>
      <c r="HG610" s="33">
        <v>13222.63</v>
      </c>
      <c r="HH610" s="32">
        <v>20.239999999999998</v>
      </c>
      <c r="HI610" s="33">
        <v>273.18</v>
      </c>
      <c r="HJ610" s="32">
        <v>131.09</v>
      </c>
      <c r="HK610" s="32">
        <v>7.08</v>
      </c>
      <c r="HL610" s="32">
        <v>0</v>
      </c>
      <c r="HM610" s="32">
        <v>164.51</v>
      </c>
      <c r="HN610" s="32">
        <v>106.14</v>
      </c>
      <c r="HO610" s="32">
        <v>175.48</v>
      </c>
      <c r="HP610" s="33">
        <v>1564.27</v>
      </c>
      <c r="HQ610" s="32">
        <v>24.88</v>
      </c>
      <c r="HR610" s="32">
        <v>5.51</v>
      </c>
      <c r="HS610" s="32">
        <v>163.37</v>
      </c>
      <c r="HT610" s="32">
        <v>455.53</v>
      </c>
      <c r="HU610" s="32">
        <v>389.34</v>
      </c>
      <c r="HV610" s="32">
        <v>6.75</v>
      </c>
      <c r="HW610" s="32">
        <v>83.94</v>
      </c>
      <c r="HX610" s="32">
        <v>40.86</v>
      </c>
      <c r="HY610" s="32">
        <v>47.37</v>
      </c>
      <c r="HZ610" s="32">
        <v>790.4</v>
      </c>
      <c r="IA610" s="22">
        <f>HU610/HP610</f>
        <v>0.24889565100653979</v>
      </c>
      <c r="IB610" s="1"/>
      <c r="IC610" s="1"/>
      <c r="ID610" s="1"/>
      <c r="IE610" s="1"/>
      <c r="IF610" s="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9"/>
      <c r="KC610" s="9"/>
      <c r="KD610" s="9"/>
      <c r="KE610" s="20">
        <f t="shared" si="989"/>
        <v>166.16145779999999</v>
      </c>
      <c r="KF610" s="20">
        <f t="shared" si="990"/>
        <v>74.313415800000001</v>
      </c>
      <c r="KG610" s="20">
        <f t="shared" si="991"/>
        <v>32.842633200000009</v>
      </c>
      <c r="KH610" s="20">
        <f t="shared" si="992"/>
        <v>15.614167140000001</v>
      </c>
      <c r="KI610" s="20">
        <f t="shared" si="993"/>
        <v>1.5029679600000001</v>
      </c>
      <c r="KJ610" s="20">
        <f t="shared" si="994"/>
        <v>7.5056549957999987</v>
      </c>
      <c r="KK610" s="20">
        <f t="shared" si="995"/>
        <v>19.8416820186</v>
      </c>
      <c r="KL610" s="20">
        <f t="shared" si="996"/>
        <v>43.176094579800008</v>
      </c>
      <c r="KM610" s="9"/>
      <c r="KN610" s="9"/>
      <c r="KO610" s="9"/>
      <c r="KP610" s="1"/>
      <c r="KQ610" s="9"/>
      <c r="KR610" s="9"/>
      <c r="KS610" s="23">
        <v>44351</v>
      </c>
      <c r="KT610" s="20">
        <v>2</v>
      </c>
      <c r="KU610" s="1">
        <v>1</v>
      </c>
      <c r="KV610" s="1">
        <v>2</v>
      </c>
      <c r="KW610" s="23">
        <v>44589</v>
      </c>
      <c r="KX610" s="1">
        <v>2</v>
      </c>
      <c r="KY610" s="1">
        <v>0</v>
      </c>
      <c r="KZ610" s="1">
        <v>0</v>
      </c>
      <c r="LA610" s="11" t="s">
        <v>2428</v>
      </c>
      <c r="LB610" s="11"/>
      <c r="LC610" s="11"/>
    </row>
    <row r="611" spans="1:315">
      <c r="A611" s="1">
        <v>130</v>
      </c>
      <c r="B611" s="415">
        <f>COUNTIFS($D$3:D611,D611,$F$3:F611,F611)</f>
        <v>1</v>
      </c>
      <c r="C611" s="21">
        <v>10564</v>
      </c>
      <c r="D611" s="21" t="s">
        <v>2330</v>
      </c>
      <c r="E611" s="1" t="s">
        <v>479</v>
      </c>
      <c r="F611" s="12">
        <v>5504181903</v>
      </c>
      <c r="G611" s="1">
        <v>64</v>
      </c>
      <c r="H611" s="441">
        <v>43556</v>
      </c>
      <c r="I611" s="162"/>
      <c r="J611" s="24"/>
      <c r="K611" s="9"/>
      <c r="L611" s="1"/>
      <c r="M611" s="1"/>
      <c r="N611" s="1"/>
      <c r="O611" s="1"/>
      <c r="P611" s="25"/>
      <c r="Q611" s="25"/>
      <c r="R611" s="25"/>
      <c r="S611" s="27"/>
      <c r="T611" s="27"/>
      <c r="U611" s="27"/>
      <c r="V611" s="27"/>
      <c r="W611" s="27"/>
      <c r="X611" s="27"/>
      <c r="Y611" s="26"/>
      <c r="Z611" s="8"/>
      <c r="AA611" s="1"/>
      <c r="AB611" s="1"/>
      <c r="AC611" s="1"/>
      <c r="AD611" s="1"/>
      <c r="AE611" s="1"/>
      <c r="AF611" s="1"/>
      <c r="AG611" s="136"/>
      <c r="AH611" s="9"/>
      <c r="AI611" s="1"/>
      <c r="AJ611" s="1"/>
      <c r="AK611" s="112"/>
      <c r="AL611" s="1"/>
      <c r="AM611" s="1"/>
      <c r="AN611" s="1"/>
      <c r="AO611" s="163"/>
      <c r="AP611" s="164"/>
      <c r="AQ611" s="165"/>
      <c r="AR611" s="166"/>
      <c r="AS611" s="135"/>
      <c r="AT611" s="21"/>
      <c r="AU611" s="167"/>
      <c r="AV611" s="1"/>
      <c r="AW611" s="1"/>
      <c r="AX611" s="168"/>
      <c r="AY611" s="1"/>
      <c r="AZ611" s="1"/>
      <c r="BA611" s="142"/>
      <c r="BB611" s="1"/>
      <c r="BC611" s="169"/>
      <c r="BD611" s="4"/>
      <c r="BE611" s="1"/>
      <c r="BF611" s="1"/>
      <c r="BG611" s="1"/>
      <c r="BH611" s="1"/>
      <c r="BI611" s="1"/>
      <c r="BJ611" s="1"/>
      <c r="BK611" s="1"/>
      <c r="BL611" s="170"/>
      <c r="BM611" s="123"/>
      <c r="BN611" s="4"/>
      <c r="BO611" s="1"/>
      <c r="BP611" s="1"/>
      <c r="BQ611" s="1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25"/>
      <c r="CP611" s="4"/>
      <c r="CQ611" s="1"/>
      <c r="CR611" s="1"/>
      <c r="CS611" s="1"/>
      <c r="CT611" s="25"/>
      <c r="CU611" s="125"/>
      <c r="CV611" s="125"/>
      <c r="CW611" s="1"/>
      <c r="CX611" s="1"/>
      <c r="CY611" s="1"/>
      <c r="CZ611" s="1"/>
      <c r="DA611" s="1"/>
      <c r="DB611" s="126"/>
      <c r="DC611" s="8"/>
      <c r="DD611" s="8"/>
      <c r="DE611" s="1"/>
      <c r="DF611" s="1"/>
      <c r="DG611" s="1"/>
      <c r="DH611" s="1"/>
      <c r="DI611" s="2"/>
      <c r="DJ611" s="206" t="s">
        <v>490</v>
      </c>
      <c r="DK611" s="4"/>
      <c r="DL611" s="4"/>
      <c r="DM611" s="4"/>
      <c r="DN611" s="4"/>
      <c r="DO611" s="4"/>
      <c r="DP611" s="4"/>
      <c r="DQ611" s="4"/>
      <c r="DR611" s="1"/>
      <c r="DS611" s="1"/>
      <c r="DT611" s="2"/>
      <c r="DU611" s="2"/>
      <c r="DV611" s="2"/>
      <c r="DW611" s="2"/>
      <c r="DX611" s="2"/>
      <c r="DY611" s="2"/>
      <c r="DZ611" s="2"/>
      <c r="EA611" s="2"/>
      <c r="EB611" s="1"/>
      <c r="EC611" s="9"/>
      <c r="ED611" s="9"/>
      <c r="EE611" s="9"/>
      <c r="EF611" s="1">
        <v>100</v>
      </c>
      <c r="EG611" s="1"/>
      <c r="EH611" s="1">
        <v>1</v>
      </c>
      <c r="EI611" s="237" t="s">
        <v>2913</v>
      </c>
      <c r="EJ611" s="1">
        <v>175</v>
      </c>
      <c r="EK611" s="1">
        <v>110</v>
      </c>
      <c r="EL611" s="6">
        <f>EK611/((EJ611/100)*(EJ611/100))</f>
        <v>35.918367346938773</v>
      </c>
      <c r="EM611" s="1"/>
      <c r="EN611" s="1">
        <v>1</v>
      </c>
      <c r="EO611" s="1">
        <v>2</v>
      </c>
      <c r="EP611" s="1">
        <v>2</v>
      </c>
      <c r="EQ611" s="244" t="s">
        <v>513</v>
      </c>
      <c r="ER611" s="10" t="s">
        <v>513</v>
      </c>
      <c r="ES611" s="129"/>
      <c r="ET611" s="9"/>
      <c r="EU611" s="9"/>
      <c r="EV611" s="9"/>
      <c r="EW611" s="9"/>
      <c r="EX611" s="9"/>
      <c r="EY611" s="132"/>
      <c r="EZ611" s="132"/>
      <c r="FA611" s="11"/>
      <c r="FB611" s="9"/>
      <c r="FC611" s="9"/>
      <c r="FD611" s="9"/>
      <c r="FE611" s="9"/>
      <c r="FF611" s="9"/>
      <c r="FG611" s="132"/>
      <c r="FH611" s="132"/>
      <c r="FI611" s="134"/>
      <c r="FJ611" s="133"/>
      <c r="FK611" s="171"/>
      <c r="FL611" s="21"/>
      <c r="FM611" s="136"/>
      <c r="FN611" s="9"/>
      <c r="FO611" s="36"/>
      <c r="FP611" s="9"/>
      <c r="FQ611" s="132"/>
      <c r="FR611" s="132"/>
      <c r="FS611" s="1"/>
      <c r="FT611" s="1"/>
      <c r="FU611" s="335" t="s">
        <v>772</v>
      </c>
      <c r="FV611" s="344">
        <v>41974</v>
      </c>
      <c r="FW611" s="210" t="s">
        <v>772</v>
      </c>
      <c r="FX611" s="244" t="s">
        <v>1314</v>
      </c>
      <c r="FY611" s="243" t="s">
        <v>2491</v>
      </c>
      <c r="FZ611" s="1"/>
      <c r="GA611" s="1">
        <v>2</v>
      </c>
      <c r="GB611" s="9"/>
      <c r="GC611" s="9"/>
      <c r="GD611" s="1"/>
      <c r="GE611" s="20">
        <v>1</v>
      </c>
      <c r="GF611" s="237" t="s">
        <v>2914</v>
      </c>
      <c r="GG611" s="1"/>
      <c r="GH611" s="28">
        <v>43558</v>
      </c>
      <c r="GI611" s="351">
        <v>0</v>
      </c>
      <c r="GJ611" s="244" t="s">
        <v>2440</v>
      </c>
      <c r="GK611" s="1"/>
      <c r="GL611" s="244" t="s">
        <v>513</v>
      </c>
      <c r="GM611" s="9"/>
      <c r="GN611" s="1"/>
      <c r="GO611" s="1"/>
      <c r="GP611" s="4"/>
      <c r="GQ611" s="1"/>
      <c r="GR611" s="138"/>
      <c r="GS611" s="1"/>
      <c r="GT611" s="1"/>
      <c r="GU611" s="1"/>
      <c r="GV611" s="1"/>
      <c r="GW611" s="1"/>
      <c r="GX611" s="1"/>
      <c r="GY611" s="9"/>
      <c r="GZ611" s="9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9"/>
      <c r="KC611" s="9"/>
      <c r="KD611" s="9"/>
      <c r="KE611" s="9"/>
      <c r="KF611" s="9"/>
      <c r="KG611" s="9"/>
      <c r="KH611" s="9"/>
      <c r="KI611" s="9"/>
      <c r="KJ611" s="9"/>
      <c r="KK611" s="9"/>
      <c r="KL611" s="9"/>
      <c r="KM611" s="9"/>
      <c r="KN611" s="9"/>
      <c r="KO611" s="9"/>
      <c r="KP611" s="1"/>
      <c r="KQ611" s="9"/>
      <c r="KR611" s="9"/>
      <c r="KS611" s="23">
        <v>43558</v>
      </c>
      <c r="KT611" s="20">
        <v>2</v>
      </c>
      <c r="KU611" s="1">
        <v>2</v>
      </c>
      <c r="KV611" s="1">
        <v>2</v>
      </c>
      <c r="KW611" s="23">
        <v>43558</v>
      </c>
      <c r="KX611" s="1">
        <v>2</v>
      </c>
      <c r="KY611" s="1">
        <v>2</v>
      </c>
      <c r="KZ611" s="1">
        <v>1</v>
      </c>
      <c r="LA611" s="11" t="s">
        <v>2428</v>
      </c>
      <c r="LB611" s="11"/>
      <c r="LC611" s="11"/>
    </row>
    <row r="612" spans="1:315">
      <c r="A612" s="1">
        <v>156</v>
      </c>
      <c r="B612" s="1">
        <f>COUNTIFS($D$3:D612,D612,$F$3:F612,F612)</f>
        <v>1</v>
      </c>
      <c r="C612" s="34">
        <v>17713</v>
      </c>
      <c r="D612" s="21" t="s">
        <v>2071</v>
      </c>
      <c r="E612" s="2" t="s">
        <v>496</v>
      </c>
      <c r="F612" s="12">
        <v>5609221211</v>
      </c>
      <c r="G612" s="1">
        <v>66</v>
      </c>
      <c r="H612" s="441">
        <v>44753</v>
      </c>
      <c r="I612" s="29" t="s">
        <v>654</v>
      </c>
      <c r="J612" s="24" t="s">
        <v>486</v>
      </c>
      <c r="K612" s="2" t="s">
        <v>429</v>
      </c>
      <c r="L612" s="2">
        <v>11</v>
      </c>
      <c r="M612" s="2">
        <v>2</v>
      </c>
      <c r="N612" s="2" t="s">
        <v>430</v>
      </c>
      <c r="O612" s="11"/>
      <c r="P612" s="2" t="s">
        <v>2059</v>
      </c>
      <c r="Q612" s="11"/>
      <c r="R612" s="11"/>
      <c r="S612" s="11"/>
      <c r="T612" s="41"/>
      <c r="U612" s="41"/>
      <c r="V612" s="61" t="s">
        <v>1980</v>
      </c>
      <c r="W612" s="41"/>
      <c r="X612" s="41"/>
      <c r="Y612" s="41"/>
      <c r="Z612" s="29"/>
      <c r="AA612" s="1" t="s">
        <v>1780</v>
      </c>
      <c r="AB612" s="1"/>
      <c r="AC612" s="112">
        <v>60</v>
      </c>
      <c r="AD612" s="112">
        <v>600</v>
      </c>
      <c r="AE612" s="11"/>
      <c r="AF612" s="11"/>
      <c r="AG612" s="11" t="s">
        <v>490</v>
      </c>
      <c r="AH612" s="112">
        <v>50</v>
      </c>
      <c r="AI612" s="1"/>
      <c r="AJ612" s="11"/>
      <c r="AK612" s="112"/>
      <c r="AL612" s="1"/>
      <c r="AM612" s="11"/>
      <c r="AN612" s="1"/>
      <c r="AO612" s="113">
        <v>13</v>
      </c>
      <c r="AP612" s="114">
        <v>68.7</v>
      </c>
      <c r="AQ612" s="115">
        <v>17.7</v>
      </c>
      <c r="AR612" s="116">
        <f t="shared" ref="AR612:AR619" si="997">AO612+AP612+AQ612</f>
        <v>99.4</v>
      </c>
      <c r="AS612" s="117">
        <f t="shared" ref="AS612:AS619" si="998">AO612/AP612</f>
        <v>0.18922852983988353</v>
      </c>
      <c r="AT612" s="118">
        <f t="shared" ref="AT612:AT619" si="999">AO612/AP612*AQ612</f>
        <v>3.3493449781659383</v>
      </c>
      <c r="AU612" s="119">
        <f t="shared" ref="AU612:AU619" si="1000">AO612/(AP612+AQ612)</f>
        <v>0.15046296296296297</v>
      </c>
      <c r="AV612" s="19">
        <f>AW612*AO612/100</f>
        <v>11.22</v>
      </c>
      <c r="AW612" s="19">
        <f>98-AY612</f>
        <v>86.307692307692307</v>
      </c>
      <c r="AX612" s="120">
        <v>1.52</v>
      </c>
      <c r="AY612" s="19">
        <f>AX612*100/AO612</f>
        <v>11.692307692307692</v>
      </c>
      <c r="AZ612" s="1" t="s">
        <v>431</v>
      </c>
      <c r="BA612" s="55">
        <v>20.6</v>
      </c>
      <c r="BB612" s="1" t="s">
        <v>431</v>
      </c>
      <c r="BC612" s="6">
        <v>0.09</v>
      </c>
      <c r="BD612" s="6"/>
      <c r="BE612" s="19"/>
      <c r="BF612" s="19"/>
      <c r="BG612" s="64">
        <v>6034.6153846153848</v>
      </c>
      <c r="BH612" s="64">
        <v>222</v>
      </c>
      <c r="BI612" s="19">
        <v>0.25</v>
      </c>
      <c r="BJ612" s="19">
        <v>48.3</v>
      </c>
      <c r="BK612" s="19">
        <f>100-BJ612</f>
        <v>51.7</v>
      </c>
      <c r="BL612" s="121">
        <f t="shared" ref="BL612:BL619" si="1001">BJ612/BK612</f>
        <v>0.93423597678916814</v>
      </c>
      <c r="BM612" s="122">
        <v>0.12</v>
      </c>
      <c r="BN612" s="6">
        <f t="shared" ref="BN612:BN619" si="1002">BM612*100/AO612</f>
        <v>0.92307692307692313</v>
      </c>
      <c r="BO612" s="1" t="s">
        <v>431</v>
      </c>
      <c r="BP612" s="19">
        <v>50</v>
      </c>
      <c r="BQ612" s="19">
        <v>48.8</v>
      </c>
      <c r="BR612" s="42">
        <v>35676.160000000003</v>
      </c>
      <c r="BS612" s="6">
        <f t="shared" ref="BS612:BS619" si="1003">BX612+BZ612</f>
        <v>54.5</v>
      </c>
      <c r="BT612" s="4">
        <v>94.3</v>
      </c>
      <c r="BU612" s="42">
        <v>8417.460317460318</v>
      </c>
      <c r="BV612" s="6">
        <f t="shared" ref="BV612:BV619" si="1004">100-BT612</f>
        <v>5.7000000000000028</v>
      </c>
      <c r="BW612" s="6">
        <f t="shared" ref="BW612:BW619" si="1005">BY612+CA612+CC612</f>
        <v>68.63130000000001</v>
      </c>
      <c r="BX612" s="22">
        <v>22.7</v>
      </c>
      <c r="BY612" s="22">
        <f t="shared" ref="BY612:BY619" si="1006">BX612*AP612/100</f>
        <v>15.594900000000001</v>
      </c>
      <c r="BZ612" s="6">
        <v>31.8</v>
      </c>
      <c r="CA612" s="22">
        <f t="shared" ref="CA612:CA619" si="1007">BZ612*AP612/100</f>
        <v>21.846600000000002</v>
      </c>
      <c r="CB612" s="6">
        <v>45.4</v>
      </c>
      <c r="CC612" s="22">
        <f t="shared" ref="CC612:CC619" si="1008">CB612*AP612/100</f>
        <v>31.189800000000002</v>
      </c>
      <c r="CD612" s="22" t="s">
        <v>431</v>
      </c>
      <c r="CE612" s="123">
        <v>96.5</v>
      </c>
      <c r="CF612" s="124">
        <v>7314</v>
      </c>
      <c r="CG612" s="123">
        <v>89</v>
      </c>
      <c r="CH612" s="124">
        <v>5611</v>
      </c>
      <c r="CI612" s="123">
        <v>49.4</v>
      </c>
      <c r="CJ612" s="123">
        <v>72.599999999999994</v>
      </c>
      <c r="CK612" s="124">
        <v>5344</v>
      </c>
      <c r="CL612" s="19">
        <f t="shared" ref="CL612:CL619" si="1009">BX612/BZ612</f>
        <v>0.71383647798742134</v>
      </c>
      <c r="CM612" s="19"/>
      <c r="CN612" s="19"/>
      <c r="CO612" s="19"/>
      <c r="CP612" s="6"/>
      <c r="CQ612" s="19"/>
      <c r="CR612" s="19"/>
      <c r="CS612" s="20"/>
      <c r="CT612" s="25"/>
      <c r="CU612" s="125"/>
      <c r="CV612" s="125"/>
      <c r="CW612" s="1"/>
      <c r="CX612" s="1"/>
      <c r="CY612" s="1"/>
      <c r="CZ612" s="22"/>
      <c r="DA612" s="16"/>
      <c r="DB612" s="126"/>
      <c r="DC612" s="127"/>
      <c r="DD612" s="128"/>
      <c r="DE612" s="1"/>
      <c r="DF612" s="1"/>
      <c r="DG612" s="1"/>
      <c r="DH612" s="1"/>
      <c r="DI612" s="1" t="s">
        <v>433</v>
      </c>
      <c r="DJ612" s="206" t="s">
        <v>490</v>
      </c>
      <c r="DK612" s="4">
        <v>2</v>
      </c>
      <c r="DL612" s="4"/>
      <c r="DM612" s="4"/>
      <c r="DN612" s="16">
        <v>0</v>
      </c>
      <c r="DO612" s="4"/>
      <c r="DP612" s="4"/>
      <c r="DQ612" s="4"/>
      <c r="DR612" s="55" t="s">
        <v>430</v>
      </c>
      <c r="DS612" s="22" t="s">
        <v>430</v>
      </c>
      <c r="DT612" s="22">
        <v>114</v>
      </c>
      <c r="DU612" s="22">
        <v>11.4</v>
      </c>
      <c r="DV612" s="22">
        <v>88.6</v>
      </c>
      <c r="DW612" s="22" t="s">
        <v>430</v>
      </c>
      <c r="DX612" s="22" t="s">
        <v>430</v>
      </c>
      <c r="DY612" s="22" t="s">
        <v>430</v>
      </c>
      <c r="DZ612" s="22" t="s">
        <v>430</v>
      </c>
      <c r="EA612" s="2">
        <v>0</v>
      </c>
      <c r="EB612" s="2"/>
      <c r="EC612" s="36"/>
      <c r="ED612" s="36"/>
      <c r="EE612" s="4">
        <f>L612</f>
        <v>11</v>
      </c>
      <c r="EF612" s="4">
        <v>30</v>
      </c>
      <c r="EG612" s="4"/>
      <c r="EH612" s="4">
        <v>1</v>
      </c>
      <c r="EI612" s="4" t="s">
        <v>2656</v>
      </c>
      <c r="EJ612" s="4" t="s">
        <v>430</v>
      </c>
      <c r="EK612" s="4" t="s">
        <v>430</v>
      </c>
      <c r="EL612" s="6" t="s">
        <v>430</v>
      </c>
      <c r="EM612" s="4"/>
      <c r="EN612" s="4">
        <v>0</v>
      </c>
      <c r="EO612" s="4">
        <v>2</v>
      </c>
      <c r="EP612" s="4">
        <v>2</v>
      </c>
      <c r="EQ612" s="31" t="s">
        <v>513</v>
      </c>
      <c r="ER612" s="14" t="s">
        <v>513</v>
      </c>
      <c r="ES612" s="129">
        <f>C612</f>
        <v>17713</v>
      </c>
      <c r="ET612" s="130">
        <v>75</v>
      </c>
      <c r="EU612" s="130">
        <v>19922</v>
      </c>
      <c r="EV612" s="130">
        <v>20000</v>
      </c>
      <c r="EW612" s="130">
        <v>40560</v>
      </c>
      <c r="EX612" s="130">
        <v>2584</v>
      </c>
      <c r="EY612" s="131">
        <f>EX612/EV612*EW612/ET612</f>
        <v>69.87136000000001</v>
      </c>
      <c r="EZ612" s="38">
        <f>L612*EY612</f>
        <v>768.58496000000014</v>
      </c>
      <c r="FA612" s="9"/>
      <c r="FB612" s="9"/>
      <c r="FC612" s="9"/>
      <c r="FD612" s="9"/>
      <c r="FE612" s="132"/>
      <c r="FF612" s="132"/>
      <c r="FG612" s="132"/>
      <c r="FH612" s="133"/>
      <c r="FI612" s="134"/>
      <c r="FJ612" s="133"/>
      <c r="FK612" s="135"/>
      <c r="FL612" s="136"/>
      <c r="FM612" s="9"/>
      <c r="FN612" s="1"/>
      <c r="FO612" s="40">
        <f>AC612/1000</f>
        <v>0.06</v>
      </c>
      <c r="FP612" s="9"/>
      <c r="FQ612" s="118">
        <f t="shared" ref="FQ612:FQ619" si="1010">EX612*100/EU612</f>
        <v>12.970585282602148</v>
      </c>
      <c r="FR612" s="137">
        <f>EY612/1000</f>
        <v>6.9871360000000007E-2</v>
      </c>
      <c r="FS612" s="9"/>
      <c r="FT612" s="1"/>
      <c r="FU612" s="335"/>
      <c r="FV612" s="344">
        <v>44652</v>
      </c>
      <c r="FW612" s="210"/>
      <c r="FX612" s="244" t="s">
        <v>1322</v>
      </c>
      <c r="FY612" s="243" t="s">
        <v>2557</v>
      </c>
      <c r="FZ612" s="1"/>
      <c r="GA612" s="237" t="s">
        <v>430</v>
      </c>
      <c r="GB612" s="9"/>
      <c r="GC612" s="9"/>
      <c r="GD612" s="1"/>
      <c r="GE612" s="20">
        <v>0</v>
      </c>
      <c r="GF612" s="237" t="s">
        <v>513</v>
      </c>
      <c r="GG612" s="1"/>
      <c r="GH612" s="244" t="s">
        <v>430</v>
      </c>
      <c r="GI612" s="351">
        <v>0</v>
      </c>
      <c r="GJ612" s="244" t="s">
        <v>513</v>
      </c>
      <c r="GK612" s="1"/>
      <c r="GL612" s="244" t="s">
        <v>513</v>
      </c>
      <c r="GM612" s="9"/>
      <c r="GN612" s="1"/>
      <c r="GO612" s="10">
        <v>44753</v>
      </c>
      <c r="GP612" s="10"/>
      <c r="GQ612" s="20"/>
      <c r="GR612" s="138"/>
      <c r="GS612" s="1"/>
      <c r="GT612" s="1"/>
      <c r="GU612" s="1"/>
      <c r="GV612" s="1"/>
      <c r="GW612" s="1"/>
      <c r="GX612" s="1"/>
      <c r="GY612" s="9"/>
      <c r="GZ612" s="9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22"/>
      <c r="KC612" s="22"/>
      <c r="KD612" s="22"/>
      <c r="KE612" s="20">
        <f t="shared" ref="KE612:KE619" si="1011">FR612*AO612/100*1000</f>
        <v>9.0832768000000019</v>
      </c>
      <c r="KF612" s="20">
        <f t="shared" ref="KF612:KF619" si="1012">FR612*AP612/100*1000</f>
        <v>48.001624320000005</v>
      </c>
      <c r="KG612" s="20">
        <f t="shared" ref="KG612:KG619" si="1013">FR612*AQ612/100*1000</f>
        <v>12.36723072</v>
      </c>
      <c r="KH612" s="20">
        <f t="shared" ref="KH612:KH619" si="1014">FR612*AX612/100*1000</f>
        <v>1.0620446720000001</v>
      </c>
      <c r="KI612" s="20">
        <f t="shared" ref="KI612:KI619" si="1015">FR612*BM612/100*1000</f>
        <v>8.3845632000000003E-2</v>
      </c>
      <c r="KJ612" s="20">
        <f t="shared" ref="KJ612:KJ619" si="1016">FR612*BY612/100*1000</f>
        <v>10.896368720640002</v>
      </c>
      <c r="KK612" s="20">
        <f t="shared" ref="KK612:KK619" si="1017">FR612*CA612/100*1000</f>
        <v>15.264516533760004</v>
      </c>
      <c r="KL612" s="20">
        <f t="shared" ref="KL612:KL619" si="1018">FR612*CC612/100*1000</f>
        <v>21.792737441280003</v>
      </c>
      <c r="KM612" s="1">
        <v>65.3</v>
      </c>
      <c r="KN612" s="1">
        <v>72.599999999999994</v>
      </c>
      <c r="KO612" s="9"/>
      <c r="KP612" s="22"/>
      <c r="KQ612" s="22"/>
      <c r="KR612" s="22"/>
      <c r="KS612" s="245" t="s">
        <v>430</v>
      </c>
      <c r="KT612" s="459" t="s">
        <v>430</v>
      </c>
      <c r="KU612" s="237" t="s">
        <v>430</v>
      </c>
      <c r="KV612" s="237" t="s">
        <v>430</v>
      </c>
      <c r="KW612" s="237" t="s">
        <v>430</v>
      </c>
      <c r="KX612" s="237" t="s">
        <v>430</v>
      </c>
      <c r="KY612" s="2" t="s">
        <v>430</v>
      </c>
      <c r="KZ612" s="2" t="s">
        <v>430</v>
      </c>
      <c r="LA612" s="11" t="s">
        <v>430</v>
      </c>
      <c r="LB612" s="11"/>
      <c r="LC612" s="11"/>
    </row>
    <row r="613" spans="1:315">
      <c r="A613" s="1">
        <v>214</v>
      </c>
      <c r="B613" s="1">
        <f>COUNTIFS($D$3:D613,D613,$F$3:F613,F613)</f>
        <v>1</v>
      </c>
      <c r="C613" s="34">
        <v>13372</v>
      </c>
      <c r="D613" s="72" t="s">
        <v>1275</v>
      </c>
      <c r="E613" s="73" t="s">
        <v>451</v>
      </c>
      <c r="F613" s="75">
        <v>491218021</v>
      </c>
      <c r="G613" s="74">
        <v>71</v>
      </c>
      <c r="H613" s="442">
        <v>44083</v>
      </c>
      <c r="I613" s="29" t="s">
        <v>441</v>
      </c>
      <c r="J613" s="24" t="s">
        <v>486</v>
      </c>
      <c r="K613" s="2" t="s">
        <v>429</v>
      </c>
      <c r="L613" s="1">
        <v>10</v>
      </c>
      <c r="M613" s="2">
        <v>1</v>
      </c>
      <c r="N613" s="2" t="s">
        <v>430</v>
      </c>
      <c r="O613" s="1"/>
      <c r="P613" s="1" t="s">
        <v>1246</v>
      </c>
      <c r="Q613" s="25"/>
      <c r="R613" s="25"/>
      <c r="S613" s="2"/>
      <c r="T613" s="41"/>
      <c r="U613" s="41"/>
      <c r="V613" s="57" t="s">
        <v>1270</v>
      </c>
      <c r="W613" s="27"/>
      <c r="X613" s="56"/>
      <c r="Y613" s="56"/>
      <c r="Z613" s="29"/>
      <c r="AA613" s="1" t="s">
        <v>793</v>
      </c>
      <c r="AB613" s="1"/>
      <c r="AC613" s="112" t="s">
        <v>734</v>
      </c>
      <c r="AD613" s="112" t="s">
        <v>734</v>
      </c>
      <c r="AE613" s="11"/>
      <c r="AF613" s="11"/>
      <c r="AG613" s="11" t="s">
        <v>490</v>
      </c>
      <c r="AH613" s="112">
        <v>50</v>
      </c>
      <c r="AI613" s="11"/>
      <c r="AJ613" s="11"/>
      <c r="AK613" s="112"/>
      <c r="AL613" s="1"/>
      <c r="AM613" s="11"/>
      <c r="AN613" s="1"/>
      <c r="AO613" s="113">
        <v>39.299999999999997</v>
      </c>
      <c r="AP613" s="114">
        <v>33.299999999999997</v>
      </c>
      <c r="AQ613" s="115">
        <v>24.8</v>
      </c>
      <c r="AR613" s="116">
        <f t="shared" si="997"/>
        <v>97.399999999999991</v>
      </c>
      <c r="AS613" s="117">
        <f t="shared" si="998"/>
        <v>1.1801801801801801</v>
      </c>
      <c r="AT613" s="118">
        <f t="shared" si="999"/>
        <v>29.268468468468466</v>
      </c>
      <c r="AU613" s="119">
        <f t="shared" si="1000"/>
        <v>0.67641996557659212</v>
      </c>
      <c r="AV613" s="19">
        <f>AW613*AO613/100</f>
        <v>34.323999999999998</v>
      </c>
      <c r="AW613" s="19">
        <f>98-AY613-(CD613*100/AO613)</f>
        <v>87.338422391857506</v>
      </c>
      <c r="AX613" s="120">
        <v>3.96</v>
      </c>
      <c r="AY613" s="19">
        <f>AX613*100/AO613</f>
        <v>10.076335877862595</v>
      </c>
      <c r="AZ613" s="1" t="s">
        <v>431</v>
      </c>
      <c r="BA613" s="55">
        <v>27.9</v>
      </c>
      <c r="BB613" s="1" t="s">
        <v>431</v>
      </c>
      <c r="BC613" s="6">
        <v>0.83</v>
      </c>
      <c r="BD613" s="6"/>
      <c r="BE613" s="19"/>
      <c r="BF613" s="19"/>
      <c r="BG613" s="64">
        <v>7423.333333333333</v>
      </c>
      <c r="BH613" s="64">
        <v>490.23255813953489</v>
      </c>
      <c r="BI613" s="19">
        <v>7.03</v>
      </c>
      <c r="BJ613" s="19">
        <v>33.700000000000003</v>
      </c>
      <c r="BK613" s="1">
        <v>66.3</v>
      </c>
      <c r="BL613" s="144">
        <f t="shared" si="1001"/>
        <v>0.50829562594268485</v>
      </c>
      <c r="BM613" s="122">
        <v>0.27</v>
      </c>
      <c r="BN613" s="6">
        <f t="shared" si="1002"/>
        <v>0.68702290076335881</v>
      </c>
      <c r="BO613" s="1" t="s">
        <v>431</v>
      </c>
      <c r="BP613" s="19">
        <v>48.5</v>
      </c>
      <c r="BQ613" s="19">
        <v>65.211999999999989</v>
      </c>
      <c r="BR613" s="42">
        <v>60515.4</v>
      </c>
      <c r="BS613" s="6">
        <f t="shared" si="1003"/>
        <v>72.900000000000006</v>
      </c>
      <c r="BT613" s="4">
        <v>89.9</v>
      </c>
      <c r="BU613" s="42">
        <v>5832.203389830509</v>
      </c>
      <c r="BV613" s="6">
        <f t="shared" si="1004"/>
        <v>10.099999999999994</v>
      </c>
      <c r="BW613" s="6">
        <f t="shared" si="1005"/>
        <v>32.767200000000003</v>
      </c>
      <c r="BX613" s="2">
        <v>21.7</v>
      </c>
      <c r="BY613" s="22">
        <f t="shared" si="1006"/>
        <v>7.2260999999999989</v>
      </c>
      <c r="BZ613" s="4">
        <v>51.2</v>
      </c>
      <c r="CA613" s="22">
        <f t="shared" si="1007"/>
        <v>17.049600000000002</v>
      </c>
      <c r="CB613" s="4">
        <v>25.5</v>
      </c>
      <c r="CC613" s="22">
        <f t="shared" si="1008"/>
        <v>8.4915000000000003</v>
      </c>
      <c r="CD613" s="22">
        <v>0.23</v>
      </c>
      <c r="CE613" s="123">
        <v>98.5</v>
      </c>
      <c r="CF613" s="123">
        <v>9447</v>
      </c>
      <c r="CG613" s="123">
        <v>97.9</v>
      </c>
      <c r="CH613" s="123">
        <v>6614</v>
      </c>
      <c r="CI613" s="123">
        <v>85.3</v>
      </c>
      <c r="CJ613" s="123">
        <v>94.3</v>
      </c>
      <c r="CK613" s="123">
        <v>5964</v>
      </c>
      <c r="CL613" s="19">
        <f t="shared" si="1009"/>
        <v>0.42382812499999994</v>
      </c>
      <c r="CM613" s="22"/>
      <c r="CN613" s="22"/>
      <c r="CO613" s="22"/>
      <c r="CP613" s="6"/>
      <c r="CQ613" s="19"/>
      <c r="CR613" s="19">
        <v>71.8</v>
      </c>
      <c r="CS613" s="20">
        <v>2479</v>
      </c>
      <c r="CT613" s="22"/>
      <c r="CU613" s="139"/>
      <c r="CV613" s="139"/>
      <c r="CW613" s="22"/>
      <c r="CX613" s="22"/>
      <c r="CY613" s="1"/>
      <c r="CZ613" s="22"/>
      <c r="DA613" s="16"/>
      <c r="DB613" s="126" t="s">
        <v>440</v>
      </c>
      <c r="DC613" s="127"/>
      <c r="DD613" s="128" t="s">
        <v>1276</v>
      </c>
      <c r="DE613" s="1"/>
      <c r="DF613" s="1"/>
      <c r="DG613" s="1"/>
      <c r="DH613" s="1"/>
      <c r="DI613" s="1" t="s">
        <v>433</v>
      </c>
      <c r="DJ613" s="206" t="s">
        <v>490</v>
      </c>
      <c r="DK613" s="4">
        <v>2</v>
      </c>
      <c r="DL613" s="4"/>
      <c r="DM613" s="4"/>
      <c r="DN613" s="16">
        <v>0</v>
      </c>
      <c r="DO613" s="4"/>
      <c r="DP613" s="4"/>
      <c r="DQ613" s="4"/>
      <c r="DR613" s="1" t="s">
        <v>430</v>
      </c>
      <c r="DS613" s="1" t="s">
        <v>430</v>
      </c>
      <c r="DT613" s="1">
        <v>272</v>
      </c>
      <c r="DU613" s="1">
        <v>18</v>
      </c>
      <c r="DV613" s="1">
        <v>82</v>
      </c>
      <c r="DW613" s="1" t="s">
        <v>430</v>
      </c>
      <c r="DX613" s="1" t="s">
        <v>430</v>
      </c>
      <c r="DY613" s="1" t="s">
        <v>430</v>
      </c>
      <c r="DZ613" s="1" t="s">
        <v>430</v>
      </c>
      <c r="EA613" s="1">
        <v>0</v>
      </c>
      <c r="EB613" s="1"/>
      <c r="EC613" s="36"/>
      <c r="ED613" s="36"/>
      <c r="EE613" s="4">
        <v>10</v>
      </c>
      <c r="EF613" s="4">
        <v>8</v>
      </c>
      <c r="EG613" s="4"/>
      <c r="EH613" s="4">
        <v>1</v>
      </c>
      <c r="EI613" s="4" t="s">
        <v>2916</v>
      </c>
      <c r="EJ613" s="4">
        <v>186</v>
      </c>
      <c r="EK613" s="4">
        <v>89</v>
      </c>
      <c r="EL613" s="6">
        <f>EK613/(EJ613*EJ613*0.01*0.01)</f>
        <v>25.72551740085559</v>
      </c>
      <c r="EM613" s="4"/>
      <c r="EN613" s="4">
        <v>0</v>
      </c>
      <c r="EO613" s="4">
        <v>3</v>
      </c>
      <c r="EP613" s="4">
        <v>2</v>
      </c>
      <c r="EQ613" s="31">
        <v>8</v>
      </c>
      <c r="ER613" s="14">
        <v>44761</v>
      </c>
      <c r="ES613" s="129">
        <v>13372</v>
      </c>
      <c r="ET613" s="130">
        <v>75</v>
      </c>
      <c r="EU613" s="130">
        <v>26900</v>
      </c>
      <c r="EV613" s="130" t="s">
        <v>431</v>
      </c>
      <c r="EW613" s="130">
        <v>39780</v>
      </c>
      <c r="EX613" s="130">
        <v>1673</v>
      </c>
      <c r="EY613" s="131"/>
      <c r="EZ613" s="38"/>
      <c r="FA613" s="9"/>
      <c r="FB613" s="9"/>
      <c r="FC613" s="9"/>
      <c r="FD613" s="9"/>
      <c r="FE613" s="132"/>
      <c r="FF613" s="132"/>
      <c r="FG613" s="132"/>
      <c r="FH613" s="133"/>
      <c r="FI613" s="137">
        <f>EX613/50000</f>
        <v>3.3459999999999997E-2</v>
      </c>
      <c r="FJ613" s="133"/>
      <c r="FK613" s="135"/>
      <c r="FL613" s="136"/>
      <c r="FM613" s="9"/>
      <c r="FN613" s="1"/>
      <c r="FO613" s="40" t="s">
        <v>431</v>
      </c>
      <c r="FP613" s="9"/>
      <c r="FQ613" s="118">
        <f t="shared" si="1010"/>
        <v>6.2193308550185877</v>
      </c>
      <c r="FR613" s="137">
        <v>3.3459999999999997E-2</v>
      </c>
      <c r="FS613" s="140">
        <f>DT613/FI613/1000</f>
        <v>8.129109384339511</v>
      </c>
      <c r="FT613" s="140"/>
      <c r="FU613" s="335"/>
      <c r="FV613" s="344">
        <v>43770</v>
      </c>
      <c r="FW613" s="210"/>
      <c r="FX613" s="244" t="s">
        <v>1349</v>
      </c>
      <c r="FY613" s="243" t="s">
        <v>2897</v>
      </c>
      <c r="FZ613" s="1"/>
      <c r="GA613" s="1">
        <v>3</v>
      </c>
      <c r="GB613" s="9"/>
      <c r="GC613" s="9"/>
      <c r="GD613" s="1"/>
      <c r="GE613" s="20">
        <v>0</v>
      </c>
      <c r="GF613" s="237" t="s">
        <v>513</v>
      </c>
      <c r="GG613" s="1"/>
      <c r="GH613" s="28">
        <v>44202</v>
      </c>
      <c r="GI613" s="351">
        <v>1</v>
      </c>
      <c r="GJ613" s="244" t="s">
        <v>2915</v>
      </c>
      <c r="GK613" s="1"/>
      <c r="GL613" s="244" t="s">
        <v>513</v>
      </c>
      <c r="GM613" s="9"/>
      <c r="GN613" s="1"/>
      <c r="GO613" s="10">
        <v>44083</v>
      </c>
      <c r="GP613" s="10"/>
      <c r="GQ613" s="20"/>
      <c r="GR613" s="138"/>
      <c r="GS613" s="1"/>
      <c r="GT613" s="1"/>
      <c r="GU613" s="1"/>
      <c r="GV613" s="1"/>
      <c r="GW613" s="1"/>
      <c r="GX613" s="1"/>
      <c r="GY613" s="9"/>
      <c r="GZ613" s="9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9"/>
      <c r="KC613" s="9"/>
      <c r="KD613" s="9"/>
      <c r="KE613" s="20">
        <f t="shared" si="1011"/>
        <v>13.149779999999998</v>
      </c>
      <c r="KF613" s="20">
        <f t="shared" si="1012"/>
        <v>11.142179999999996</v>
      </c>
      <c r="KG613" s="20">
        <f t="shared" si="1013"/>
        <v>8.2980799999999988</v>
      </c>
      <c r="KH613" s="20">
        <f t="shared" si="1014"/>
        <v>1.325016</v>
      </c>
      <c r="KI613" s="20">
        <f t="shared" si="1015"/>
        <v>9.0341999999999992E-2</v>
      </c>
      <c r="KJ613" s="20">
        <f t="shared" si="1016"/>
        <v>2.4178530599999997</v>
      </c>
      <c r="KK613" s="20">
        <f t="shared" si="1017"/>
        <v>5.7047961599999999</v>
      </c>
      <c r="KL613" s="20">
        <f t="shared" si="1018"/>
        <v>2.8412558999999997</v>
      </c>
      <c r="KM613" s="9"/>
      <c r="KN613" s="9"/>
      <c r="KO613" s="9"/>
      <c r="KP613" s="1"/>
      <c r="KQ613" s="9"/>
      <c r="KR613" s="9"/>
      <c r="KS613" s="23">
        <v>44202</v>
      </c>
      <c r="KT613" s="20">
        <v>2</v>
      </c>
      <c r="KU613" s="1">
        <v>3</v>
      </c>
      <c r="KV613" s="1">
        <v>3</v>
      </c>
      <c r="KW613" s="23">
        <v>44967</v>
      </c>
      <c r="KX613" s="1">
        <v>1</v>
      </c>
      <c r="KY613" s="1">
        <v>4</v>
      </c>
      <c r="KZ613" s="1">
        <v>4</v>
      </c>
      <c r="LA613" s="11" t="s">
        <v>2438</v>
      </c>
      <c r="LB613" s="11"/>
      <c r="LC613" s="11"/>
    </row>
    <row r="614" spans="1:315">
      <c r="A614" s="1">
        <v>282</v>
      </c>
      <c r="B614" s="1">
        <f>COUNTIFS($D$3:D614,D614,$F$3:F614,F614)</f>
        <v>2</v>
      </c>
      <c r="C614" s="34">
        <v>16192</v>
      </c>
      <c r="D614" s="72" t="s">
        <v>1275</v>
      </c>
      <c r="E614" s="73" t="s">
        <v>451</v>
      </c>
      <c r="F614" s="75">
        <v>491218021</v>
      </c>
      <c r="G614" s="74">
        <v>72</v>
      </c>
      <c r="H614" s="442">
        <v>44475</v>
      </c>
      <c r="I614" s="29" t="s">
        <v>441</v>
      </c>
      <c r="J614" s="24" t="s">
        <v>486</v>
      </c>
      <c r="K614" s="2" t="s">
        <v>429</v>
      </c>
      <c r="L614" s="2">
        <v>12</v>
      </c>
      <c r="M614" s="2">
        <v>2</v>
      </c>
      <c r="N614" s="2" t="s">
        <v>430</v>
      </c>
      <c r="O614" s="11"/>
      <c r="P614" s="2" t="s">
        <v>1808</v>
      </c>
      <c r="Q614" s="11"/>
      <c r="R614" s="11"/>
      <c r="S614" s="11"/>
      <c r="T614" s="41"/>
      <c r="U614" s="41"/>
      <c r="V614" s="61" t="s">
        <v>1358</v>
      </c>
      <c r="W614" s="41"/>
      <c r="X614" s="41"/>
      <c r="Y614" s="63"/>
      <c r="Z614" s="11"/>
      <c r="AA614" s="1" t="s">
        <v>1784</v>
      </c>
      <c r="AB614" s="1"/>
      <c r="AC614" s="112">
        <v>56</v>
      </c>
      <c r="AD614" s="112">
        <v>600</v>
      </c>
      <c r="AE614" s="11"/>
      <c r="AF614" s="11"/>
      <c r="AG614" s="11" t="s">
        <v>490</v>
      </c>
      <c r="AH614" s="112">
        <v>50</v>
      </c>
      <c r="AI614" s="11"/>
      <c r="AJ614" s="11"/>
      <c r="AK614" s="112"/>
      <c r="AL614" s="1"/>
      <c r="AM614" s="11"/>
      <c r="AN614" s="1"/>
      <c r="AO614" s="113">
        <v>59.6</v>
      </c>
      <c r="AP614" s="114">
        <v>15.6</v>
      </c>
      <c r="AQ614" s="115">
        <v>23.4</v>
      </c>
      <c r="AR614" s="116">
        <f t="shared" si="997"/>
        <v>98.6</v>
      </c>
      <c r="AS614" s="117">
        <f t="shared" si="998"/>
        <v>3.8205128205128207</v>
      </c>
      <c r="AT614" s="118">
        <f t="shared" si="999"/>
        <v>89.4</v>
      </c>
      <c r="AU614" s="119">
        <f t="shared" si="1000"/>
        <v>1.5282051282051283</v>
      </c>
      <c r="AV614" s="19">
        <f>AW614*AO614/100</f>
        <v>53.277999999999999</v>
      </c>
      <c r="AW614" s="19">
        <f>98-AY614-(CD614*100/AO614)</f>
        <v>89.392617449664428</v>
      </c>
      <c r="AX614" s="120">
        <v>4.55</v>
      </c>
      <c r="AY614" s="19">
        <f>AX614*100/AO614</f>
        <v>7.6342281879194633</v>
      </c>
      <c r="AZ614" s="1" t="s">
        <v>431</v>
      </c>
      <c r="BA614" s="55">
        <v>15.340000000000002</v>
      </c>
      <c r="BB614" s="1" t="s">
        <v>431</v>
      </c>
      <c r="BC614" s="6">
        <v>0.11</v>
      </c>
      <c r="BD614" s="6"/>
      <c r="BE614" s="19"/>
      <c r="BF614" s="19"/>
      <c r="BG614" s="64">
        <v>4762.5</v>
      </c>
      <c r="BH614" s="64">
        <v>444.07</v>
      </c>
      <c r="BI614" s="19">
        <v>0.3</v>
      </c>
      <c r="BJ614" s="19">
        <v>20.9</v>
      </c>
      <c r="BK614" s="19">
        <f>100-BJ614</f>
        <v>79.099999999999994</v>
      </c>
      <c r="BL614" s="121">
        <f t="shared" si="1001"/>
        <v>0.26422250316055623</v>
      </c>
      <c r="BM614" s="122">
        <v>0.27</v>
      </c>
      <c r="BN614" s="6">
        <f t="shared" si="1002"/>
        <v>0.45302013422818793</v>
      </c>
      <c r="BO614" s="1" t="s">
        <v>431</v>
      </c>
      <c r="BP614" s="19">
        <v>29.224999999999998</v>
      </c>
      <c r="BQ614" s="19">
        <v>29.64</v>
      </c>
      <c r="BR614" s="42">
        <v>36284.76</v>
      </c>
      <c r="BS614" s="6">
        <f t="shared" si="1003"/>
        <v>70.900000000000006</v>
      </c>
      <c r="BT614" s="4">
        <v>89</v>
      </c>
      <c r="BU614" s="42">
        <v>6529.04</v>
      </c>
      <c r="BV614" s="6">
        <f t="shared" si="1004"/>
        <v>11</v>
      </c>
      <c r="BW614" s="6">
        <f t="shared" si="1005"/>
        <v>15.475200000000001</v>
      </c>
      <c r="BX614" s="22">
        <v>16.899999999999999</v>
      </c>
      <c r="BY614" s="22">
        <f t="shared" si="1006"/>
        <v>2.6364000000000001</v>
      </c>
      <c r="BZ614" s="6">
        <v>54</v>
      </c>
      <c r="CA614" s="22">
        <f t="shared" si="1007"/>
        <v>8.4239999999999995</v>
      </c>
      <c r="CB614" s="6">
        <v>28.3</v>
      </c>
      <c r="CC614" s="22">
        <f t="shared" si="1008"/>
        <v>4.4148000000000005</v>
      </c>
      <c r="CD614" s="22">
        <v>0.57999999999999996</v>
      </c>
      <c r="CE614" s="123">
        <v>94.7</v>
      </c>
      <c r="CF614" s="124">
        <v>8517</v>
      </c>
      <c r="CG614" s="123">
        <v>88.7</v>
      </c>
      <c r="CH614" s="124">
        <v>6167</v>
      </c>
      <c r="CI614" s="123">
        <v>48.5</v>
      </c>
      <c r="CJ614" s="123">
        <v>77.900000000000006</v>
      </c>
      <c r="CK614" s="124">
        <v>5909</v>
      </c>
      <c r="CL614" s="19">
        <f t="shared" si="1009"/>
        <v>0.31296296296296294</v>
      </c>
      <c r="CM614" s="19"/>
      <c r="CN614" s="19"/>
      <c r="CO614" s="19"/>
      <c r="CP614" s="6"/>
      <c r="CQ614" s="19"/>
      <c r="CR614" s="19"/>
      <c r="CS614" s="20"/>
      <c r="CT614" s="25"/>
      <c r="CU614" s="125"/>
      <c r="CV614" s="125"/>
      <c r="CW614" s="1"/>
      <c r="CX614" s="1"/>
      <c r="CY614" s="1"/>
      <c r="CZ614" s="22"/>
      <c r="DA614" s="16"/>
      <c r="DB614" s="126" t="s">
        <v>446</v>
      </c>
      <c r="DC614" s="127"/>
      <c r="DD614" s="128" t="s">
        <v>1826</v>
      </c>
      <c r="DE614" s="1"/>
      <c r="DF614" s="1"/>
      <c r="DG614" s="1"/>
      <c r="DH614" s="1"/>
      <c r="DI614" s="1" t="s">
        <v>433</v>
      </c>
      <c r="DJ614" s="206" t="s">
        <v>490</v>
      </c>
      <c r="DK614" s="4">
        <v>2</v>
      </c>
      <c r="DL614" s="4"/>
      <c r="DM614" s="4"/>
      <c r="DN614" s="16">
        <v>0</v>
      </c>
      <c r="DO614" s="4"/>
      <c r="DP614" s="4"/>
      <c r="DQ614" s="4"/>
      <c r="DR614" s="22" t="s">
        <v>430</v>
      </c>
      <c r="DS614" s="22" t="s">
        <v>430</v>
      </c>
      <c r="DT614" s="22">
        <v>87</v>
      </c>
      <c r="DU614" s="22">
        <v>18.399999999999999</v>
      </c>
      <c r="DV614" s="22">
        <v>81.599999999999994</v>
      </c>
      <c r="DW614" s="39" t="s">
        <v>430</v>
      </c>
      <c r="DX614" s="39" t="s">
        <v>430</v>
      </c>
      <c r="DY614" s="39" t="s">
        <v>430</v>
      </c>
      <c r="DZ614" s="39" t="s">
        <v>430</v>
      </c>
      <c r="EA614" s="2">
        <v>0</v>
      </c>
      <c r="EB614" s="2"/>
      <c r="EC614" s="36"/>
      <c r="ED614" s="36"/>
      <c r="EE614" s="4">
        <f>L614</f>
        <v>12</v>
      </c>
      <c r="EF614" s="4">
        <v>21</v>
      </c>
      <c r="EG614" s="4"/>
      <c r="EH614" s="4">
        <v>1</v>
      </c>
      <c r="EI614" s="4" t="s">
        <v>2916</v>
      </c>
      <c r="EJ614" s="4">
        <v>186</v>
      </c>
      <c r="EK614" s="4">
        <v>89</v>
      </c>
      <c r="EL614" s="6">
        <f>EK614/(EJ614*EJ614*0.01*0.01)</f>
        <v>25.72551740085559</v>
      </c>
      <c r="EM614" s="4"/>
      <c r="EN614" s="4">
        <v>0</v>
      </c>
      <c r="EO614" s="4">
        <v>3</v>
      </c>
      <c r="EP614" s="4">
        <v>2</v>
      </c>
      <c r="EQ614" s="31">
        <v>8</v>
      </c>
      <c r="ER614" s="14">
        <v>44761</v>
      </c>
      <c r="ES614" s="129">
        <f>C614</f>
        <v>16192</v>
      </c>
      <c r="ET614" s="130">
        <v>75</v>
      </c>
      <c r="EU614" s="130">
        <v>9681</v>
      </c>
      <c r="EV614" s="130">
        <v>8000</v>
      </c>
      <c r="EW614" s="130">
        <v>37440</v>
      </c>
      <c r="EX614" s="130">
        <v>898</v>
      </c>
      <c r="EY614" s="131">
        <f t="shared" ref="EY614:EY619" si="1019">EX614/EV614*EW614/ET614</f>
        <v>56.035200000000003</v>
      </c>
      <c r="EZ614" s="38">
        <f t="shared" ref="EZ614:EZ619" si="1020">L614*EY614</f>
        <v>672.42240000000004</v>
      </c>
      <c r="FA614" s="9"/>
      <c r="FB614" s="9"/>
      <c r="FC614" s="9"/>
      <c r="FD614" s="9"/>
      <c r="FE614" s="132"/>
      <c r="FF614" s="132"/>
      <c r="FG614" s="132"/>
      <c r="FH614" s="133"/>
      <c r="FI614" s="134"/>
      <c r="FJ614" s="133"/>
      <c r="FK614" s="135"/>
      <c r="FL614" s="136"/>
      <c r="FM614" s="9"/>
      <c r="FN614" s="1"/>
      <c r="FO614" s="40">
        <f t="shared" ref="FO614:FO619" si="1021">AC614/1000</f>
        <v>5.6000000000000001E-2</v>
      </c>
      <c r="FP614" s="9"/>
      <c r="FQ614" s="118">
        <f t="shared" si="1010"/>
        <v>9.2759012498708806</v>
      </c>
      <c r="FR614" s="137">
        <f t="shared" ref="FR614:FR619" si="1022">EY614/1000</f>
        <v>5.60352E-2</v>
      </c>
      <c r="FS614" s="9"/>
      <c r="FT614" s="1"/>
      <c r="FU614" s="335"/>
      <c r="FV614" s="344">
        <v>43770</v>
      </c>
      <c r="FW614" s="210"/>
      <c r="FX614" s="244" t="s">
        <v>1349</v>
      </c>
      <c r="FY614" s="243" t="s">
        <v>2897</v>
      </c>
      <c r="FZ614" s="1"/>
      <c r="GA614" s="1">
        <v>3</v>
      </c>
      <c r="GB614" s="9"/>
      <c r="GC614" s="9"/>
      <c r="GD614" s="1"/>
      <c r="GE614" s="20">
        <v>0</v>
      </c>
      <c r="GF614" s="237" t="s">
        <v>513</v>
      </c>
      <c r="GG614" s="1"/>
      <c r="GH614" s="28">
        <v>44608</v>
      </c>
      <c r="GI614" s="351">
        <v>1</v>
      </c>
      <c r="GJ614" s="244" t="s">
        <v>2915</v>
      </c>
      <c r="GK614" s="1"/>
      <c r="GL614" s="244" t="s">
        <v>513</v>
      </c>
      <c r="GM614" s="9"/>
      <c r="GN614" s="1"/>
      <c r="GO614" s="10"/>
      <c r="GP614" s="10"/>
      <c r="GQ614" s="20"/>
      <c r="GR614" s="138"/>
      <c r="GS614" s="1"/>
      <c r="GT614" s="1"/>
      <c r="GU614" s="1"/>
      <c r="GV614" s="1"/>
      <c r="GW614" s="1"/>
      <c r="GX614" s="1"/>
      <c r="GY614" s="9"/>
      <c r="GZ614" s="9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22">
        <v>61.7</v>
      </c>
      <c r="KC614" s="22">
        <v>27.6</v>
      </c>
      <c r="KD614" s="22">
        <v>19.8</v>
      </c>
      <c r="KE614" s="20">
        <f t="shared" si="1011"/>
        <v>33.396979199999997</v>
      </c>
      <c r="KF614" s="20">
        <f t="shared" si="1012"/>
        <v>8.7414912000000005</v>
      </c>
      <c r="KG614" s="20">
        <f t="shared" si="1013"/>
        <v>13.1122368</v>
      </c>
      <c r="KH614" s="20">
        <f t="shared" si="1014"/>
        <v>2.5496015999999999</v>
      </c>
      <c r="KI614" s="20">
        <f t="shared" si="1015"/>
        <v>0.15129503999999999</v>
      </c>
      <c r="KJ614" s="20">
        <f t="shared" si="1016"/>
        <v>1.4773120127999999</v>
      </c>
      <c r="KK614" s="20">
        <f t="shared" si="1017"/>
        <v>4.7204052479999996</v>
      </c>
      <c r="KL614" s="20">
        <f t="shared" si="1018"/>
        <v>2.4738420096000002</v>
      </c>
      <c r="KM614" s="9"/>
      <c r="KN614" s="9"/>
      <c r="KO614" s="9"/>
      <c r="KP614" s="1"/>
      <c r="KQ614" s="9"/>
      <c r="KR614" s="9"/>
      <c r="KS614" s="23">
        <v>44608</v>
      </c>
      <c r="KT614" s="20">
        <v>2</v>
      </c>
      <c r="KU614" s="1">
        <v>3</v>
      </c>
      <c r="KV614" s="1">
        <v>1</v>
      </c>
      <c r="KW614" s="23">
        <v>44967</v>
      </c>
      <c r="KX614" s="1">
        <v>1</v>
      </c>
      <c r="KY614" s="1">
        <v>4</v>
      </c>
      <c r="KZ614" s="1">
        <v>4</v>
      </c>
      <c r="LA614" s="11" t="s">
        <v>2438</v>
      </c>
      <c r="LB614" s="11"/>
      <c r="LC614" s="11"/>
    </row>
    <row r="615" spans="1:315">
      <c r="A615" s="1">
        <v>113</v>
      </c>
      <c r="B615" s="1">
        <f>COUNTIFS($D$3:D615,D615,$F$3:F615,F615)</f>
        <v>1</v>
      </c>
      <c r="C615" s="34">
        <v>12706</v>
      </c>
      <c r="D615" s="21" t="s">
        <v>1119</v>
      </c>
      <c r="E615" s="2" t="s">
        <v>746</v>
      </c>
      <c r="F615" s="12">
        <v>465614711</v>
      </c>
      <c r="G615" s="1">
        <v>74</v>
      </c>
      <c r="H615" s="441">
        <v>43957</v>
      </c>
      <c r="I615" s="29" t="s">
        <v>1120</v>
      </c>
      <c r="J615" s="24" t="s">
        <v>486</v>
      </c>
      <c r="K615" s="2" t="s">
        <v>429</v>
      </c>
      <c r="L615" s="1">
        <v>3</v>
      </c>
      <c r="M615" s="2">
        <v>1</v>
      </c>
      <c r="N615" s="2" t="s">
        <v>430</v>
      </c>
      <c r="O615" s="1"/>
      <c r="P615" s="1" t="s">
        <v>1121</v>
      </c>
      <c r="Q615" s="25"/>
      <c r="R615" s="25"/>
      <c r="S615" s="2"/>
      <c r="T615" s="41"/>
      <c r="U615" s="41"/>
      <c r="V615" s="54" t="s">
        <v>1107</v>
      </c>
      <c r="W615" s="27"/>
      <c r="X615" s="56"/>
      <c r="Y615" s="56"/>
      <c r="Z615" s="29"/>
      <c r="AA615" s="1" t="s">
        <v>793</v>
      </c>
      <c r="AB615" s="1"/>
      <c r="AC615" s="112">
        <v>147</v>
      </c>
      <c r="AD615" s="112">
        <v>400</v>
      </c>
      <c r="AE615" s="11"/>
      <c r="AF615" s="11"/>
      <c r="AG615" s="11" t="s">
        <v>490</v>
      </c>
      <c r="AH615" s="112">
        <v>50</v>
      </c>
      <c r="AI615" s="11"/>
      <c r="AJ615" s="11"/>
      <c r="AK615" s="112"/>
      <c r="AL615" s="1"/>
      <c r="AM615" s="11"/>
      <c r="AN615" s="1"/>
      <c r="AO615" s="113">
        <v>33</v>
      </c>
      <c r="AP615" s="114">
        <v>64.5</v>
      </c>
      <c r="AQ615" s="115">
        <v>1.35</v>
      </c>
      <c r="AR615" s="116">
        <f t="shared" si="997"/>
        <v>98.85</v>
      </c>
      <c r="AS615" s="117">
        <f t="shared" si="998"/>
        <v>0.51162790697674421</v>
      </c>
      <c r="AT615" s="118">
        <f t="shared" si="999"/>
        <v>0.69069767441860475</v>
      </c>
      <c r="AU615" s="119">
        <f t="shared" si="1000"/>
        <v>0.50113895216400917</v>
      </c>
      <c r="AV615" s="19">
        <f>AW615*AO615/100</f>
        <v>30.96</v>
      </c>
      <c r="AW615" s="19">
        <f>98-AY615-(CD615*100/AO615)</f>
        <v>93.818181818181813</v>
      </c>
      <c r="AX615" s="120">
        <v>1.1499999999999999</v>
      </c>
      <c r="AY615" s="19">
        <f>AX615*100/AO615</f>
        <v>3.4848484848484844</v>
      </c>
      <c r="AZ615" s="1" t="s">
        <v>431</v>
      </c>
      <c r="BA615" s="55">
        <v>49.6</v>
      </c>
      <c r="BB615" s="1" t="s">
        <v>431</v>
      </c>
      <c r="BC615" s="6">
        <v>3.1E-2</v>
      </c>
      <c r="BD615" s="6"/>
      <c r="BE615" s="19"/>
      <c r="BF615" s="19"/>
      <c r="BG615" s="2">
        <v>7821</v>
      </c>
      <c r="BH615" s="64">
        <v>277.5</v>
      </c>
      <c r="BI615" s="19">
        <v>0</v>
      </c>
      <c r="BJ615" s="19">
        <v>45.2</v>
      </c>
      <c r="BK615" s="1">
        <v>54.8</v>
      </c>
      <c r="BL615" s="121">
        <f t="shared" si="1001"/>
        <v>0.82481751824817529</v>
      </c>
      <c r="BM615" s="122">
        <v>0.52</v>
      </c>
      <c r="BN615" s="6">
        <f t="shared" si="1002"/>
        <v>1.5757575757575757</v>
      </c>
      <c r="BO615" s="1" t="s">
        <v>431</v>
      </c>
      <c r="BP615" s="1">
        <v>33.6</v>
      </c>
      <c r="BQ615" s="19">
        <v>55.37</v>
      </c>
      <c r="BR615" s="4">
        <v>40933</v>
      </c>
      <c r="BS615" s="6">
        <f t="shared" si="1003"/>
        <v>54.5</v>
      </c>
      <c r="BT615" s="4">
        <v>93.3</v>
      </c>
      <c r="BU615" s="42">
        <v>7398.0249999999996</v>
      </c>
      <c r="BV615" s="6">
        <f t="shared" si="1004"/>
        <v>6.7000000000000028</v>
      </c>
      <c r="BW615" s="6">
        <f t="shared" si="1005"/>
        <v>63.790500000000002</v>
      </c>
      <c r="BX615" s="2">
        <v>22.9</v>
      </c>
      <c r="BY615" s="22">
        <f t="shared" si="1006"/>
        <v>14.7705</v>
      </c>
      <c r="BZ615" s="4">
        <v>31.6</v>
      </c>
      <c r="CA615" s="22">
        <f t="shared" si="1007"/>
        <v>20.382000000000001</v>
      </c>
      <c r="CB615" s="4">
        <v>44.4</v>
      </c>
      <c r="CC615" s="22">
        <f t="shared" si="1008"/>
        <v>28.637999999999998</v>
      </c>
      <c r="CD615" s="22">
        <v>0.23</v>
      </c>
      <c r="CE615" s="123">
        <v>93.8</v>
      </c>
      <c r="CF615" s="124">
        <v>6618.0999999999995</v>
      </c>
      <c r="CG615" s="123">
        <v>87.6</v>
      </c>
      <c r="CH615" s="124">
        <v>4808</v>
      </c>
      <c r="CI615" s="123">
        <v>60.3</v>
      </c>
      <c r="CJ615" s="123">
        <v>77</v>
      </c>
      <c r="CK615" s="124">
        <v>4578.0999999999995</v>
      </c>
      <c r="CL615" s="19">
        <f t="shared" si="1009"/>
        <v>0.72468354430379744</v>
      </c>
      <c r="CM615" s="22"/>
      <c r="CN615" s="22"/>
      <c r="CO615" s="22"/>
      <c r="CP615" s="6">
        <v>2.58</v>
      </c>
      <c r="CQ615" s="19"/>
      <c r="CR615" s="19"/>
      <c r="CS615" s="19"/>
      <c r="CT615" s="22"/>
      <c r="CU615" s="139"/>
      <c r="CV615" s="139"/>
      <c r="CW615" s="22"/>
      <c r="CX615" s="22"/>
      <c r="CY615" s="1"/>
      <c r="CZ615" s="22"/>
      <c r="DA615" s="16">
        <v>3</v>
      </c>
      <c r="DB615" s="126" t="s">
        <v>256</v>
      </c>
      <c r="DC615" s="127"/>
      <c r="DD615" s="128" t="s">
        <v>1122</v>
      </c>
      <c r="DE615" s="1"/>
      <c r="DF615" s="1"/>
      <c r="DG615" s="1"/>
      <c r="DH615" s="1"/>
      <c r="DI615" s="1" t="s">
        <v>435</v>
      </c>
      <c r="DJ615" s="206" t="s">
        <v>490</v>
      </c>
      <c r="DK615" s="4">
        <v>2</v>
      </c>
      <c r="DL615" s="4"/>
      <c r="DM615" s="4"/>
      <c r="DN615" s="16">
        <v>0</v>
      </c>
      <c r="DO615" s="4"/>
      <c r="DP615" s="4"/>
      <c r="DQ615" s="4"/>
      <c r="DR615" s="1" t="s">
        <v>430</v>
      </c>
      <c r="DS615" s="1" t="s">
        <v>430</v>
      </c>
      <c r="DT615" s="22">
        <v>129</v>
      </c>
      <c r="DU615" s="22">
        <v>3.1</v>
      </c>
      <c r="DV615" s="22">
        <v>96.9</v>
      </c>
      <c r="DW615" s="1" t="s">
        <v>430</v>
      </c>
      <c r="DX615" s="1" t="s">
        <v>430</v>
      </c>
      <c r="DY615" s="1" t="s">
        <v>430</v>
      </c>
      <c r="DZ615" s="1" t="s">
        <v>430</v>
      </c>
      <c r="EA615" s="1">
        <v>0</v>
      </c>
      <c r="EB615" s="2"/>
      <c r="EC615" s="36"/>
      <c r="ED615" s="36"/>
      <c r="EE615" s="4">
        <v>3</v>
      </c>
      <c r="EF615" s="4">
        <v>7</v>
      </c>
      <c r="EG615" s="4"/>
      <c r="EH615" s="4">
        <v>0</v>
      </c>
      <c r="EI615" s="4" t="s">
        <v>513</v>
      </c>
      <c r="EJ615" s="4" t="s">
        <v>430</v>
      </c>
      <c r="EK615" s="4" t="s">
        <v>430</v>
      </c>
      <c r="EL615" s="6" t="s">
        <v>430</v>
      </c>
      <c r="EM615" s="4"/>
      <c r="EN615" s="4">
        <v>1</v>
      </c>
      <c r="EO615" s="4">
        <v>2</v>
      </c>
      <c r="EP615" s="4">
        <v>2</v>
      </c>
      <c r="EQ615" s="31" t="s">
        <v>513</v>
      </c>
      <c r="ER615" s="14" t="s">
        <v>513</v>
      </c>
      <c r="ES615" s="129">
        <v>12706</v>
      </c>
      <c r="ET615" s="130">
        <v>75</v>
      </c>
      <c r="EU615" s="130">
        <v>5052</v>
      </c>
      <c r="EV615" s="130">
        <v>8000</v>
      </c>
      <c r="EW615" s="130">
        <v>40560</v>
      </c>
      <c r="EX615" s="130">
        <v>1841</v>
      </c>
      <c r="EY615" s="131">
        <f t="shared" si="1019"/>
        <v>124.45159999999998</v>
      </c>
      <c r="EZ615" s="38">
        <f t="shared" si="1020"/>
        <v>373.35479999999995</v>
      </c>
      <c r="FA615" s="9"/>
      <c r="FB615" s="9"/>
      <c r="FC615" s="9"/>
      <c r="FD615" s="9"/>
      <c r="FE615" s="132"/>
      <c r="FF615" s="132"/>
      <c r="FG615" s="132"/>
      <c r="FH615" s="133"/>
      <c r="FI615" s="11"/>
      <c r="FJ615" s="133"/>
      <c r="FK615" s="135"/>
      <c r="FL615" s="136"/>
      <c r="FM615" s="9"/>
      <c r="FN615" s="1"/>
      <c r="FO615" s="40">
        <f t="shared" si="1021"/>
        <v>0.14699999999999999</v>
      </c>
      <c r="FP615" s="9"/>
      <c r="FQ615" s="118">
        <f t="shared" si="1010"/>
        <v>36.441013460015839</v>
      </c>
      <c r="FR615" s="137">
        <f t="shared" si="1022"/>
        <v>0.12445159999999998</v>
      </c>
      <c r="FS615" s="140">
        <f>DT615/EY615</f>
        <v>1.0365475413735139</v>
      </c>
      <c r="FT615" s="140"/>
      <c r="FU615" s="335"/>
      <c r="FV615" s="344">
        <v>43040</v>
      </c>
      <c r="FW615" s="210"/>
      <c r="FX615" s="244" t="s">
        <v>1380</v>
      </c>
      <c r="FY615" s="243" t="s">
        <v>2917</v>
      </c>
      <c r="FZ615" s="1"/>
      <c r="GA615" s="1">
        <v>3</v>
      </c>
      <c r="GB615" s="9"/>
      <c r="GC615" s="9"/>
      <c r="GD615" s="1"/>
      <c r="GE615" s="20">
        <v>0</v>
      </c>
      <c r="GF615" s="237" t="s">
        <v>513</v>
      </c>
      <c r="GG615" s="1"/>
      <c r="GH615" s="28">
        <v>44202</v>
      </c>
      <c r="GI615" s="352" t="s">
        <v>2488</v>
      </c>
      <c r="GJ615" s="244" t="s">
        <v>2918</v>
      </c>
      <c r="GK615" s="1"/>
      <c r="GL615" s="244" t="s">
        <v>513</v>
      </c>
      <c r="GM615" s="9"/>
      <c r="GN615" s="1"/>
      <c r="GO615" s="10">
        <v>43957</v>
      </c>
      <c r="GP615" s="10"/>
      <c r="GQ615" s="20"/>
      <c r="GR615" s="138"/>
      <c r="GS615" s="1"/>
      <c r="GT615" s="1"/>
      <c r="GU615" s="1"/>
      <c r="GV615" s="1"/>
      <c r="GW615" s="1"/>
      <c r="GX615" s="1"/>
      <c r="GY615" s="9"/>
      <c r="GZ615" s="9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9"/>
      <c r="KC615" s="9"/>
      <c r="KD615" s="9"/>
      <c r="KE615" s="20">
        <f t="shared" si="1011"/>
        <v>41.069027999999996</v>
      </c>
      <c r="KF615" s="20">
        <f t="shared" si="1012"/>
        <v>80.271281999999985</v>
      </c>
      <c r="KG615" s="20">
        <f t="shared" si="1013"/>
        <v>1.6800965999999999</v>
      </c>
      <c r="KH615" s="20">
        <f t="shared" si="1014"/>
        <v>1.4311933999999995</v>
      </c>
      <c r="KI615" s="20">
        <f t="shared" si="1015"/>
        <v>0.64714831999999989</v>
      </c>
      <c r="KJ615" s="20">
        <f t="shared" si="1016"/>
        <v>18.382123577999998</v>
      </c>
      <c r="KK615" s="20">
        <f t="shared" si="1017"/>
        <v>25.365725112</v>
      </c>
      <c r="KL615" s="20">
        <f t="shared" si="1018"/>
        <v>35.640449208</v>
      </c>
      <c r="KM615" s="9"/>
      <c r="KN615" s="9"/>
      <c r="KO615" s="9"/>
      <c r="KP615" s="1"/>
      <c r="KQ615" s="9"/>
      <c r="KR615" s="9"/>
      <c r="KS615" s="23">
        <v>44202</v>
      </c>
      <c r="KT615" s="20">
        <v>1</v>
      </c>
      <c r="KU615" s="1">
        <v>3</v>
      </c>
      <c r="KV615" s="1">
        <v>2</v>
      </c>
      <c r="KW615" s="23">
        <v>44818</v>
      </c>
      <c r="KX615" s="1">
        <v>2</v>
      </c>
      <c r="KY615" s="1">
        <v>0</v>
      </c>
      <c r="KZ615" s="1">
        <v>0</v>
      </c>
      <c r="LA615" s="11" t="s">
        <v>2428</v>
      </c>
      <c r="LB615" s="11"/>
      <c r="LC615" s="11"/>
    </row>
    <row r="616" spans="1:315">
      <c r="A616" s="1">
        <v>245</v>
      </c>
      <c r="B616" s="1">
        <f>COUNTIFS($D$3:D616,D616,$F$3:F616,F616)</f>
        <v>1</v>
      </c>
      <c r="C616" s="34">
        <v>16039</v>
      </c>
      <c r="D616" s="21" t="s">
        <v>572</v>
      </c>
      <c r="E616" s="2" t="s">
        <v>520</v>
      </c>
      <c r="F616" s="12">
        <v>460424497</v>
      </c>
      <c r="G616" s="1">
        <v>75</v>
      </c>
      <c r="H616" s="441">
        <v>44441</v>
      </c>
      <c r="I616" s="29" t="s">
        <v>536</v>
      </c>
      <c r="J616" s="24" t="s">
        <v>486</v>
      </c>
      <c r="K616" s="2" t="s">
        <v>429</v>
      </c>
      <c r="L616" s="2">
        <v>19</v>
      </c>
      <c r="M616" s="2" t="s">
        <v>588</v>
      </c>
      <c r="N616" s="2" t="s">
        <v>644</v>
      </c>
      <c r="O616" s="11"/>
      <c r="P616" s="2" t="s">
        <v>1762</v>
      </c>
      <c r="Q616" s="11"/>
      <c r="R616" s="11"/>
      <c r="S616" s="11"/>
      <c r="T616" s="41"/>
      <c r="U616" s="41"/>
      <c r="V616" s="61" t="s">
        <v>1358</v>
      </c>
      <c r="W616" s="41"/>
      <c r="X616" s="41"/>
      <c r="Y616" s="63"/>
      <c r="Z616" s="11"/>
      <c r="AA616" s="1" t="s">
        <v>760</v>
      </c>
      <c r="AB616" s="1"/>
      <c r="AC616" s="112">
        <v>38</v>
      </c>
      <c r="AD616" s="112">
        <v>700</v>
      </c>
      <c r="AE616" s="11"/>
      <c r="AF616" s="11"/>
      <c r="AG616" s="11" t="s">
        <v>490</v>
      </c>
      <c r="AH616" s="112">
        <v>50</v>
      </c>
      <c r="AI616" s="11"/>
      <c r="AJ616" s="11"/>
      <c r="AK616" s="112"/>
      <c r="AL616" s="1"/>
      <c r="AM616" s="11"/>
      <c r="AN616" s="1"/>
      <c r="AO616" s="113">
        <v>37.6</v>
      </c>
      <c r="AP616" s="114">
        <v>42.3</v>
      </c>
      <c r="AQ616" s="115">
        <v>19.2</v>
      </c>
      <c r="AR616" s="116">
        <f t="shared" si="997"/>
        <v>99.100000000000009</v>
      </c>
      <c r="AS616" s="117">
        <f t="shared" si="998"/>
        <v>0.88888888888888895</v>
      </c>
      <c r="AT616" s="118">
        <f t="shared" si="999"/>
        <v>17.066666666666666</v>
      </c>
      <c r="AU616" s="119">
        <f t="shared" si="1000"/>
        <v>0.61138211382113827</v>
      </c>
      <c r="AV616" s="19">
        <f>AW616*AO616/100</f>
        <v>28.506</v>
      </c>
      <c r="AW616" s="19">
        <f>98-AY616-(CD616*100/AO616)</f>
        <v>75.813829787234042</v>
      </c>
      <c r="AX616" s="120">
        <v>8.32</v>
      </c>
      <c r="AY616" s="19">
        <f>AX616*100/AO616</f>
        <v>22.127659574468083</v>
      </c>
      <c r="AZ616" s="1" t="s">
        <v>431</v>
      </c>
      <c r="BA616" s="55">
        <v>3.5489999999999999</v>
      </c>
      <c r="BB616" s="1" t="s">
        <v>431</v>
      </c>
      <c r="BC616" s="6">
        <v>1.78</v>
      </c>
      <c r="BD616" s="6"/>
      <c r="BE616" s="19"/>
      <c r="BF616" s="19"/>
      <c r="BG616" s="64">
        <v>8207.9646017699124</v>
      </c>
      <c r="BH616" s="64">
        <v>710.27</v>
      </c>
      <c r="BI616" s="19">
        <v>1.63</v>
      </c>
      <c r="BJ616" s="19">
        <v>75.599999999999994</v>
      </c>
      <c r="BK616" s="19">
        <f>100-BJ616</f>
        <v>24.400000000000006</v>
      </c>
      <c r="BL616" s="121">
        <f t="shared" si="1001"/>
        <v>3.0983606557377041</v>
      </c>
      <c r="BM616" s="122">
        <v>0.21</v>
      </c>
      <c r="BN616" s="6">
        <f t="shared" si="1002"/>
        <v>0.55851063829787229</v>
      </c>
      <c r="BO616" s="1" t="s">
        <v>431</v>
      </c>
      <c r="BP616" s="19">
        <v>3.9</v>
      </c>
      <c r="BQ616" s="19">
        <v>11.9</v>
      </c>
      <c r="BR616" s="42">
        <v>23906.880000000001</v>
      </c>
      <c r="BS616" s="6">
        <f t="shared" si="1003"/>
        <v>67.400000000000006</v>
      </c>
      <c r="BT616" s="4">
        <v>98.7</v>
      </c>
      <c r="BU616" s="42">
        <v>9015.1</v>
      </c>
      <c r="BV616" s="6">
        <f t="shared" si="1004"/>
        <v>1.2999999999999972</v>
      </c>
      <c r="BW616" s="6">
        <f t="shared" si="1005"/>
        <v>41.538599999999995</v>
      </c>
      <c r="BX616" s="22">
        <v>23.7</v>
      </c>
      <c r="BY616" s="22">
        <f t="shared" si="1006"/>
        <v>10.025099999999998</v>
      </c>
      <c r="BZ616" s="6">
        <v>43.7</v>
      </c>
      <c r="CA616" s="22">
        <f t="shared" si="1007"/>
        <v>18.485099999999999</v>
      </c>
      <c r="CB616" s="6">
        <v>30.8</v>
      </c>
      <c r="CC616" s="22">
        <f t="shared" si="1008"/>
        <v>13.0284</v>
      </c>
      <c r="CD616" s="22">
        <v>2.1999999999999999E-2</v>
      </c>
      <c r="CE616" s="123">
        <v>91.1</v>
      </c>
      <c r="CF616" s="124">
        <v>5820</v>
      </c>
      <c r="CG616" s="123">
        <v>68.5</v>
      </c>
      <c r="CH616" s="124">
        <v>4384</v>
      </c>
      <c r="CI616" s="123">
        <v>32.700000000000003</v>
      </c>
      <c r="CJ616" s="123">
        <v>62.3</v>
      </c>
      <c r="CK616" s="124">
        <v>4717</v>
      </c>
      <c r="CL616" s="19">
        <f t="shared" si="1009"/>
        <v>0.54233409610983974</v>
      </c>
      <c r="CM616" s="19"/>
      <c r="CN616" s="19"/>
      <c r="CO616" s="19"/>
      <c r="CP616" s="6"/>
      <c r="CQ616" s="19"/>
      <c r="CR616" s="19"/>
      <c r="CS616" s="20"/>
      <c r="CT616" s="25"/>
      <c r="CU616" s="125"/>
      <c r="CV616" s="125"/>
      <c r="CW616" s="1"/>
      <c r="CX616" s="1"/>
      <c r="CY616" s="1"/>
      <c r="CZ616" s="22"/>
      <c r="DA616" s="16"/>
      <c r="DB616" s="126" t="s">
        <v>440</v>
      </c>
      <c r="DC616" s="127"/>
      <c r="DD616" s="128" t="s">
        <v>1763</v>
      </c>
      <c r="DE616" s="1"/>
      <c r="DF616" s="1"/>
      <c r="DG616" s="1"/>
      <c r="DH616" s="1"/>
      <c r="DI616" s="1" t="s">
        <v>433</v>
      </c>
      <c r="DJ616" s="331" t="s">
        <v>2919</v>
      </c>
      <c r="DK616" s="4">
        <v>2</v>
      </c>
      <c r="DL616" s="4"/>
      <c r="DM616" s="4"/>
      <c r="DN616" s="16">
        <v>0</v>
      </c>
      <c r="DO616" s="4"/>
      <c r="DP616" s="4"/>
      <c r="DQ616" s="4"/>
      <c r="DR616" s="22" t="s">
        <v>430</v>
      </c>
      <c r="DS616" s="22" t="s">
        <v>430</v>
      </c>
      <c r="DT616" s="22">
        <v>104</v>
      </c>
      <c r="DU616" s="22">
        <v>16.399999999999999</v>
      </c>
      <c r="DV616" s="22">
        <v>83.6</v>
      </c>
      <c r="DW616" s="39" t="s">
        <v>430</v>
      </c>
      <c r="DX616" s="39" t="s">
        <v>430</v>
      </c>
      <c r="DY616" s="39" t="s">
        <v>430</v>
      </c>
      <c r="DZ616" s="39" t="s">
        <v>430</v>
      </c>
      <c r="EA616" s="2">
        <v>0</v>
      </c>
      <c r="EB616" s="2"/>
      <c r="EC616" s="36"/>
      <c r="ED616" s="36"/>
      <c r="EE616" s="4">
        <f>L616</f>
        <v>19</v>
      </c>
      <c r="EF616" s="4">
        <v>70</v>
      </c>
      <c r="EG616" s="4"/>
      <c r="EH616" s="4">
        <v>1</v>
      </c>
      <c r="EI616" s="4" t="s">
        <v>2720</v>
      </c>
      <c r="EJ616" s="4">
        <v>172</v>
      </c>
      <c r="EK616" s="4">
        <v>105</v>
      </c>
      <c r="EL616" s="6">
        <f>EK616/(EJ616*EJ616*0.01*0.01)</f>
        <v>35.492157923201724</v>
      </c>
      <c r="EM616" s="4"/>
      <c r="EN616" s="4">
        <v>1</v>
      </c>
      <c r="EO616" s="4" t="s">
        <v>445</v>
      </c>
      <c r="EP616" s="4" t="s">
        <v>513</v>
      </c>
      <c r="EQ616" s="31">
        <v>8</v>
      </c>
      <c r="ER616" s="14">
        <v>43606</v>
      </c>
      <c r="ES616" s="129">
        <f>C616</f>
        <v>16039</v>
      </c>
      <c r="ET616" s="130">
        <v>75</v>
      </c>
      <c r="EU616" s="130">
        <v>763177</v>
      </c>
      <c r="EV616" s="130">
        <v>28000</v>
      </c>
      <c r="EW616" s="130">
        <v>37440</v>
      </c>
      <c r="EX616" s="130">
        <v>1920</v>
      </c>
      <c r="EY616" s="131">
        <f t="shared" si="1019"/>
        <v>34.23085714285714</v>
      </c>
      <c r="EZ616" s="38">
        <f t="shared" si="1020"/>
        <v>650.38628571428569</v>
      </c>
      <c r="FA616" s="9"/>
      <c r="FB616" s="9"/>
      <c r="FC616" s="9"/>
      <c r="FD616" s="9"/>
      <c r="FE616" s="132"/>
      <c r="FF616" s="132"/>
      <c r="FG616" s="132"/>
      <c r="FH616" s="133"/>
      <c r="FI616" s="134"/>
      <c r="FJ616" s="133"/>
      <c r="FK616" s="135"/>
      <c r="FL616" s="136"/>
      <c r="FM616" s="9"/>
      <c r="FN616" s="1"/>
      <c r="FO616" s="40">
        <f t="shared" si="1021"/>
        <v>3.7999999999999999E-2</v>
      </c>
      <c r="FP616" s="9"/>
      <c r="FQ616" s="118">
        <f t="shared" si="1010"/>
        <v>0.25157990872366437</v>
      </c>
      <c r="FR616" s="137">
        <f t="shared" si="1022"/>
        <v>3.4230857142857139E-2</v>
      </c>
      <c r="FS616" s="9"/>
      <c r="FT616" s="1"/>
      <c r="FU616" s="335"/>
      <c r="FV616" s="344">
        <v>36892</v>
      </c>
      <c r="FW616" s="210"/>
      <c r="FX616" s="244" t="s">
        <v>1322</v>
      </c>
      <c r="FY616" s="243" t="s">
        <v>445</v>
      </c>
      <c r="FZ616" s="1"/>
      <c r="GA616" s="1">
        <v>2</v>
      </c>
      <c r="GB616" s="9"/>
      <c r="GC616" s="9"/>
      <c r="GD616" s="1"/>
      <c r="GE616" s="20">
        <v>0</v>
      </c>
      <c r="GF616" s="237" t="s">
        <v>513</v>
      </c>
      <c r="GG616" s="1"/>
      <c r="GH616" s="244" t="s">
        <v>430</v>
      </c>
      <c r="GI616" s="351">
        <v>1</v>
      </c>
      <c r="GJ616" s="244" t="s">
        <v>2608</v>
      </c>
      <c r="GK616" s="1"/>
      <c r="GL616" s="244" t="s">
        <v>513</v>
      </c>
      <c r="GM616" s="9"/>
      <c r="GN616" s="1"/>
      <c r="GO616" s="10"/>
      <c r="GP616" s="10"/>
      <c r="GQ616" s="20"/>
      <c r="GR616" s="138"/>
      <c r="GS616" s="1"/>
      <c r="GT616" s="1"/>
      <c r="GU616" s="1"/>
      <c r="GV616" s="1"/>
      <c r="GW616" s="1"/>
      <c r="GX616" s="1"/>
      <c r="GY616" s="9"/>
      <c r="GZ616" s="9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9"/>
      <c r="KC616" s="9"/>
      <c r="KD616" s="9"/>
      <c r="KE616" s="20">
        <f t="shared" si="1011"/>
        <v>12.870802285714284</v>
      </c>
      <c r="KF616" s="20">
        <f t="shared" si="1012"/>
        <v>14.47965257142857</v>
      </c>
      <c r="KG616" s="20">
        <f t="shared" si="1013"/>
        <v>6.5723245714285703</v>
      </c>
      <c r="KH616" s="20">
        <f t="shared" si="1014"/>
        <v>2.8480073142857143</v>
      </c>
      <c r="KI616" s="20">
        <f t="shared" si="1015"/>
        <v>7.1884799999999999E-2</v>
      </c>
      <c r="KJ616" s="20">
        <f t="shared" si="1016"/>
        <v>3.4316776594285701</v>
      </c>
      <c r="KK616" s="20">
        <f t="shared" si="1017"/>
        <v>6.3276081737142853</v>
      </c>
      <c r="KL616" s="20">
        <f t="shared" si="1018"/>
        <v>4.4597329919999993</v>
      </c>
      <c r="KM616" s="9"/>
      <c r="KN616" s="9"/>
      <c r="KO616" s="9"/>
      <c r="KP616" s="1"/>
      <c r="KQ616" s="9"/>
      <c r="KR616" s="9"/>
      <c r="KS616" s="245" t="s">
        <v>430</v>
      </c>
      <c r="KT616" s="459" t="s">
        <v>430</v>
      </c>
      <c r="KU616" s="237" t="s">
        <v>430</v>
      </c>
      <c r="KV616" s="237" t="s">
        <v>430</v>
      </c>
      <c r="KW616" s="237" t="s">
        <v>430</v>
      </c>
      <c r="KX616" s="237" t="s">
        <v>430</v>
      </c>
      <c r="KY616" s="237" t="s">
        <v>430</v>
      </c>
      <c r="KZ616" s="237" t="s">
        <v>430</v>
      </c>
      <c r="LA616" s="11" t="s">
        <v>430</v>
      </c>
      <c r="LB616" s="11"/>
      <c r="LC616" s="11"/>
    </row>
    <row r="617" spans="1:315">
      <c r="A617" s="1">
        <v>258</v>
      </c>
      <c r="B617" s="415">
        <f>COUNTIFS($D$3:D617,D617,$F$3:F617,F617)</f>
        <v>1</v>
      </c>
      <c r="C617" s="34">
        <v>11515</v>
      </c>
      <c r="D617" s="72" t="s">
        <v>780</v>
      </c>
      <c r="E617" s="73" t="s">
        <v>503</v>
      </c>
      <c r="F617" s="75">
        <v>6209170319</v>
      </c>
      <c r="G617" s="74">
        <v>57</v>
      </c>
      <c r="H617" s="442">
        <v>43692</v>
      </c>
      <c r="I617" s="29" t="s">
        <v>441</v>
      </c>
      <c r="J617" s="24" t="s">
        <v>486</v>
      </c>
      <c r="K617" s="2" t="s">
        <v>429</v>
      </c>
      <c r="L617" s="1">
        <v>35</v>
      </c>
      <c r="M617" s="2" t="s">
        <v>628</v>
      </c>
      <c r="N617" s="2" t="s">
        <v>430</v>
      </c>
      <c r="O617" s="1"/>
      <c r="P617" s="1" t="s">
        <v>776</v>
      </c>
      <c r="Q617" s="25"/>
      <c r="R617" s="25"/>
      <c r="S617" s="27"/>
      <c r="T617" s="44" t="s">
        <v>779</v>
      </c>
      <c r="U617" s="44"/>
      <c r="V617" s="43" t="s">
        <v>767</v>
      </c>
      <c r="W617" s="41"/>
      <c r="X617" s="27"/>
      <c r="Y617" s="26"/>
      <c r="Z617" s="29"/>
      <c r="AA617" s="1" t="s">
        <v>768</v>
      </c>
      <c r="AB617" s="1"/>
      <c r="AC617" s="112">
        <v>5223</v>
      </c>
      <c r="AD617" s="112">
        <v>182000</v>
      </c>
      <c r="AE617" s="11"/>
      <c r="AF617" s="11"/>
      <c r="AG617" s="11" t="s">
        <v>490</v>
      </c>
      <c r="AH617" s="112">
        <v>10000</v>
      </c>
      <c r="AI617" s="11"/>
      <c r="AJ617" s="1"/>
      <c r="AK617" s="112"/>
      <c r="AL617" s="1"/>
      <c r="AM617" s="1"/>
      <c r="AN617" s="1"/>
      <c r="AO617" s="113">
        <v>35.1</v>
      </c>
      <c r="AP617" s="114">
        <v>4.9000000000000004</v>
      </c>
      <c r="AQ617" s="115">
        <v>58.9</v>
      </c>
      <c r="AR617" s="116">
        <f t="shared" si="997"/>
        <v>98.9</v>
      </c>
      <c r="AS617" s="117">
        <f t="shared" si="998"/>
        <v>7.1632653061224492</v>
      </c>
      <c r="AT617" s="118">
        <f t="shared" si="999"/>
        <v>421.91632653061225</v>
      </c>
      <c r="AU617" s="119">
        <f t="shared" si="1000"/>
        <v>0.55015673981191227</v>
      </c>
      <c r="AV617" s="19">
        <v>32.151600000000002</v>
      </c>
      <c r="AW617" s="19">
        <f>95-AY617</f>
        <v>91.6</v>
      </c>
      <c r="AX617" s="120">
        <v>1.1934</v>
      </c>
      <c r="AY617" s="19">
        <v>3.4</v>
      </c>
      <c r="AZ617" s="1" t="s">
        <v>431</v>
      </c>
      <c r="BA617" s="142">
        <v>8</v>
      </c>
      <c r="BB617" s="1" t="s">
        <v>431</v>
      </c>
      <c r="BC617" s="4">
        <v>6.4</v>
      </c>
      <c r="BD617" s="4"/>
      <c r="BE617" s="1"/>
      <c r="BF617" s="1"/>
      <c r="BG617" s="64">
        <v>8073.5</v>
      </c>
      <c r="BH617" s="1">
        <v>811</v>
      </c>
      <c r="BI617" s="19">
        <v>5.72</v>
      </c>
      <c r="BJ617" s="1">
        <v>68.7</v>
      </c>
      <c r="BK617" s="1">
        <v>31.3</v>
      </c>
      <c r="BL617" s="121">
        <f t="shared" si="1001"/>
        <v>2.1948881789137382</v>
      </c>
      <c r="BM617" s="122">
        <v>3.3</v>
      </c>
      <c r="BN617" s="6">
        <f t="shared" si="1002"/>
        <v>9.4017094017094021</v>
      </c>
      <c r="BO617" s="1" t="s">
        <v>431</v>
      </c>
      <c r="BP617" s="1">
        <v>37.299999999999997</v>
      </c>
      <c r="BQ617" s="1">
        <v>55.5</v>
      </c>
      <c r="BR617" s="4">
        <v>25349</v>
      </c>
      <c r="BS617" s="6">
        <f t="shared" si="1003"/>
        <v>42.9</v>
      </c>
      <c r="BT617" s="4">
        <v>78.8</v>
      </c>
      <c r="BU617" s="42">
        <v>6257.7235772357726</v>
      </c>
      <c r="BV617" s="6">
        <f t="shared" si="1004"/>
        <v>21.200000000000003</v>
      </c>
      <c r="BW617" s="6">
        <f t="shared" si="1005"/>
        <v>4.8314000000000004</v>
      </c>
      <c r="BX617" s="4">
        <v>5.0999999999999996</v>
      </c>
      <c r="BY617" s="22">
        <f t="shared" si="1006"/>
        <v>0.24989999999999998</v>
      </c>
      <c r="BZ617" s="4">
        <v>37.799999999999997</v>
      </c>
      <c r="CA617" s="22">
        <f t="shared" si="1007"/>
        <v>1.8522000000000001</v>
      </c>
      <c r="CB617" s="4">
        <v>55.7</v>
      </c>
      <c r="CC617" s="22">
        <f t="shared" si="1008"/>
        <v>2.7293000000000003</v>
      </c>
      <c r="CD617" s="6">
        <v>0.19</v>
      </c>
      <c r="CE617" s="123">
        <v>100</v>
      </c>
      <c r="CF617" s="123">
        <v>21176</v>
      </c>
      <c r="CG617" s="123">
        <v>99.4</v>
      </c>
      <c r="CH617" s="123">
        <v>8262</v>
      </c>
      <c r="CI617" s="123">
        <v>91.2</v>
      </c>
      <c r="CJ617" s="123">
        <v>97</v>
      </c>
      <c r="CK617" s="123">
        <v>8337</v>
      </c>
      <c r="CL617" s="143">
        <f t="shared" si="1009"/>
        <v>0.13492063492063491</v>
      </c>
      <c r="CM617" s="22"/>
      <c r="CN617" s="22"/>
      <c r="CO617" s="22"/>
      <c r="CP617" s="4"/>
      <c r="CQ617" s="1"/>
      <c r="CR617" s="1"/>
      <c r="CS617" s="1"/>
      <c r="CT617" s="6">
        <v>72.900000000000006</v>
      </c>
      <c r="CU617" s="6">
        <v>6.55</v>
      </c>
      <c r="CV617" s="6"/>
      <c r="CW617" s="22"/>
      <c r="CX617" s="22"/>
      <c r="CY617" s="2"/>
      <c r="CZ617" s="22">
        <v>1.54</v>
      </c>
      <c r="DA617" s="16">
        <v>5</v>
      </c>
      <c r="DB617" s="126" t="s">
        <v>432</v>
      </c>
      <c r="DC617" s="8"/>
      <c r="DD617" s="128" t="s">
        <v>781</v>
      </c>
      <c r="DE617" s="1"/>
      <c r="DF617" s="1"/>
      <c r="DG617" s="1"/>
      <c r="DH617" s="1"/>
      <c r="DI617" s="105" t="s">
        <v>433</v>
      </c>
      <c r="DJ617" s="206" t="s">
        <v>490</v>
      </c>
      <c r="DK617" s="4">
        <v>2</v>
      </c>
      <c r="DL617" s="4"/>
      <c r="DM617" s="4"/>
      <c r="DN617" s="16" t="s">
        <v>530</v>
      </c>
      <c r="DO617" s="4"/>
      <c r="DP617" s="4"/>
      <c r="DQ617" s="4"/>
      <c r="DR617" s="1" t="s">
        <v>430</v>
      </c>
      <c r="DS617" s="1" t="s">
        <v>430</v>
      </c>
      <c r="DT617" s="1">
        <v>6843</v>
      </c>
      <c r="DU617" s="1">
        <v>73</v>
      </c>
      <c r="DV617" s="1">
        <v>27</v>
      </c>
      <c r="DW617" s="1">
        <v>5</v>
      </c>
      <c r="DX617" s="1">
        <v>5753</v>
      </c>
      <c r="DY617" s="1" t="s">
        <v>430</v>
      </c>
      <c r="DZ617" s="1">
        <v>4.12</v>
      </c>
      <c r="EA617" s="1" t="s">
        <v>548</v>
      </c>
      <c r="EB617" s="1"/>
      <c r="EC617" s="4">
        <v>1</v>
      </c>
      <c r="ED617" s="4"/>
      <c r="EE617" s="4">
        <v>35</v>
      </c>
      <c r="EF617" s="4">
        <v>90</v>
      </c>
      <c r="EG617" s="5">
        <v>3</v>
      </c>
      <c r="EH617" s="4">
        <v>1</v>
      </c>
      <c r="EI617" s="4" t="s">
        <v>2920</v>
      </c>
      <c r="EJ617" s="4">
        <v>178</v>
      </c>
      <c r="EK617" s="4">
        <v>106</v>
      </c>
      <c r="EL617" s="6">
        <f>EK617/((EJ617/100)*(EJ617/100))</f>
        <v>33.45537179649034</v>
      </c>
      <c r="EM617" s="4">
        <v>2</v>
      </c>
      <c r="EN617" s="4">
        <v>1</v>
      </c>
      <c r="EO617" s="4">
        <v>2</v>
      </c>
      <c r="EP617" s="4">
        <v>2</v>
      </c>
      <c r="EQ617" s="31" t="s">
        <v>2455</v>
      </c>
      <c r="ER617" s="14">
        <v>44727</v>
      </c>
      <c r="ES617" s="129">
        <v>11515</v>
      </c>
      <c r="ET617" s="130">
        <v>75</v>
      </c>
      <c r="EU617" s="130">
        <v>72072</v>
      </c>
      <c r="EV617" s="130">
        <v>4000</v>
      </c>
      <c r="EW617" s="130">
        <v>38220</v>
      </c>
      <c r="EX617" s="130">
        <v>46037</v>
      </c>
      <c r="EY617" s="131">
        <f t="shared" si="1019"/>
        <v>5865.1138000000001</v>
      </c>
      <c r="EZ617" s="38">
        <f t="shared" si="1020"/>
        <v>205278.98300000001</v>
      </c>
      <c r="FA617" s="9"/>
      <c r="FB617" s="9"/>
      <c r="FC617" s="9"/>
      <c r="FD617" s="9"/>
      <c r="FE617" s="132"/>
      <c r="FF617" s="132"/>
      <c r="FG617" s="132"/>
      <c r="FH617" s="133"/>
      <c r="FI617" s="134"/>
      <c r="FJ617" s="133"/>
      <c r="FK617" s="135"/>
      <c r="FL617" s="136"/>
      <c r="FM617" s="9"/>
      <c r="FN617" s="1"/>
      <c r="FO617" s="40">
        <f t="shared" si="1021"/>
        <v>5.2229999999999999</v>
      </c>
      <c r="FP617" s="9"/>
      <c r="FQ617" s="118">
        <f t="shared" si="1010"/>
        <v>63.876401376401375</v>
      </c>
      <c r="FR617" s="137">
        <f t="shared" si="1022"/>
        <v>5.8651138000000005</v>
      </c>
      <c r="FS617" s="37"/>
      <c r="FT617" s="19"/>
      <c r="FU617" s="335" t="s">
        <v>772</v>
      </c>
      <c r="FV617" s="344">
        <v>43405</v>
      </c>
      <c r="FW617" s="210" t="s">
        <v>772</v>
      </c>
      <c r="FX617" s="372" t="s">
        <v>2841</v>
      </c>
      <c r="FY617" s="243" t="s">
        <v>2909</v>
      </c>
      <c r="FZ617" s="1"/>
      <c r="GA617" s="1">
        <v>2</v>
      </c>
      <c r="GB617" s="9"/>
      <c r="GC617" s="9"/>
      <c r="GD617" s="1"/>
      <c r="GE617" s="20">
        <v>1</v>
      </c>
      <c r="GF617" s="237" t="s">
        <v>2489</v>
      </c>
      <c r="GG617" s="1"/>
      <c r="GH617" s="28">
        <v>43709</v>
      </c>
      <c r="GI617" s="351">
        <v>1</v>
      </c>
      <c r="GJ617" s="244" t="s">
        <v>2514</v>
      </c>
      <c r="GK617" s="1"/>
      <c r="GL617" s="244" t="s">
        <v>513</v>
      </c>
      <c r="GM617" s="9"/>
      <c r="GN617" s="1"/>
      <c r="GO617" s="10">
        <v>43692</v>
      </c>
      <c r="GP617" s="10"/>
      <c r="GQ617" s="20"/>
      <c r="GR617" s="138"/>
      <c r="GS617" s="1"/>
      <c r="GT617" s="18">
        <v>5</v>
      </c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"/>
      <c r="KC617" s="1"/>
      <c r="KD617" s="1"/>
      <c r="KE617" s="20">
        <f t="shared" si="1011"/>
        <v>2058.6549438000002</v>
      </c>
      <c r="KF617" s="20">
        <f t="shared" si="1012"/>
        <v>287.3905762</v>
      </c>
      <c r="KG617" s="20">
        <f t="shared" si="1013"/>
        <v>3454.5520282000002</v>
      </c>
      <c r="KH617" s="20">
        <f t="shared" si="1014"/>
        <v>69.994268089200006</v>
      </c>
      <c r="KI617" s="20">
        <f t="shared" si="1015"/>
        <v>193.54875540000003</v>
      </c>
      <c r="KJ617" s="20">
        <f t="shared" si="1016"/>
        <v>14.6569193862</v>
      </c>
      <c r="KK617" s="20">
        <f t="shared" si="1017"/>
        <v>108.63363780360002</v>
      </c>
      <c r="KL617" s="20">
        <f t="shared" si="1018"/>
        <v>160.07655094340001</v>
      </c>
      <c r="KM617" s="1"/>
      <c r="KN617" s="1"/>
      <c r="KO617" s="1"/>
      <c r="KP617" s="1"/>
      <c r="KQ617" s="9"/>
      <c r="KR617" s="9"/>
      <c r="KS617" s="23">
        <v>43709</v>
      </c>
      <c r="KT617" s="20">
        <v>2</v>
      </c>
      <c r="KU617" s="1">
        <v>2</v>
      </c>
      <c r="KV617" s="1">
        <v>2</v>
      </c>
      <c r="KW617" s="23">
        <v>44953</v>
      </c>
      <c r="KX617" s="1">
        <v>3</v>
      </c>
      <c r="KY617" s="1">
        <v>0</v>
      </c>
      <c r="KZ617" s="1">
        <v>2</v>
      </c>
      <c r="LA617" s="11" t="s">
        <v>2480</v>
      </c>
      <c r="LB617" s="11"/>
      <c r="LC617" s="11"/>
    </row>
    <row r="618" spans="1:315">
      <c r="A618" s="1">
        <v>267</v>
      </c>
      <c r="B618" s="1">
        <f>COUNTIFS($D$3:D618,D618,$F$3:F618,F618)</f>
        <v>2</v>
      </c>
      <c r="C618" s="34">
        <v>11615</v>
      </c>
      <c r="D618" s="72" t="s">
        <v>780</v>
      </c>
      <c r="E618" s="73" t="s">
        <v>503</v>
      </c>
      <c r="F618" s="75">
        <v>6209170319</v>
      </c>
      <c r="G618" s="74">
        <v>57</v>
      </c>
      <c r="H618" s="442">
        <v>43719</v>
      </c>
      <c r="I618" s="29" t="s">
        <v>441</v>
      </c>
      <c r="J618" s="24" t="s">
        <v>486</v>
      </c>
      <c r="K618" s="2" t="s">
        <v>429</v>
      </c>
      <c r="L618" s="1">
        <v>23</v>
      </c>
      <c r="M618" s="2" t="s">
        <v>598</v>
      </c>
      <c r="N618" s="2" t="s">
        <v>644</v>
      </c>
      <c r="O618" s="1"/>
      <c r="P618" s="1" t="s">
        <v>776</v>
      </c>
      <c r="Q618" s="25"/>
      <c r="R618" s="25"/>
      <c r="S618" s="2"/>
      <c r="T618" s="45" t="s">
        <v>782</v>
      </c>
      <c r="U618" s="45"/>
      <c r="V618" s="46" t="s">
        <v>783</v>
      </c>
      <c r="W618" s="27"/>
      <c r="X618" s="56"/>
      <c r="Y618" s="56"/>
      <c r="Z618" s="29" t="s">
        <v>487</v>
      </c>
      <c r="AA618" s="1" t="s">
        <v>768</v>
      </c>
      <c r="AB618" s="1"/>
      <c r="AC618" s="112">
        <v>9045</v>
      </c>
      <c r="AD618" s="112">
        <v>208000</v>
      </c>
      <c r="AE618" s="11"/>
      <c r="AF618" s="11"/>
      <c r="AG618" s="151" t="s">
        <v>482</v>
      </c>
      <c r="AH618" s="112">
        <v>10000</v>
      </c>
      <c r="AI618" s="11"/>
      <c r="AJ618" s="1"/>
      <c r="AK618" s="112"/>
      <c r="AL618" s="1"/>
      <c r="AM618" s="1"/>
      <c r="AN618" s="1"/>
      <c r="AO618" s="113">
        <v>25.3</v>
      </c>
      <c r="AP618" s="114">
        <v>9.1</v>
      </c>
      <c r="AQ618" s="115">
        <v>64.900000000000006</v>
      </c>
      <c r="AR618" s="116">
        <f t="shared" si="997"/>
        <v>99.300000000000011</v>
      </c>
      <c r="AS618" s="117">
        <f t="shared" si="998"/>
        <v>2.7802197802197806</v>
      </c>
      <c r="AT618" s="118">
        <f t="shared" si="999"/>
        <v>180.43626373626378</v>
      </c>
      <c r="AU618" s="119">
        <f t="shared" si="1000"/>
        <v>0.3418918918918919</v>
      </c>
      <c r="AV618" s="19">
        <v>22.5929</v>
      </c>
      <c r="AW618" s="19">
        <f>95-AY618</f>
        <v>89.3</v>
      </c>
      <c r="AX618" s="120">
        <v>1.4421000000000002</v>
      </c>
      <c r="AY618" s="19">
        <v>5.7</v>
      </c>
      <c r="AZ618" s="1" t="s">
        <v>431</v>
      </c>
      <c r="BA618" s="142">
        <v>6.3</v>
      </c>
      <c r="BB618" s="1" t="s">
        <v>431</v>
      </c>
      <c r="BC618" s="6">
        <v>4.2</v>
      </c>
      <c r="BD618" s="4"/>
      <c r="BE618" s="1">
        <v>40.4</v>
      </c>
      <c r="BF618" s="1">
        <v>23.7</v>
      </c>
      <c r="BG618" s="64">
        <v>8374</v>
      </c>
      <c r="BH618" s="1">
        <v>680</v>
      </c>
      <c r="BI618" s="19">
        <v>2.2000000000000002</v>
      </c>
      <c r="BJ618" s="1">
        <v>74.3</v>
      </c>
      <c r="BK618" s="1">
        <v>25.7</v>
      </c>
      <c r="BL618" s="144">
        <f t="shared" si="1001"/>
        <v>2.8910505836575875</v>
      </c>
      <c r="BM618" s="122">
        <v>0.5</v>
      </c>
      <c r="BN618" s="6">
        <f t="shared" si="1002"/>
        <v>1.9762845849802371</v>
      </c>
      <c r="BO618" s="1" t="s">
        <v>431</v>
      </c>
      <c r="BP618" s="1">
        <v>27.6</v>
      </c>
      <c r="BQ618" s="1">
        <v>55.8</v>
      </c>
      <c r="BR618" s="4">
        <v>60810</v>
      </c>
      <c r="BS618" s="6">
        <f t="shared" si="1003"/>
        <v>71.3</v>
      </c>
      <c r="BT618" s="4">
        <v>87.1</v>
      </c>
      <c r="BU618" s="42">
        <v>9769.9186991869919</v>
      </c>
      <c r="BV618" s="6">
        <f t="shared" si="1004"/>
        <v>12.900000000000006</v>
      </c>
      <c r="BW618" s="6">
        <f t="shared" si="1005"/>
        <v>8.9908000000000001</v>
      </c>
      <c r="BX618" s="4">
        <v>10.7</v>
      </c>
      <c r="BY618" s="22">
        <f t="shared" si="1006"/>
        <v>0.9736999999999999</v>
      </c>
      <c r="BZ618" s="4">
        <v>60.6</v>
      </c>
      <c r="CA618" s="22">
        <f t="shared" si="1007"/>
        <v>5.5146000000000006</v>
      </c>
      <c r="CB618" s="4">
        <v>27.5</v>
      </c>
      <c r="CC618" s="22">
        <f t="shared" si="1008"/>
        <v>2.5024999999999999</v>
      </c>
      <c r="CD618" s="6">
        <v>0.02</v>
      </c>
      <c r="CE618" s="123">
        <v>100</v>
      </c>
      <c r="CF618" s="123">
        <v>10638</v>
      </c>
      <c r="CG618" s="123">
        <v>96.5</v>
      </c>
      <c r="CH618" s="123">
        <v>7009</v>
      </c>
      <c r="CI618" s="123">
        <v>87.3</v>
      </c>
      <c r="CJ618" s="123">
        <v>94.4</v>
      </c>
      <c r="CK618" s="123">
        <v>6966</v>
      </c>
      <c r="CL618" s="143">
        <f t="shared" si="1009"/>
        <v>0.17656765676567654</v>
      </c>
      <c r="CM618" s="22"/>
      <c r="CN618" s="22"/>
      <c r="CO618" s="22"/>
      <c r="CP618" s="4"/>
      <c r="CQ618" s="1"/>
      <c r="CR618" s="1"/>
      <c r="CS618" s="1"/>
      <c r="CT618" s="6">
        <v>61.3</v>
      </c>
      <c r="CU618" s="6">
        <v>11.7</v>
      </c>
      <c r="CV618" s="6">
        <v>78.599999999999994</v>
      </c>
      <c r="CW618" s="22">
        <v>50.9</v>
      </c>
      <c r="CX618" s="22">
        <v>50.7</v>
      </c>
      <c r="CY618" s="2">
        <v>67.599999999999994</v>
      </c>
      <c r="CZ618" s="22">
        <v>0.28000000000000003</v>
      </c>
      <c r="DA618" s="16">
        <v>5</v>
      </c>
      <c r="DB618" s="126" t="s">
        <v>432</v>
      </c>
      <c r="DC618" s="127"/>
      <c r="DD618" s="128" t="s">
        <v>726</v>
      </c>
      <c r="DE618" s="1"/>
      <c r="DF618" s="1"/>
      <c r="DG618" s="1"/>
      <c r="DH618" s="1"/>
      <c r="DI618" s="105" t="s">
        <v>433</v>
      </c>
      <c r="DJ618" s="205" t="s">
        <v>482</v>
      </c>
      <c r="DK618" s="4">
        <v>2</v>
      </c>
      <c r="DL618" s="4"/>
      <c r="DM618" s="4" t="s">
        <v>441</v>
      </c>
      <c r="DN618" s="16" t="s">
        <v>530</v>
      </c>
      <c r="DO618" s="4"/>
      <c r="DP618" s="4"/>
      <c r="DQ618" s="4"/>
      <c r="DR618" s="1" t="s">
        <v>430</v>
      </c>
      <c r="DS618" s="1" t="s">
        <v>430</v>
      </c>
      <c r="DT618" s="1">
        <v>10293</v>
      </c>
      <c r="DU618" s="1">
        <v>80.2</v>
      </c>
      <c r="DV618" s="1">
        <v>19.8</v>
      </c>
      <c r="DW618" s="1" t="s">
        <v>430</v>
      </c>
      <c r="DX618" s="1" t="s">
        <v>430</v>
      </c>
      <c r="DY618" s="1" t="s">
        <v>430</v>
      </c>
      <c r="DZ618" s="1" t="s">
        <v>430</v>
      </c>
      <c r="EA618" s="1" t="s">
        <v>725</v>
      </c>
      <c r="EB618" s="1"/>
      <c r="EC618" s="4">
        <v>0</v>
      </c>
      <c r="ED618" s="4"/>
      <c r="EE618" s="4">
        <v>23</v>
      </c>
      <c r="EF618" s="4">
        <v>50</v>
      </c>
      <c r="EG618" s="4">
        <v>3</v>
      </c>
      <c r="EH618" s="4">
        <v>1</v>
      </c>
      <c r="EI618" s="4" t="s">
        <v>2924</v>
      </c>
      <c r="EJ618" s="4">
        <v>178</v>
      </c>
      <c r="EK618" s="4">
        <v>106</v>
      </c>
      <c r="EL618" s="6">
        <f>EK618/(EJ618*EJ618*0.01*0.01)</f>
        <v>33.45537179649034</v>
      </c>
      <c r="EM618" s="4">
        <v>2</v>
      </c>
      <c r="EN618" s="4">
        <v>1</v>
      </c>
      <c r="EO618" s="4">
        <v>3</v>
      </c>
      <c r="EP618" s="4">
        <v>2</v>
      </c>
      <c r="EQ618" s="31" t="s">
        <v>2921</v>
      </c>
      <c r="ER618" s="14" t="s">
        <v>2922</v>
      </c>
      <c r="ES618" s="129">
        <v>11615</v>
      </c>
      <c r="ET618" s="130">
        <v>75</v>
      </c>
      <c r="EU618" s="130">
        <v>77996</v>
      </c>
      <c r="EV618" s="130">
        <v>4013</v>
      </c>
      <c r="EW618" s="130">
        <v>42120</v>
      </c>
      <c r="EX618" s="130">
        <v>63286</v>
      </c>
      <c r="EY618" s="131">
        <f t="shared" si="1019"/>
        <v>8856.5705457263884</v>
      </c>
      <c r="EZ618" s="38">
        <f t="shared" si="1020"/>
        <v>203701.12255170694</v>
      </c>
      <c r="FA618" s="9"/>
      <c r="FB618" s="9"/>
      <c r="FC618" s="9"/>
      <c r="FD618" s="9"/>
      <c r="FE618" s="132"/>
      <c r="FF618" s="132"/>
      <c r="FG618" s="132"/>
      <c r="FH618" s="133"/>
      <c r="FI618" s="134"/>
      <c r="FJ618" s="133"/>
      <c r="FK618" s="135"/>
      <c r="FL618" s="136"/>
      <c r="FM618" s="9"/>
      <c r="FN618" s="1"/>
      <c r="FO618" s="40">
        <f t="shared" si="1021"/>
        <v>9.0449999999999999</v>
      </c>
      <c r="FP618" s="9"/>
      <c r="FQ618" s="118">
        <f t="shared" si="1010"/>
        <v>81.140058464536637</v>
      </c>
      <c r="FR618" s="137">
        <f t="shared" si="1022"/>
        <v>8.8565705457263881</v>
      </c>
      <c r="FS618" s="9"/>
      <c r="FT618" s="1"/>
      <c r="FU618" s="336">
        <v>40634</v>
      </c>
      <c r="FV618" s="343"/>
      <c r="FW618" s="237" t="s">
        <v>2629</v>
      </c>
      <c r="FX618" s="208"/>
      <c r="FY618" s="243" t="s">
        <v>2638</v>
      </c>
      <c r="FZ618" s="4">
        <v>0</v>
      </c>
      <c r="GA618" s="4">
        <v>2</v>
      </c>
      <c r="GB618" s="36"/>
      <c r="GC618" s="36"/>
      <c r="GD618" s="4"/>
      <c r="GE618" s="42">
        <v>1</v>
      </c>
      <c r="GF618" s="4" t="s">
        <v>2489</v>
      </c>
      <c r="GG618" s="4"/>
      <c r="GH618" s="330">
        <v>43726</v>
      </c>
      <c r="GI618" s="358">
        <v>1</v>
      </c>
      <c r="GJ618" s="31" t="s">
        <v>2923</v>
      </c>
      <c r="GK618" s="4">
        <v>0</v>
      </c>
      <c r="GL618" s="31" t="s">
        <v>513</v>
      </c>
      <c r="GM618" s="36" t="s">
        <v>792</v>
      </c>
      <c r="GN618" s="35"/>
      <c r="GO618" s="10">
        <v>43719</v>
      </c>
      <c r="GP618" s="10"/>
      <c r="GQ618" s="20"/>
      <c r="GR618" s="154" t="s">
        <v>761</v>
      </c>
      <c r="GS618" s="39">
        <v>44.693175942400003</v>
      </c>
      <c r="GT618" s="39">
        <v>2.7463175220263096</v>
      </c>
      <c r="GU618" s="40">
        <v>1.3183840849999975</v>
      </c>
      <c r="GV618" s="40"/>
      <c r="GW618" s="40"/>
      <c r="GX618" s="40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4" t="s">
        <v>431</v>
      </c>
      <c r="IH618" s="4" t="s">
        <v>431</v>
      </c>
      <c r="II618" s="4" t="s">
        <v>431</v>
      </c>
      <c r="IJ618" s="4" t="s">
        <v>431</v>
      </c>
      <c r="IK618" s="4" t="s">
        <v>431</v>
      </c>
      <c r="IL618" s="4" t="s">
        <v>431</v>
      </c>
      <c r="IM618" s="155">
        <v>203701.12255170694</v>
      </c>
      <c r="IN618" s="42">
        <f>KA618*IM618/100</f>
        <v>13790.565996750558</v>
      </c>
      <c r="IO618" s="4" t="s">
        <v>431</v>
      </c>
      <c r="IP618" s="4" t="s">
        <v>431</v>
      </c>
      <c r="IQ618" s="4" t="s">
        <v>431</v>
      </c>
      <c r="IR618" s="4" t="s">
        <v>431</v>
      </c>
      <c r="IS618" s="42" t="s">
        <v>431</v>
      </c>
      <c r="IT618" s="4" t="s">
        <v>431</v>
      </c>
      <c r="IU618" s="4" t="s">
        <v>431</v>
      </c>
      <c r="IV618" s="3"/>
      <c r="IW618" s="4"/>
      <c r="IX618" s="4"/>
      <c r="IY618" s="4"/>
      <c r="IZ618" s="6">
        <v>69.2</v>
      </c>
      <c r="JA618" s="6">
        <v>98.8</v>
      </c>
      <c r="JB618" s="4">
        <v>9979</v>
      </c>
      <c r="JC618" s="4">
        <v>32.6</v>
      </c>
      <c r="JD618" s="4">
        <v>2734</v>
      </c>
      <c r="JE618" s="4">
        <v>10.3</v>
      </c>
      <c r="JF618" s="4">
        <v>2871</v>
      </c>
      <c r="JG618" s="4">
        <v>10.8</v>
      </c>
      <c r="JH618" s="4">
        <v>13047</v>
      </c>
      <c r="JI618" s="4">
        <v>49</v>
      </c>
      <c r="JJ618" s="4">
        <v>2853</v>
      </c>
      <c r="JK618" s="4">
        <v>72.400000000000006</v>
      </c>
      <c r="JL618" s="4">
        <v>5393</v>
      </c>
      <c r="JM618" s="6">
        <v>16.600000000000001</v>
      </c>
      <c r="JN618" s="4">
        <v>4.3499999999999996</v>
      </c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>
        <v>6.77</v>
      </c>
      <c r="KB618" s="1"/>
      <c r="KC618" s="1"/>
      <c r="KD618" s="1"/>
      <c r="KE618" s="20">
        <f t="shared" si="1011"/>
        <v>2240.7123480687765</v>
      </c>
      <c r="KF618" s="20">
        <f t="shared" si="1012"/>
        <v>805.9479196611012</v>
      </c>
      <c r="KG618" s="20">
        <f t="shared" si="1013"/>
        <v>5747.9142841764269</v>
      </c>
      <c r="KH618" s="20">
        <f t="shared" si="1014"/>
        <v>127.72060383992026</v>
      </c>
      <c r="KI618" s="20">
        <f t="shared" si="1015"/>
        <v>44.282852728631944</v>
      </c>
      <c r="KJ618" s="20">
        <f t="shared" si="1016"/>
        <v>86.236427403737835</v>
      </c>
      <c r="KK618" s="20">
        <f t="shared" si="1017"/>
        <v>488.40443931462744</v>
      </c>
      <c r="KL618" s="20">
        <f t="shared" si="1018"/>
        <v>221.63567790680287</v>
      </c>
      <c r="KM618" s="1"/>
      <c r="KN618" s="1"/>
      <c r="KO618" s="1"/>
      <c r="KP618" s="1"/>
      <c r="KQ618" s="9"/>
      <c r="KR618" s="9"/>
      <c r="KS618" s="23">
        <v>43726</v>
      </c>
      <c r="KT618" s="20">
        <v>1</v>
      </c>
      <c r="KU618" s="1">
        <v>1</v>
      </c>
      <c r="KV618" s="4">
        <v>2</v>
      </c>
      <c r="KW618" s="23">
        <v>44953</v>
      </c>
      <c r="KX618" s="1">
        <v>3</v>
      </c>
      <c r="KY618" s="1">
        <v>0</v>
      </c>
      <c r="KZ618" s="1">
        <v>2</v>
      </c>
      <c r="LA618" s="11" t="s">
        <v>2480</v>
      </c>
      <c r="LB618" s="11"/>
      <c r="LC618" s="11"/>
    </row>
    <row r="619" spans="1:315">
      <c r="A619" s="1">
        <v>114</v>
      </c>
      <c r="B619" s="1">
        <f>COUNTIFS($D$3:D619,D619,$F$3:F619,F619)</f>
        <v>3</v>
      </c>
      <c r="C619" s="34">
        <v>12707</v>
      </c>
      <c r="D619" s="72" t="s">
        <v>780</v>
      </c>
      <c r="E619" s="73" t="s">
        <v>503</v>
      </c>
      <c r="F619" s="75">
        <v>6209170319</v>
      </c>
      <c r="G619" s="74">
        <v>58</v>
      </c>
      <c r="H619" s="442">
        <v>43957</v>
      </c>
      <c r="I619" s="29" t="s">
        <v>441</v>
      </c>
      <c r="J619" s="24" t="s">
        <v>486</v>
      </c>
      <c r="K619" s="2" t="s">
        <v>429</v>
      </c>
      <c r="L619" s="1">
        <v>14</v>
      </c>
      <c r="M619" s="2" t="s">
        <v>649</v>
      </c>
      <c r="N619" s="2" t="s">
        <v>430</v>
      </c>
      <c r="O619" s="1"/>
      <c r="P619" s="1" t="s">
        <v>1117</v>
      </c>
      <c r="Q619" s="25"/>
      <c r="R619" s="25"/>
      <c r="S619" s="2"/>
      <c r="T619" s="41"/>
      <c r="U619" s="41"/>
      <c r="V619" s="54" t="s">
        <v>1107</v>
      </c>
      <c r="W619" s="27"/>
      <c r="X619" s="56"/>
      <c r="Y619" s="56"/>
      <c r="Z619" s="29"/>
      <c r="AA619" s="1" t="s">
        <v>793</v>
      </c>
      <c r="AB619" s="1"/>
      <c r="AC619" s="112">
        <v>2897</v>
      </c>
      <c r="AD619" s="112">
        <v>40000</v>
      </c>
      <c r="AE619" s="11"/>
      <c r="AF619" s="11"/>
      <c r="AG619" s="11" t="s">
        <v>482</v>
      </c>
      <c r="AH619" s="112">
        <v>4000</v>
      </c>
      <c r="AI619" s="11"/>
      <c r="AJ619" s="11"/>
      <c r="AK619" s="112"/>
      <c r="AL619" s="1"/>
      <c r="AM619" s="11"/>
      <c r="AN619" s="1"/>
      <c r="AO619" s="113">
        <v>71.5</v>
      </c>
      <c r="AP619" s="114">
        <v>16.2</v>
      </c>
      <c r="AQ619" s="115">
        <v>11.1</v>
      </c>
      <c r="AR619" s="116">
        <f t="shared" si="997"/>
        <v>98.8</v>
      </c>
      <c r="AS619" s="117">
        <f t="shared" si="998"/>
        <v>4.4135802469135808</v>
      </c>
      <c r="AT619" s="118">
        <f t="shared" si="999"/>
        <v>48.990740740740748</v>
      </c>
      <c r="AU619" s="119">
        <f t="shared" si="1000"/>
        <v>2.6190476190476195</v>
      </c>
      <c r="AV619" s="19">
        <f>AW619*AO619/100</f>
        <v>65.930000000000007</v>
      </c>
      <c r="AW619" s="19">
        <f>98-AY619-(CD619*100/AO619)</f>
        <v>92.209790209790214</v>
      </c>
      <c r="AX619" s="120">
        <v>3.77</v>
      </c>
      <c r="AY619" s="19">
        <f>AX619*100/AO619</f>
        <v>5.2727272727272725</v>
      </c>
      <c r="AZ619" s="1" t="s">
        <v>431</v>
      </c>
      <c r="BA619" s="55">
        <v>13</v>
      </c>
      <c r="BB619" s="1" t="s">
        <v>431</v>
      </c>
      <c r="BC619" s="6">
        <v>0.35</v>
      </c>
      <c r="BD619" s="6"/>
      <c r="BE619" s="19"/>
      <c r="BF619" s="19"/>
      <c r="BG619" s="2">
        <v>9447</v>
      </c>
      <c r="BH619" s="64">
        <v>1250.6000000000001</v>
      </c>
      <c r="BI619" s="19">
        <v>16.399999999999999</v>
      </c>
      <c r="BJ619" s="19">
        <v>61.1</v>
      </c>
      <c r="BK619" s="1">
        <v>38.9</v>
      </c>
      <c r="BL619" s="121">
        <f t="shared" si="1001"/>
        <v>1.5706940874035991</v>
      </c>
      <c r="BM619" s="122">
        <v>2.4500000000000002</v>
      </c>
      <c r="BN619" s="6">
        <f t="shared" si="1002"/>
        <v>3.4265734265734271</v>
      </c>
      <c r="BO619" s="1" t="s">
        <v>431</v>
      </c>
      <c r="BP619" s="1">
        <v>54.5</v>
      </c>
      <c r="BQ619" s="19">
        <v>68.929999999999993</v>
      </c>
      <c r="BR619" s="4">
        <v>45972</v>
      </c>
      <c r="BS619" s="6">
        <f t="shared" si="1003"/>
        <v>24.21</v>
      </c>
      <c r="BT619" s="4">
        <v>83.8</v>
      </c>
      <c r="BU619" s="42">
        <v>5132.3450000000003</v>
      </c>
      <c r="BV619" s="6">
        <f t="shared" si="1004"/>
        <v>16.200000000000003</v>
      </c>
      <c r="BW619" s="6">
        <f t="shared" si="1005"/>
        <v>15.94242</v>
      </c>
      <c r="BX619" s="2">
        <v>3.71</v>
      </c>
      <c r="BY619" s="22">
        <f t="shared" si="1006"/>
        <v>0.60102</v>
      </c>
      <c r="BZ619" s="4">
        <v>20.5</v>
      </c>
      <c r="CA619" s="22">
        <f t="shared" si="1007"/>
        <v>3.3209999999999997</v>
      </c>
      <c r="CB619" s="4">
        <v>74.2</v>
      </c>
      <c r="CC619" s="22">
        <f t="shared" si="1008"/>
        <v>12.0204</v>
      </c>
      <c r="CD619" s="22">
        <v>0.37</v>
      </c>
      <c r="CE619" s="123">
        <v>100</v>
      </c>
      <c r="CF619" s="124">
        <v>9627.1</v>
      </c>
      <c r="CG619" s="123">
        <v>97.4</v>
      </c>
      <c r="CH619" s="124">
        <v>6006.4000000000005</v>
      </c>
      <c r="CI619" s="123">
        <v>75.599999999999994</v>
      </c>
      <c r="CJ619" s="123">
        <v>81.099999999999994</v>
      </c>
      <c r="CK619" s="124">
        <v>4550.8999999999996</v>
      </c>
      <c r="CL619" s="143">
        <f t="shared" si="1009"/>
        <v>0.18097560975609756</v>
      </c>
      <c r="CM619" s="22"/>
      <c r="CN619" s="22"/>
      <c r="CO619" s="22"/>
      <c r="CP619" s="6">
        <v>0.2</v>
      </c>
      <c r="CQ619" s="19"/>
      <c r="CR619" s="19"/>
      <c r="CS619" s="19"/>
      <c r="CT619" s="22"/>
      <c r="CU619" s="139"/>
      <c r="CV619" s="139"/>
      <c r="CW619" s="22"/>
      <c r="CX619" s="22"/>
      <c r="CY619" s="1"/>
      <c r="CZ619" s="22"/>
      <c r="DA619" s="16">
        <v>3</v>
      </c>
      <c r="DB619" s="126" t="s">
        <v>446</v>
      </c>
      <c r="DC619" s="127"/>
      <c r="DD619" s="128" t="s">
        <v>1123</v>
      </c>
      <c r="DE619" s="1"/>
      <c r="DF619" s="1"/>
      <c r="DG619" s="1"/>
      <c r="DH619" s="1"/>
      <c r="DI619" s="105" t="s">
        <v>433</v>
      </c>
      <c r="DJ619" s="205" t="s">
        <v>482</v>
      </c>
      <c r="DK619" s="4">
        <v>2</v>
      </c>
      <c r="DL619" s="4"/>
      <c r="DM619" s="4"/>
      <c r="DN619" s="16" t="s">
        <v>442</v>
      </c>
      <c r="DO619" s="4"/>
      <c r="DP619" s="4"/>
      <c r="DQ619" s="4"/>
      <c r="DR619" s="1" t="s">
        <v>430</v>
      </c>
      <c r="DS619" s="1" t="s">
        <v>430</v>
      </c>
      <c r="DT619" s="22">
        <v>5868</v>
      </c>
      <c r="DU619" s="22">
        <v>49.7</v>
      </c>
      <c r="DV619" s="22">
        <v>50.3</v>
      </c>
      <c r="DW619" s="1" t="s">
        <v>430</v>
      </c>
      <c r="DX619" s="1" t="s">
        <v>430</v>
      </c>
      <c r="DY619" s="1" t="s">
        <v>430</v>
      </c>
      <c r="DZ619" s="1" t="s">
        <v>430</v>
      </c>
      <c r="EA619" s="1">
        <v>0</v>
      </c>
      <c r="EB619" s="2"/>
      <c r="EC619" s="36"/>
      <c r="ED619" s="36"/>
      <c r="EE619" s="4">
        <v>14</v>
      </c>
      <c r="EF619" s="4">
        <v>30</v>
      </c>
      <c r="EG619" s="4"/>
      <c r="EH619" s="4">
        <v>1</v>
      </c>
      <c r="EI619" s="4" t="s">
        <v>2924</v>
      </c>
      <c r="EJ619" s="4">
        <v>178</v>
      </c>
      <c r="EK619" s="4">
        <v>106</v>
      </c>
      <c r="EL619" s="6">
        <f>EK619/(EJ619*EJ619*0.01*0.01)</f>
        <v>33.45537179649034</v>
      </c>
      <c r="EM619" s="4"/>
      <c r="EN619" s="4">
        <v>1</v>
      </c>
      <c r="EO619" s="4">
        <v>3</v>
      </c>
      <c r="EP619" s="4">
        <v>2</v>
      </c>
      <c r="EQ619" s="31" t="s">
        <v>2921</v>
      </c>
      <c r="ER619" s="14" t="s">
        <v>2922</v>
      </c>
      <c r="ES619" s="129">
        <v>11615</v>
      </c>
      <c r="ET619" s="130">
        <v>75</v>
      </c>
      <c r="EU619" s="130">
        <v>77996</v>
      </c>
      <c r="EV619" s="130">
        <v>4013</v>
      </c>
      <c r="EW619" s="130">
        <v>42120</v>
      </c>
      <c r="EX619" s="130">
        <v>63286</v>
      </c>
      <c r="EY619" s="131">
        <f t="shared" si="1019"/>
        <v>8856.5705457263884</v>
      </c>
      <c r="EZ619" s="38">
        <f t="shared" si="1020"/>
        <v>123991.98764016943</v>
      </c>
      <c r="FA619" s="9"/>
      <c r="FB619" s="9"/>
      <c r="FC619" s="9"/>
      <c r="FD619" s="9"/>
      <c r="FE619" s="132"/>
      <c r="FF619" s="132"/>
      <c r="FG619" s="132"/>
      <c r="FH619" s="133"/>
      <c r="FI619" s="134"/>
      <c r="FJ619" s="133"/>
      <c r="FK619" s="135"/>
      <c r="FL619" s="136"/>
      <c r="FM619" s="9"/>
      <c r="FN619" s="1"/>
      <c r="FO619" s="40">
        <f t="shared" si="1021"/>
        <v>2.8969999999999998</v>
      </c>
      <c r="FP619" s="9"/>
      <c r="FQ619" s="118">
        <f t="shared" si="1010"/>
        <v>81.140058464536637</v>
      </c>
      <c r="FR619" s="137">
        <f t="shared" si="1022"/>
        <v>8.8565705457263881</v>
      </c>
      <c r="FS619" s="9"/>
      <c r="FT619" s="1"/>
      <c r="FU619" s="336">
        <v>40634</v>
      </c>
      <c r="FV619" s="343"/>
      <c r="FW619" s="237" t="s">
        <v>1349</v>
      </c>
      <c r="FX619" s="208"/>
      <c r="FY619" s="243" t="s">
        <v>2638</v>
      </c>
      <c r="FZ619" s="1"/>
      <c r="GA619" s="1">
        <v>2</v>
      </c>
      <c r="GB619" s="9"/>
      <c r="GC619" s="9"/>
      <c r="GD619" s="1"/>
      <c r="GE619" s="20">
        <v>0</v>
      </c>
      <c r="GF619" s="237" t="s">
        <v>513</v>
      </c>
      <c r="GG619" s="1"/>
      <c r="GH619" s="28">
        <v>44209</v>
      </c>
      <c r="GI619" s="352" t="s">
        <v>2488</v>
      </c>
      <c r="GJ619" s="31" t="s">
        <v>2923</v>
      </c>
      <c r="GK619" s="1"/>
      <c r="GL619" s="244" t="s">
        <v>513</v>
      </c>
      <c r="GM619" s="9"/>
      <c r="GN619" s="1"/>
      <c r="GO619" s="10">
        <v>43957</v>
      </c>
      <c r="GP619" s="10"/>
      <c r="GQ619" s="20"/>
      <c r="GR619" s="138"/>
      <c r="GS619" s="1"/>
      <c r="GT619" s="1"/>
      <c r="GU619" s="1"/>
      <c r="GV619" s="1"/>
      <c r="GW619" s="1"/>
      <c r="GX619" s="1"/>
      <c r="GY619" s="9"/>
      <c r="GZ619" s="9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9"/>
      <c r="KC619" s="9"/>
      <c r="KD619" s="9"/>
      <c r="KE619" s="20">
        <f t="shared" si="1011"/>
        <v>6332.4479401943681</v>
      </c>
      <c r="KF619" s="20">
        <f t="shared" si="1012"/>
        <v>1434.7644284076748</v>
      </c>
      <c r="KG619" s="20">
        <f t="shared" si="1013"/>
        <v>983.079330575629</v>
      </c>
      <c r="KH619" s="20">
        <f t="shared" si="1014"/>
        <v>333.89270957388482</v>
      </c>
      <c r="KI619" s="20">
        <f t="shared" si="1015"/>
        <v>216.98597837029652</v>
      </c>
      <c r="KJ619" s="20">
        <f t="shared" si="1016"/>
        <v>53.229760293924741</v>
      </c>
      <c r="KK619" s="20">
        <f t="shared" si="1017"/>
        <v>294.12670782357333</v>
      </c>
      <c r="KL619" s="20">
        <f t="shared" si="1018"/>
        <v>1064.5952058784949</v>
      </c>
      <c r="KM619" s="9"/>
      <c r="KN619" s="9"/>
      <c r="KO619" s="9"/>
      <c r="KP619" s="1"/>
      <c r="KQ619" s="9"/>
      <c r="KR619" s="9"/>
      <c r="KS619" s="23">
        <v>44209</v>
      </c>
      <c r="KT619" s="20">
        <v>1</v>
      </c>
      <c r="KU619" s="1">
        <v>1</v>
      </c>
      <c r="KV619" s="1">
        <v>2</v>
      </c>
      <c r="KW619" s="23">
        <v>44953</v>
      </c>
      <c r="KX619" s="1">
        <v>3</v>
      </c>
      <c r="KY619" s="1">
        <v>0</v>
      </c>
      <c r="KZ619" s="1">
        <v>2</v>
      </c>
      <c r="LA619" s="11" t="s">
        <v>2480</v>
      </c>
      <c r="LB619" s="11"/>
      <c r="LC619" s="11"/>
    </row>
    <row r="620" spans="1:315">
      <c r="A620" s="1">
        <v>4</v>
      </c>
      <c r="B620" s="415">
        <f>COUNTIFS($D$3:D620,D620,$F$3:F620,F620)</f>
        <v>1</v>
      </c>
      <c r="C620" s="21">
        <v>7680</v>
      </c>
      <c r="D620" s="21" t="s">
        <v>2270</v>
      </c>
      <c r="E620" s="1" t="s">
        <v>496</v>
      </c>
      <c r="F620" s="12">
        <v>5603261939</v>
      </c>
      <c r="G620" s="1">
        <v>62</v>
      </c>
      <c r="H620" s="441">
        <v>43104</v>
      </c>
      <c r="I620" s="162"/>
      <c r="J620" s="24"/>
      <c r="K620" s="9"/>
      <c r="L620" s="1"/>
      <c r="M620" s="1"/>
      <c r="N620" s="1"/>
      <c r="O620" s="1"/>
      <c r="P620" s="25"/>
      <c r="Q620" s="25"/>
      <c r="R620" s="25"/>
      <c r="S620" s="27"/>
      <c r="T620" s="27"/>
      <c r="U620" s="27"/>
      <c r="V620" s="27"/>
      <c r="W620" s="27"/>
      <c r="X620" s="27"/>
      <c r="Y620" s="26"/>
      <c r="Z620" s="8"/>
      <c r="AA620" s="1"/>
      <c r="AB620" s="1"/>
      <c r="AC620" s="1"/>
      <c r="AD620" s="1"/>
      <c r="AE620" s="1"/>
      <c r="AF620" s="1"/>
      <c r="AG620" s="136"/>
      <c r="AH620" s="9"/>
      <c r="AI620" s="1"/>
      <c r="AJ620" s="1"/>
      <c r="AK620" s="112"/>
      <c r="AL620" s="1"/>
      <c r="AM620" s="1"/>
      <c r="AN620" s="1"/>
      <c r="AO620" s="163"/>
      <c r="AP620" s="164"/>
      <c r="AQ620" s="165"/>
      <c r="AR620" s="166"/>
      <c r="AS620" s="135"/>
      <c r="AT620" s="21"/>
      <c r="AU620" s="167"/>
      <c r="AV620" s="1"/>
      <c r="AW620" s="1"/>
      <c r="AX620" s="168"/>
      <c r="AY620" s="1"/>
      <c r="AZ620" s="1"/>
      <c r="BA620" s="142"/>
      <c r="BB620" s="1"/>
      <c r="BC620" s="169"/>
      <c r="BD620" s="4"/>
      <c r="BE620" s="1"/>
      <c r="BF620" s="1"/>
      <c r="BG620" s="1"/>
      <c r="BH620" s="1"/>
      <c r="BI620" s="1"/>
      <c r="BJ620" s="1"/>
      <c r="BK620" s="1"/>
      <c r="BL620" s="170"/>
      <c r="BM620" s="123"/>
      <c r="BN620" s="4"/>
      <c r="BO620" s="1"/>
      <c r="BP620" s="1"/>
      <c r="BQ620" s="1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25"/>
      <c r="CP620" s="4"/>
      <c r="CQ620" s="1"/>
      <c r="CR620" s="1"/>
      <c r="CS620" s="1"/>
      <c r="CT620" s="25"/>
      <c r="CU620" s="125"/>
      <c r="CV620" s="125"/>
      <c r="CW620" s="1"/>
      <c r="CX620" s="1"/>
      <c r="CY620" s="1"/>
      <c r="CZ620" s="1"/>
      <c r="DA620" s="1"/>
      <c r="DB620" s="126"/>
      <c r="DC620" s="8"/>
      <c r="DD620" s="8"/>
      <c r="DE620" s="1"/>
      <c r="DF620" s="1"/>
      <c r="DG620" s="1"/>
      <c r="DH620" s="1"/>
      <c r="DI620" s="2"/>
      <c r="DJ620" s="206" t="s">
        <v>490</v>
      </c>
      <c r="DK620" s="4"/>
      <c r="DL620" s="4"/>
      <c r="DM620" s="4"/>
      <c r="DN620" s="4"/>
      <c r="DO620" s="4"/>
      <c r="DP620" s="4"/>
      <c r="DQ620" s="4"/>
      <c r="DR620" s="1"/>
      <c r="DS620" s="1"/>
      <c r="DT620" s="2"/>
      <c r="DU620" s="2"/>
      <c r="DV620" s="2"/>
      <c r="DW620" s="2"/>
      <c r="DX620" s="2"/>
      <c r="DY620" s="2"/>
      <c r="DZ620" s="2"/>
      <c r="EA620" s="2"/>
      <c r="EB620" s="1"/>
      <c r="EC620" s="9"/>
      <c r="ED620" s="9"/>
      <c r="EE620" s="9"/>
      <c r="EF620" s="237" t="s">
        <v>430</v>
      </c>
      <c r="EG620" s="1"/>
      <c r="EH620" s="1">
        <v>1</v>
      </c>
      <c r="EI620" s="237" t="s">
        <v>2926</v>
      </c>
      <c r="EJ620" s="1">
        <v>178</v>
      </c>
      <c r="EK620" s="1">
        <v>93</v>
      </c>
      <c r="EL620" s="6">
        <f>EK620/((EJ620/100)*(EJ620/100))</f>
        <v>29.352354500694357</v>
      </c>
      <c r="EM620" s="1"/>
      <c r="EN620" s="1">
        <v>1</v>
      </c>
      <c r="EO620" s="1">
        <v>2</v>
      </c>
      <c r="EP620" s="1">
        <v>1</v>
      </c>
      <c r="EQ620" s="8">
        <v>8</v>
      </c>
      <c r="ER620" s="10">
        <v>43430</v>
      </c>
      <c r="ES620" s="129"/>
      <c r="ET620" s="9"/>
      <c r="EU620" s="9"/>
      <c r="EV620" s="9"/>
      <c r="EW620" s="9"/>
      <c r="EX620" s="9"/>
      <c r="EY620" s="132"/>
      <c r="EZ620" s="132"/>
      <c r="FA620" s="11"/>
      <c r="FB620" s="9"/>
      <c r="FC620" s="9"/>
      <c r="FD620" s="9"/>
      <c r="FE620" s="9"/>
      <c r="FF620" s="9"/>
      <c r="FG620" s="132"/>
      <c r="FH620" s="132"/>
      <c r="FI620" s="134"/>
      <c r="FJ620" s="133"/>
      <c r="FK620" s="171"/>
      <c r="FL620" s="21"/>
      <c r="FM620" s="136"/>
      <c r="FN620" s="9"/>
      <c r="FO620" s="36"/>
      <c r="FP620" s="9"/>
      <c r="FQ620" s="132"/>
      <c r="FR620" s="132"/>
      <c r="FS620" s="1"/>
      <c r="FT620" s="1"/>
      <c r="FU620" s="335" t="s">
        <v>772</v>
      </c>
      <c r="FV620" s="344">
        <v>39845</v>
      </c>
      <c r="FW620" s="210" t="s">
        <v>772</v>
      </c>
      <c r="FX620" s="244" t="s">
        <v>1349</v>
      </c>
      <c r="FY620" s="243" t="s">
        <v>2835</v>
      </c>
      <c r="FZ620" s="1"/>
      <c r="GA620" s="1">
        <v>4</v>
      </c>
      <c r="GB620" s="9"/>
      <c r="GC620" s="9"/>
      <c r="GD620" s="1"/>
      <c r="GE620" s="20">
        <v>0</v>
      </c>
      <c r="GF620" s="237" t="s">
        <v>513</v>
      </c>
      <c r="GG620" s="1"/>
      <c r="GH620" s="249">
        <v>43377</v>
      </c>
      <c r="GI620" s="351">
        <v>1</v>
      </c>
      <c r="GJ620" s="31" t="s">
        <v>2925</v>
      </c>
      <c r="GK620" s="1"/>
      <c r="GL620" s="244" t="s">
        <v>513</v>
      </c>
      <c r="GM620" s="9"/>
      <c r="GN620" s="1"/>
      <c r="GO620" s="1"/>
      <c r="GP620" s="4"/>
      <c r="GQ620" s="1"/>
      <c r="GR620" s="138"/>
      <c r="GS620" s="1"/>
      <c r="GT620" s="1"/>
      <c r="GU620" s="1"/>
      <c r="GV620" s="1"/>
      <c r="GW620" s="1"/>
      <c r="GX620" s="1"/>
      <c r="GY620" s="9"/>
      <c r="GZ620" s="9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1"/>
      <c r="KQ620" s="9"/>
      <c r="KR620" s="9"/>
      <c r="KS620" s="23">
        <v>43377</v>
      </c>
      <c r="KT620" s="20">
        <v>2</v>
      </c>
      <c r="KU620" s="1">
        <v>4</v>
      </c>
      <c r="KV620" s="1">
        <v>2</v>
      </c>
      <c r="KW620" s="23">
        <v>44672</v>
      </c>
      <c r="KX620" s="1">
        <v>1</v>
      </c>
      <c r="KY620" s="1">
        <v>4</v>
      </c>
      <c r="KZ620" s="1">
        <v>4</v>
      </c>
      <c r="LA620" s="11" t="s">
        <v>2438</v>
      </c>
      <c r="LB620" s="11"/>
      <c r="LC620" s="11"/>
    </row>
    <row r="621" spans="1:315">
      <c r="A621" s="1">
        <v>368</v>
      </c>
      <c r="B621" s="1">
        <f>COUNTIFS($D$3:D621,D621,$F$3:F621,F621)</f>
        <v>1</v>
      </c>
      <c r="C621" s="34">
        <v>11970</v>
      </c>
      <c r="D621" s="21" t="s">
        <v>932</v>
      </c>
      <c r="E621" s="2" t="s">
        <v>568</v>
      </c>
      <c r="F621" s="12">
        <v>6062261161</v>
      </c>
      <c r="G621" s="1">
        <v>59</v>
      </c>
      <c r="H621" s="441">
        <v>43798</v>
      </c>
      <c r="I621" s="29" t="s">
        <v>686</v>
      </c>
      <c r="J621" s="24" t="s">
        <v>486</v>
      </c>
      <c r="K621" s="2" t="s">
        <v>429</v>
      </c>
      <c r="L621" s="1">
        <v>27</v>
      </c>
      <c r="M621" s="2" t="s">
        <v>628</v>
      </c>
      <c r="N621" s="2" t="s">
        <v>430</v>
      </c>
      <c r="O621" s="1"/>
      <c r="P621" s="1" t="s">
        <v>894</v>
      </c>
      <c r="Q621" s="25"/>
      <c r="R621" s="25"/>
      <c r="S621" s="2"/>
      <c r="T621" s="45" t="s">
        <v>782</v>
      </c>
      <c r="U621" s="45"/>
      <c r="V621" s="47" t="s">
        <v>858</v>
      </c>
      <c r="W621" s="27"/>
      <c r="X621" s="56"/>
      <c r="Y621" s="56"/>
      <c r="Z621" s="29"/>
      <c r="AA621" s="1" t="s">
        <v>793</v>
      </c>
      <c r="AB621" s="1"/>
      <c r="AC621" s="112">
        <v>188</v>
      </c>
      <c r="AD621" s="112">
        <v>4500</v>
      </c>
      <c r="AE621" s="11"/>
      <c r="AF621" s="11"/>
      <c r="AG621" s="11" t="s">
        <v>490</v>
      </c>
      <c r="AH621" s="112">
        <v>350</v>
      </c>
      <c r="AI621" s="11"/>
      <c r="AJ621" s="1"/>
      <c r="AK621" s="112"/>
      <c r="AL621" s="1"/>
      <c r="AM621" s="1"/>
      <c r="AN621" s="1"/>
      <c r="AO621" s="113">
        <v>36.299999999999997</v>
      </c>
      <c r="AP621" s="114">
        <v>45.8</v>
      </c>
      <c r="AQ621" s="115">
        <v>17.399999999999999</v>
      </c>
      <c r="AR621" s="116">
        <f t="shared" ref="AR621:AR626" si="1023">AO621+AP621+AQ621</f>
        <v>99.5</v>
      </c>
      <c r="AS621" s="117">
        <f t="shared" ref="AS621:AS626" si="1024">AO621/AP621</f>
        <v>0.79257641921397382</v>
      </c>
      <c r="AT621" s="118">
        <f t="shared" ref="AT621:AT626" si="1025">AO621/AP621*AQ621</f>
        <v>13.790829694323143</v>
      </c>
      <c r="AU621" s="119">
        <f t="shared" ref="AU621:AU626" si="1026">AO621/(AP621+AQ621)</f>
        <v>0.57436708860759489</v>
      </c>
      <c r="AV621" s="19">
        <v>33.660989999999998</v>
      </c>
      <c r="AW621" s="19">
        <f>95-AY621</f>
        <v>92.73</v>
      </c>
      <c r="AX621" s="120">
        <v>0.82400999999999991</v>
      </c>
      <c r="AY621" s="19">
        <v>2.27</v>
      </c>
      <c r="AZ621" s="1" t="s">
        <v>431</v>
      </c>
      <c r="BA621" s="55">
        <v>70.72</v>
      </c>
      <c r="BB621" s="1" t="s">
        <v>431</v>
      </c>
      <c r="BC621" s="6">
        <v>0.22</v>
      </c>
      <c r="BD621" s="6">
        <v>87.5</v>
      </c>
      <c r="BE621" s="19">
        <v>41.6</v>
      </c>
      <c r="BF621" s="19">
        <v>36</v>
      </c>
      <c r="BG621" s="2">
        <v>7517</v>
      </c>
      <c r="BH621" s="20">
        <v>391.16999999999996</v>
      </c>
      <c r="BI621" s="19">
        <v>0.35</v>
      </c>
      <c r="BJ621" s="19">
        <v>29.5</v>
      </c>
      <c r="BK621" s="1">
        <v>70.5</v>
      </c>
      <c r="BL621" s="144">
        <f t="shared" ref="BL621:BL626" si="1027">BJ621/BK621</f>
        <v>0.41843971631205673</v>
      </c>
      <c r="BM621" s="122">
        <v>0.44</v>
      </c>
      <c r="BN621" s="6">
        <f t="shared" ref="BN621:BN626" si="1028">BM621*100/AO621</f>
        <v>1.2121212121212122</v>
      </c>
      <c r="BO621" s="1" t="s">
        <v>431</v>
      </c>
      <c r="BP621" s="1">
        <v>33.5</v>
      </c>
      <c r="BQ621" s="19">
        <v>40.811999999999991</v>
      </c>
      <c r="BR621" s="42">
        <v>39480.649999999994</v>
      </c>
      <c r="BS621" s="6">
        <f t="shared" ref="BS621:BS626" si="1029">BX621+BZ621</f>
        <v>52.1</v>
      </c>
      <c r="BT621" s="4">
        <v>90.2</v>
      </c>
      <c r="BU621" s="42">
        <v>8867.880000000001</v>
      </c>
      <c r="BV621" s="6">
        <f t="shared" ref="BV621:BV626" si="1030">100-BT621</f>
        <v>9.7999999999999972</v>
      </c>
      <c r="BW621" s="6">
        <f t="shared" ref="BW621:BW626" si="1031">BY621+CA621+CC621</f>
        <v>45.662599999999998</v>
      </c>
      <c r="BX621" s="4">
        <v>29.3</v>
      </c>
      <c r="BY621" s="22">
        <f t="shared" ref="BY621:BY626" si="1032">BX621*AP621/100</f>
        <v>13.419400000000001</v>
      </c>
      <c r="BZ621" s="4">
        <v>22.8</v>
      </c>
      <c r="CA621" s="22">
        <f t="shared" ref="CA621:CA626" si="1033">BZ621*AP621/100</f>
        <v>10.442399999999999</v>
      </c>
      <c r="CB621" s="4">
        <v>47.6</v>
      </c>
      <c r="CC621" s="22">
        <f t="shared" ref="CC621:CC626" si="1034">CB621*AP621/100</f>
        <v>21.800799999999999</v>
      </c>
      <c r="CD621" s="22">
        <v>1.48</v>
      </c>
      <c r="CE621" s="123">
        <v>90.2</v>
      </c>
      <c r="CF621" s="124">
        <v>7606.0999999999995</v>
      </c>
      <c r="CG621" s="123">
        <v>69.3</v>
      </c>
      <c r="CH621" s="123">
        <v>5137</v>
      </c>
      <c r="CI621" s="123">
        <v>21.3</v>
      </c>
      <c r="CJ621" s="123">
        <v>52.5</v>
      </c>
      <c r="CK621" s="124">
        <v>6591.5999999999995</v>
      </c>
      <c r="CL621" s="19">
        <f t="shared" ref="CL621:CL626" si="1035">BX621/BZ621</f>
        <v>1.2850877192982455</v>
      </c>
      <c r="CM621" s="22"/>
      <c r="CN621" s="22"/>
      <c r="CO621" s="22"/>
      <c r="CP621" s="6"/>
      <c r="CQ621" s="19"/>
      <c r="CR621" s="19"/>
      <c r="CS621" s="19"/>
      <c r="CT621" s="22"/>
      <c r="CU621" s="139"/>
      <c r="CV621" s="139"/>
      <c r="CW621" s="22"/>
      <c r="CX621" s="22"/>
      <c r="CY621" s="1"/>
      <c r="CZ621" s="22"/>
      <c r="DA621" s="1"/>
      <c r="DB621" s="126" t="s">
        <v>256</v>
      </c>
      <c r="DC621" s="127"/>
      <c r="DD621" s="128" t="s">
        <v>933</v>
      </c>
      <c r="DE621" s="1"/>
      <c r="DF621" s="1"/>
      <c r="DG621" s="1"/>
      <c r="DH621" s="1"/>
      <c r="DI621" s="1" t="s">
        <v>435</v>
      </c>
      <c r="DJ621" s="206" t="s">
        <v>490</v>
      </c>
      <c r="DK621" s="4">
        <v>2</v>
      </c>
      <c r="DL621" s="4"/>
      <c r="DM621" s="4"/>
      <c r="DN621" s="16">
        <v>0</v>
      </c>
      <c r="DO621" s="4"/>
      <c r="DP621" s="4"/>
      <c r="DQ621" s="4"/>
      <c r="DR621" s="1" t="s">
        <v>430</v>
      </c>
      <c r="DS621" s="1" t="s">
        <v>430</v>
      </c>
      <c r="DT621" s="1">
        <v>413</v>
      </c>
      <c r="DU621" s="1">
        <v>11.9</v>
      </c>
      <c r="DV621" s="1">
        <v>88.1</v>
      </c>
      <c r="DW621" s="1" t="s">
        <v>430</v>
      </c>
      <c r="DX621" s="1" t="s">
        <v>430</v>
      </c>
      <c r="DY621" s="1" t="s">
        <v>430</v>
      </c>
      <c r="DZ621" s="1" t="s">
        <v>430</v>
      </c>
      <c r="EA621" s="1">
        <v>0</v>
      </c>
      <c r="EB621" s="1"/>
      <c r="EC621" s="36"/>
      <c r="ED621" s="36"/>
      <c r="EE621" s="4">
        <v>27</v>
      </c>
      <c r="EF621" s="4">
        <v>30</v>
      </c>
      <c r="EG621" s="5">
        <v>3</v>
      </c>
      <c r="EH621" s="4">
        <v>1</v>
      </c>
      <c r="EI621" s="4" t="s">
        <v>2731</v>
      </c>
      <c r="EJ621" s="4">
        <v>158</v>
      </c>
      <c r="EK621" s="4">
        <v>74</v>
      </c>
      <c r="EL621" s="6">
        <f>EK621/(EJ621*EJ621*0.01*0.01)</f>
        <v>29.642685467072578</v>
      </c>
      <c r="EM621" s="4"/>
      <c r="EN621" s="4">
        <v>0</v>
      </c>
      <c r="EO621" s="4">
        <v>2</v>
      </c>
      <c r="EP621" s="4">
        <v>2</v>
      </c>
      <c r="EQ621" s="31" t="s">
        <v>2455</v>
      </c>
      <c r="ER621" s="14">
        <v>43759</v>
      </c>
      <c r="ES621" s="129">
        <v>11970</v>
      </c>
      <c r="ET621" s="130">
        <v>75</v>
      </c>
      <c r="EU621" s="130">
        <v>21559</v>
      </c>
      <c r="EV621" s="130">
        <v>8000</v>
      </c>
      <c r="EW621" s="130">
        <v>40560</v>
      </c>
      <c r="EX621" s="130">
        <v>2865</v>
      </c>
      <c r="EY621" s="131">
        <f t="shared" ref="EY621:EY626" si="1036">EX621/EV621*EW621/ET621</f>
        <v>193.67400000000001</v>
      </c>
      <c r="EZ621" s="38">
        <f t="shared" ref="EZ621:EZ626" si="1037">L621*EY621</f>
        <v>5229.1980000000003</v>
      </c>
      <c r="FA621" s="9"/>
      <c r="FB621" s="9"/>
      <c r="FC621" s="9"/>
      <c r="FD621" s="9"/>
      <c r="FE621" s="132"/>
      <c r="FF621" s="132"/>
      <c r="FG621" s="132"/>
      <c r="FH621" s="133"/>
      <c r="FI621" s="134"/>
      <c r="FJ621" s="133"/>
      <c r="FK621" s="135"/>
      <c r="FL621" s="136"/>
      <c r="FM621" s="9"/>
      <c r="FN621" s="1"/>
      <c r="FO621" s="40">
        <f t="shared" ref="FO621:FO626" si="1038">AC621/1000</f>
        <v>0.188</v>
      </c>
      <c r="FP621" s="9"/>
      <c r="FQ621" s="118">
        <f t="shared" ref="FQ621:FQ626" si="1039">EX621*100/EU621</f>
        <v>13.289113595250244</v>
      </c>
      <c r="FR621" s="137">
        <f t="shared" ref="FR621:FR626" si="1040">EY621/1000</f>
        <v>0.19367400000000001</v>
      </c>
      <c r="FS621" s="9"/>
      <c r="FT621" s="1"/>
      <c r="FU621" s="335"/>
      <c r="FV621" s="344">
        <v>43525</v>
      </c>
      <c r="FW621" s="210"/>
      <c r="FX621" s="244" t="s">
        <v>2856</v>
      </c>
      <c r="FY621" s="243" t="s">
        <v>2449</v>
      </c>
      <c r="FZ621" s="1"/>
      <c r="GA621" s="1">
        <v>1</v>
      </c>
      <c r="GB621" s="9"/>
      <c r="GC621" s="9"/>
      <c r="GD621" s="1"/>
      <c r="GE621" s="20">
        <v>1</v>
      </c>
      <c r="GF621" s="237" t="s">
        <v>522</v>
      </c>
      <c r="GG621" s="1"/>
      <c r="GH621" s="28">
        <v>43812</v>
      </c>
      <c r="GI621" s="351">
        <v>0</v>
      </c>
      <c r="GJ621" s="244" t="s">
        <v>2927</v>
      </c>
      <c r="GK621" s="1"/>
      <c r="GL621" s="244" t="s">
        <v>513</v>
      </c>
      <c r="GM621" s="9"/>
      <c r="GN621" s="1"/>
      <c r="GO621" s="10">
        <v>43798</v>
      </c>
      <c r="GP621" s="10"/>
      <c r="GQ621" s="20"/>
      <c r="GR621" s="138"/>
      <c r="GS621" s="1"/>
      <c r="GT621" s="1"/>
      <c r="GU621" s="1"/>
      <c r="GV621" s="1"/>
      <c r="GW621" s="1"/>
      <c r="GX621" s="1"/>
      <c r="GY621" s="9"/>
      <c r="GZ621" s="9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9"/>
      <c r="KC621" s="9"/>
      <c r="KD621" s="9"/>
      <c r="KE621" s="20">
        <f t="shared" ref="KE621:KE626" si="1041">FR621*AO621/100*1000</f>
        <v>70.303661999999989</v>
      </c>
      <c r="KF621" s="20">
        <f t="shared" ref="KF621:KF626" si="1042">FR621*AP621/100*1000</f>
        <v>88.702691999999985</v>
      </c>
      <c r="KG621" s="20">
        <f t="shared" ref="KG621:KG626" si="1043">FR621*AQ621/100*1000</f>
        <v>33.699275999999998</v>
      </c>
      <c r="KH621" s="20">
        <f t="shared" ref="KH621:KH626" si="1044">FR621*AX621/100*1000</f>
        <v>1.5958931273999999</v>
      </c>
      <c r="KI621" s="20">
        <f t="shared" ref="KI621:KI626" si="1045">FR621*BM621/100*1000</f>
        <v>0.85216560000000008</v>
      </c>
      <c r="KJ621" s="20">
        <f t="shared" ref="KJ621:KJ626" si="1046">FR621*BY621/100*1000</f>
        <v>25.989888756000006</v>
      </c>
      <c r="KK621" s="20">
        <f t="shared" ref="KK621:KK626" si="1047">FR621*CA621/100*1000</f>
        <v>20.224213776000003</v>
      </c>
      <c r="KL621" s="20">
        <f t="shared" ref="KL621:KL626" si="1048">FR621*CC621/100*1000</f>
        <v>42.222481391999999</v>
      </c>
      <c r="KM621" s="9"/>
      <c r="KN621" s="9"/>
      <c r="KO621" s="9"/>
      <c r="KP621" s="1"/>
      <c r="KQ621" s="9"/>
      <c r="KR621" s="9"/>
      <c r="KS621" s="23">
        <v>43812</v>
      </c>
      <c r="KT621" s="20">
        <v>2</v>
      </c>
      <c r="KU621" s="1">
        <v>1</v>
      </c>
      <c r="KV621" s="1">
        <v>2</v>
      </c>
      <c r="KW621" s="23">
        <v>44980</v>
      </c>
      <c r="KX621" s="1">
        <v>2</v>
      </c>
      <c r="KY621" s="1">
        <v>0</v>
      </c>
      <c r="KZ621" s="1">
        <v>0</v>
      </c>
      <c r="LA621" s="11" t="s">
        <v>2428</v>
      </c>
      <c r="LB621" s="11"/>
      <c r="LC621" s="11"/>
    </row>
    <row r="622" spans="1:315">
      <c r="A622" s="1">
        <v>246</v>
      </c>
      <c r="B622" s="1">
        <f>COUNTIFS($D$3:D622,D622,$F$3:F622,F622)</f>
        <v>1</v>
      </c>
      <c r="C622" s="34">
        <v>13738</v>
      </c>
      <c r="D622" s="72" t="s">
        <v>1315</v>
      </c>
      <c r="E622" s="73" t="s">
        <v>476</v>
      </c>
      <c r="F622" s="75">
        <v>6208221448</v>
      </c>
      <c r="G622" s="74">
        <v>58</v>
      </c>
      <c r="H622" s="442">
        <v>44144</v>
      </c>
      <c r="I622" s="29" t="s">
        <v>1316</v>
      </c>
      <c r="J622" s="24" t="s">
        <v>486</v>
      </c>
      <c r="K622" s="2" t="s">
        <v>429</v>
      </c>
      <c r="L622" s="1">
        <v>20</v>
      </c>
      <c r="M622" s="2" t="s">
        <v>661</v>
      </c>
      <c r="N622" s="2" t="s">
        <v>643</v>
      </c>
      <c r="O622" s="1"/>
      <c r="P622" s="1" t="s">
        <v>1285</v>
      </c>
      <c r="Q622" s="25"/>
      <c r="R622" s="25"/>
      <c r="S622" s="2" t="s">
        <v>487</v>
      </c>
      <c r="T622" s="49" t="s">
        <v>1013</v>
      </c>
      <c r="U622" s="49"/>
      <c r="V622" s="57" t="s">
        <v>1270</v>
      </c>
      <c r="W622" s="27"/>
      <c r="X622" s="56"/>
      <c r="Y622" s="56"/>
      <c r="Z622" s="29"/>
      <c r="AA622" s="1" t="s">
        <v>760</v>
      </c>
      <c r="AB622" s="1"/>
      <c r="AC622" s="112">
        <v>324</v>
      </c>
      <c r="AD622" s="112">
        <v>6400</v>
      </c>
      <c r="AE622" s="11"/>
      <c r="AF622" s="11"/>
      <c r="AG622" s="11" t="s">
        <v>482</v>
      </c>
      <c r="AH622" s="112">
        <v>450</v>
      </c>
      <c r="AI622" s="11"/>
      <c r="AJ622" s="11"/>
      <c r="AK622" s="112"/>
      <c r="AL622" s="1"/>
      <c r="AM622" s="11"/>
      <c r="AN622" s="1"/>
      <c r="AO622" s="113">
        <v>32.5</v>
      </c>
      <c r="AP622" s="114">
        <v>56.3</v>
      </c>
      <c r="AQ622" s="115">
        <v>9.5299999999999994</v>
      </c>
      <c r="AR622" s="116">
        <f t="shared" si="1023"/>
        <v>98.33</v>
      </c>
      <c r="AS622" s="117">
        <f t="shared" si="1024"/>
        <v>0.57726465364120783</v>
      </c>
      <c r="AT622" s="118">
        <f t="shared" si="1025"/>
        <v>5.5013321492007101</v>
      </c>
      <c r="AU622" s="119">
        <f t="shared" si="1026"/>
        <v>0.49369588333586512</v>
      </c>
      <c r="AV622" s="19">
        <f>AW622*AO622/100</f>
        <v>28.809999999999995</v>
      </c>
      <c r="AW622" s="19">
        <f>98-AY622-(CD622*100/AO622)</f>
        <v>88.646153846153837</v>
      </c>
      <c r="AX622" s="120">
        <v>2.4900000000000002</v>
      </c>
      <c r="AY622" s="19">
        <f>AX622*100/AO622</f>
        <v>7.6615384615384627</v>
      </c>
      <c r="AZ622" s="1" t="s">
        <v>431</v>
      </c>
      <c r="BA622" s="55">
        <v>35.6</v>
      </c>
      <c r="BB622" s="1" t="s">
        <v>431</v>
      </c>
      <c r="BC622" s="6">
        <v>0.34</v>
      </c>
      <c r="BD622" s="6"/>
      <c r="BE622" s="19"/>
      <c r="BF622" s="19"/>
      <c r="BG622" s="64">
        <v>5190.9523809523807</v>
      </c>
      <c r="BH622" s="64">
        <v>480.11204481792714</v>
      </c>
      <c r="BI622" s="19">
        <v>0.61</v>
      </c>
      <c r="BJ622" s="19">
        <v>56.8</v>
      </c>
      <c r="BK622" s="1">
        <v>43.2</v>
      </c>
      <c r="BL622" s="121">
        <f t="shared" si="1027"/>
        <v>1.3148148148148147</v>
      </c>
      <c r="BM622" s="122">
        <v>0.21</v>
      </c>
      <c r="BN622" s="6">
        <f t="shared" si="1028"/>
        <v>0.64615384615384619</v>
      </c>
      <c r="BO622" s="1" t="s">
        <v>431</v>
      </c>
      <c r="BP622" s="19">
        <v>15.9</v>
      </c>
      <c r="BQ622" s="19">
        <v>29.512</v>
      </c>
      <c r="BR622" s="42">
        <v>36691.600000000006</v>
      </c>
      <c r="BS622" s="6">
        <f t="shared" si="1029"/>
        <v>51.900000000000006</v>
      </c>
      <c r="BT622" s="4">
        <v>84</v>
      </c>
      <c r="BU622" s="42">
        <v>6979.6610169491532</v>
      </c>
      <c r="BV622" s="6">
        <f t="shared" si="1030"/>
        <v>16</v>
      </c>
      <c r="BW622" s="6">
        <f t="shared" si="1031"/>
        <v>56.3</v>
      </c>
      <c r="BX622" s="2">
        <v>19.3</v>
      </c>
      <c r="BY622" s="22">
        <f t="shared" si="1032"/>
        <v>10.8659</v>
      </c>
      <c r="BZ622" s="4">
        <v>32.6</v>
      </c>
      <c r="CA622" s="22">
        <f t="shared" si="1033"/>
        <v>18.3538</v>
      </c>
      <c r="CB622" s="4">
        <v>48.1</v>
      </c>
      <c r="CC622" s="22">
        <f t="shared" si="1034"/>
        <v>27.080299999999998</v>
      </c>
      <c r="CD622" s="22">
        <v>0.55000000000000004</v>
      </c>
      <c r="CE622" s="123">
        <v>100</v>
      </c>
      <c r="CF622" s="123">
        <v>16445</v>
      </c>
      <c r="CG622" s="123">
        <v>99.5</v>
      </c>
      <c r="CH622" s="123">
        <v>9135</v>
      </c>
      <c r="CI622" s="123">
        <v>95.4</v>
      </c>
      <c r="CJ622" s="123">
        <v>97.5</v>
      </c>
      <c r="CK622" s="123">
        <v>6377</v>
      </c>
      <c r="CL622" s="19">
        <f t="shared" si="1035"/>
        <v>0.59202453987730064</v>
      </c>
      <c r="CM622" s="22"/>
      <c r="CN622" s="22"/>
      <c r="CO622" s="22"/>
      <c r="CP622" s="6"/>
      <c r="CQ622" s="19"/>
      <c r="CR622" s="19"/>
      <c r="CS622" s="20"/>
      <c r="CT622" s="22"/>
      <c r="CU622" s="139"/>
      <c r="CV622" s="139"/>
      <c r="CW622" s="22"/>
      <c r="CX622" s="22"/>
      <c r="CY622" s="1"/>
      <c r="CZ622" s="22"/>
      <c r="DA622" s="16"/>
      <c r="DB622" s="126" t="s">
        <v>440</v>
      </c>
      <c r="DC622" s="127"/>
      <c r="DD622" s="128" t="s">
        <v>1317</v>
      </c>
      <c r="DE622" s="1"/>
      <c r="DF622" s="1"/>
      <c r="DG622" s="1"/>
      <c r="DH622" s="1"/>
      <c r="DI622" s="1" t="s">
        <v>433</v>
      </c>
      <c r="DJ622" s="331" t="s">
        <v>2624</v>
      </c>
      <c r="DK622" s="4">
        <v>2</v>
      </c>
      <c r="DL622" s="4"/>
      <c r="DM622" s="4"/>
      <c r="DN622" s="16">
        <v>0</v>
      </c>
      <c r="DO622" s="4"/>
      <c r="DP622" s="4"/>
      <c r="DQ622" s="4"/>
      <c r="DR622" s="1" t="s">
        <v>430</v>
      </c>
      <c r="DS622" s="1" t="s">
        <v>430</v>
      </c>
      <c r="DT622" s="1">
        <v>586</v>
      </c>
      <c r="DU622" s="1">
        <v>33.299999999999997</v>
      </c>
      <c r="DV622" s="1">
        <v>66.7</v>
      </c>
      <c r="DW622" s="1" t="s">
        <v>430</v>
      </c>
      <c r="DX622" s="1" t="s">
        <v>430</v>
      </c>
      <c r="DY622" s="1" t="s">
        <v>430</v>
      </c>
      <c r="DZ622" s="1" t="s">
        <v>430</v>
      </c>
      <c r="EA622" s="1">
        <v>0</v>
      </c>
      <c r="EB622" s="1"/>
      <c r="EC622" s="36"/>
      <c r="ED622" s="36"/>
      <c r="EE622" s="4">
        <v>20</v>
      </c>
      <c r="EF622" s="4">
        <v>30</v>
      </c>
      <c r="EG622" s="4"/>
      <c r="EH622" s="4">
        <v>1</v>
      </c>
      <c r="EI622" s="4" t="s">
        <v>2934</v>
      </c>
      <c r="EJ622" s="4">
        <v>180</v>
      </c>
      <c r="EK622" s="4">
        <v>84</v>
      </c>
      <c r="EL622" s="6">
        <f>EK622/(EJ622*EJ622*0.01*0.01)</f>
        <v>25.925925925925924</v>
      </c>
      <c r="EM622" s="4">
        <v>1</v>
      </c>
      <c r="EN622" s="1">
        <v>1</v>
      </c>
      <c r="EO622" s="4">
        <v>2</v>
      </c>
      <c r="EP622" s="4">
        <v>1</v>
      </c>
      <c r="EQ622" s="31" t="s">
        <v>2455</v>
      </c>
      <c r="ER622" s="14">
        <v>44491</v>
      </c>
      <c r="ES622" s="129">
        <v>13738</v>
      </c>
      <c r="ET622" s="130">
        <v>75</v>
      </c>
      <c r="EU622" s="130">
        <v>6897</v>
      </c>
      <c r="EV622" s="130">
        <v>4000</v>
      </c>
      <c r="EW622" s="130">
        <v>39780</v>
      </c>
      <c r="EX622" s="130">
        <v>2190</v>
      </c>
      <c r="EY622" s="131">
        <f t="shared" si="1036"/>
        <v>290.39400000000001</v>
      </c>
      <c r="EZ622" s="38">
        <f t="shared" si="1037"/>
        <v>5807.88</v>
      </c>
      <c r="FA622" s="9"/>
      <c r="FB622" s="9"/>
      <c r="FC622" s="9"/>
      <c r="FD622" s="9"/>
      <c r="FE622" s="132"/>
      <c r="FF622" s="132"/>
      <c r="FG622" s="132"/>
      <c r="FH622" s="133"/>
      <c r="FI622" s="134"/>
      <c r="FJ622" s="133"/>
      <c r="FK622" s="135"/>
      <c r="FL622" s="136"/>
      <c r="FM622" s="9"/>
      <c r="FN622" s="1"/>
      <c r="FO622" s="40">
        <f t="shared" si="1038"/>
        <v>0.32400000000000001</v>
      </c>
      <c r="FP622" s="9"/>
      <c r="FQ622" s="118">
        <f t="shared" si="1039"/>
        <v>31.752936059156156</v>
      </c>
      <c r="FR622" s="137">
        <f t="shared" si="1040"/>
        <v>0.29039399999999999</v>
      </c>
      <c r="FS622" s="140"/>
      <c r="FT622" s="1"/>
      <c r="FU622" s="336">
        <v>43313</v>
      </c>
      <c r="FV622" s="343"/>
      <c r="FW622" s="237" t="s">
        <v>2629</v>
      </c>
      <c r="FX622" s="208"/>
      <c r="FY622" s="243" t="s">
        <v>2429</v>
      </c>
      <c r="FZ622" s="1"/>
      <c r="GA622" s="237" t="s">
        <v>430</v>
      </c>
      <c r="GB622" s="9"/>
      <c r="GC622" s="9"/>
      <c r="GD622" s="1"/>
      <c r="GE622" s="20">
        <v>0</v>
      </c>
      <c r="GF622" s="237" t="s">
        <v>513</v>
      </c>
      <c r="GG622" s="1"/>
      <c r="GH622" s="28">
        <v>44298</v>
      </c>
      <c r="GI622" s="351">
        <v>1</v>
      </c>
      <c r="GJ622" s="244" t="s">
        <v>2928</v>
      </c>
      <c r="GK622" s="1"/>
      <c r="GL622" s="244" t="s">
        <v>513</v>
      </c>
      <c r="GM622" s="9"/>
      <c r="GN622" s="1"/>
      <c r="GO622" s="10">
        <v>44144</v>
      </c>
      <c r="GP622" s="10"/>
      <c r="GQ622" s="20"/>
      <c r="GR622" s="138" t="s">
        <v>1018</v>
      </c>
      <c r="GS622" s="1"/>
      <c r="GT622" s="19">
        <v>7.3621995530000026E-2</v>
      </c>
      <c r="GU622" s="1"/>
      <c r="GV622" s="145">
        <v>0.40421754880000005</v>
      </c>
      <c r="GW622" s="1"/>
      <c r="GX622" s="1"/>
      <c r="GY622" s="9"/>
      <c r="GZ622" s="9"/>
      <c r="HA622" s="32">
        <v>2.85</v>
      </c>
      <c r="HB622" s="32">
        <v>11.44</v>
      </c>
      <c r="HC622" s="33">
        <v>10249.52</v>
      </c>
      <c r="HD622" s="32">
        <v>7.33</v>
      </c>
      <c r="HE622" s="32">
        <v>10.07</v>
      </c>
      <c r="HF622" s="32">
        <v>12.51</v>
      </c>
      <c r="HG622" s="33">
        <v>12585.07</v>
      </c>
      <c r="HH622" s="32">
        <v>86.15</v>
      </c>
      <c r="HI622" s="33">
        <v>2622.34</v>
      </c>
      <c r="HJ622" s="32">
        <v>454</v>
      </c>
      <c r="HK622" s="32">
        <v>13.23</v>
      </c>
      <c r="HL622" s="32">
        <v>23.5</v>
      </c>
      <c r="HM622" s="32">
        <v>931.28</v>
      </c>
      <c r="HN622" s="32">
        <v>0</v>
      </c>
      <c r="HO622" s="32">
        <v>413.26</v>
      </c>
      <c r="HP622" s="33">
        <v>2480.1</v>
      </c>
      <c r="HQ622" s="32">
        <v>38.700000000000003</v>
      </c>
      <c r="HR622" s="32">
        <v>8.4499999999999993</v>
      </c>
      <c r="HS622" s="32">
        <v>388.14</v>
      </c>
      <c r="HT622" s="32">
        <v>2256.61</v>
      </c>
      <c r="HU622" s="32">
        <v>1902.04</v>
      </c>
      <c r="HV622" s="32">
        <v>14.91</v>
      </c>
      <c r="HW622" s="32">
        <v>109.87</v>
      </c>
      <c r="HX622" s="32">
        <v>22.85</v>
      </c>
      <c r="HY622" s="32">
        <v>29.74</v>
      </c>
      <c r="HZ622" s="32">
        <v>575.02</v>
      </c>
      <c r="IA622" s="22">
        <f>HU622/HP622</f>
        <v>0.76692068868190799</v>
      </c>
      <c r="IB622" s="1"/>
      <c r="IC622" s="1"/>
      <c r="ID622" s="1"/>
      <c r="IE622" s="1"/>
      <c r="IF622" s="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9"/>
      <c r="KC622" s="9"/>
      <c r="KD622" s="9"/>
      <c r="KE622" s="20">
        <f t="shared" si="1041"/>
        <v>94.378049999999988</v>
      </c>
      <c r="KF622" s="20">
        <f t="shared" si="1042"/>
        <v>163.49182199999998</v>
      </c>
      <c r="KG622" s="20">
        <f t="shared" si="1043"/>
        <v>27.674548199999997</v>
      </c>
      <c r="KH622" s="20">
        <f t="shared" si="1044"/>
        <v>7.2308106000000008</v>
      </c>
      <c r="KI622" s="20">
        <f t="shared" si="1045"/>
        <v>0.60982740000000002</v>
      </c>
      <c r="KJ622" s="20">
        <f t="shared" si="1046"/>
        <v>31.553921645999996</v>
      </c>
      <c r="KK622" s="20">
        <f t="shared" si="1047"/>
        <v>53.298333971999995</v>
      </c>
      <c r="KL622" s="20">
        <f t="shared" si="1048"/>
        <v>78.639566381999984</v>
      </c>
      <c r="KM622" s="9"/>
      <c r="KN622" s="9"/>
      <c r="KO622" s="9"/>
      <c r="KP622" s="1"/>
      <c r="KQ622" s="9"/>
      <c r="KR622" s="9"/>
      <c r="KS622" s="23">
        <v>44298</v>
      </c>
      <c r="KT622" s="20">
        <v>2</v>
      </c>
      <c r="KU622" s="237" t="s">
        <v>430</v>
      </c>
      <c r="KV622" s="1">
        <v>2</v>
      </c>
      <c r="KW622" s="23">
        <v>44956</v>
      </c>
      <c r="KX622" s="1">
        <v>1</v>
      </c>
      <c r="KY622" s="1">
        <v>0</v>
      </c>
      <c r="KZ622" s="1">
        <v>0</v>
      </c>
      <c r="LA622" s="11" t="s">
        <v>2428</v>
      </c>
      <c r="LB622" s="11"/>
      <c r="LC622" s="11"/>
    </row>
    <row r="623" spans="1:315">
      <c r="A623" s="1">
        <v>135</v>
      </c>
      <c r="B623" s="1">
        <f>COUNTIFS($D$3:D623,D623,$F$3:F623,F623)</f>
        <v>2</v>
      </c>
      <c r="C623" s="34">
        <v>17534</v>
      </c>
      <c r="D623" s="72" t="s">
        <v>1315</v>
      </c>
      <c r="E623" s="73" t="s">
        <v>476</v>
      </c>
      <c r="F623" s="75">
        <v>6208221448</v>
      </c>
      <c r="G623" s="74">
        <v>60</v>
      </c>
      <c r="H623" s="442">
        <v>44720</v>
      </c>
      <c r="I623" s="29" t="s">
        <v>2050</v>
      </c>
      <c r="J623" s="24" t="s">
        <v>486</v>
      </c>
      <c r="K623" s="2" t="s">
        <v>429</v>
      </c>
      <c r="L623" s="2">
        <v>17</v>
      </c>
      <c r="M623" s="2" t="s">
        <v>540</v>
      </c>
      <c r="N623" s="2" t="s">
        <v>644</v>
      </c>
      <c r="O623" s="11"/>
      <c r="P623" s="2" t="s">
        <v>2024</v>
      </c>
      <c r="Q623" s="11"/>
      <c r="R623" s="11"/>
      <c r="S623" s="11"/>
      <c r="T623" s="41"/>
      <c r="U623" s="41"/>
      <c r="V623" s="61" t="s">
        <v>1980</v>
      </c>
      <c r="W623" s="41"/>
      <c r="X623" s="41"/>
      <c r="Y623" s="41"/>
      <c r="Z623" s="29"/>
      <c r="AA623" s="1" t="s">
        <v>793</v>
      </c>
      <c r="AB623" s="1"/>
      <c r="AC623" s="112">
        <v>9071</v>
      </c>
      <c r="AD623" s="112">
        <v>154000</v>
      </c>
      <c r="AE623" s="11"/>
      <c r="AF623" s="11"/>
      <c r="AG623" s="11" t="s">
        <v>482</v>
      </c>
      <c r="AH623" s="112">
        <v>10000</v>
      </c>
      <c r="AI623" s="1"/>
      <c r="AJ623" s="11"/>
      <c r="AK623" s="112"/>
      <c r="AL623" s="1"/>
      <c r="AM623" s="11"/>
      <c r="AN623" s="1"/>
      <c r="AO623" s="113">
        <v>46.8</v>
      </c>
      <c r="AP623" s="114">
        <v>14.5</v>
      </c>
      <c r="AQ623" s="115">
        <v>37.6</v>
      </c>
      <c r="AR623" s="116">
        <f t="shared" si="1023"/>
        <v>98.9</v>
      </c>
      <c r="AS623" s="117">
        <f t="shared" si="1024"/>
        <v>3.2275862068965515</v>
      </c>
      <c r="AT623" s="118">
        <f t="shared" si="1025"/>
        <v>121.35724137931034</v>
      </c>
      <c r="AU623" s="119">
        <f t="shared" si="1026"/>
        <v>0.89827255278310936</v>
      </c>
      <c r="AV623" s="19">
        <f>AW623*AO623/100</f>
        <v>45.143999999999998</v>
      </c>
      <c r="AW623" s="19">
        <f>98-AY623</f>
        <v>96.461538461538467</v>
      </c>
      <c r="AX623" s="120">
        <v>0.72</v>
      </c>
      <c r="AY623" s="19">
        <f>AX623*100/AO623</f>
        <v>1.5384615384615385</v>
      </c>
      <c r="AZ623" s="1" t="s">
        <v>431</v>
      </c>
      <c r="BA623" s="55">
        <v>24.8</v>
      </c>
      <c r="BB623" s="1" t="s">
        <v>431</v>
      </c>
      <c r="BC623" s="6">
        <v>2.16</v>
      </c>
      <c r="BD623" s="6"/>
      <c r="BE623" s="19"/>
      <c r="BF623" s="19"/>
      <c r="BG623" s="64">
        <v>9271.538461538461</v>
      </c>
      <c r="BH623" s="64">
        <v>725</v>
      </c>
      <c r="BI623" s="19">
        <v>4.3</v>
      </c>
      <c r="BJ623" s="19">
        <v>94.7</v>
      </c>
      <c r="BK623" s="19">
        <f>100-BJ623</f>
        <v>5.2999999999999972</v>
      </c>
      <c r="BL623" s="121">
        <f t="shared" si="1027"/>
        <v>17.867924528301899</v>
      </c>
      <c r="BM623" s="122">
        <v>1.67</v>
      </c>
      <c r="BN623" s="6">
        <f t="shared" si="1028"/>
        <v>3.5683760683760686</v>
      </c>
      <c r="BO623" s="1" t="s">
        <v>431</v>
      </c>
      <c r="BP623" s="19">
        <v>59.067796610169495</v>
      </c>
      <c r="BQ623" s="19">
        <v>39.799999999999997</v>
      </c>
      <c r="BR623" s="42">
        <v>27665.920000000002</v>
      </c>
      <c r="BS623" s="6">
        <f t="shared" si="1029"/>
        <v>46.900000000000006</v>
      </c>
      <c r="BT623" s="4">
        <v>79.8</v>
      </c>
      <c r="BU623" s="42">
        <v>15060.317460317459</v>
      </c>
      <c r="BV623" s="6">
        <f t="shared" si="1030"/>
        <v>20.200000000000003</v>
      </c>
      <c r="BW623" s="6">
        <f t="shared" si="1031"/>
        <v>14.326000000000001</v>
      </c>
      <c r="BX623" s="22">
        <v>16.8</v>
      </c>
      <c r="BY623" s="22">
        <f t="shared" si="1032"/>
        <v>2.4360000000000004</v>
      </c>
      <c r="BZ623" s="6">
        <v>30.1</v>
      </c>
      <c r="CA623" s="22">
        <f t="shared" si="1033"/>
        <v>4.3645000000000005</v>
      </c>
      <c r="CB623" s="6">
        <v>51.9</v>
      </c>
      <c r="CC623" s="22">
        <f t="shared" si="1034"/>
        <v>7.5254999999999992</v>
      </c>
      <c r="CD623" s="22" t="s">
        <v>431</v>
      </c>
      <c r="CE623" s="123">
        <v>100</v>
      </c>
      <c r="CF623" s="124">
        <v>15855</v>
      </c>
      <c r="CG623" s="123">
        <v>99.4</v>
      </c>
      <c r="CH623" s="124">
        <v>11550</v>
      </c>
      <c r="CI623" s="123">
        <v>71.400000000000006</v>
      </c>
      <c r="CJ623" s="123">
        <v>84.6</v>
      </c>
      <c r="CK623" s="124">
        <v>9418</v>
      </c>
      <c r="CL623" s="19">
        <f t="shared" si="1035"/>
        <v>0.55813953488372092</v>
      </c>
      <c r="CM623" s="19"/>
      <c r="CN623" s="19"/>
      <c r="CO623" s="19"/>
      <c r="CP623" s="6"/>
      <c r="CQ623" s="19"/>
      <c r="CR623" s="19"/>
      <c r="CS623" s="20"/>
      <c r="CT623" s="25"/>
      <c r="CU623" s="125"/>
      <c r="CV623" s="125"/>
      <c r="CW623" s="1"/>
      <c r="CX623" s="1"/>
      <c r="CY623" s="1"/>
      <c r="CZ623" s="22"/>
      <c r="DA623" s="16"/>
      <c r="DB623" s="126"/>
      <c r="DC623" s="127"/>
      <c r="DD623" s="128"/>
      <c r="DE623" s="1"/>
      <c r="DF623" s="1"/>
      <c r="DG623" s="1"/>
      <c r="DH623" s="1"/>
      <c r="DI623" s="105" t="s">
        <v>433</v>
      </c>
      <c r="DJ623" s="205" t="s">
        <v>482</v>
      </c>
      <c r="DK623" s="4">
        <v>2</v>
      </c>
      <c r="DL623" s="4"/>
      <c r="DM623" s="4"/>
      <c r="DN623" s="16"/>
      <c r="DO623" s="4"/>
      <c r="DP623" s="4"/>
      <c r="DQ623" s="4"/>
      <c r="DR623" s="55" t="s">
        <v>1414</v>
      </c>
      <c r="DS623" s="22" t="s">
        <v>430</v>
      </c>
      <c r="DT623" s="22">
        <v>11664</v>
      </c>
      <c r="DU623" s="22">
        <v>73.3</v>
      </c>
      <c r="DV623" s="22">
        <v>26.7</v>
      </c>
      <c r="DW623" s="22" t="s">
        <v>430</v>
      </c>
      <c r="DX623" s="22" t="s">
        <v>430</v>
      </c>
      <c r="DY623" s="22" t="s">
        <v>430</v>
      </c>
      <c r="DZ623" s="22" t="s">
        <v>430</v>
      </c>
      <c r="EA623" s="2">
        <v>0</v>
      </c>
      <c r="EB623" s="2"/>
      <c r="EC623" s="36"/>
      <c r="ED623" s="36"/>
      <c r="EE623" s="4">
        <f>L623</f>
        <v>17</v>
      </c>
      <c r="EF623" s="4">
        <v>70</v>
      </c>
      <c r="EG623" s="4"/>
      <c r="EH623" s="4">
        <v>1</v>
      </c>
      <c r="EI623" s="4" t="s">
        <v>2936</v>
      </c>
      <c r="EJ623" s="4">
        <v>180</v>
      </c>
      <c r="EK623" s="4">
        <v>84</v>
      </c>
      <c r="EL623" s="6">
        <f>EK623/(EJ623*EJ623*0.01*0.01)</f>
        <v>25.925925925925924</v>
      </c>
      <c r="EM623" s="4">
        <v>1</v>
      </c>
      <c r="EN623" s="1">
        <v>1</v>
      </c>
      <c r="EO623" s="4">
        <v>2</v>
      </c>
      <c r="EP623" s="4">
        <v>1</v>
      </c>
      <c r="EQ623" s="31" t="s">
        <v>2455</v>
      </c>
      <c r="ER623" s="14">
        <v>44491</v>
      </c>
      <c r="ES623" s="129">
        <f>C623</f>
        <v>17534</v>
      </c>
      <c r="ET623" s="130">
        <v>75</v>
      </c>
      <c r="EU623" s="130">
        <v>79111</v>
      </c>
      <c r="EV623" s="130">
        <v>4000</v>
      </c>
      <c r="EW623" s="130">
        <v>40560</v>
      </c>
      <c r="EX623" s="130">
        <v>69414</v>
      </c>
      <c r="EY623" s="131">
        <f t="shared" si="1036"/>
        <v>9384.7727999999988</v>
      </c>
      <c r="EZ623" s="38">
        <f t="shared" si="1037"/>
        <v>159541.13759999999</v>
      </c>
      <c r="FA623" s="9"/>
      <c r="FB623" s="9"/>
      <c r="FC623" s="9"/>
      <c r="FD623" s="9"/>
      <c r="FE623" s="132"/>
      <c r="FF623" s="132"/>
      <c r="FG623" s="132"/>
      <c r="FH623" s="133"/>
      <c r="FI623" s="134"/>
      <c r="FJ623" s="133"/>
      <c r="FK623" s="135"/>
      <c r="FL623" s="136"/>
      <c r="FM623" s="9"/>
      <c r="FN623" s="1"/>
      <c r="FO623" s="40">
        <f t="shared" si="1038"/>
        <v>9.0709999999999997</v>
      </c>
      <c r="FP623" s="9"/>
      <c r="FQ623" s="118">
        <f t="shared" si="1039"/>
        <v>87.742538964240111</v>
      </c>
      <c r="FR623" s="137">
        <f t="shared" si="1040"/>
        <v>9.3847727999999986</v>
      </c>
      <c r="FS623" s="9"/>
      <c r="FT623" s="1"/>
      <c r="FU623" s="336">
        <v>43313</v>
      </c>
      <c r="FV623" s="343"/>
      <c r="FW623" s="237" t="s">
        <v>1349</v>
      </c>
      <c r="FX623" s="208"/>
      <c r="FY623" s="243" t="s">
        <v>2929</v>
      </c>
      <c r="FZ623" s="1"/>
      <c r="GA623" s="1">
        <v>2</v>
      </c>
      <c r="GB623" s="9"/>
      <c r="GC623" s="9"/>
      <c r="GD623" s="1"/>
      <c r="GE623" s="20">
        <v>1</v>
      </c>
      <c r="GF623" s="237" t="s">
        <v>2930</v>
      </c>
      <c r="GG623" s="1"/>
      <c r="GH623" s="28">
        <v>44726</v>
      </c>
      <c r="GI623" s="351">
        <v>0</v>
      </c>
      <c r="GJ623" s="244" t="s">
        <v>2935</v>
      </c>
      <c r="GK623" s="1"/>
      <c r="GL623" s="244" t="s">
        <v>513</v>
      </c>
      <c r="GM623" s="9"/>
      <c r="GN623" s="1"/>
      <c r="GO623" s="10">
        <v>44720</v>
      </c>
      <c r="GP623" s="10"/>
      <c r="GQ623" s="20"/>
      <c r="GR623" s="138"/>
      <c r="GS623" s="1"/>
      <c r="GT623" s="1"/>
      <c r="GU623" s="1"/>
      <c r="GV623" s="1"/>
      <c r="GW623" s="1"/>
      <c r="GX623" s="1"/>
      <c r="GY623" s="9"/>
      <c r="GZ623" s="9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22"/>
      <c r="KC623" s="22"/>
      <c r="KD623" s="22"/>
      <c r="KE623" s="20">
        <f t="shared" si="1041"/>
        <v>4392.0736703999983</v>
      </c>
      <c r="KF623" s="20">
        <f t="shared" si="1042"/>
        <v>1360.7920559999998</v>
      </c>
      <c r="KG623" s="20">
        <f t="shared" si="1043"/>
        <v>3528.6745727999996</v>
      </c>
      <c r="KH623" s="20">
        <f t="shared" si="1044"/>
        <v>67.570364159999997</v>
      </c>
      <c r="KI623" s="20">
        <f t="shared" si="1045"/>
        <v>156.72570575999998</v>
      </c>
      <c r="KJ623" s="20">
        <f t="shared" si="1046"/>
        <v>228.61306540800001</v>
      </c>
      <c r="KK623" s="20">
        <f t="shared" si="1047"/>
        <v>409.59840885599993</v>
      </c>
      <c r="KL623" s="20">
        <f t="shared" si="1048"/>
        <v>706.2510770639999</v>
      </c>
      <c r="KM623" s="1" t="s">
        <v>431</v>
      </c>
      <c r="KN623" s="1" t="s">
        <v>431</v>
      </c>
      <c r="KO623" s="9"/>
      <c r="KP623" s="22"/>
      <c r="KQ623" s="22"/>
      <c r="KR623" s="22"/>
      <c r="KS623" s="10">
        <v>44726</v>
      </c>
      <c r="KT623" s="20">
        <v>2</v>
      </c>
      <c r="KU623" s="1">
        <v>2</v>
      </c>
      <c r="KV623" s="1">
        <v>1</v>
      </c>
      <c r="KW623" s="23">
        <v>44956</v>
      </c>
      <c r="KX623" s="1">
        <v>1</v>
      </c>
      <c r="KY623" s="1">
        <v>3</v>
      </c>
      <c r="KZ623" s="1">
        <v>0</v>
      </c>
      <c r="LA623" s="11" t="s">
        <v>2428</v>
      </c>
      <c r="LB623" s="11"/>
      <c r="LC623" s="11"/>
    </row>
    <row r="624" spans="1:315">
      <c r="A624" s="1">
        <v>138</v>
      </c>
      <c r="B624" s="1">
        <f>COUNTIFS($D$3:D624,D624,$F$3:F624,F624)</f>
        <v>3</v>
      </c>
      <c r="C624" s="34">
        <v>17553</v>
      </c>
      <c r="D624" s="72" t="s">
        <v>1315</v>
      </c>
      <c r="E624" s="73" t="s">
        <v>476</v>
      </c>
      <c r="F624" s="75">
        <v>6208221448</v>
      </c>
      <c r="G624" s="74">
        <v>60</v>
      </c>
      <c r="H624" s="442">
        <v>44726</v>
      </c>
      <c r="I624" s="29" t="s">
        <v>2050</v>
      </c>
      <c r="J624" s="24" t="s">
        <v>486</v>
      </c>
      <c r="K624" s="2" t="s">
        <v>429</v>
      </c>
      <c r="L624" s="2">
        <v>10</v>
      </c>
      <c r="M624" s="2" t="s">
        <v>540</v>
      </c>
      <c r="N624" s="2" t="s">
        <v>644</v>
      </c>
      <c r="O624" s="11"/>
      <c r="P624" s="2" t="s">
        <v>2024</v>
      </c>
      <c r="Q624" s="11"/>
      <c r="R624" s="11"/>
      <c r="S624" s="11"/>
      <c r="T624" s="41"/>
      <c r="U624" s="41" t="s">
        <v>2027</v>
      </c>
      <c r="V624" s="61" t="s">
        <v>1980</v>
      </c>
      <c r="W624" s="41"/>
      <c r="X624" s="41"/>
      <c r="Y624" s="41" t="s">
        <v>2028</v>
      </c>
      <c r="Z624" s="29"/>
      <c r="AA624" s="1" t="s">
        <v>1780</v>
      </c>
      <c r="AB624" s="1"/>
      <c r="AC624" s="112">
        <v>4049</v>
      </c>
      <c r="AD624" s="112">
        <v>40000</v>
      </c>
      <c r="AE624" s="11"/>
      <c r="AF624" s="11"/>
      <c r="AG624" s="11" t="s">
        <v>482</v>
      </c>
      <c r="AH624" s="112">
        <v>4000</v>
      </c>
      <c r="AI624" s="1"/>
      <c r="AJ624" s="11"/>
      <c r="AK624" s="112"/>
      <c r="AL624" s="1"/>
      <c r="AM624" s="11"/>
      <c r="AN624" s="1"/>
      <c r="AO624" s="113">
        <v>74.900000000000006</v>
      </c>
      <c r="AP624" s="114">
        <v>18.5</v>
      </c>
      <c r="AQ624" s="115">
        <v>5.82</v>
      </c>
      <c r="AR624" s="116">
        <f t="shared" si="1023"/>
        <v>99.22</v>
      </c>
      <c r="AS624" s="117">
        <f t="shared" si="1024"/>
        <v>4.0486486486486486</v>
      </c>
      <c r="AT624" s="118">
        <f t="shared" si="1025"/>
        <v>23.563135135135138</v>
      </c>
      <c r="AU624" s="119">
        <f t="shared" si="1026"/>
        <v>3.0797697368421053</v>
      </c>
      <c r="AV624" s="19">
        <f>AW624*AO624/100</f>
        <v>72.882000000000005</v>
      </c>
      <c r="AW624" s="19">
        <f>98-AY624</f>
        <v>97.305740987983981</v>
      </c>
      <c r="AX624" s="120">
        <v>0.52</v>
      </c>
      <c r="AY624" s="19">
        <f>AX624*100/AO624</f>
        <v>0.69425901201602136</v>
      </c>
      <c r="AZ624" s="1" t="s">
        <v>431</v>
      </c>
      <c r="BA624" s="55">
        <v>57</v>
      </c>
      <c r="BB624" s="1" t="s">
        <v>431</v>
      </c>
      <c r="BC624" s="6">
        <v>9.7000000000000003E-2</v>
      </c>
      <c r="BD624" s="6"/>
      <c r="BE624" s="19"/>
      <c r="BF624" s="19"/>
      <c r="BG624" s="64">
        <v>7536.9230769230762</v>
      </c>
      <c r="BH624" s="64">
        <v>690</v>
      </c>
      <c r="BI624" s="19">
        <v>3.01</v>
      </c>
      <c r="BJ624" s="19">
        <v>96.6</v>
      </c>
      <c r="BK624" s="19">
        <f>100-BJ624</f>
        <v>3.4000000000000057</v>
      </c>
      <c r="BL624" s="121">
        <f t="shared" si="1027"/>
        <v>28.411764705882305</v>
      </c>
      <c r="BM624" s="122">
        <v>0.33</v>
      </c>
      <c r="BN624" s="6">
        <f t="shared" si="1028"/>
        <v>0.44058744993324428</v>
      </c>
      <c r="BO624" s="1" t="s">
        <v>431</v>
      </c>
      <c r="BP624" s="19">
        <v>55.50847457627119</v>
      </c>
      <c r="BQ624" s="19">
        <v>35.299999999999997</v>
      </c>
      <c r="BR624" s="42">
        <v>66915.839999999997</v>
      </c>
      <c r="BS624" s="6">
        <f t="shared" si="1029"/>
        <v>39.6</v>
      </c>
      <c r="BT624" s="4">
        <v>80.900000000000006</v>
      </c>
      <c r="BU624" s="42">
        <v>13011.904761904761</v>
      </c>
      <c r="BV624" s="6">
        <f t="shared" si="1030"/>
        <v>19.099999999999994</v>
      </c>
      <c r="BW624" s="6">
        <f t="shared" si="1031"/>
        <v>18.259500000000003</v>
      </c>
      <c r="BX624" s="22">
        <v>18.100000000000001</v>
      </c>
      <c r="BY624" s="22">
        <f t="shared" si="1032"/>
        <v>3.3485</v>
      </c>
      <c r="BZ624" s="6">
        <v>21.5</v>
      </c>
      <c r="CA624" s="22">
        <f t="shared" si="1033"/>
        <v>3.9775</v>
      </c>
      <c r="CB624" s="6">
        <v>59.1</v>
      </c>
      <c r="CC624" s="22">
        <f t="shared" si="1034"/>
        <v>10.933500000000002</v>
      </c>
      <c r="CD624" s="22" t="s">
        <v>431</v>
      </c>
      <c r="CE624" s="123">
        <v>99.1</v>
      </c>
      <c r="CF624" s="124">
        <v>10769</v>
      </c>
      <c r="CG624" s="123">
        <v>96.3</v>
      </c>
      <c r="CH624" s="124">
        <v>7941</v>
      </c>
      <c r="CI624" s="123">
        <v>69</v>
      </c>
      <c r="CJ624" s="123">
        <v>80.400000000000006</v>
      </c>
      <c r="CK624" s="124">
        <v>6455</v>
      </c>
      <c r="CL624" s="19">
        <f t="shared" si="1035"/>
        <v>0.8418604651162791</v>
      </c>
      <c r="CM624" s="19"/>
      <c r="CN624" s="19"/>
      <c r="CO624" s="19"/>
      <c r="CP624" s="6"/>
      <c r="CQ624" s="19"/>
      <c r="CR624" s="19"/>
      <c r="CS624" s="20"/>
      <c r="CT624" s="25"/>
      <c r="CU624" s="125"/>
      <c r="CV624" s="125"/>
      <c r="CW624" s="1"/>
      <c r="CX624" s="1"/>
      <c r="CY624" s="1"/>
      <c r="CZ624" s="22"/>
      <c r="DA624" s="16"/>
      <c r="DB624" s="126"/>
      <c r="DC624" s="127"/>
      <c r="DD624" s="128"/>
      <c r="DE624" s="1"/>
      <c r="DF624" s="1"/>
      <c r="DG624" s="1"/>
      <c r="DH624" s="1"/>
      <c r="DI624" s="105" t="s">
        <v>433</v>
      </c>
      <c r="DJ624" s="205" t="s">
        <v>482</v>
      </c>
      <c r="DK624" s="4">
        <v>2</v>
      </c>
      <c r="DL624" s="4"/>
      <c r="DM624" s="4"/>
      <c r="DN624" s="16"/>
      <c r="DO624" s="4"/>
      <c r="DP624" s="4"/>
      <c r="DQ624" s="4"/>
      <c r="DR624" s="55" t="s">
        <v>1414</v>
      </c>
      <c r="DS624" s="22" t="s">
        <v>430</v>
      </c>
      <c r="DT624" s="22">
        <v>3931</v>
      </c>
      <c r="DU624" s="22">
        <v>15.6</v>
      </c>
      <c r="DV624" s="22">
        <v>84.4</v>
      </c>
      <c r="DW624" s="22" t="s">
        <v>1414</v>
      </c>
      <c r="DX624" s="22">
        <v>577.9</v>
      </c>
      <c r="DY624" s="22" t="s">
        <v>430</v>
      </c>
      <c r="DZ624" s="22">
        <v>2.97</v>
      </c>
      <c r="EA624" s="2">
        <v>0</v>
      </c>
      <c r="EB624" s="2"/>
      <c r="EC624" s="36"/>
      <c r="ED624" s="36"/>
      <c r="EE624" s="4">
        <f>L624</f>
        <v>10</v>
      </c>
      <c r="EF624" s="4">
        <v>58</v>
      </c>
      <c r="EG624" s="4"/>
      <c r="EH624" s="4">
        <v>1</v>
      </c>
      <c r="EI624" s="4" t="s">
        <v>2936</v>
      </c>
      <c r="EJ624" s="4">
        <v>180</v>
      </c>
      <c r="EK624" s="4">
        <v>84</v>
      </c>
      <c r="EL624" s="6">
        <f>EK624/(EJ624*EJ624*0.01*0.01)</f>
        <v>25.925925925925924</v>
      </c>
      <c r="EM624" s="4">
        <v>1</v>
      </c>
      <c r="EN624" s="1">
        <v>1</v>
      </c>
      <c r="EO624" s="4">
        <v>2</v>
      </c>
      <c r="EP624" s="4">
        <v>1</v>
      </c>
      <c r="EQ624" s="31" t="s">
        <v>2455</v>
      </c>
      <c r="ER624" s="14">
        <v>44491</v>
      </c>
      <c r="ES624" s="129">
        <f>C624</f>
        <v>17553</v>
      </c>
      <c r="ET624" s="130">
        <v>75</v>
      </c>
      <c r="EU624" s="130">
        <v>48853</v>
      </c>
      <c r="EV624" s="130">
        <v>4000</v>
      </c>
      <c r="EW624" s="130">
        <v>40560</v>
      </c>
      <c r="EX624" s="130">
        <v>34155</v>
      </c>
      <c r="EY624" s="131">
        <f t="shared" si="1036"/>
        <v>4617.7560000000003</v>
      </c>
      <c r="EZ624" s="38">
        <f t="shared" si="1037"/>
        <v>46177.560000000005</v>
      </c>
      <c r="FA624" s="9"/>
      <c r="FB624" s="9"/>
      <c r="FC624" s="9"/>
      <c r="FD624" s="9"/>
      <c r="FE624" s="132"/>
      <c r="FF624" s="132"/>
      <c r="FG624" s="132"/>
      <c r="FH624" s="133"/>
      <c r="FI624" s="134"/>
      <c r="FJ624" s="133"/>
      <c r="FK624" s="135"/>
      <c r="FL624" s="136"/>
      <c r="FM624" s="9"/>
      <c r="FN624" s="1"/>
      <c r="FO624" s="40">
        <f t="shared" si="1038"/>
        <v>4.0490000000000004</v>
      </c>
      <c r="FP624" s="9"/>
      <c r="FQ624" s="118">
        <f t="shared" si="1039"/>
        <v>69.91382310195894</v>
      </c>
      <c r="FR624" s="137">
        <f t="shared" si="1040"/>
        <v>4.617756</v>
      </c>
      <c r="FS624" s="9"/>
      <c r="FT624" s="1"/>
      <c r="FU624" s="336">
        <v>43313</v>
      </c>
      <c r="FV624" s="343"/>
      <c r="FW624" s="237" t="s">
        <v>1349</v>
      </c>
      <c r="FX624" s="208"/>
      <c r="FY624" s="243" t="s">
        <v>2929</v>
      </c>
      <c r="FZ624" s="1"/>
      <c r="GA624" s="1">
        <v>2</v>
      </c>
      <c r="GB624" s="9"/>
      <c r="GC624" s="9"/>
      <c r="GD624" s="1"/>
      <c r="GE624" s="20">
        <v>1</v>
      </c>
      <c r="GF624" s="237" t="s">
        <v>2932</v>
      </c>
      <c r="GG624" s="1"/>
      <c r="GH624" s="28">
        <v>44733</v>
      </c>
      <c r="GI624" s="351">
        <v>0</v>
      </c>
      <c r="GJ624" s="244" t="s">
        <v>2931</v>
      </c>
      <c r="GK624" s="1"/>
      <c r="GL624" s="244" t="s">
        <v>2933</v>
      </c>
      <c r="GM624" s="9"/>
      <c r="GN624" s="1"/>
      <c r="GO624" s="10">
        <v>44726</v>
      </c>
      <c r="GP624" s="10"/>
      <c r="GQ624" s="20"/>
      <c r="GR624" s="138"/>
      <c r="GS624" s="1"/>
      <c r="GT624" s="1"/>
      <c r="GU624" s="1"/>
      <c r="GV624" s="1"/>
      <c r="GW624" s="1"/>
      <c r="GX624" s="1"/>
      <c r="GY624" s="9"/>
      <c r="GZ624" s="9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22"/>
      <c r="KC624" s="22"/>
      <c r="KD624" s="22"/>
      <c r="KE624" s="20">
        <f t="shared" si="1041"/>
        <v>3458.6992439999999</v>
      </c>
      <c r="KF624" s="20">
        <f t="shared" si="1042"/>
        <v>854.28485999999998</v>
      </c>
      <c r="KG624" s="20">
        <f t="shared" si="1043"/>
        <v>268.75339920000005</v>
      </c>
      <c r="KH624" s="20">
        <f t="shared" si="1044"/>
        <v>24.012331200000002</v>
      </c>
      <c r="KI624" s="20">
        <f t="shared" si="1045"/>
        <v>15.2385948</v>
      </c>
      <c r="KJ624" s="20">
        <f t="shared" si="1046"/>
        <v>154.62555965999999</v>
      </c>
      <c r="KK624" s="20">
        <f t="shared" si="1047"/>
        <v>183.67124489999998</v>
      </c>
      <c r="KL624" s="20">
        <f t="shared" si="1048"/>
        <v>504.88235226000012</v>
      </c>
      <c r="KM624" s="1">
        <v>87.5</v>
      </c>
      <c r="KN624" s="1">
        <v>90.6</v>
      </c>
      <c r="KO624" s="9"/>
      <c r="KP624" s="22"/>
      <c r="KQ624" s="22"/>
      <c r="KR624" s="22"/>
      <c r="KS624" s="23">
        <v>44823</v>
      </c>
      <c r="KT624" s="20">
        <v>1</v>
      </c>
      <c r="KU624" s="1">
        <v>1</v>
      </c>
      <c r="KV624" s="1">
        <v>1</v>
      </c>
      <c r="KW624" s="23">
        <v>44956</v>
      </c>
      <c r="KX624" s="1">
        <v>1</v>
      </c>
      <c r="KY624" s="1">
        <v>3</v>
      </c>
      <c r="KZ624" s="1">
        <v>0</v>
      </c>
      <c r="LA624" s="11" t="s">
        <v>2428</v>
      </c>
      <c r="LB624" s="11"/>
      <c r="LC624" s="11"/>
    </row>
    <row r="625" spans="1:315">
      <c r="A625" s="1">
        <v>120</v>
      </c>
      <c r="B625" s="1">
        <f>COUNTIFS($D$3:D625,D625,$F$3:F625,F625)</f>
        <v>1</v>
      </c>
      <c r="C625" s="34">
        <v>17459</v>
      </c>
      <c r="D625" s="21" t="s">
        <v>2031</v>
      </c>
      <c r="E625" s="2" t="s">
        <v>495</v>
      </c>
      <c r="F625" s="12">
        <v>6612111495</v>
      </c>
      <c r="G625" s="1">
        <v>56</v>
      </c>
      <c r="H625" s="441">
        <v>44711</v>
      </c>
      <c r="I625" s="29" t="s">
        <v>654</v>
      </c>
      <c r="J625" s="24" t="s">
        <v>486</v>
      </c>
      <c r="K625" s="2" t="s">
        <v>429</v>
      </c>
      <c r="L625" s="2">
        <v>12</v>
      </c>
      <c r="M625" s="2">
        <v>1</v>
      </c>
      <c r="N625" s="2" t="s">
        <v>430</v>
      </c>
      <c r="O625" s="11"/>
      <c r="P625" s="2" t="s">
        <v>2024</v>
      </c>
      <c r="Q625" s="11"/>
      <c r="R625" s="11"/>
      <c r="S625" s="11"/>
      <c r="T625" s="41"/>
      <c r="U625" s="41"/>
      <c r="V625" s="61" t="s">
        <v>1980</v>
      </c>
      <c r="W625" s="41"/>
      <c r="X625" s="41"/>
      <c r="Y625" s="41" t="s">
        <v>2028</v>
      </c>
      <c r="Z625" s="29"/>
      <c r="AA625" s="1" t="s">
        <v>777</v>
      </c>
      <c r="AB625" s="1"/>
      <c r="AC625" s="112">
        <v>124</v>
      </c>
      <c r="AD625" s="112">
        <v>1500</v>
      </c>
      <c r="AE625" s="11"/>
      <c r="AF625" s="11"/>
      <c r="AG625" s="11" t="s">
        <v>490</v>
      </c>
      <c r="AH625" s="112">
        <v>150</v>
      </c>
      <c r="AI625" s="1"/>
      <c r="AJ625" s="11"/>
      <c r="AK625" s="112"/>
      <c r="AL625" s="1"/>
      <c r="AM625" s="11"/>
      <c r="AN625" s="1"/>
      <c r="AO625" s="113">
        <v>45.9</v>
      </c>
      <c r="AP625" s="114">
        <v>52.3</v>
      </c>
      <c r="AQ625" s="115">
        <v>0.67</v>
      </c>
      <c r="AR625" s="116">
        <f t="shared" si="1023"/>
        <v>98.86999999999999</v>
      </c>
      <c r="AS625" s="117">
        <f t="shared" si="1024"/>
        <v>0.87762906309751432</v>
      </c>
      <c r="AT625" s="118">
        <f t="shared" si="1025"/>
        <v>0.58801147227533468</v>
      </c>
      <c r="AU625" s="119">
        <f t="shared" si="1026"/>
        <v>0.86652822352274872</v>
      </c>
      <c r="AV625" s="19">
        <f>AW625*AO625/100</f>
        <v>42.872</v>
      </c>
      <c r="AW625" s="19">
        <f>98-AY625</f>
        <v>93.403050108932462</v>
      </c>
      <c r="AX625" s="120">
        <v>2.11</v>
      </c>
      <c r="AY625" s="19">
        <f>AX625*100/AO625</f>
        <v>4.5969498910675384</v>
      </c>
      <c r="AZ625" s="1" t="s">
        <v>431</v>
      </c>
      <c r="BA625" s="55">
        <v>34.9</v>
      </c>
      <c r="BB625" s="1" t="s">
        <v>431</v>
      </c>
      <c r="BC625" s="6">
        <v>0</v>
      </c>
      <c r="BD625" s="6"/>
      <c r="BE625" s="19"/>
      <c r="BF625" s="19"/>
      <c r="BG625" s="64">
        <v>5277.6923076923076</v>
      </c>
      <c r="BH625" s="64">
        <v>211</v>
      </c>
      <c r="BI625" s="19">
        <v>4.3499999999999996</v>
      </c>
      <c r="BJ625" s="19">
        <v>39.6</v>
      </c>
      <c r="BK625" s="19">
        <f>100-BJ625</f>
        <v>60.4</v>
      </c>
      <c r="BL625" s="121">
        <f t="shared" si="1027"/>
        <v>0.6556291390728477</v>
      </c>
      <c r="BM625" s="122">
        <v>0.13</v>
      </c>
      <c r="BN625" s="6">
        <f t="shared" si="1028"/>
        <v>0.28322440087145972</v>
      </c>
      <c r="BO625" s="1" t="s">
        <v>431</v>
      </c>
      <c r="BP625" s="19">
        <v>35.254237288135599</v>
      </c>
      <c r="BQ625" s="19">
        <v>63.3</v>
      </c>
      <c r="BR625" s="42">
        <v>35421.440000000002</v>
      </c>
      <c r="BS625" s="6">
        <f t="shared" si="1029"/>
        <v>49.900000000000006</v>
      </c>
      <c r="BT625" s="4">
        <v>92.4</v>
      </c>
      <c r="BU625" s="42">
        <v>5528.5714285714284</v>
      </c>
      <c r="BV625" s="6">
        <f t="shared" si="1030"/>
        <v>7.5999999999999943</v>
      </c>
      <c r="BW625" s="6">
        <f t="shared" si="1031"/>
        <v>52.3</v>
      </c>
      <c r="BX625" s="22">
        <v>22.8</v>
      </c>
      <c r="BY625" s="22">
        <f t="shared" si="1032"/>
        <v>11.9244</v>
      </c>
      <c r="BZ625" s="6">
        <v>27.1</v>
      </c>
      <c r="CA625" s="22">
        <f t="shared" si="1033"/>
        <v>14.173299999999999</v>
      </c>
      <c r="CB625" s="6">
        <v>50.1</v>
      </c>
      <c r="CC625" s="22">
        <f t="shared" si="1034"/>
        <v>26.202300000000001</v>
      </c>
      <c r="CD625" s="22" t="s">
        <v>431</v>
      </c>
      <c r="CE625" s="123">
        <v>89</v>
      </c>
      <c r="CF625" s="124">
        <v>6111</v>
      </c>
      <c r="CG625" s="123">
        <v>73.8</v>
      </c>
      <c r="CH625" s="124">
        <v>4863</v>
      </c>
      <c r="CI625" s="123">
        <v>20.3</v>
      </c>
      <c r="CJ625" s="123">
        <v>50.4</v>
      </c>
      <c r="CK625" s="124">
        <v>4892</v>
      </c>
      <c r="CL625" s="19">
        <f t="shared" si="1035"/>
        <v>0.84132841328413277</v>
      </c>
      <c r="CM625" s="19"/>
      <c r="CN625" s="19"/>
      <c r="CO625" s="19"/>
      <c r="CP625" s="6"/>
      <c r="CQ625" s="19"/>
      <c r="CR625" s="19"/>
      <c r="CS625" s="20"/>
      <c r="CT625" s="25"/>
      <c r="CU625" s="125"/>
      <c r="CV625" s="125"/>
      <c r="CW625" s="1"/>
      <c r="CX625" s="1"/>
      <c r="CY625" s="1"/>
      <c r="CZ625" s="22"/>
      <c r="DA625" s="16"/>
      <c r="DB625" s="126"/>
      <c r="DC625" s="127"/>
      <c r="DD625" s="128"/>
      <c r="DE625" s="1"/>
      <c r="DF625" s="1"/>
      <c r="DG625" s="1"/>
      <c r="DH625" s="1"/>
      <c r="DI625" s="1" t="s">
        <v>433</v>
      </c>
      <c r="DJ625" s="206" t="s">
        <v>490</v>
      </c>
      <c r="DK625" s="4">
        <v>2</v>
      </c>
      <c r="DL625" s="4"/>
      <c r="DM625" s="4"/>
      <c r="DN625" s="16">
        <v>0</v>
      </c>
      <c r="DO625" s="4"/>
      <c r="DP625" s="4"/>
      <c r="DQ625" s="4"/>
      <c r="DR625" s="55" t="s">
        <v>430</v>
      </c>
      <c r="DS625" s="22" t="s">
        <v>430</v>
      </c>
      <c r="DT625" s="22">
        <v>108</v>
      </c>
      <c r="DU625" s="22">
        <v>27.7</v>
      </c>
      <c r="DV625" s="22">
        <v>72.3</v>
      </c>
      <c r="DW625" s="22" t="s">
        <v>430</v>
      </c>
      <c r="DX625" s="22" t="s">
        <v>430</v>
      </c>
      <c r="DY625" s="22" t="s">
        <v>430</v>
      </c>
      <c r="DZ625" s="22" t="s">
        <v>430</v>
      </c>
      <c r="EA625" s="2">
        <v>0</v>
      </c>
      <c r="EB625" s="2"/>
      <c r="EC625" s="36"/>
      <c r="ED625" s="36"/>
      <c r="EE625" s="4">
        <f>L625</f>
        <v>12</v>
      </c>
      <c r="EF625" s="4">
        <v>20</v>
      </c>
      <c r="EG625" s="4"/>
      <c r="EH625" s="4">
        <v>1</v>
      </c>
      <c r="EI625" s="4" t="s">
        <v>2759</v>
      </c>
      <c r="EJ625" s="4">
        <v>175</v>
      </c>
      <c r="EK625" s="4">
        <v>110</v>
      </c>
      <c r="EL625" s="6">
        <f>EK625/(EJ625*EJ625*0.01*0.01)</f>
        <v>35.918367346938773</v>
      </c>
      <c r="EM625" s="4"/>
      <c r="EN625" s="4">
        <v>0</v>
      </c>
      <c r="EO625" s="4">
        <v>3</v>
      </c>
      <c r="EP625" s="4">
        <v>2</v>
      </c>
      <c r="EQ625" s="31">
        <v>7</v>
      </c>
      <c r="ER625" s="14">
        <v>44351</v>
      </c>
      <c r="ES625" s="129">
        <f>C625</f>
        <v>17459</v>
      </c>
      <c r="ET625" s="130">
        <v>75</v>
      </c>
      <c r="EU625" s="130">
        <v>41057</v>
      </c>
      <c r="EV625" s="130">
        <v>10021</v>
      </c>
      <c r="EW625" s="130">
        <v>40560</v>
      </c>
      <c r="EX625" s="130">
        <v>2438</v>
      </c>
      <c r="EY625" s="131">
        <f t="shared" si="1036"/>
        <v>131.57074144296976</v>
      </c>
      <c r="EZ625" s="38">
        <f t="shared" si="1037"/>
        <v>1578.8488973156373</v>
      </c>
      <c r="FA625" s="9"/>
      <c r="FB625" s="9"/>
      <c r="FC625" s="9"/>
      <c r="FD625" s="9"/>
      <c r="FE625" s="132"/>
      <c r="FF625" s="132"/>
      <c r="FG625" s="132"/>
      <c r="FH625" s="133"/>
      <c r="FI625" s="134"/>
      <c r="FJ625" s="133"/>
      <c r="FK625" s="135"/>
      <c r="FL625" s="136"/>
      <c r="FM625" s="9"/>
      <c r="FN625" s="1"/>
      <c r="FO625" s="40">
        <f t="shared" si="1038"/>
        <v>0.124</v>
      </c>
      <c r="FP625" s="9"/>
      <c r="FQ625" s="118">
        <f t="shared" si="1039"/>
        <v>5.9380860754560736</v>
      </c>
      <c r="FR625" s="137">
        <f t="shared" si="1040"/>
        <v>0.13157074144296976</v>
      </c>
      <c r="FS625" s="9"/>
      <c r="FT625" s="1"/>
      <c r="FU625" s="335"/>
      <c r="FV625" s="344">
        <v>43617</v>
      </c>
      <c r="FW625" s="210"/>
      <c r="FX625" s="244" t="s">
        <v>1314</v>
      </c>
      <c r="FY625" s="243" t="s">
        <v>2937</v>
      </c>
      <c r="FZ625" s="1"/>
      <c r="GA625" s="1">
        <v>1</v>
      </c>
      <c r="GB625" s="9"/>
      <c r="GC625" s="9"/>
      <c r="GD625" s="1"/>
      <c r="GE625" s="20">
        <v>0</v>
      </c>
      <c r="GF625" s="237" t="s">
        <v>513</v>
      </c>
      <c r="GG625" s="1"/>
      <c r="GH625" s="28">
        <v>44879</v>
      </c>
      <c r="GI625" s="351">
        <v>1</v>
      </c>
      <c r="GJ625" s="244" t="s">
        <v>784</v>
      </c>
      <c r="GK625" s="1"/>
      <c r="GL625" s="244" t="s">
        <v>513</v>
      </c>
      <c r="GM625" s="9"/>
      <c r="GN625" s="1"/>
      <c r="GO625" s="10">
        <v>44711</v>
      </c>
      <c r="GP625" s="10"/>
      <c r="GQ625" s="20"/>
      <c r="GR625" s="138"/>
      <c r="GS625" s="1"/>
      <c r="GT625" s="1"/>
      <c r="GU625" s="1"/>
      <c r="GV625" s="1"/>
      <c r="GW625" s="1"/>
      <c r="GX625" s="1"/>
      <c r="GY625" s="9"/>
      <c r="GZ625" s="9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22"/>
      <c r="KC625" s="22"/>
      <c r="KD625" s="22"/>
      <c r="KE625" s="20">
        <f t="shared" si="1041"/>
        <v>60.39097032232312</v>
      </c>
      <c r="KF625" s="20">
        <f t="shared" si="1042"/>
        <v>68.811497774673171</v>
      </c>
      <c r="KG625" s="20">
        <f t="shared" si="1043"/>
        <v>0.88152396766789742</v>
      </c>
      <c r="KH625" s="20">
        <f t="shared" si="1044"/>
        <v>2.7761426444466619</v>
      </c>
      <c r="KI625" s="20">
        <f t="shared" si="1045"/>
        <v>0.17104196387586071</v>
      </c>
      <c r="KJ625" s="20">
        <f t="shared" si="1046"/>
        <v>15.689021492625486</v>
      </c>
      <c r="KK625" s="20">
        <f t="shared" si="1047"/>
        <v>18.647915896936432</v>
      </c>
      <c r="KL625" s="20">
        <f t="shared" si="1048"/>
        <v>34.474560385111261</v>
      </c>
      <c r="KM625" s="1">
        <v>80.900000000000006</v>
      </c>
      <c r="KN625" s="1">
        <v>80.900000000000006</v>
      </c>
      <c r="KO625" s="9"/>
      <c r="KP625" s="22"/>
      <c r="KQ625" s="22"/>
      <c r="KR625" s="22"/>
      <c r="KS625" s="23">
        <v>44879</v>
      </c>
      <c r="KT625" s="20">
        <v>1</v>
      </c>
      <c r="KU625" s="1">
        <v>1</v>
      </c>
      <c r="KV625" s="1">
        <v>1</v>
      </c>
      <c r="KW625" s="378">
        <v>44879</v>
      </c>
      <c r="KX625" s="1">
        <v>1</v>
      </c>
      <c r="KY625" s="2">
        <v>0</v>
      </c>
      <c r="KZ625" s="2">
        <v>3</v>
      </c>
      <c r="LA625" s="11" t="s">
        <v>2870</v>
      </c>
      <c r="LB625" s="11"/>
      <c r="LC625" s="11"/>
    </row>
    <row r="626" spans="1:315">
      <c r="A626" s="1">
        <v>173</v>
      </c>
      <c r="B626" s="1">
        <f>COUNTIFS($D$3:D626,D626,$F$3:F626,F626)</f>
        <v>1</v>
      </c>
      <c r="C626" s="34">
        <v>13020</v>
      </c>
      <c r="D626" s="21" t="s">
        <v>1215</v>
      </c>
      <c r="E626" s="2" t="s">
        <v>511</v>
      </c>
      <c r="F626" s="12">
        <v>6159080642</v>
      </c>
      <c r="G626" s="1">
        <v>59</v>
      </c>
      <c r="H626" s="441">
        <v>44006</v>
      </c>
      <c r="I626" s="29" t="s">
        <v>436</v>
      </c>
      <c r="J626" s="24" t="s">
        <v>486</v>
      </c>
      <c r="K626" s="2" t="s">
        <v>429</v>
      </c>
      <c r="L626" s="1">
        <v>8</v>
      </c>
      <c r="M626" s="2" t="s">
        <v>628</v>
      </c>
      <c r="N626" s="2" t="s">
        <v>644</v>
      </c>
      <c r="O626" s="1"/>
      <c r="P626" s="1" t="s">
        <v>1204</v>
      </c>
      <c r="Q626" s="25"/>
      <c r="R626" s="25"/>
      <c r="S626" s="2"/>
      <c r="T626" s="49" t="s">
        <v>1013</v>
      </c>
      <c r="U626" s="49"/>
      <c r="V626" s="54" t="s">
        <v>1107</v>
      </c>
      <c r="W626" s="27"/>
      <c r="X626" s="56"/>
      <c r="Y626" s="56"/>
      <c r="Z626" s="29"/>
      <c r="AA626" s="1" t="s">
        <v>793</v>
      </c>
      <c r="AB626" s="1"/>
      <c r="AC626" s="112">
        <v>607</v>
      </c>
      <c r="AD626" s="112">
        <v>4800</v>
      </c>
      <c r="AE626" s="11"/>
      <c r="AF626" s="11"/>
      <c r="AG626" s="11" t="s">
        <v>482</v>
      </c>
      <c r="AH626" s="112">
        <v>350</v>
      </c>
      <c r="AI626" s="11"/>
      <c r="AJ626" s="11"/>
      <c r="AK626" s="112"/>
      <c r="AL626" s="1"/>
      <c r="AM626" s="11"/>
      <c r="AN626" s="1"/>
      <c r="AO626" s="113">
        <v>11.2</v>
      </c>
      <c r="AP626" s="114">
        <v>69.8</v>
      </c>
      <c r="AQ626" s="115">
        <v>14.6</v>
      </c>
      <c r="AR626" s="116">
        <f t="shared" si="1023"/>
        <v>95.6</v>
      </c>
      <c r="AS626" s="117">
        <f t="shared" si="1024"/>
        <v>0.16045845272206302</v>
      </c>
      <c r="AT626" s="118">
        <f t="shared" si="1025"/>
        <v>2.3426934097421199</v>
      </c>
      <c r="AU626" s="119">
        <f t="shared" si="1026"/>
        <v>0.13270142180094788</v>
      </c>
      <c r="AV626" s="19">
        <f>AW626*AO626/100</f>
        <v>0.89599999999999913</v>
      </c>
      <c r="AW626" s="19">
        <f>98-AY626-(CD626*100/AO626)</f>
        <v>7.9999999999999929</v>
      </c>
      <c r="AX626" s="120">
        <v>3.75</v>
      </c>
      <c r="AY626" s="19">
        <f>AX626*100/AO626</f>
        <v>33.482142857142861</v>
      </c>
      <c r="AZ626" s="1" t="s">
        <v>431</v>
      </c>
      <c r="BA626" s="55">
        <v>8.18</v>
      </c>
      <c r="BB626" s="1" t="s">
        <v>431</v>
      </c>
      <c r="BC626" s="6">
        <v>0.92</v>
      </c>
      <c r="BD626" s="6"/>
      <c r="BE626" s="19"/>
      <c r="BF626" s="19"/>
      <c r="BG626" s="2">
        <v>6778</v>
      </c>
      <c r="BH626" s="64">
        <v>828.4</v>
      </c>
      <c r="BI626" s="19">
        <v>4.2</v>
      </c>
      <c r="BJ626" s="19">
        <v>45.5</v>
      </c>
      <c r="BK626" s="19">
        <f>100-BJ626</f>
        <v>54.5</v>
      </c>
      <c r="BL626" s="121">
        <f t="shared" si="1027"/>
        <v>0.83486238532110091</v>
      </c>
      <c r="BM626" s="122">
        <v>0.12</v>
      </c>
      <c r="BN626" s="6">
        <f t="shared" si="1028"/>
        <v>1.0714285714285714</v>
      </c>
      <c r="BO626" s="1" t="s">
        <v>431</v>
      </c>
      <c r="BP626" s="19">
        <v>23.3</v>
      </c>
      <c r="BQ626" s="19">
        <v>39.099999999999994</v>
      </c>
      <c r="BR626" s="4">
        <v>17737</v>
      </c>
      <c r="BS626" s="6">
        <f t="shared" si="1029"/>
        <v>69.900000000000006</v>
      </c>
      <c r="BT626" s="4">
        <v>84.9</v>
      </c>
      <c r="BU626" s="42">
        <v>7116.5517241379312</v>
      </c>
      <c r="BV626" s="6">
        <f t="shared" si="1030"/>
        <v>15.099999999999994</v>
      </c>
      <c r="BW626" s="6">
        <f t="shared" si="1031"/>
        <v>69.241600000000005</v>
      </c>
      <c r="BX626" s="2">
        <v>37.299999999999997</v>
      </c>
      <c r="BY626" s="22">
        <f t="shared" si="1032"/>
        <v>26.035399999999996</v>
      </c>
      <c r="BZ626" s="4">
        <v>32.6</v>
      </c>
      <c r="CA626" s="22">
        <f t="shared" si="1033"/>
        <v>22.754799999999999</v>
      </c>
      <c r="CB626" s="4">
        <v>29.3</v>
      </c>
      <c r="CC626" s="22">
        <f t="shared" si="1034"/>
        <v>20.4514</v>
      </c>
      <c r="CD626" s="141">
        <v>6.33</v>
      </c>
      <c r="CE626" s="123">
        <v>100</v>
      </c>
      <c r="CF626" s="123">
        <v>8915</v>
      </c>
      <c r="CG626" s="123">
        <v>99.7</v>
      </c>
      <c r="CH626" s="123">
        <v>6924</v>
      </c>
      <c r="CI626" s="123">
        <v>85.2</v>
      </c>
      <c r="CJ626" s="123">
        <v>95.2</v>
      </c>
      <c r="CK626" s="123">
        <v>6798</v>
      </c>
      <c r="CL626" s="19">
        <f t="shared" si="1035"/>
        <v>1.1441717791411041</v>
      </c>
      <c r="CM626" s="22"/>
      <c r="CN626" s="22"/>
      <c r="CO626" s="22"/>
      <c r="CP626" s="6">
        <v>0.19</v>
      </c>
      <c r="CQ626" s="19"/>
      <c r="CR626" s="19"/>
      <c r="CS626" s="19"/>
      <c r="CT626" s="22"/>
      <c r="CU626" s="139"/>
      <c r="CV626" s="139"/>
      <c r="CW626" s="22"/>
      <c r="CX626" s="22"/>
      <c r="CY626" s="1"/>
      <c r="CZ626" s="22"/>
      <c r="DA626" s="16"/>
      <c r="DB626" s="126" t="s">
        <v>256</v>
      </c>
      <c r="DC626" s="127"/>
      <c r="DD626" s="128" t="s">
        <v>1057</v>
      </c>
      <c r="DE626" s="1"/>
      <c r="DF626" s="1"/>
      <c r="DG626" s="1"/>
      <c r="DH626" s="1"/>
      <c r="DI626" s="1" t="s">
        <v>435</v>
      </c>
      <c r="DJ626" s="205" t="s">
        <v>482</v>
      </c>
      <c r="DK626" s="4">
        <v>2</v>
      </c>
      <c r="DL626" s="4" t="s">
        <v>441</v>
      </c>
      <c r="DM626" s="4" t="s">
        <v>436</v>
      </c>
      <c r="DN626" s="16">
        <v>0</v>
      </c>
      <c r="DO626" s="4"/>
      <c r="DP626" s="4"/>
      <c r="DQ626" s="4"/>
      <c r="DR626" s="22" t="s">
        <v>430</v>
      </c>
      <c r="DS626" s="22" t="s">
        <v>430</v>
      </c>
      <c r="DT626" s="22">
        <v>1027</v>
      </c>
      <c r="DU626" s="22">
        <v>100</v>
      </c>
      <c r="DV626" s="22">
        <v>0</v>
      </c>
      <c r="DW626" s="22" t="s">
        <v>430</v>
      </c>
      <c r="DX626" s="22" t="s">
        <v>430</v>
      </c>
      <c r="DY626" s="22" t="s">
        <v>430</v>
      </c>
      <c r="DZ626" s="22" t="s">
        <v>430</v>
      </c>
      <c r="EA626" s="2">
        <v>0</v>
      </c>
      <c r="EB626" s="2"/>
      <c r="EC626" s="36"/>
      <c r="ED626" s="36"/>
      <c r="EE626" s="4">
        <v>8</v>
      </c>
      <c r="EF626" s="4">
        <v>15</v>
      </c>
      <c r="EG626" s="4">
        <v>2</v>
      </c>
      <c r="EH626" s="4">
        <v>1</v>
      </c>
      <c r="EI626" s="4" t="s">
        <v>2938</v>
      </c>
      <c r="EJ626" s="4" t="s">
        <v>430</v>
      </c>
      <c r="EK626" s="4" t="s">
        <v>430</v>
      </c>
      <c r="EL626" s="4" t="s">
        <v>430</v>
      </c>
      <c r="EM626" s="4">
        <v>2</v>
      </c>
      <c r="EN626" s="1">
        <v>1</v>
      </c>
      <c r="EO626" s="4">
        <v>2</v>
      </c>
      <c r="EP626" s="4">
        <v>1</v>
      </c>
      <c r="EQ626" s="31">
        <v>1</v>
      </c>
      <c r="ER626" s="14">
        <v>43970</v>
      </c>
      <c r="ES626" s="129">
        <v>13020</v>
      </c>
      <c r="ET626" s="130">
        <v>75</v>
      </c>
      <c r="EU626" s="130">
        <v>13255</v>
      </c>
      <c r="EV626" s="130">
        <v>4000</v>
      </c>
      <c r="EW626" s="130">
        <v>40560</v>
      </c>
      <c r="EX626" s="130">
        <v>4404</v>
      </c>
      <c r="EY626" s="131">
        <f t="shared" si="1036"/>
        <v>595.42079999999999</v>
      </c>
      <c r="EZ626" s="38">
        <f t="shared" si="1037"/>
        <v>4763.3663999999999</v>
      </c>
      <c r="FA626" s="9"/>
      <c r="FB626" s="9"/>
      <c r="FC626" s="9"/>
      <c r="FD626" s="9"/>
      <c r="FE626" s="132"/>
      <c r="FF626" s="132"/>
      <c r="FG626" s="132"/>
      <c r="FH626" s="133"/>
      <c r="FI626" s="11"/>
      <c r="FJ626" s="133"/>
      <c r="FK626" s="135"/>
      <c r="FL626" s="136"/>
      <c r="FM626" s="9"/>
      <c r="FN626" s="1"/>
      <c r="FO626" s="40">
        <f t="shared" si="1038"/>
        <v>0.60699999999999998</v>
      </c>
      <c r="FP626" s="9"/>
      <c r="FQ626" s="118">
        <f t="shared" si="1039"/>
        <v>33.225198038476044</v>
      </c>
      <c r="FR626" s="137">
        <f t="shared" si="1040"/>
        <v>0.59542079999999997</v>
      </c>
      <c r="FS626" s="140">
        <f>DT626/EY626</f>
        <v>1.7248305736044156</v>
      </c>
      <c r="FT626" s="42">
        <v>50</v>
      </c>
      <c r="FU626" s="337">
        <v>43739</v>
      </c>
      <c r="FV626" s="346" t="s">
        <v>430</v>
      </c>
      <c r="FW626" s="2" t="s">
        <v>2471</v>
      </c>
      <c r="FX626" s="209" t="s">
        <v>430</v>
      </c>
      <c r="FY626" s="241" t="s">
        <v>2476</v>
      </c>
      <c r="FZ626" s="1">
        <v>0</v>
      </c>
      <c r="GA626" s="2" t="s">
        <v>430</v>
      </c>
      <c r="GB626" s="11" t="s">
        <v>500</v>
      </c>
      <c r="GC626" s="11"/>
      <c r="GD626" s="1"/>
      <c r="GE626" s="20">
        <v>1</v>
      </c>
      <c r="GF626" s="237" t="s">
        <v>522</v>
      </c>
      <c r="GG626" s="1">
        <v>1</v>
      </c>
      <c r="GH626" s="219">
        <v>44027</v>
      </c>
      <c r="GI626" s="351">
        <v>1</v>
      </c>
      <c r="GJ626" s="29" t="s">
        <v>2706</v>
      </c>
      <c r="GK626" s="1">
        <v>0</v>
      </c>
      <c r="GL626" s="244" t="s">
        <v>513</v>
      </c>
      <c r="GM626" s="11" t="s">
        <v>784</v>
      </c>
      <c r="GN626" s="1"/>
      <c r="GO626" s="10">
        <v>44006</v>
      </c>
      <c r="GP626" s="14" t="s">
        <v>522</v>
      </c>
      <c r="GQ626" s="20">
        <f>DATEDIF(ER626,GO626,"m")</f>
        <v>1</v>
      </c>
      <c r="GR626" s="138" t="s">
        <v>1018</v>
      </c>
      <c r="GS626" s="1"/>
      <c r="GT626" s="19"/>
      <c r="GU626" s="1"/>
      <c r="GV626" s="11"/>
      <c r="GW626" s="1"/>
      <c r="GX626" s="1"/>
      <c r="GY626" s="11"/>
      <c r="GZ626" s="11">
        <v>1</v>
      </c>
      <c r="HA626" s="51">
        <v>0</v>
      </c>
      <c r="HB626" s="51">
        <v>0</v>
      </c>
      <c r="HC626" s="52">
        <v>3240.26</v>
      </c>
      <c r="HD626" s="51">
        <v>0</v>
      </c>
      <c r="HE626" s="51">
        <v>0</v>
      </c>
      <c r="HF626" s="51">
        <v>0</v>
      </c>
      <c r="HG626" s="52">
        <v>0</v>
      </c>
      <c r="HH626" s="51">
        <v>0</v>
      </c>
      <c r="HI626" s="52">
        <v>0</v>
      </c>
      <c r="HJ626" s="51">
        <v>110.32</v>
      </c>
      <c r="HK626" s="51">
        <v>0</v>
      </c>
      <c r="HL626" s="51">
        <v>0</v>
      </c>
      <c r="HM626" s="51">
        <v>178.62</v>
      </c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20"/>
      <c r="IC626" s="20"/>
      <c r="ID626" s="11"/>
      <c r="IE626" s="11"/>
      <c r="IF626" s="20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9"/>
      <c r="KC626" s="9"/>
      <c r="KD626" s="9"/>
      <c r="KE626" s="20">
        <f t="shared" si="1041"/>
        <v>66.687129599999992</v>
      </c>
      <c r="KF626" s="20">
        <f t="shared" si="1042"/>
        <v>415.60371839999993</v>
      </c>
      <c r="KG626" s="20">
        <f t="shared" si="1043"/>
        <v>86.931436799999986</v>
      </c>
      <c r="KH626" s="20">
        <f t="shared" si="1044"/>
        <v>22.328279999999999</v>
      </c>
      <c r="KI626" s="20">
        <f t="shared" si="1045"/>
        <v>0.71450495999999986</v>
      </c>
      <c r="KJ626" s="20">
        <f t="shared" si="1046"/>
        <v>155.02018696319996</v>
      </c>
      <c r="KK626" s="20">
        <f t="shared" si="1047"/>
        <v>135.48681219839997</v>
      </c>
      <c r="KL626" s="20">
        <f t="shared" si="1048"/>
        <v>121.77188949119999</v>
      </c>
      <c r="KM626" s="9"/>
      <c r="KN626" s="9"/>
      <c r="KO626" s="9"/>
      <c r="KP626" s="1"/>
      <c r="KQ626" s="9"/>
      <c r="KR626" s="9"/>
      <c r="KS626" s="23">
        <v>44027</v>
      </c>
      <c r="KT626" s="20">
        <v>1</v>
      </c>
      <c r="KU626" s="1">
        <v>0</v>
      </c>
      <c r="KV626" s="2">
        <v>1</v>
      </c>
      <c r="KW626" s="23">
        <v>44062</v>
      </c>
      <c r="KX626" s="1">
        <v>1</v>
      </c>
      <c r="KY626" s="1">
        <v>0</v>
      </c>
      <c r="KZ626" s="1">
        <v>3</v>
      </c>
      <c r="LA626" s="11" t="s">
        <v>2428</v>
      </c>
      <c r="LB626" s="11"/>
      <c r="LC626" s="11"/>
    </row>
    <row r="627" spans="1:315">
      <c r="A627" s="1">
        <v>85</v>
      </c>
      <c r="B627" s="415">
        <f>COUNTIFS($D$3:D627,D627,$F$3:F627,F627)</f>
        <v>1</v>
      </c>
      <c r="C627" s="21">
        <v>14894</v>
      </c>
      <c r="D627" s="21" t="s">
        <v>2372</v>
      </c>
      <c r="E627" s="1" t="s">
        <v>501</v>
      </c>
      <c r="F627" s="12">
        <v>5606292373</v>
      </c>
      <c r="G627" s="1">
        <v>65</v>
      </c>
      <c r="H627" s="441">
        <v>44280</v>
      </c>
      <c r="I627" s="162"/>
      <c r="J627" s="24"/>
      <c r="K627" s="9"/>
      <c r="L627" s="1"/>
      <c r="M627" s="1"/>
      <c r="N627" s="1"/>
      <c r="O627" s="1"/>
      <c r="P627" s="25"/>
      <c r="Q627" s="25"/>
      <c r="R627" s="25"/>
      <c r="S627" s="27"/>
      <c r="T627" s="27"/>
      <c r="U627" s="27"/>
      <c r="V627" s="27"/>
      <c r="W627" s="27"/>
      <c r="X627" s="27"/>
      <c r="Y627" s="26"/>
      <c r="Z627" s="8"/>
      <c r="AA627" s="1"/>
      <c r="AB627" s="1"/>
      <c r="AC627" s="1"/>
      <c r="AD627" s="1"/>
      <c r="AE627" s="1"/>
      <c r="AF627" s="1"/>
      <c r="AG627" s="136"/>
      <c r="AH627" s="9"/>
      <c r="AI627" s="1"/>
      <c r="AJ627" s="1"/>
      <c r="AK627" s="112"/>
      <c r="AL627" s="1"/>
      <c r="AM627" s="1"/>
      <c r="AN627" s="1"/>
      <c r="AO627" s="163"/>
      <c r="AP627" s="164"/>
      <c r="AQ627" s="165"/>
      <c r="AR627" s="166"/>
      <c r="AS627" s="135"/>
      <c r="AT627" s="21"/>
      <c r="AU627" s="167"/>
      <c r="AV627" s="1"/>
      <c r="AW627" s="1"/>
      <c r="AX627" s="168"/>
      <c r="AY627" s="1"/>
      <c r="AZ627" s="1"/>
      <c r="BA627" s="142"/>
      <c r="BB627" s="1"/>
      <c r="BC627" s="169"/>
      <c r="BD627" s="4"/>
      <c r="BE627" s="1"/>
      <c r="BF627" s="1"/>
      <c r="BG627" s="1"/>
      <c r="BH627" s="1"/>
      <c r="BI627" s="1"/>
      <c r="BJ627" s="1"/>
      <c r="BK627" s="1"/>
      <c r="BL627" s="170"/>
      <c r="BM627" s="123"/>
      <c r="BN627" s="4"/>
      <c r="BO627" s="1"/>
      <c r="BP627" s="1"/>
      <c r="BQ627" s="1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25"/>
      <c r="CP627" s="4"/>
      <c r="CQ627" s="1"/>
      <c r="CR627" s="1"/>
      <c r="CS627" s="1"/>
      <c r="CT627" s="25"/>
      <c r="CU627" s="125"/>
      <c r="CV627" s="125"/>
      <c r="CW627" s="1"/>
      <c r="CX627" s="1"/>
      <c r="CY627" s="1"/>
      <c r="CZ627" s="1"/>
      <c r="DA627" s="1"/>
      <c r="DB627" s="126"/>
      <c r="DC627" s="8"/>
      <c r="DD627" s="8"/>
      <c r="DE627" s="1"/>
      <c r="DF627" s="1"/>
      <c r="DG627" s="1"/>
      <c r="DH627" s="1"/>
      <c r="DI627" s="2"/>
      <c r="DJ627" s="206" t="s">
        <v>490</v>
      </c>
      <c r="DK627" s="4"/>
      <c r="DL627" s="4"/>
      <c r="DM627" s="4"/>
      <c r="DN627" s="4"/>
      <c r="DO627" s="4"/>
      <c r="DP627" s="4"/>
      <c r="DQ627" s="4"/>
      <c r="DR627" s="1"/>
      <c r="DS627" s="1"/>
      <c r="DT627" s="2"/>
      <c r="DU627" s="2"/>
      <c r="DV627" s="2"/>
      <c r="DW627" s="2"/>
      <c r="DX627" s="2"/>
      <c r="DY627" s="2"/>
      <c r="DZ627" s="2"/>
      <c r="EA627" s="2"/>
      <c r="EB627" s="1"/>
      <c r="EC627" s="9"/>
      <c r="ED627" s="9"/>
      <c r="EE627" s="9"/>
      <c r="EF627" s="1">
        <v>30</v>
      </c>
      <c r="EG627" s="1"/>
      <c r="EH627" s="1">
        <v>0</v>
      </c>
      <c r="EI627" s="237" t="s">
        <v>513</v>
      </c>
      <c r="EJ627" s="1">
        <v>173</v>
      </c>
      <c r="EK627" s="1">
        <v>79</v>
      </c>
      <c r="EL627" s="6">
        <f>EK627/(EJ627*EJ627*0.01*0.01)</f>
        <v>26.395803401383272</v>
      </c>
      <c r="EM627" s="1"/>
      <c r="EN627" s="1">
        <v>1</v>
      </c>
      <c r="EO627" s="1">
        <v>3</v>
      </c>
      <c r="EP627" s="1">
        <v>2</v>
      </c>
      <c r="EQ627" s="8">
        <v>8</v>
      </c>
      <c r="ER627" s="10">
        <v>44594</v>
      </c>
      <c r="ES627" s="129"/>
      <c r="ET627" s="9"/>
      <c r="EU627" s="9"/>
      <c r="EV627" s="9"/>
      <c r="EW627" s="9"/>
      <c r="EX627" s="9"/>
      <c r="EY627" s="132"/>
      <c r="EZ627" s="132"/>
      <c r="FA627" s="11"/>
      <c r="FB627" s="9"/>
      <c r="FC627" s="9"/>
      <c r="FD627" s="9"/>
      <c r="FE627" s="9"/>
      <c r="FF627" s="9"/>
      <c r="FG627" s="132"/>
      <c r="FH627" s="132"/>
      <c r="FI627" s="134"/>
      <c r="FJ627" s="133"/>
      <c r="FK627" s="171"/>
      <c r="FL627" s="21"/>
      <c r="FM627" s="136"/>
      <c r="FN627" s="9"/>
      <c r="FO627" s="36"/>
      <c r="FP627" s="9"/>
      <c r="FQ627" s="132"/>
      <c r="FR627" s="132"/>
      <c r="FS627" s="1"/>
      <c r="FT627" s="1"/>
      <c r="FU627" s="335" t="s">
        <v>772</v>
      </c>
      <c r="FV627" s="348" t="s">
        <v>430</v>
      </c>
      <c r="FW627" s="210" t="s">
        <v>772</v>
      </c>
      <c r="FX627" s="244" t="s">
        <v>430</v>
      </c>
      <c r="FY627" s="243" t="s">
        <v>2491</v>
      </c>
      <c r="FZ627" s="1"/>
      <c r="GA627" s="1">
        <v>5</v>
      </c>
      <c r="GB627" s="9"/>
      <c r="GC627" s="9"/>
      <c r="GD627" s="1"/>
      <c r="GE627" s="20">
        <v>0</v>
      </c>
      <c r="GF627" s="237" t="s">
        <v>513</v>
      </c>
      <c r="GG627" s="1"/>
      <c r="GH627" s="28">
        <v>44371</v>
      </c>
      <c r="GI627" s="351">
        <v>1</v>
      </c>
      <c r="GJ627" s="244" t="s">
        <v>2939</v>
      </c>
      <c r="GK627" s="1"/>
      <c r="GL627" s="244" t="s">
        <v>513</v>
      </c>
      <c r="GM627" s="9"/>
      <c r="GN627" s="1"/>
      <c r="GO627" s="1"/>
      <c r="GP627" s="4"/>
      <c r="GQ627" s="1"/>
      <c r="GR627" s="138"/>
      <c r="GS627" s="1"/>
      <c r="GT627" s="1"/>
      <c r="GU627" s="1"/>
      <c r="GV627" s="1"/>
      <c r="GW627" s="1"/>
      <c r="GX627" s="1"/>
      <c r="GY627" s="9"/>
      <c r="GZ627" s="9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9"/>
      <c r="KC627" s="9"/>
      <c r="KD627" s="9"/>
      <c r="KE627" s="9"/>
      <c r="KF627" s="9"/>
      <c r="KG627" s="9"/>
      <c r="KH627" s="9"/>
      <c r="KI627" s="9"/>
      <c r="KJ627" s="9"/>
      <c r="KK627" s="9"/>
      <c r="KL627" s="9"/>
      <c r="KM627" s="9"/>
      <c r="KN627" s="9"/>
      <c r="KO627" s="9"/>
      <c r="KP627" s="1"/>
      <c r="KQ627" s="9"/>
      <c r="KR627" s="9"/>
      <c r="KS627" s="23">
        <v>44371</v>
      </c>
      <c r="KT627" s="20">
        <v>2</v>
      </c>
      <c r="KU627" s="1">
        <v>4</v>
      </c>
      <c r="KV627" s="1">
        <v>3</v>
      </c>
      <c r="KW627" s="23">
        <v>44638</v>
      </c>
      <c r="KX627" s="1">
        <v>1</v>
      </c>
      <c r="KY627" s="1">
        <v>4</v>
      </c>
      <c r="KZ627" s="1">
        <v>4</v>
      </c>
      <c r="LA627" s="11" t="s">
        <v>2438</v>
      </c>
      <c r="LB627" s="11"/>
      <c r="LC627" s="11"/>
    </row>
    <row r="628" spans="1:315">
      <c r="A628" s="1">
        <v>157</v>
      </c>
      <c r="B628" s="415">
        <f>COUNTIFS($D$3:D628,D628,$F$3:F628,F628)</f>
        <v>1</v>
      </c>
      <c r="C628" s="21">
        <v>8910</v>
      </c>
      <c r="D628" s="21" t="s">
        <v>2293</v>
      </c>
      <c r="E628" s="1" t="s">
        <v>508</v>
      </c>
      <c r="F628" s="12">
        <v>6407210733</v>
      </c>
      <c r="G628" s="1">
        <v>54</v>
      </c>
      <c r="H628" s="441">
        <v>43304</v>
      </c>
      <c r="I628" s="162"/>
      <c r="J628" s="24"/>
      <c r="K628" s="9"/>
      <c r="L628" s="1"/>
      <c r="M628" s="1"/>
      <c r="N628" s="1"/>
      <c r="O628" s="1"/>
      <c r="P628" s="25"/>
      <c r="Q628" s="25"/>
      <c r="R628" s="25"/>
      <c r="S628" s="27"/>
      <c r="T628" s="27"/>
      <c r="U628" s="27"/>
      <c r="V628" s="27"/>
      <c r="W628" s="27"/>
      <c r="X628" s="27"/>
      <c r="Y628" s="26"/>
      <c r="Z628" s="8"/>
      <c r="AA628" s="1"/>
      <c r="AB628" s="1"/>
      <c r="AC628" s="1"/>
      <c r="AD628" s="1"/>
      <c r="AE628" s="1"/>
      <c r="AF628" s="1"/>
      <c r="AG628" s="136"/>
      <c r="AH628" s="9"/>
      <c r="AI628" s="1"/>
      <c r="AJ628" s="1"/>
      <c r="AK628" s="112"/>
      <c r="AL628" s="1"/>
      <c r="AM628" s="1"/>
      <c r="AN628" s="1"/>
      <c r="AO628" s="163"/>
      <c r="AP628" s="164"/>
      <c r="AQ628" s="165"/>
      <c r="AR628" s="166"/>
      <c r="AS628" s="135"/>
      <c r="AT628" s="21"/>
      <c r="AU628" s="167"/>
      <c r="AV628" s="1"/>
      <c r="AW628" s="1"/>
      <c r="AX628" s="168"/>
      <c r="AY628" s="1"/>
      <c r="AZ628" s="1"/>
      <c r="BA628" s="142"/>
      <c r="BB628" s="1"/>
      <c r="BC628" s="169"/>
      <c r="BD628" s="4"/>
      <c r="BE628" s="1"/>
      <c r="BF628" s="1"/>
      <c r="BG628" s="1"/>
      <c r="BH628" s="1"/>
      <c r="BI628" s="1"/>
      <c r="BJ628" s="1"/>
      <c r="BK628" s="1"/>
      <c r="BL628" s="170"/>
      <c r="BM628" s="123"/>
      <c r="BN628" s="4"/>
      <c r="BO628" s="1"/>
      <c r="BP628" s="1"/>
      <c r="BQ628" s="1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25"/>
      <c r="CP628" s="4"/>
      <c r="CQ628" s="1"/>
      <c r="CR628" s="1"/>
      <c r="CS628" s="1"/>
      <c r="CT628" s="25"/>
      <c r="CU628" s="125"/>
      <c r="CV628" s="125"/>
      <c r="CW628" s="1"/>
      <c r="CX628" s="1"/>
      <c r="CY628" s="1"/>
      <c r="CZ628" s="1"/>
      <c r="DA628" s="1"/>
      <c r="DB628" s="126"/>
      <c r="DC628" s="8"/>
      <c r="DD628" s="8"/>
      <c r="DE628" s="1"/>
      <c r="DF628" s="1"/>
      <c r="DG628" s="1"/>
      <c r="DH628" s="1"/>
      <c r="DI628" s="2"/>
      <c r="DJ628" s="205" t="s">
        <v>482</v>
      </c>
      <c r="DK628" s="4"/>
      <c r="DL628" s="4"/>
      <c r="DM628" s="4"/>
      <c r="DN628" s="4"/>
      <c r="DO628" s="4"/>
      <c r="DP628" s="4"/>
      <c r="DQ628" s="4"/>
      <c r="DR628" s="1"/>
      <c r="DS628" s="1"/>
      <c r="DT628" s="2"/>
      <c r="DU628" s="2"/>
      <c r="DV628" s="2"/>
      <c r="DW628" s="2"/>
      <c r="DX628" s="2"/>
      <c r="DY628" s="2"/>
      <c r="DZ628" s="2"/>
      <c r="EA628" s="2"/>
      <c r="EB628" s="1"/>
      <c r="EC628" s="9"/>
      <c r="ED628" s="9"/>
      <c r="EE628" s="9"/>
      <c r="EF628" s="1">
        <v>18</v>
      </c>
      <c r="EG628" s="1"/>
      <c r="EH628" s="1">
        <v>1</v>
      </c>
      <c r="EI628" s="237" t="s">
        <v>2940</v>
      </c>
      <c r="EJ628" s="1">
        <v>183</v>
      </c>
      <c r="EK628" s="1">
        <v>95</v>
      </c>
      <c r="EL628" s="6">
        <f>EK628/((EJ628/100)*(EJ628/100))</f>
        <v>28.367523664486843</v>
      </c>
      <c r="EM628" s="1"/>
      <c r="EN628" s="1">
        <v>0</v>
      </c>
      <c r="EO628" s="1">
        <v>3</v>
      </c>
      <c r="EP628" s="1">
        <v>2</v>
      </c>
      <c r="EQ628" s="244" t="s">
        <v>2770</v>
      </c>
      <c r="ER628" s="10">
        <v>43055</v>
      </c>
      <c r="ES628" s="129"/>
      <c r="ET628" s="9"/>
      <c r="EU628" s="9"/>
      <c r="EV628" s="9"/>
      <c r="EW628" s="9"/>
      <c r="EX628" s="9"/>
      <c r="EY628" s="132"/>
      <c r="EZ628" s="132"/>
      <c r="FA628" s="11"/>
      <c r="FB628" s="9"/>
      <c r="FC628" s="9"/>
      <c r="FD628" s="9"/>
      <c r="FE628" s="9"/>
      <c r="FF628" s="9"/>
      <c r="FG628" s="132"/>
      <c r="FH628" s="132"/>
      <c r="FI628" s="134"/>
      <c r="FJ628" s="133"/>
      <c r="FK628" s="171"/>
      <c r="FL628" s="21"/>
      <c r="FM628" s="136"/>
      <c r="FN628" s="9"/>
      <c r="FO628" s="36"/>
      <c r="FP628" s="9"/>
      <c r="FQ628" s="132"/>
      <c r="FR628" s="132"/>
      <c r="FS628" s="1"/>
      <c r="FT628" s="1"/>
      <c r="FU628" s="336">
        <v>42005</v>
      </c>
      <c r="FV628" s="343" t="s">
        <v>772</v>
      </c>
      <c r="FW628" s="237" t="s">
        <v>2629</v>
      </c>
      <c r="FX628" s="208" t="s">
        <v>772</v>
      </c>
      <c r="FY628" s="243" t="s">
        <v>2625</v>
      </c>
      <c r="FZ628" s="1"/>
      <c r="GA628" s="237">
        <v>3</v>
      </c>
      <c r="GB628" s="9"/>
      <c r="GC628" s="9"/>
      <c r="GD628" s="1"/>
      <c r="GE628" s="20">
        <v>1</v>
      </c>
      <c r="GF628" s="237" t="s">
        <v>2489</v>
      </c>
      <c r="GG628" s="1"/>
      <c r="GH628" s="28">
        <v>43320</v>
      </c>
      <c r="GI628" s="351">
        <v>1</v>
      </c>
      <c r="GJ628" s="244" t="s">
        <v>2719</v>
      </c>
      <c r="GK628" s="1"/>
      <c r="GL628" s="244" t="s">
        <v>513</v>
      </c>
      <c r="GM628" s="9"/>
      <c r="GN628" s="1"/>
      <c r="GO628" s="1"/>
      <c r="GP628" s="4"/>
      <c r="GQ628" s="1"/>
      <c r="GR628" s="138"/>
      <c r="GS628" s="1"/>
      <c r="GT628" s="1"/>
      <c r="GU628" s="1"/>
      <c r="GV628" s="1"/>
      <c r="GW628" s="1"/>
      <c r="GX628" s="1"/>
      <c r="GY628" s="9"/>
      <c r="GZ628" s="9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9"/>
      <c r="KC628" s="9"/>
      <c r="KD628" s="9"/>
      <c r="KE628" s="9"/>
      <c r="KF628" s="9"/>
      <c r="KG628" s="9"/>
      <c r="KH628" s="9"/>
      <c r="KI628" s="9"/>
      <c r="KJ628" s="9"/>
      <c r="KK628" s="9"/>
      <c r="KL628" s="9"/>
      <c r="KM628" s="9"/>
      <c r="KN628" s="9"/>
      <c r="KO628" s="9"/>
      <c r="KP628" s="1"/>
      <c r="KQ628" s="9"/>
      <c r="KR628" s="9"/>
      <c r="KS628" s="245">
        <v>43320</v>
      </c>
      <c r="KT628" s="20">
        <v>2</v>
      </c>
      <c r="KU628" s="1">
        <v>3</v>
      </c>
      <c r="KV628" s="1">
        <v>3</v>
      </c>
      <c r="KW628" s="23">
        <v>44574</v>
      </c>
      <c r="KX628" s="1">
        <v>1</v>
      </c>
      <c r="KY628" s="1">
        <v>4</v>
      </c>
      <c r="KZ628" s="1">
        <v>4</v>
      </c>
      <c r="LA628" s="11" t="s">
        <v>2438</v>
      </c>
      <c r="LB628" s="11"/>
      <c r="LC628" s="11"/>
    </row>
    <row r="629" spans="1:315">
      <c r="A629" s="1">
        <v>63</v>
      </c>
      <c r="B629" s="1">
        <f>COUNTIFS($D$3:D629,D629,$F$3:F629,F629)</f>
        <v>1</v>
      </c>
      <c r="C629" s="34">
        <v>17111</v>
      </c>
      <c r="D629" s="21" t="s">
        <v>2941</v>
      </c>
      <c r="E629" s="2" t="s">
        <v>511</v>
      </c>
      <c r="F629" s="12">
        <v>515607166</v>
      </c>
      <c r="G629" s="1">
        <v>71</v>
      </c>
      <c r="H629" s="441">
        <v>44642</v>
      </c>
      <c r="I629" s="29" t="s">
        <v>1975</v>
      </c>
      <c r="J629" s="24" t="s">
        <v>486</v>
      </c>
      <c r="K629" s="2" t="s">
        <v>429</v>
      </c>
      <c r="L629" s="2">
        <v>6</v>
      </c>
      <c r="M629" s="2" t="s">
        <v>728</v>
      </c>
      <c r="N629" s="2" t="s">
        <v>430</v>
      </c>
      <c r="O629" s="11"/>
      <c r="P629" s="2" t="s">
        <v>1972</v>
      </c>
      <c r="Q629" s="11"/>
      <c r="R629" s="11"/>
      <c r="S629" s="11"/>
      <c r="T629" s="41"/>
      <c r="U629" s="41"/>
      <c r="V629" s="61" t="s">
        <v>1358</v>
      </c>
      <c r="W629" s="41"/>
      <c r="X629" s="41"/>
      <c r="Y629" s="63"/>
      <c r="Z629" s="11"/>
      <c r="AA629" s="1" t="s">
        <v>1780</v>
      </c>
      <c r="AB629" s="1"/>
      <c r="AC629" s="112">
        <v>100</v>
      </c>
      <c r="AD629" s="112">
        <v>500</v>
      </c>
      <c r="AE629" s="11"/>
      <c r="AF629" s="11"/>
      <c r="AG629" s="11" t="s">
        <v>490</v>
      </c>
      <c r="AH629" s="112">
        <v>50</v>
      </c>
      <c r="AI629" s="11"/>
      <c r="AJ629" s="11"/>
      <c r="AK629" s="112"/>
      <c r="AL629" s="1"/>
      <c r="AM629" s="11"/>
      <c r="AN629" s="1"/>
      <c r="AO629" s="113">
        <v>23.6</v>
      </c>
      <c r="AP629" s="114">
        <v>23.2</v>
      </c>
      <c r="AQ629" s="115">
        <v>51.6</v>
      </c>
      <c r="AR629" s="116">
        <f>AO629+AP629+AQ629</f>
        <v>98.4</v>
      </c>
      <c r="AS629" s="117">
        <f>AO629/AP629</f>
        <v>1.017241379310345</v>
      </c>
      <c r="AT629" s="118">
        <f>AO629/AP629*AQ629</f>
        <v>52.489655172413805</v>
      </c>
      <c r="AU629" s="119">
        <f>AO629/(AP629+AQ629)</f>
        <v>0.31550802139037437</v>
      </c>
      <c r="AV629" s="19">
        <f>AW629*AO629/100</f>
        <v>20.108000000000001</v>
      </c>
      <c r="AW629" s="19">
        <f>98-AY629-(CD629*100/AO629)</f>
        <v>85.20338983050847</v>
      </c>
      <c r="AX629" s="120">
        <v>2.92</v>
      </c>
      <c r="AY629" s="19">
        <f>AX629*100/AO629</f>
        <v>12.372881355932202</v>
      </c>
      <c r="AZ629" s="1" t="s">
        <v>431</v>
      </c>
      <c r="BA629" s="55">
        <v>7.32</v>
      </c>
      <c r="BB629" s="1" t="s">
        <v>431</v>
      </c>
      <c r="BC629" s="6">
        <v>0.37</v>
      </c>
      <c r="BD629" s="6"/>
      <c r="BE629" s="19"/>
      <c r="BF629" s="19"/>
      <c r="BG629" s="64">
        <v>7404</v>
      </c>
      <c r="BH629" s="64">
        <v>324</v>
      </c>
      <c r="BI629" s="19">
        <v>0.28999999999999998</v>
      </c>
      <c r="BJ629" s="19">
        <v>48.5</v>
      </c>
      <c r="BK629" s="19">
        <f>100-BJ629</f>
        <v>51.5</v>
      </c>
      <c r="BL629" s="121">
        <f>BJ629/BK629</f>
        <v>0.94174757281553401</v>
      </c>
      <c r="BM629" s="122">
        <v>0.33</v>
      </c>
      <c r="BN629" s="6">
        <f>BM629*100/AO629</f>
        <v>1.3983050847457625</v>
      </c>
      <c r="BO629" s="1" t="s">
        <v>431</v>
      </c>
      <c r="BP629" s="19">
        <v>54.28</v>
      </c>
      <c r="BQ629" s="19">
        <v>69.900000000000006</v>
      </c>
      <c r="BR629" s="42">
        <v>51772</v>
      </c>
      <c r="BS629" s="6">
        <f>BX629+BZ629</f>
        <v>56.6</v>
      </c>
      <c r="BT629" s="4">
        <v>93.2</v>
      </c>
      <c r="BU629" s="42">
        <v>11272</v>
      </c>
      <c r="BV629" s="6">
        <f>100-BT629</f>
        <v>6.7999999999999972</v>
      </c>
      <c r="BW629" s="6">
        <f>BY629+CA629+CC629</f>
        <v>22.828800000000001</v>
      </c>
      <c r="BX629" s="22">
        <v>13.6</v>
      </c>
      <c r="BY629" s="22">
        <f>BX629*AP629/100</f>
        <v>3.1551999999999998</v>
      </c>
      <c r="BZ629" s="6">
        <v>43</v>
      </c>
      <c r="CA629" s="22">
        <f>BZ629*AP629/100</f>
        <v>9.9760000000000009</v>
      </c>
      <c r="CB629" s="6">
        <v>41.8</v>
      </c>
      <c r="CC629" s="22">
        <f>CB629*AP629/100</f>
        <v>9.6975999999999996</v>
      </c>
      <c r="CD629" s="22">
        <v>0.1</v>
      </c>
      <c r="CE629" s="123">
        <v>94.5</v>
      </c>
      <c r="CF629" s="124">
        <v>6554</v>
      </c>
      <c r="CG629" s="123">
        <v>81.7</v>
      </c>
      <c r="CH629" s="124">
        <v>5106</v>
      </c>
      <c r="CI629" s="123">
        <v>42.3</v>
      </c>
      <c r="CJ629" s="123">
        <v>66.5</v>
      </c>
      <c r="CK629" s="124">
        <v>5013</v>
      </c>
      <c r="CL629" s="19">
        <f>BX629/BZ629</f>
        <v>0.31627906976744186</v>
      </c>
      <c r="CM629" s="19"/>
      <c r="CN629" s="19"/>
      <c r="CO629" s="19"/>
      <c r="CP629" s="6"/>
      <c r="CQ629" s="19"/>
      <c r="CR629" s="19"/>
      <c r="CS629" s="20"/>
      <c r="CT629" s="25"/>
      <c r="CU629" s="125"/>
      <c r="CV629" s="125"/>
      <c r="CW629" s="1"/>
      <c r="CX629" s="1"/>
      <c r="CY629" s="1"/>
      <c r="CZ629" s="22"/>
      <c r="DA629" s="16"/>
      <c r="DB629" s="126" t="s">
        <v>457</v>
      </c>
      <c r="DC629" s="127"/>
      <c r="DD629" s="128" t="s">
        <v>1976</v>
      </c>
      <c r="DE629" s="1"/>
      <c r="DF629" s="1"/>
      <c r="DG629" s="1"/>
      <c r="DH629" s="1"/>
      <c r="DI629" s="1" t="s">
        <v>435</v>
      </c>
      <c r="DJ629" s="206" t="s">
        <v>490</v>
      </c>
      <c r="DK629" s="4">
        <v>2</v>
      </c>
      <c r="DL629" s="4"/>
      <c r="DM629" s="4"/>
      <c r="DN629" s="16">
        <v>0</v>
      </c>
      <c r="DO629" s="4"/>
      <c r="DP629" s="4"/>
      <c r="DQ629" s="4"/>
      <c r="DR629" s="55"/>
      <c r="DS629" s="22"/>
      <c r="DT629" s="22"/>
      <c r="DU629" s="22"/>
      <c r="DV629" s="22"/>
      <c r="DW629" s="22"/>
      <c r="DX629" s="22"/>
      <c r="DY629" s="22"/>
      <c r="DZ629" s="22"/>
      <c r="EA629" s="2"/>
      <c r="EB629" s="2"/>
      <c r="EC629" s="36"/>
      <c r="ED629" s="36"/>
      <c r="EE629" s="4">
        <f>L629</f>
        <v>6</v>
      </c>
      <c r="EF629" s="4">
        <v>14</v>
      </c>
      <c r="EG629" s="4"/>
      <c r="EH629" s="4">
        <v>1</v>
      </c>
      <c r="EI629" s="4" t="s">
        <v>2502</v>
      </c>
      <c r="EJ629" s="4" t="s">
        <v>430</v>
      </c>
      <c r="EK629" s="4" t="s">
        <v>430</v>
      </c>
      <c r="EL629" s="6" t="s">
        <v>430</v>
      </c>
      <c r="EM629" s="4"/>
      <c r="EN629" s="4">
        <v>1</v>
      </c>
      <c r="EO629" s="4">
        <v>2</v>
      </c>
      <c r="EP629" s="4">
        <v>2</v>
      </c>
      <c r="EQ629" s="31" t="s">
        <v>513</v>
      </c>
      <c r="ER629" s="14" t="s">
        <v>513</v>
      </c>
      <c r="ES629" s="129">
        <f>C629</f>
        <v>17111</v>
      </c>
      <c r="ET629" s="130">
        <v>75</v>
      </c>
      <c r="EU629" s="130">
        <v>264506</v>
      </c>
      <c r="EV629" s="130">
        <v>11363</v>
      </c>
      <c r="EW629" s="130">
        <v>37440</v>
      </c>
      <c r="EX629" s="130">
        <v>1824</v>
      </c>
      <c r="EY629" s="131">
        <f>EX629/EV629*EW629/ET629</f>
        <v>80.132077796356597</v>
      </c>
      <c r="EZ629" s="38">
        <f>L629*EY629</f>
        <v>480.79246677813956</v>
      </c>
      <c r="FA629" s="9"/>
      <c r="FB629" s="9"/>
      <c r="FC629" s="9"/>
      <c r="FD629" s="9"/>
      <c r="FE629" s="132"/>
      <c r="FF629" s="132"/>
      <c r="FG629" s="132"/>
      <c r="FH629" s="133"/>
      <c r="FI629" s="134"/>
      <c r="FJ629" s="133"/>
      <c r="FK629" s="135"/>
      <c r="FL629" s="136"/>
      <c r="FM629" s="9"/>
      <c r="FN629" s="1"/>
      <c r="FO629" s="40">
        <f>AC629/1000</f>
        <v>0.1</v>
      </c>
      <c r="FP629" s="9"/>
      <c r="FQ629" s="118">
        <f>EX629*100/EU629</f>
        <v>0.68958738176071621</v>
      </c>
      <c r="FR629" s="137">
        <f>EY629/1000</f>
        <v>8.0132077796356602E-2</v>
      </c>
      <c r="FS629" s="9"/>
      <c r="FT629" s="1"/>
      <c r="FU629" s="335"/>
      <c r="FV629" s="344">
        <v>42948</v>
      </c>
      <c r="FW629" s="210"/>
      <c r="FX629" s="244" t="s">
        <v>2471</v>
      </c>
      <c r="FY629" s="243" t="s">
        <v>2804</v>
      </c>
      <c r="FZ629" s="1"/>
      <c r="GA629" s="1">
        <v>2</v>
      </c>
      <c r="GB629" s="9"/>
      <c r="GC629" s="9"/>
      <c r="GD629" s="1"/>
      <c r="GE629" s="20">
        <v>0</v>
      </c>
      <c r="GF629" s="237" t="s">
        <v>513</v>
      </c>
      <c r="GG629" s="1"/>
      <c r="GH629" s="28">
        <v>44827</v>
      </c>
      <c r="GI629" s="352" t="s">
        <v>2488</v>
      </c>
      <c r="GJ629" s="244" t="s">
        <v>2942</v>
      </c>
      <c r="GK629" s="1"/>
      <c r="GL629" s="244" t="s">
        <v>513</v>
      </c>
      <c r="GM629" s="9"/>
      <c r="GN629" s="1"/>
      <c r="GO629" s="10"/>
      <c r="GP629" s="10"/>
      <c r="GQ629" s="20"/>
      <c r="GR629" s="138"/>
      <c r="GS629" s="1"/>
      <c r="GT629" s="1"/>
      <c r="GU629" s="1"/>
      <c r="GV629" s="1"/>
      <c r="GW629" s="1"/>
      <c r="GX629" s="1"/>
      <c r="GY629" s="9"/>
      <c r="GZ629" s="9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22" t="s">
        <v>431</v>
      </c>
      <c r="KC629" s="22" t="s">
        <v>431</v>
      </c>
      <c r="KD629" s="22" t="s">
        <v>431</v>
      </c>
      <c r="KE629" s="20">
        <f>FR629*AO629/100*1000</f>
        <v>18.911170359940158</v>
      </c>
      <c r="KF629" s="20">
        <f>FR629*AP629/100*1000</f>
        <v>18.590642048754731</v>
      </c>
      <c r="KG629" s="20">
        <f>FR629*AQ629/100*1000</f>
        <v>41.348152142920007</v>
      </c>
      <c r="KH629" s="20">
        <f>FR629*AX629/100*1000</f>
        <v>2.3398566716536124</v>
      </c>
      <c r="KI629" s="20">
        <f>FR629*BM629/100*1000</f>
        <v>0.26443585672797681</v>
      </c>
      <c r="KJ629" s="20">
        <f>FR629*BY629/100*1000</f>
        <v>2.5283273186306432</v>
      </c>
      <c r="KK629" s="20">
        <f>FR629*CA629/100*1000</f>
        <v>7.9939760809645355</v>
      </c>
      <c r="KL629" s="20">
        <f>FR629*CC629/100*1000</f>
        <v>7.770888376379478</v>
      </c>
      <c r="KM629" s="9"/>
      <c r="KN629" s="9"/>
      <c r="KO629" s="9"/>
      <c r="KP629" s="1"/>
      <c r="KQ629" s="9"/>
      <c r="KR629" s="9"/>
      <c r="KS629" s="23">
        <v>44827</v>
      </c>
      <c r="KT629" s="20">
        <v>2</v>
      </c>
      <c r="KU629" s="1">
        <v>2</v>
      </c>
      <c r="KV629" s="1">
        <v>2</v>
      </c>
      <c r="KW629" s="23">
        <v>44827</v>
      </c>
      <c r="KX629" s="1">
        <v>2</v>
      </c>
      <c r="KY629" s="1">
        <v>0</v>
      </c>
      <c r="KZ629" s="1">
        <v>0</v>
      </c>
      <c r="LA629" s="11" t="s">
        <v>2428</v>
      </c>
      <c r="LB629" s="11"/>
      <c r="LC629" s="11"/>
    </row>
    <row r="630" spans="1:315">
      <c r="A630" s="1">
        <v>270</v>
      </c>
      <c r="B630" s="1">
        <f>COUNTIFS($D$3:D630,D630,$F$3:F630,F630)</f>
        <v>1</v>
      </c>
      <c r="C630" s="34">
        <v>16141</v>
      </c>
      <c r="D630" s="21" t="s">
        <v>1802</v>
      </c>
      <c r="E630" s="2" t="s">
        <v>594</v>
      </c>
      <c r="F630" s="12">
        <v>6403272315</v>
      </c>
      <c r="G630" s="1">
        <v>57</v>
      </c>
      <c r="H630" s="441">
        <v>44466</v>
      </c>
      <c r="I630" s="29" t="s">
        <v>1803</v>
      </c>
      <c r="J630" s="24" t="s">
        <v>486</v>
      </c>
      <c r="K630" s="2" t="s">
        <v>429</v>
      </c>
      <c r="L630" s="2">
        <v>9</v>
      </c>
      <c r="M630" s="2" t="s">
        <v>1804</v>
      </c>
      <c r="N630" s="2" t="s">
        <v>430</v>
      </c>
      <c r="O630" s="11"/>
      <c r="P630" s="2" t="s">
        <v>1762</v>
      </c>
      <c r="Q630" s="11"/>
      <c r="R630" s="11"/>
      <c r="S630" s="11"/>
      <c r="T630" s="41"/>
      <c r="U630" s="41"/>
      <c r="V630" s="61" t="s">
        <v>1358</v>
      </c>
      <c r="W630" s="41"/>
      <c r="X630" s="41"/>
      <c r="Y630" s="63"/>
      <c r="Z630" s="11"/>
      <c r="AA630" s="1" t="s">
        <v>1780</v>
      </c>
      <c r="AB630" s="1"/>
      <c r="AC630" s="112">
        <v>66</v>
      </c>
      <c r="AD630" s="112">
        <v>600</v>
      </c>
      <c r="AE630" s="11"/>
      <c r="AF630" s="11"/>
      <c r="AG630" s="11" t="s">
        <v>482</v>
      </c>
      <c r="AH630" s="112">
        <v>50</v>
      </c>
      <c r="AI630" s="11"/>
      <c r="AJ630" s="11"/>
      <c r="AK630" s="112"/>
      <c r="AL630" s="1"/>
      <c r="AM630" s="11"/>
      <c r="AN630" s="1"/>
      <c r="AO630" s="113">
        <v>28</v>
      </c>
      <c r="AP630" s="114">
        <v>51.3</v>
      </c>
      <c r="AQ630" s="115">
        <v>18.899999999999999</v>
      </c>
      <c r="AR630" s="116">
        <f>AO630+AP630+AQ630</f>
        <v>98.199999999999989</v>
      </c>
      <c r="AS630" s="117">
        <f>AO630/AP630</f>
        <v>0.54580896686159852</v>
      </c>
      <c r="AT630" s="118">
        <f>AO630/AP630*AQ630</f>
        <v>10.315789473684211</v>
      </c>
      <c r="AU630" s="119">
        <f>AO630/(AP630+AQ630)</f>
        <v>0.39886039886039892</v>
      </c>
      <c r="AV630" s="19">
        <f>AW630*AO630/100</f>
        <v>23.01</v>
      </c>
      <c r="AW630" s="19">
        <f>98-AY630-(CD630*100/AO630)</f>
        <v>82.178571428571431</v>
      </c>
      <c r="AX630" s="120">
        <v>3.4</v>
      </c>
      <c r="AY630" s="19">
        <f>AX630*100/AO630</f>
        <v>12.142857142857142</v>
      </c>
      <c r="AZ630" s="1" t="s">
        <v>431</v>
      </c>
      <c r="BA630" s="55">
        <v>24.44</v>
      </c>
      <c r="BB630" s="1" t="s">
        <v>431</v>
      </c>
      <c r="BC630" s="6">
        <v>1.4999999999999999E-2</v>
      </c>
      <c r="BD630" s="6"/>
      <c r="BE630" s="19"/>
      <c r="BF630" s="19"/>
      <c r="BG630" s="64">
        <v>8892.5</v>
      </c>
      <c r="BH630" s="64">
        <v>371.46999999999997</v>
      </c>
      <c r="BI630" s="19">
        <v>1.01</v>
      </c>
      <c r="BJ630" s="19">
        <v>34.6</v>
      </c>
      <c r="BK630" s="19">
        <f>100-BJ630</f>
        <v>65.400000000000006</v>
      </c>
      <c r="BL630" s="121">
        <f>BJ630/BK630</f>
        <v>0.52905198776758411</v>
      </c>
      <c r="BM630" s="122">
        <v>0.68</v>
      </c>
      <c r="BN630" s="6">
        <f>BM630*100/AO630</f>
        <v>2.4285714285714284</v>
      </c>
      <c r="BO630" s="1" t="s">
        <v>431</v>
      </c>
      <c r="BP630" s="19">
        <v>54.459999999999994</v>
      </c>
      <c r="BQ630" s="19">
        <v>51.87</v>
      </c>
      <c r="BR630" s="42">
        <v>55913.760000000002</v>
      </c>
      <c r="BS630" s="6">
        <f>BX630+BZ630</f>
        <v>40.299999999999997</v>
      </c>
      <c r="BT630" s="4">
        <v>86.9</v>
      </c>
      <c r="BU630" s="42">
        <v>7740.95</v>
      </c>
      <c r="BV630" s="6">
        <f>100-BT630</f>
        <v>13.099999999999994</v>
      </c>
      <c r="BW630" s="6">
        <f>BY630+CA630+CC630</f>
        <v>50.017499999999998</v>
      </c>
      <c r="BX630" s="22">
        <v>12.2</v>
      </c>
      <c r="BY630" s="22">
        <f>BX630*AP630/100</f>
        <v>6.2585999999999986</v>
      </c>
      <c r="BZ630" s="6">
        <v>28.1</v>
      </c>
      <c r="CA630" s="22">
        <f>BZ630*AP630/100</f>
        <v>14.4153</v>
      </c>
      <c r="CB630" s="6">
        <v>57.2</v>
      </c>
      <c r="CC630" s="22">
        <f>CB630*AP630/100</f>
        <v>29.343600000000002</v>
      </c>
      <c r="CD630" s="22">
        <v>1.03</v>
      </c>
      <c r="CE630" s="123">
        <v>95.1</v>
      </c>
      <c r="CF630" s="124">
        <v>8262</v>
      </c>
      <c r="CG630" s="123">
        <v>91.7</v>
      </c>
      <c r="CH630" s="124">
        <v>6574</v>
      </c>
      <c r="CI630" s="123">
        <v>67.3</v>
      </c>
      <c r="CJ630" s="123">
        <v>77.5</v>
      </c>
      <c r="CK630" s="124">
        <v>5013</v>
      </c>
      <c r="CL630" s="19">
        <f>BX630/BZ630</f>
        <v>0.43416370106761559</v>
      </c>
      <c r="CM630" s="19"/>
      <c r="CN630" s="19"/>
      <c r="CO630" s="19"/>
      <c r="CP630" s="6"/>
      <c r="CQ630" s="19"/>
      <c r="CR630" s="19"/>
      <c r="CS630" s="20"/>
      <c r="CT630" s="25"/>
      <c r="CU630" s="125"/>
      <c r="CV630" s="125"/>
      <c r="CW630" s="1"/>
      <c r="CX630" s="1"/>
      <c r="CY630" s="1"/>
      <c r="CZ630" s="22"/>
      <c r="DA630" s="16"/>
      <c r="DB630" s="126" t="s">
        <v>440</v>
      </c>
      <c r="DC630" s="127"/>
      <c r="DD630" s="128" t="s">
        <v>1805</v>
      </c>
      <c r="DE630" s="1"/>
      <c r="DF630" s="1"/>
      <c r="DG630" s="1"/>
      <c r="DH630" s="1"/>
      <c r="DI630" s="1" t="s">
        <v>433</v>
      </c>
      <c r="DJ630" s="205" t="s">
        <v>482</v>
      </c>
      <c r="DK630" s="4">
        <v>2</v>
      </c>
      <c r="DL630" s="4"/>
      <c r="DM630" s="4"/>
      <c r="DN630" s="16">
        <v>0</v>
      </c>
      <c r="DO630" s="4"/>
      <c r="DP630" s="4"/>
      <c r="DQ630" s="4"/>
      <c r="DR630" s="22" t="s">
        <v>430</v>
      </c>
      <c r="DS630" s="22" t="s">
        <v>430</v>
      </c>
      <c r="DT630" s="22">
        <v>82</v>
      </c>
      <c r="DU630" s="22">
        <v>14.6</v>
      </c>
      <c r="DV630" s="22">
        <v>85.4</v>
      </c>
      <c r="DW630" s="39" t="s">
        <v>430</v>
      </c>
      <c r="DX630" s="39" t="s">
        <v>430</v>
      </c>
      <c r="DY630" s="39" t="s">
        <v>430</v>
      </c>
      <c r="DZ630" s="39" t="s">
        <v>430</v>
      </c>
      <c r="EA630" s="2">
        <v>0</v>
      </c>
      <c r="EB630" s="2"/>
      <c r="EC630" s="36"/>
      <c r="ED630" s="36"/>
      <c r="EE630" s="4">
        <f>L630</f>
        <v>9</v>
      </c>
      <c r="EF630" s="4">
        <v>20</v>
      </c>
      <c r="EG630" s="4"/>
      <c r="EH630" s="4">
        <v>0</v>
      </c>
      <c r="EI630" s="4" t="s">
        <v>513</v>
      </c>
      <c r="EJ630" s="4">
        <v>176</v>
      </c>
      <c r="EK630" s="4">
        <v>90</v>
      </c>
      <c r="EL630" s="6">
        <f>EK630/(EJ630*EJ630*0.01*0.01)</f>
        <v>29.054752066115704</v>
      </c>
      <c r="EM630" s="4"/>
      <c r="EN630" s="4">
        <v>1</v>
      </c>
      <c r="EO630" s="4">
        <v>2</v>
      </c>
      <c r="EP630" s="4">
        <v>2</v>
      </c>
      <c r="EQ630" s="31" t="s">
        <v>513</v>
      </c>
      <c r="ER630" s="14" t="s">
        <v>513</v>
      </c>
      <c r="ES630" s="129">
        <f>C630</f>
        <v>16141</v>
      </c>
      <c r="ET630" s="130">
        <v>75</v>
      </c>
      <c r="EU630" s="130">
        <v>93505</v>
      </c>
      <c r="EV630" s="130">
        <v>16000</v>
      </c>
      <c r="EW630" s="130">
        <v>37440</v>
      </c>
      <c r="EX630" s="130">
        <v>2070</v>
      </c>
      <c r="EY630" s="131">
        <f>EX630/EV630*EW630/ET630</f>
        <v>64.583999999999989</v>
      </c>
      <c r="EZ630" s="38">
        <f>L630*EY630</f>
        <v>581.25599999999986</v>
      </c>
      <c r="FA630" s="9"/>
      <c r="FB630" s="9"/>
      <c r="FC630" s="9"/>
      <c r="FD630" s="9"/>
      <c r="FE630" s="132"/>
      <c r="FF630" s="132"/>
      <c r="FG630" s="132"/>
      <c r="FH630" s="133"/>
      <c r="FI630" s="134"/>
      <c r="FJ630" s="133"/>
      <c r="FK630" s="135"/>
      <c r="FL630" s="136"/>
      <c r="FM630" s="9"/>
      <c r="FN630" s="1"/>
      <c r="FO630" s="40">
        <f>AC630/1000</f>
        <v>6.6000000000000003E-2</v>
      </c>
      <c r="FP630" s="9"/>
      <c r="FQ630" s="118">
        <f>EX630*100/EU630</f>
        <v>2.2137853590717076</v>
      </c>
      <c r="FR630" s="137">
        <f>EY630/1000</f>
        <v>6.4583999999999989E-2</v>
      </c>
      <c r="FS630" s="9"/>
      <c r="FT630" s="1"/>
      <c r="FU630" s="336">
        <v>44440</v>
      </c>
      <c r="FV630" s="343"/>
      <c r="FW630" s="237" t="s">
        <v>2471</v>
      </c>
      <c r="FX630" s="208"/>
      <c r="FY630" s="243" t="s">
        <v>2461</v>
      </c>
      <c r="FZ630" s="1"/>
      <c r="GA630" s="1">
        <v>2</v>
      </c>
      <c r="GB630" s="9"/>
      <c r="GC630" s="9"/>
      <c r="GD630" s="1"/>
      <c r="GE630" s="20">
        <v>0</v>
      </c>
      <c r="GF630" s="237" t="s">
        <v>513</v>
      </c>
      <c r="GG630" s="1"/>
      <c r="GH630" s="28">
        <v>44505</v>
      </c>
      <c r="GI630" s="351">
        <v>1</v>
      </c>
      <c r="GJ630" s="244" t="s">
        <v>784</v>
      </c>
      <c r="GK630" s="1"/>
      <c r="GL630" s="244" t="s">
        <v>513</v>
      </c>
      <c r="GM630" s="9"/>
      <c r="GN630" s="1"/>
      <c r="GO630" s="10"/>
      <c r="GP630" s="10"/>
      <c r="GQ630" s="20"/>
      <c r="GR630" s="138"/>
      <c r="GS630" s="1"/>
      <c r="GT630" s="1"/>
      <c r="GU630" s="1"/>
      <c r="GV630" s="1"/>
      <c r="GW630" s="1"/>
      <c r="GX630" s="1"/>
      <c r="GY630" s="9"/>
      <c r="GZ630" s="9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22">
        <v>73.8</v>
      </c>
      <c r="KC630" s="22">
        <v>23.5</v>
      </c>
      <c r="KD630" s="22">
        <v>48.9</v>
      </c>
      <c r="KE630" s="20">
        <f>FR630*AO630/100*1000</f>
        <v>18.08352</v>
      </c>
      <c r="KF630" s="20">
        <f>FR630*AP630/100*1000</f>
        <v>33.131591999999998</v>
      </c>
      <c r="KG630" s="20">
        <f>FR630*AQ630/100*1000</f>
        <v>12.206375999999997</v>
      </c>
      <c r="KH630" s="20">
        <f>FR630*AX630/100*1000</f>
        <v>2.1958559999999996</v>
      </c>
      <c r="KI630" s="20">
        <f>FR630*BM630/100*1000</f>
        <v>0.43917119999999998</v>
      </c>
      <c r="KJ630" s="20">
        <f>FR630*BY630/100*1000</f>
        <v>4.0420542239999993</v>
      </c>
      <c r="KK630" s="20">
        <f>FR630*CA630/100*1000</f>
        <v>9.3099773519999989</v>
      </c>
      <c r="KL630" s="20">
        <f>FR630*CC630/100*1000</f>
        <v>18.951270623999996</v>
      </c>
      <c r="KM630" s="9"/>
      <c r="KN630" s="9"/>
      <c r="KO630" s="9"/>
      <c r="KP630" s="1"/>
      <c r="KQ630" s="9"/>
      <c r="KR630" s="9"/>
      <c r="KS630" s="23">
        <v>44505</v>
      </c>
      <c r="KT630" s="20">
        <v>1</v>
      </c>
      <c r="KU630" s="1">
        <v>1</v>
      </c>
      <c r="KV630" s="1">
        <v>1</v>
      </c>
      <c r="KW630" s="23">
        <v>44505</v>
      </c>
      <c r="KX630" s="1">
        <v>1</v>
      </c>
      <c r="KY630" s="1">
        <v>0</v>
      </c>
      <c r="KZ630" s="1">
        <v>3</v>
      </c>
      <c r="LA630" s="11" t="s">
        <v>2428</v>
      </c>
      <c r="LB630" s="11"/>
      <c r="LC630" s="11"/>
    </row>
    <row r="631" spans="1:315">
      <c r="A631" s="1">
        <v>83</v>
      </c>
      <c r="B631" s="1">
        <f>COUNTIFS($D$3:D631,D631,$F$3:F631,F631)</f>
        <v>1</v>
      </c>
      <c r="C631" s="34">
        <v>17248</v>
      </c>
      <c r="D631" s="21" t="s">
        <v>1988</v>
      </c>
      <c r="E631" s="2" t="s">
        <v>2943</v>
      </c>
      <c r="F631" s="12">
        <v>426107956</v>
      </c>
      <c r="G631" s="1">
        <v>80</v>
      </c>
      <c r="H631" s="441">
        <v>44662</v>
      </c>
      <c r="I631" s="29" t="s">
        <v>441</v>
      </c>
      <c r="J631" s="24" t="s">
        <v>486</v>
      </c>
      <c r="K631" s="2" t="s">
        <v>429</v>
      </c>
      <c r="L631" s="2">
        <v>12</v>
      </c>
      <c r="M631" s="2">
        <v>2</v>
      </c>
      <c r="N631" s="2" t="s">
        <v>430</v>
      </c>
      <c r="O631" s="11"/>
      <c r="P631" s="2" t="s">
        <v>1972</v>
      </c>
      <c r="Q631" s="11"/>
      <c r="R631" s="11"/>
      <c r="S631" s="11"/>
      <c r="T631" s="41"/>
      <c r="U631" s="41"/>
      <c r="V631" s="61" t="s">
        <v>1980</v>
      </c>
      <c r="W631" s="41"/>
      <c r="X631" s="41"/>
      <c r="Y631" s="41"/>
      <c r="Z631" s="29"/>
      <c r="AA631" s="1" t="s">
        <v>1780</v>
      </c>
      <c r="AB631" s="1"/>
      <c r="AC631" s="112">
        <v>211</v>
      </c>
      <c r="AD631" s="112">
        <v>2500</v>
      </c>
      <c r="AE631" s="11"/>
      <c r="AF631" s="11"/>
      <c r="AG631" s="11" t="s">
        <v>490</v>
      </c>
      <c r="AH631" s="112">
        <v>150</v>
      </c>
      <c r="AI631" s="11"/>
      <c r="AJ631" s="11"/>
      <c r="AK631" s="112"/>
      <c r="AL631" s="1"/>
      <c r="AM631" s="11"/>
      <c r="AN631" s="1"/>
      <c r="AO631" s="113">
        <v>11.5</v>
      </c>
      <c r="AP631" s="114">
        <v>73.400000000000006</v>
      </c>
      <c r="AQ631" s="115">
        <v>14.3</v>
      </c>
      <c r="AR631" s="116">
        <f>AO631+AP631+AQ631</f>
        <v>99.2</v>
      </c>
      <c r="AS631" s="117">
        <f>AO631/AP631</f>
        <v>0.15667574931880107</v>
      </c>
      <c r="AT631" s="118">
        <f>AO631/AP631*AQ631</f>
        <v>2.2404632152588553</v>
      </c>
      <c r="AU631" s="119">
        <f>AO631/(AP631+AQ631)</f>
        <v>0.13112884834663627</v>
      </c>
      <c r="AV631" s="19">
        <f>AW631*AO631/100</f>
        <v>9.57</v>
      </c>
      <c r="AW631" s="19">
        <f>98-AY631</f>
        <v>83.217391304347828</v>
      </c>
      <c r="AX631" s="120">
        <v>1.7</v>
      </c>
      <c r="AY631" s="19">
        <f>AX631*100/AO631</f>
        <v>14.782608695652174</v>
      </c>
      <c r="AZ631" s="1" t="s">
        <v>431</v>
      </c>
      <c r="BA631" s="55">
        <v>20.083333333333336</v>
      </c>
      <c r="BB631" s="1" t="s">
        <v>431</v>
      </c>
      <c r="BC631" s="6">
        <v>1.4999999999999999E-2</v>
      </c>
      <c r="BD631" s="6"/>
      <c r="BE631" s="19"/>
      <c r="BF631" s="19"/>
      <c r="BG631" s="64">
        <v>5785</v>
      </c>
      <c r="BH631" s="64">
        <v>317.2</v>
      </c>
      <c r="BI631" s="19">
        <v>1.1200000000000001</v>
      </c>
      <c r="BJ631" s="19">
        <v>57.9</v>
      </c>
      <c r="BK631" s="19">
        <f>100-BJ631</f>
        <v>42.1</v>
      </c>
      <c r="BL631" s="121">
        <f>BJ631/BK631</f>
        <v>1.3752969121140142</v>
      </c>
      <c r="BM631" s="122">
        <v>0.24</v>
      </c>
      <c r="BN631" s="6">
        <f>BM631*100/AO631</f>
        <v>2.0869565217391304</v>
      </c>
      <c r="BO631" s="1" t="s">
        <v>431</v>
      </c>
      <c r="BP631" s="19">
        <v>20.8</v>
      </c>
      <c r="BQ631" s="19">
        <v>31.349999999999998</v>
      </c>
      <c r="BR631" s="42">
        <v>17567.5</v>
      </c>
      <c r="BS631" s="6">
        <f>BX631+BZ631</f>
        <v>76.400000000000006</v>
      </c>
      <c r="BT631" s="4">
        <v>94.9</v>
      </c>
      <c r="BU631" s="42">
        <v>10071</v>
      </c>
      <c r="BV631" s="6">
        <f>100-BT631</f>
        <v>5.0999999999999943</v>
      </c>
      <c r="BW631" s="6">
        <f>BY631+CA631+CC631</f>
        <v>73.1798</v>
      </c>
      <c r="BX631" s="22">
        <v>41.6</v>
      </c>
      <c r="BY631" s="22">
        <f>BX631*AP631/100</f>
        <v>30.534400000000005</v>
      </c>
      <c r="BZ631" s="6">
        <v>34.799999999999997</v>
      </c>
      <c r="CA631" s="22">
        <f>BZ631*AP631/100</f>
        <v>25.543200000000002</v>
      </c>
      <c r="CB631" s="6">
        <v>23.3</v>
      </c>
      <c r="CC631" s="22">
        <f>CB631*AP631/100</f>
        <v>17.102200000000003</v>
      </c>
      <c r="CD631" s="22" t="s">
        <v>431</v>
      </c>
      <c r="CE631" s="123">
        <v>86.2</v>
      </c>
      <c r="CF631" s="124">
        <v>5802</v>
      </c>
      <c r="CG631" s="123">
        <v>60.5</v>
      </c>
      <c r="CH631" s="124">
        <v>4305</v>
      </c>
      <c r="CI631" s="123">
        <v>24.8</v>
      </c>
      <c r="CJ631" s="123">
        <v>62.7</v>
      </c>
      <c r="CK631" s="124">
        <v>4998</v>
      </c>
      <c r="CL631" s="19">
        <f>BX631/BZ631</f>
        <v>1.1954022988505748</v>
      </c>
      <c r="CM631" s="19"/>
      <c r="CN631" s="19"/>
      <c r="CO631" s="19"/>
      <c r="CP631" s="6"/>
      <c r="CQ631" s="19"/>
      <c r="CR631" s="19"/>
      <c r="CS631" s="20"/>
      <c r="CT631" s="25"/>
      <c r="CU631" s="125"/>
      <c r="CV631" s="125"/>
      <c r="CW631" s="1"/>
      <c r="CX631" s="1"/>
      <c r="CY631" s="1"/>
      <c r="CZ631" s="22"/>
      <c r="DA631" s="16"/>
      <c r="DB631" s="126"/>
      <c r="DC631" s="127"/>
      <c r="DD631" s="128"/>
      <c r="DE631" s="1"/>
      <c r="DF631" s="1"/>
      <c r="DG631" s="1"/>
      <c r="DH631" s="1"/>
      <c r="DI631" s="1" t="s">
        <v>435</v>
      </c>
      <c r="DJ631" s="206" t="s">
        <v>490</v>
      </c>
      <c r="DK631" s="4">
        <v>2</v>
      </c>
      <c r="DL631" s="4"/>
      <c r="DM631" s="4"/>
      <c r="DN631" s="16">
        <v>0</v>
      </c>
      <c r="DO631" s="4"/>
      <c r="DP631" s="4"/>
      <c r="DQ631" s="4"/>
      <c r="DR631" s="55" t="s">
        <v>430</v>
      </c>
      <c r="DS631" s="22" t="s">
        <v>430</v>
      </c>
      <c r="DT631" s="22">
        <v>924</v>
      </c>
      <c r="DU631" s="22">
        <v>13.7</v>
      </c>
      <c r="DV631" s="22">
        <v>86.3</v>
      </c>
      <c r="DW631" s="22" t="s">
        <v>430</v>
      </c>
      <c r="DX631" s="22" t="s">
        <v>430</v>
      </c>
      <c r="DY631" s="22" t="s">
        <v>430</v>
      </c>
      <c r="DZ631" s="22" t="s">
        <v>430</v>
      </c>
      <c r="EA631" s="2">
        <v>0</v>
      </c>
      <c r="EB631" s="2"/>
      <c r="EC631" s="36"/>
      <c r="ED631" s="36"/>
      <c r="EE631" s="4">
        <f>L631</f>
        <v>12</v>
      </c>
      <c r="EF631" s="4">
        <v>24</v>
      </c>
      <c r="EG631" s="4"/>
      <c r="EH631" s="4">
        <v>1</v>
      </c>
      <c r="EI631" s="4" t="s">
        <v>2502</v>
      </c>
      <c r="EJ631" s="4">
        <v>167</v>
      </c>
      <c r="EK631" s="4">
        <v>70</v>
      </c>
      <c r="EL631" s="6">
        <f>EK631/(EJ631*EJ631*0.01*0.01)</f>
        <v>25.099501595611173</v>
      </c>
      <c r="EM631" s="4"/>
      <c r="EN631" s="4">
        <v>1</v>
      </c>
      <c r="EO631" s="4">
        <v>2</v>
      </c>
      <c r="EP631" s="4">
        <v>2</v>
      </c>
      <c r="EQ631" s="31" t="s">
        <v>522</v>
      </c>
      <c r="ER631" s="14">
        <v>42430</v>
      </c>
      <c r="ES631" s="129">
        <f>C631</f>
        <v>17248</v>
      </c>
      <c r="ET631" s="130">
        <v>75</v>
      </c>
      <c r="EU631" s="130">
        <v>9096</v>
      </c>
      <c r="EV631" s="130">
        <v>2564</v>
      </c>
      <c r="EW631" s="130">
        <v>37440</v>
      </c>
      <c r="EX631" s="130">
        <v>2854</v>
      </c>
      <c r="EY631" s="131">
        <f>EX631/EV631*EW631/ET631</f>
        <v>555.66177847113875</v>
      </c>
      <c r="EZ631" s="38">
        <f>L631*EY631</f>
        <v>6667.9413416536645</v>
      </c>
      <c r="FA631" s="9"/>
      <c r="FB631" s="9"/>
      <c r="FC631" s="9"/>
      <c r="FD631" s="9"/>
      <c r="FE631" s="132"/>
      <c r="FF631" s="132"/>
      <c r="FG631" s="132"/>
      <c r="FH631" s="133"/>
      <c r="FI631" s="134"/>
      <c r="FJ631" s="133"/>
      <c r="FK631" s="135"/>
      <c r="FL631" s="136"/>
      <c r="FM631" s="9"/>
      <c r="FN631" s="1"/>
      <c r="FO631" s="40">
        <f>AC631/1000</f>
        <v>0.21099999999999999</v>
      </c>
      <c r="FP631" s="9"/>
      <c r="FQ631" s="118">
        <f>EX631*100/EU631</f>
        <v>31.376429199648197</v>
      </c>
      <c r="FR631" s="137">
        <f>EY631/1000</f>
        <v>0.55566177847113873</v>
      </c>
      <c r="FS631" s="9"/>
      <c r="FT631" s="1"/>
      <c r="FU631" s="335"/>
      <c r="FV631" s="344">
        <v>42736</v>
      </c>
      <c r="FW631" s="210"/>
      <c r="FX631" s="244" t="s">
        <v>2609</v>
      </c>
      <c r="FY631" s="243" t="s">
        <v>2491</v>
      </c>
      <c r="FZ631" s="1"/>
      <c r="GA631" s="1">
        <v>3</v>
      </c>
      <c r="GB631" s="9"/>
      <c r="GC631" s="9"/>
      <c r="GD631" s="1"/>
      <c r="GE631" s="20">
        <v>0</v>
      </c>
      <c r="GF631" s="237" t="s">
        <v>513</v>
      </c>
      <c r="GG631" s="1"/>
      <c r="GH631" s="28">
        <v>44708</v>
      </c>
      <c r="GI631" s="351">
        <v>1</v>
      </c>
      <c r="GJ631" s="244" t="s">
        <v>2944</v>
      </c>
      <c r="GK631" s="1"/>
      <c r="GL631" s="244" t="s">
        <v>513</v>
      </c>
      <c r="GM631" s="9"/>
      <c r="GN631" s="1"/>
      <c r="GO631" s="10">
        <v>44662</v>
      </c>
      <c r="GP631" s="10"/>
      <c r="GQ631" s="20"/>
      <c r="GR631" s="138"/>
      <c r="GS631" s="1"/>
      <c r="GT631" s="1"/>
      <c r="GU631" s="1"/>
      <c r="GV631" s="1"/>
      <c r="GW631" s="1"/>
      <c r="GX631" s="1"/>
      <c r="GY631" s="9"/>
      <c r="GZ631" s="9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22"/>
      <c r="KC631" s="22"/>
      <c r="KD631" s="22"/>
      <c r="KE631" s="20">
        <f>FR631*AO631/100*1000</f>
        <v>63.901104524180965</v>
      </c>
      <c r="KF631" s="20">
        <f>FR631*AP631/100*1000</f>
        <v>407.85574539781584</v>
      </c>
      <c r="KG631" s="20">
        <f>FR631*AQ631/100*1000</f>
        <v>79.459634321372846</v>
      </c>
      <c r="KH631" s="20">
        <f>FR631*AX631/100*1000</f>
        <v>9.4462502340093586</v>
      </c>
      <c r="KI631" s="20">
        <f>FR631*BM631/100*1000</f>
        <v>1.333588268330733</v>
      </c>
      <c r="KJ631" s="20">
        <f>FR631*BY631/100*1000</f>
        <v>169.6679900854914</v>
      </c>
      <c r="KK631" s="20">
        <f>FR631*CA631/100*1000</f>
        <v>141.93379939843993</v>
      </c>
      <c r="KL631" s="20">
        <f>FR631*CC631/100*1000</f>
        <v>95.030388677691107</v>
      </c>
      <c r="KM631" s="1">
        <v>84.8</v>
      </c>
      <c r="KN631" s="1">
        <v>92</v>
      </c>
      <c r="KO631" s="11">
        <v>1</v>
      </c>
      <c r="KP631" s="2"/>
      <c r="KQ631" s="2"/>
      <c r="KR631" s="2"/>
      <c r="KS631" s="23">
        <v>44708</v>
      </c>
      <c r="KT631" s="20">
        <v>1</v>
      </c>
      <c r="KU631" s="1">
        <v>3</v>
      </c>
      <c r="KV631" s="1">
        <v>2</v>
      </c>
      <c r="KW631" s="23">
        <v>44953</v>
      </c>
      <c r="KX631" s="1">
        <v>2</v>
      </c>
      <c r="KY631" s="2">
        <v>0</v>
      </c>
      <c r="KZ631" s="2">
        <v>2</v>
      </c>
      <c r="LA631" s="11" t="s">
        <v>2480</v>
      </c>
      <c r="LB631" s="11"/>
      <c r="LC631" s="11"/>
    </row>
    <row r="632" spans="1:315">
      <c r="A632" s="1">
        <v>104</v>
      </c>
      <c r="B632" s="415">
        <f>COUNTIFS($D$3:D632,D632,$F$3:F632,F632)</f>
        <v>1</v>
      </c>
      <c r="C632" s="21">
        <v>8601</v>
      </c>
      <c r="D632" s="21" t="s">
        <v>2282</v>
      </c>
      <c r="E632" s="1" t="s">
        <v>2283</v>
      </c>
      <c r="F632" s="12">
        <v>515620251</v>
      </c>
      <c r="G632" s="1">
        <v>67</v>
      </c>
      <c r="H632" s="441">
        <v>43242</v>
      </c>
      <c r="I632" s="162"/>
      <c r="J632" s="24"/>
      <c r="K632" s="9"/>
      <c r="L632" s="1"/>
      <c r="M632" s="1"/>
      <c r="N632" s="1"/>
      <c r="O632" s="1"/>
      <c r="P632" s="25"/>
      <c r="Q632" s="25"/>
      <c r="R632" s="25"/>
      <c r="S632" s="27"/>
      <c r="T632" s="27"/>
      <c r="U632" s="27"/>
      <c r="V632" s="27"/>
      <c r="W632" s="27"/>
      <c r="X632" s="27"/>
      <c r="Y632" s="26"/>
      <c r="Z632" s="8"/>
      <c r="AA632" s="1"/>
      <c r="AB632" s="1"/>
      <c r="AC632" s="1"/>
      <c r="AD632" s="1"/>
      <c r="AE632" s="1"/>
      <c r="AF632" s="1"/>
      <c r="AG632" s="136"/>
      <c r="AH632" s="9"/>
      <c r="AI632" s="1"/>
      <c r="AJ632" s="1"/>
      <c r="AK632" s="112"/>
      <c r="AL632" s="1"/>
      <c r="AM632" s="1"/>
      <c r="AN632" s="1"/>
      <c r="AO632" s="163"/>
      <c r="AP632" s="164"/>
      <c r="AQ632" s="165"/>
      <c r="AR632" s="166"/>
      <c r="AS632" s="135"/>
      <c r="AT632" s="21"/>
      <c r="AU632" s="167"/>
      <c r="AV632" s="1"/>
      <c r="AW632" s="1"/>
      <c r="AX632" s="168"/>
      <c r="AY632" s="1"/>
      <c r="AZ632" s="1"/>
      <c r="BA632" s="142"/>
      <c r="BB632" s="1"/>
      <c r="BC632" s="169"/>
      <c r="BD632" s="4"/>
      <c r="BE632" s="1"/>
      <c r="BF632" s="1"/>
      <c r="BG632" s="1"/>
      <c r="BH632" s="1"/>
      <c r="BI632" s="1"/>
      <c r="BJ632" s="1"/>
      <c r="BK632" s="1"/>
      <c r="BL632" s="170"/>
      <c r="BM632" s="123"/>
      <c r="BN632" s="4"/>
      <c r="BO632" s="1"/>
      <c r="BP632" s="1"/>
      <c r="BQ632" s="1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25"/>
      <c r="CP632" s="4"/>
      <c r="CQ632" s="1"/>
      <c r="CR632" s="1"/>
      <c r="CS632" s="1"/>
      <c r="CT632" s="25"/>
      <c r="CU632" s="125"/>
      <c r="CV632" s="125"/>
      <c r="CW632" s="1"/>
      <c r="CX632" s="1"/>
      <c r="CY632" s="1"/>
      <c r="CZ632" s="1"/>
      <c r="DA632" s="1"/>
      <c r="DB632" s="126"/>
      <c r="DC632" s="8"/>
      <c r="DD632" s="8"/>
      <c r="DE632" s="1"/>
      <c r="DF632" s="1"/>
      <c r="DG632" s="1"/>
      <c r="DH632" s="1"/>
      <c r="DI632" s="2"/>
      <c r="DJ632" s="205" t="s">
        <v>482</v>
      </c>
      <c r="DK632" s="4"/>
      <c r="DL632" s="4"/>
      <c r="DM632" s="4"/>
      <c r="DN632" s="4"/>
      <c r="DO632" s="4"/>
      <c r="DP632" s="4"/>
      <c r="DQ632" s="4"/>
      <c r="DR632" s="1"/>
      <c r="DS632" s="1"/>
      <c r="DT632" s="2"/>
      <c r="DU632" s="2"/>
      <c r="DV632" s="2"/>
      <c r="DW632" s="2"/>
      <c r="DX632" s="2"/>
      <c r="DY632" s="2"/>
      <c r="DZ632" s="2"/>
      <c r="EA632" s="2"/>
      <c r="EB632" s="1"/>
      <c r="EC632" s="9"/>
      <c r="ED632" s="9"/>
      <c r="EE632" s="9"/>
      <c r="EF632" s="1">
        <v>40</v>
      </c>
      <c r="EG632" s="1"/>
      <c r="EH632" s="1">
        <v>1</v>
      </c>
      <c r="EI632" s="237" t="s">
        <v>2567</v>
      </c>
      <c r="EJ632" s="1">
        <v>172</v>
      </c>
      <c r="EK632" s="1">
        <v>98</v>
      </c>
      <c r="EL632" s="6">
        <f>EK632/((EJ632/100)*(EJ632/100))</f>
        <v>33.126014061654949</v>
      </c>
      <c r="EM632" s="1"/>
      <c r="EN632" s="1">
        <v>1</v>
      </c>
      <c r="EO632" s="1">
        <v>3</v>
      </c>
      <c r="EP632" s="1">
        <v>2</v>
      </c>
      <c r="EQ632" s="244" t="s">
        <v>2612</v>
      </c>
      <c r="ER632" s="10">
        <v>43110</v>
      </c>
      <c r="ES632" s="129"/>
      <c r="ET632" s="9"/>
      <c r="EU632" s="9"/>
      <c r="EV632" s="9"/>
      <c r="EW632" s="9"/>
      <c r="EX632" s="9"/>
      <c r="EY632" s="132"/>
      <c r="EZ632" s="132"/>
      <c r="FA632" s="11"/>
      <c r="FB632" s="9"/>
      <c r="FC632" s="9"/>
      <c r="FD632" s="9"/>
      <c r="FE632" s="9"/>
      <c r="FF632" s="9"/>
      <c r="FG632" s="132"/>
      <c r="FH632" s="132"/>
      <c r="FI632" s="134"/>
      <c r="FJ632" s="133"/>
      <c r="FK632" s="171"/>
      <c r="FL632" s="21"/>
      <c r="FM632" s="136"/>
      <c r="FN632" s="9"/>
      <c r="FO632" s="36"/>
      <c r="FP632" s="9"/>
      <c r="FQ632" s="132"/>
      <c r="FR632" s="132"/>
      <c r="FS632" s="1"/>
      <c r="FT632" s="1"/>
      <c r="FU632" s="336">
        <v>42736</v>
      </c>
      <c r="FV632" s="343" t="s">
        <v>772</v>
      </c>
      <c r="FW632" s="237" t="s">
        <v>1311</v>
      </c>
      <c r="FX632" s="208" t="s">
        <v>772</v>
      </c>
      <c r="FY632" s="243" t="s">
        <v>2539</v>
      </c>
      <c r="FZ632" s="1"/>
      <c r="GA632" s="1">
        <v>3</v>
      </c>
      <c r="GB632" s="9"/>
      <c r="GC632" s="9"/>
      <c r="GD632" s="1"/>
      <c r="GE632" s="20">
        <v>1</v>
      </c>
      <c r="GF632" s="237" t="s">
        <v>2489</v>
      </c>
      <c r="GG632" s="1"/>
      <c r="GH632" s="244" t="s">
        <v>430</v>
      </c>
      <c r="GI632" s="351">
        <v>1</v>
      </c>
      <c r="GJ632" s="244" t="s">
        <v>513</v>
      </c>
      <c r="GK632" s="1"/>
      <c r="GL632" s="244" t="s">
        <v>513</v>
      </c>
      <c r="GM632" s="9"/>
      <c r="GN632" s="1"/>
      <c r="GO632" s="1"/>
      <c r="GP632" s="4"/>
      <c r="GQ632" s="1"/>
      <c r="GR632" s="138"/>
      <c r="GS632" s="1"/>
      <c r="GT632" s="1"/>
      <c r="GU632" s="1"/>
      <c r="GV632" s="1"/>
      <c r="GW632" s="1"/>
      <c r="GX632" s="1"/>
      <c r="GY632" s="9"/>
      <c r="GZ632" s="9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9"/>
      <c r="KC632" s="9"/>
      <c r="KD632" s="9"/>
      <c r="KE632" s="9"/>
      <c r="KF632" s="9"/>
      <c r="KG632" s="9"/>
      <c r="KH632" s="9"/>
      <c r="KI632" s="9"/>
      <c r="KJ632" s="9"/>
      <c r="KK632" s="9"/>
      <c r="KL632" s="9"/>
      <c r="KM632" s="9"/>
      <c r="KN632" s="9"/>
      <c r="KO632" s="9"/>
      <c r="KP632" s="1"/>
      <c r="KQ632" s="9"/>
      <c r="KR632" s="9"/>
      <c r="KS632" s="245" t="s">
        <v>430</v>
      </c>
      <c r="KT632" s="459" t="s">
        <v>430</v>
      </c>
      <c r="KU632" s="237" t="s">
        <v>430</v>
      </c>
      <c r="KV632" s="237" t="s">
        <v>430</v>
      </c>
      <c r="KW632" s="237" t="s">
        <v>430</v>
      </c>
      <c r="KX632" s="237" t="s">
        <v>430</v>
      </c>
      <c r="KY632" s="237" t="s">
        <v>430</v>
      </c>
      <c r="KZ632" s="237" t="s">
        <v>430</v>
      </c>
      <c r="LA632" s="11" t="s">
        <v>430</v>
      </c>
      <c r="LB632" s="11"/>
      <c r="LC632" s="11"/>
    </row>
    <row r="633" spans="1:315">
      <c r="A633" s="1">
        <v>243</v>
      </c>
      <c r="B633" s="415">
        <f>COUNTIFS($D$3:D633,D633,$F$3:F633,F633)</f>
        <v>1</v>
      </c>
      <c r="C633" s="21">
        <v>11413</v>
      </c>
      <c r="D633" s="21" t="s">
        <v>2342</v>
      </c>
      <c r="E633" s="1" t="s">
        <v>517</v>
      </c>
      <c r="F633" s="12">
        <v>6005041251</v>
      </c>
      <c r="G633" s="1">
        <v>59</v>
      </c>
      <c r="H633" s="441">
        <v>43662</v>
      </c>
      <c r="I633" s="162"/>
      <c r="J633" s="24"/>
      <c r="K633" s="9"/>
      <c r="L633" s="1"/>
      <c r="M633" s="1"/>
      <c r="N633" s="1"/>
      <c r="O633" s="1"/>
      <c r="P633" s="25"/>
      <c r="Q633" s="25"/>
      <c r="R633" s="25"/>
      <c r="S633" s="27"/>
      <c r="T633" s="27"/>
      <c r="U633" s="27"/>
      <c r="V633" s="27"/>
      <c r="W633" s="27"/>
      <c r="X633" s="27"/>
      <c r="Y633" s="26"/>
      <c r="Z633" s="8"/>
      <c r="AA633" s="1"/>
      <c r="AB633" s="1"/>
      <c r="AC633" s="1"/>
      <c r="AD633" s="1"/>
      <c r="AE633" s="1"/>
      <c r="AF633" s="1"/>
      <c r="AG633" s="136"/>
      <c r="AH633" s="9"/>
      <c r="AI633" s="1"/>
      <c r="AJ633" s="1"/>
      <c r="AK633" s="112"/>
      <c r="AL633" s="1"/>
      <c r="AM633" s="1"/>
      <c r="AN633" s="1"/>
      <c r="AO633" s="163"/>
      <c r="AP633" s="164"/>
      <c r="AQ633" s="165"/>
      <c r="AR633" s="166"/>
      <c r="AS633" s="135"/>
      <c r="AT633" s="21"/>
      <c r="AU633" s="167"/>
      <c r="AV633" s="1"/>
      <c r="AW633" s="1"/>
      <c r="AX633" s="168"/>
      <c r="AY633" s="1"/>
      <c r="AZ633" s="1"/>
      <c r="BA633" s="142"/>
      <c r="BB633" s="1"/>
      <c r="BC633" s="169"/>
      <c r="BD633" s="4"/>
      <c r="BE633" s="1"/>
      <c r="BF633" s="1"/>
      <c r="BG633" s="1"/>
      <c r="BH633" s="1"/>
      <c r="BI633" s="1"/>
      <c r="BJ633" s="1"/>
      <c r="BK633" s="1"/>
      <c r="BL633" s="170"/>
      <c r="BM633" s="123"/>
      <c r="BN633" s="4"/>
      <c r="BO633" s="1"/>
      <c r="BP633" s="1"/>
      <c r="BQ633" s="1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25"/>
      <c r="CP633" s="4"/>
      <c r="CQ633" s="1"/>
      <c r="CR633" s="1"/>
      <c r="CS633" s="1"/>
      <c r="CT633" s="25"/>
      <c r="CU633" s="125"/>
      <c r="CV633" s="125"/>
      <c r="CW633" s="1"/>
      <c r="CX633" s="1"/>
      <c r="CY633" s="1"/>
      <c r="CZ633" s="1"/>
      <c r="DA633" s="1"/>
      <c r="DB633" s="126"/>
      <c r="DC633" s="8"/>
      <c r="DD633" s="8"/>
      <c r="DE633" s="1"/>
      <c r="DF633" s="1"/>
      <c r="DG633" s="1"/>
      <c r="DH633" s="1"/>
      <c r="DI633" s="2"/>
      <c r="DJ633" s="206" t="s">
        <v>490</v>
      </c>
      <c r="DK633" s="4"/>
      <c r="DL633" s="4"/>
      <c r="DM633" s="4"/>
      <c r="DN633" s="4"/>
      <c r="DO633" s="4"/>
      <c r="DP633" s="4"/>
      <c r="DQ633" s="4"/>
      <c r="DR633" s="1"/>
      <c r="DS633" s="1"/>
      <c r="DT633" s="2"/>
      <c r="DU633" s="2"/>
      <c r="DV633" s="2"/>
      <c r="DW633" s="2"/>
      <c r="DX633" s="2"/>
      <c r="DY633" s="2"/>
      <c r="DZ633" s="2"/>
      <c r="EA633" s="2"/>
      <c r="EB633" s="1"/>
      <c r="EC633" s="9"/>
      <c r="ED633" s="9"/>
      <c r="EE633" s="9"/>
      <c r="EF633" s="1">
        <v>15</v>
      </c>
      <c r="EG633" s="1"/>
      <c r="EH633" s="1">
        <v>0</v>
      </c>
      <c r="EI633" s="237" t="s">
        <v>513</v>
      </c>
      <c r="EJ633" s="1">
        <v>165</v>
      </c>
      <c r="EK633" s="1">
        <v>80</v>
      </c>
      <c r="EL633" s="6">
        <f>EK633/((EJ633/100)*(EJ633/100))</f>
        <v>29.384756657483933</v>
      </c>
      <c r="EM633" s="1"/>
      <c r="EN633" s="1">
        <v>0</v>
      </c>
      <c r="EO633" s="1">
        <v>2</v>
      </c>
      <c r="EP633" s="1">
        <v>2</v>
      </c>
      <c r="EQ633" s="244" t="s">
        <v>2455</v>
      </c>
      <c r="ER633" s="10">
        <v>43847</v>
      </c>
      <c r="ES633" s="129"/>
      <c r="ET633" s="9"/>
      <c r="EU633" s="9"/>
      <c r="EV633" s="9"/>
      <c r="EW633" s="9"/>
      <c r="EX633" s="9"/>
      <c r="EY633" s="132"/>
      <c r="EZ633" s="132"/>
      <c r="FA633" s="11"/>
      <c r="FB633" s="9"/>
      <c r="FC633" s="9"/>
      <c r="FD633" s="9"/>
      <c r="FE633" s="9"/>
      <c r="FF633" s="9"/>
      <c r="FG633" s="132"/>
      <c r="FH633" s="132"/>
      <c r="FI633" s="134"/>
      <c r="FJ633" s="133"/>
      <c r="FK633" s="171"/>
      <c r="FL633" s="21"/>
      <c r="FM633" s="136"/>
      <c r="FN633" s="9"/>
      <c r="FO633" s="36"/>
      <c r="FP633" s="9"/>
      <c r="FQ633" s="132"/>
      <c r="FR633" s="132"/>
      <c r="FS633" s="1"/>
      <c r="FT633" s="1"/>
      <c r="FU633" s="335" t="s">
        <v>772</v>
      </c>
      <c r="FV633" s="344">
        <v>43525</v>
      </c>
      <c r="FW633" s="210" t="s">
        <v>772</v>
      </c>
      <c r="FX633" s="244" t="s">
        <v>1314</v>
      </c>
      <c r="FY633" s="243" t="s">
        <v>2429</v>
      </c>
      <c r="FZ633" s="1"/>
      <c r="GA633" s="1">
        <v>2</v>
      </c>
      <c r="GB633" s="9"/>
      <c r="GC633" s="9"/>
      <c r="GD633" s="1"/>
      <c r="GE633" s="20">
        <v>1</v>
      </c>
      <c r="GF633" s="237" t="s">
        <v>2523</v>
      </c>
      <c r="GG633" s="1"/>
      <c r="GH633" s="28">
        <v>43858</v>
      </c>
      <c r="GI633" s="351">
        <v>1</v>
      </c>
      <c r="GJ633" s="244" t="s">
        <v>2945</v>
      </c>
      <c r="GK633" s="1"/>
      <c r="GL633" s="244" t="s">
        <v>513</v>
      </c>
      <c r="GM633" s="9"/>
      <c r="GN633" s="1"/>
      <c r="GO633" s="1"/>
      <c r="GP633" s="4"/>
      <c r="GQ633" s="1"/>
      <c r="GR633" s="138"/>
      <c r="GS633" s="1"/>
      <c r="GT633" s="1"/>
      <c r="GU633" s="1"/>
      <c r="GV633" s="1"/>
      <c r="GW633" s="1"/>
      <c r="GX633" s="1"/>
      <c r="GY633" s="9"/>
      <c r="GZ633" s="9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9"/>
      <c r="KC633" s="9"/>
      <c r="KD633" s="9"/>
      <c r="KE633" s="9"/>
      <c r="KF633" s="9"/>
      <c r="KG633" s="9"/>
      <c r="KH633" s="9"/>
      <c r="KI633" s="9"/>
      <c r="KJ633" s="9"/>
      <c r="KK633" s="9"/>
      <c r="KL633" s="9"/>
      <c r="KM633" s="9"/>
      <c r="KN633" s="9"/>
      <c r="KO633" s="9"/>
      <c r="KP633" s="1"/>
      <c r="KQ633" s="9"/>
      <c r="KR633" s="9"/>
      <c r="KS633" s="23">
        <v>43858</v>
      </c>
      <c r="KT633" s="20">
        <v>1</v>
      </c>
      <c r="KU633" s="1">
        <v>1</v>
      </c>
      <c r="KV633" s="1">
        <v>1</v>
      </c>
      <c r="KW633" s="23">
        <v>44908</v>
      </c>
      <c r="KX633" s="1">
        <v>1</v>
      </c>
      <c r="KY633" s="1">
        <v>0</v>
      </c>
      <c r="KZ633" s="1">
        <v>3</v>
      </c>
      <c r="LA633" s="11" t="s">
        <v>2428</v>
      </c>
      <c r="LB633" s="11"/>
      <c r="LC633" s="11"/>
    </row>
    <row r="634" spans="1:315">
      <c r="A634" s="1">
        <v>270</v>
      </c>
      <c r="B634" s="1">
        <f>COUNTIFS($D$3:D634,D634,$F$3:F634,F634)</f>
        <v>1</v>
      </c>
      <c r="C634" s="34">
        <v>14085</v>
      </c>
      <c r="D634" s="21" t="s">
        <v>1363</v>
      </c>
      <c r="E634" s="2" t="s">
        <v>560</v>
      </c>
      <c r="F634" s="12">
        <v>461021459</v>
      </c>
      <c r="G634" s="1">
        <v>74</v>
      </c>
      <c r="H634" s="441">
        <v>44175</v>
      </c>
      <c r="I634" s="29" t="s">
        <v>1364</v>
      </c>
      <c r="J634" s="24" t="s">
        <v>486</v>
      </c>
      <c r="K634" s="2" t="s">
        <v>429</v>
      </c>
      <c r="L634" s="2">
        <v>4</v>
      </c>
      <c r="M634" s="2">
        <v>2</v>
      </c>
      <c r="N634" s="2" t="s">
        <v>430</v>
      </c>
      <c r="O634" s="11"/>
      <c r="P634" s="2" t="s">
        <v>1325</v>
      </c>
      <c r="Q634" s="11"/>
      <c r="R634" s="11"/>
      <c r="S634" s="11"/>
      <c r="T634" s="49" t="s">
        <v>1013</v>
      </c>
      <c r="U634" s="49"/>
      <c r="V634" s="61" t="s">
        <v>1358</v>
      </c>
      <c r="W634" s="59" t="s">
        <v>1305</v>
      </c>
      <c r="X634" s="60"/>
      <c r="Y634" s="60"/>
      <c r="Z634" s="11"/>
      <c r="AA634" s="1" t="s">
        <v>793</v>
      </c>
      <c r="AB634" s="1"/>
      <c r="AC634" s="112">
        <v>1324</v>
      </c>
      <c r="AD634" s="112">
        <v>5200</v>
      </c>
      <c r="AE634" s="11"/>
      <c r="AF634" s="11"/>
      <c r="AG634" s="11" t="s">
        <v>490</v>
      </c>
      <c r="AH634" s="112">
        <v>350</v>
      </c>
      <c r="AI634" s="11"/>
      <c r="AJ634" s="11"/>
      <c r="AK634" s="112"/>
      <c r="AL634" s="1"/>
      <c r="AM634" s="11"/>
      <c r="AN634" s="1"/>
      <c r="AO634" s="113">
        <v>31.3</v>
      </c>
      <c r="AP634" s="114">
        <v>42.6</v>
      </c>
      <c r="AQ634" s="115">
        <v>23.6</v>
      </c>
      <c r="AR634" s="116">
        <f>AO634+AP634+AQ634</f>
        <v>97.5</v>
      </c>
      <c r="AS634" s="117">
        <f>AO634/AP634</f>
        <v>0.73474178403755863</v>
      </c>
      <c r="AT634" s="118">
        <f>AO634/AP634*AQ634</f>
        <v>17.339906103286385</v>
      </c>
      <c r="AU634" s="119">
        <f>AO634/(AP634+AQ634)</f>
        <v>0.47280966767371602</v>
      </c>
      <c r="AV634" s="19">
        <f>AW634*AO634/100</f>
        <v>27.656999999999996</v>
      </c>
      <c r="AW634" s="19">
        <f>98-AY634-(CD634*100/AO634)</f>
        <v>88.361022364217249</v>
      </c>
      <c r="AX634" s="120">
        <v>2.92</v>
      </c>
      <c r="AY634" s="19">
        <f>AX634*100/AO634</f>
        <v>9.3290734824281145</v>
      </c>
      <c r="AZ634" s="1" t="s">
        <v>431</v>
      </c>
      <c r="BA634" s="55">
        <v>23</v>
      </c>
      <c r="BB634" s="1" t="s">
        <v>431</v>
      </c>
      <c r="BC634" s="6">
        <v>0.17</v>
      </c>
      <c r="BD634" s="6"/>
      <c r="BE634" s="19"/>
      <c r="BF634" s="19"/>
      <c r="BG634" s="64">
        <v>4870.7142857142862</v>
      </c>
      <c r="BH634" s="64">
        <v>485.25714285714287</v>
      </c>
      <c r="BI634" s="19">
        <v>0.47</v>
      </c>
      <c r="BJ634" s="19">
        <v>26.4</v>
      </c>
      <c r="BK634" s="1">
        <v>73.599999999999994</v>
      </c>
      <c r="BL634" s="121">
        <f>BJ634/BK634</f>
        <v>0.35869565217391303</v>
      </c>
      <c r="BM634" s="122">
        <v>0.19</v>
      </c>
      <c r="BN634" s="6">
        <f>BM634*100/AO634</f>
        <v>0.60702875399361023</v>
      </c>
      <c r="BO634" s="1" t="s">
        <v>431</v>
      </c>
      <c r="BP634" s="19">
        <v>13.6</v>
      </c>
      <c r="BQ634" s="19">
        <v>43.434999999999995</v>
      </c>
      <c r="BR634" s="42">
        <v>11400.400000000001</v>
      </c>
      <c r="BS634" s="6">
        <f>BX634+BZ634</f>
        <v>71.19</v>
      </c>
      <c r="BT634" s="4">
        <v>88.4</v>
      </c>
      <c r="BU634" s="42">
        <v>10131.428571428571</v>
      </c>
      <c r="BV634" s="6">
        <f>100-BT634</f>
        <v>11.599999999999994</v>
      </c>
      <c r="BW634" s="6">
        <f>BY634+CA634+CC634</f>
        <v>42.595739999999999</v>
      </c>
      <c r="BX634" s="22">
        <v>0.19</v>
      </c>
      <c r="BY634" s="22">
        <f>BX634*AP634/100</f>
        <v>8.0940000000000012E-2</v>
      </c>
      <c r="BZ634" s="4">
        <v>71</v>
      </c>
      <c r="CA634" s="22">
        <f>BZ634*AP634/100</f>
        <v>30.245999999999999</v>
      </c>
      <c r="CB634" s="4">
        <v>28.8</v>
      </c>
      <c r="CC634" s="22">
        <f>CB634*AP634/100</f>
        <v>12.268800000000001</v>
      </c>
      <c r="CD634" s="22">
        <v>9.7000000000000003E-2</v>
      </c>
      <c r="CE634" s="123">
        <v>76.599999999999994</v>
      </c>
      <c r="CF634" s="123">
        <v>8888</v>
      </c>
      <c r="CG634" s="123">
        <v>95.9</v>
      </c>
      <c r="CH634" s="123">
        <v>4063</v>
      </c>
      <c r="CI634" s="123">
        <v>73.2</v>
      </c>
      <c r="CJ634" s="123">
        <v>89.3</v>
      </c>
      <c r="CK634" s="123">
        <v>3652</v>
      </c>
      <c r="CL634" s="19">
        <f>BX634/BZ634</f>
        <v>2.6760563380281688E-3</v>
      </c>
      <c r="CM634" s="22">
        <v>3.31</v>
      </c>
      <c r="CN634" s="22">
        <v>3.05</v>
      </c>
      <c r="CO634" s="22">
        <v>5.9</v>
      </c>
      <c r="CP634" s="6"/>
      <c r="CQ634" s="19"/>
      <c r="CR634" s="19"/>
      <c r="CS634" s="20"/>
      <c r="CT634" s="22"/>
      <c r="CU634" s="139"/>
      <c r="CV634" s="139"/>
      <c r="CW634" s="22"/>
      <c r="CX634" s="22"/>
      <c r="CY634" s="1"/>
      <c r="CZ634" s="22"/>
      <c r="DA634" s="16"/>
      <c r="DB634" s="126" t="s">
        <v>440</v>
      </c>
      <c r="DC634" s="127"/>
      <c r="DD634" s="128" t="s">
        <v>1365</v>
      </c>
      <c r="DE634" s="1"/>
      <c r="DF634" s="1"/>
      <c r="DG634" s="1"/>
      <c r="DH634" s="1"/>
      <c r="DI634" s="105" t="s">
        <v>433</v>
      </c>
      <c r="DJ634" s="206" t="s">
        <v>490</v>
      </c>
      <c r="DK634" s="4">
        <v>2</v>
      </c>
      <c r="DL634" s="4" t="s">
        <v>441</v>
      </c>
      <c r="DM634" s="4" t="s">
        <v>1366</v>
      </c>
      <c r="DN634" s="16" t="s">
        <v>442</v>
      </c>
      <c r="DO634" s="4">
        <v>0</v>
      </c>
      <c r="DP634" s="4">
        <v>0</v>
      </c>
      <c r="DQ634" s="4" t="s">
        <v>430</v>
      </c>
      <c r="DR634" s="1" t="s">
        <v>430</v>
      </c>
      <c r="DS634" s="1" t="s">
        <v>430</v>
      </c>
      <c r="DT634" s="1">
        <v>859</v>
      </c>
      <c r="DU634" s="1">
        <v>27</v>
      </c>
      <c r="DV634" s="1">
        <v>73</v>
      </c>
      <c r="DW634" s="1" t="s">
        <v>430</v>
      </c>
      <c r="DX634" s="1" t="s">
        <v>430</v>
      </c>
      <c r="DY634" s="1" t="s">
        <v>430</v>
      </c>
      <c r="DZ634" s="1" t="s">
        <v>430</v>
      </c>
      <c r="EA634" s="1">
        <v>0</v>
      </c>
      <c r="EB634" s="1"/>
      <c r="EC634" s="36"/>
      <c r="ED634" s="36"/>
      <c r="EE634" s="4">
        <v>4</v>
      </c>
      <c r="EF634" s="4" t="s">
        <v>430</v>
      </c>
      <c r="EG634" s="4"/>
      <c r="EH634" s="4">
        <v>1</v>
      </c>
      <c r="EI634" s="4" t="s">
        <v>2439</v>
      </c>
      <c r="EJ634" s="4">
        <v>175</v>
      </c>
      <c r="EK634" s="4">
        <v>78</v>
      </c>
      <c r="EL634" s="6">
        <f>EK634/((EJ634/100)*(EJ634/100))</f>
        <v>25.469387755102041</v>
      </c>
      <c r="EM634" s="4">
        <v>2</v>
      </c>
      <c r="EN634" s="1">
        <v>1</v>
      </c>
      <c r="EO634" s="4">
        <v>2</v>
      </c>
      <c r="EP634" s="4">
        <v>2</v>
      </c>
      <c r="EQ634" s="31" t="s">
        <v>430</v>
      </c>
      <c r="ER634" s="14" t="s">
        <v>430</v>
      </c>
      <c r="ES634" s="129">
        <v>14085</v>
      </c>
      <c r="ET634" s="130">
        <v>75</v>
      </c>
      <c r="EU634" s="130">
        <v>76701</v>
      </c>
      <c r="EV634" s="130">
        <v>4000</v>
      </c>
      <c r="EW634" s="130">
        <v>39780</v>
      </c>
      <c r="EX634" s="130">
        <v>10215</v>
      </c>
      <c r="EY634" s="131">
        <f>EX634/EV634*EW634/ET634</f>
        <v>1354.509</v>
      </c>
      <c r="EZ634" s="38">
        <f>L634*EY634</f>
        <v>5418.0360000000001</v>
      </c>
      <c r="FA634" s="9"/>
      <c r="FB634" s="9"/>
      <c r="FC634" s="9"/>
      <c r="FD634" s="9"/>
      <c r="FE634" s="132"/>
      <c r="FF634" s="132"/>
      <c r="FG634" s="132"/>
      <c r="FH634" s="133"/>
      <c r="FI634" s="134"/>
      <c r="FJ634" s="133"/>
      <c r="FK634" s="135"/>
      <c r="FL634" s="136"/>
      <c r="FM634" s="9"/>
      <c r="FN634" s="1"/>
      <c r="FO634" s="40">
        <f>AC634/1000</f>
        <v>1.3240000000000001</v>
      </c>
      <c r="FP634" s="9"/>
      <c r="FQ634" s="118">
        <f>EX634*100/EU634</f>
        <v>13.31794891852779</v>
      </c>
      <c r="FR634" s="137">
        <f>EY634/1000</f>
        <v>1.354509</v>
      </c>
      <c r="FS634" s="140"/>
      <c r="FT634" s="20">
        <v>1</v>
      </c>
      <c r="FU634" s="338" t="s">
        <v>430</v>
      </c>
      <c r="FV634" s="337">
        <v>43862</v>
      </c>
      <c r="FW634" s="211" t="s">
        <v>430</v>
      </c>
      <c r="FX634" s="2" t="s">
        <v>2629</v>
      </c>
      <c r="FY634" s="241" t="s">
        <v>2429</v>
      </c>
      <c r="FZ634" s="1">
        <v>0</v>
      </c>
      <c r="GA634" s="2">
        <v>2</v>
      </c>
      <c r="GB634" s="11" t="s">
        <v>500</v>
      </c>
      <c r="GC634" s="11"/>
      <c r="GD634" s="1">
        <v>0</v>
      </c>
      <c r="GE634" s="20">
        <v>0</v>
      </c>
      <c r="GF634" s="237" t="s">
        <v>513</v>
      </c>
      <c r="GG634" s="2">
        <v>1</v>
      </c>
      <c r="GH634" s="219" t="s">
        <v>430</v>
      </c>
      <c r="GI634" s="354">
        <v>1</v>
      </c>
      <c r="GJ634" s="29" t="s">
        <v>2489</v>
      </c>
      <c r="GK634" s="1">
        <v>0</v>
      </c>
      <c r="GL634" s="29" t="s">
        <v>513</v>
      </c>
      <c r="GM634" s="11" t="s">
        <v>1324</v>
      </c>
      <c r="GN634" s="1"/>
      <c r="GO634" s="10">
        <v>44175</v>
      </c>
      <c r="GP634" s="10"/>
      <c r="GQ634" s="20"/>
      <c r="GR634" s="138" t="s">
        <v>1018</v>
      </c>
      <c r="GS634" s="1"/>
      <c r="GT634" s="19"/>
      <c r="GU634" s="1"/>
      <c r="GV634" s="11"/>
      <c r="GW634" s="1"/>
      <c r="GX634" s="1"/>
      <c r="GY634" s="150"/>
      <c r="GZ634" s="11">
        <v>1</v>
      </c>
      <c r="HA634" s="51">
        <v>0</v>
      </c>
      <c r="HB634" s="51">
        <v>0</v>
      </c>
      <c r="HC634" s="52">
        <v>837.09</v>
      </c>
      <c r="HD634" s="51">
        <v>0</v>
      </c>
      <c r="HE634" s="51">
        <v>0</v>
      </c>
      <c r="HF634" s="51">
        <v>0</v>
      </c>
      <c r="HG634" s="52">
        <v>52710.400000000001</v>
      </c>
      <c r="HH634" s="51">
        <v>0</v>
      </c>
      <c r="HI634" s="52">
        <v>378.4</v>
      </c>
      <c r="HJ634" s="51">
        <v>0</v>
      </c>
      <c r="HK634" s="51">
        <v>0</v>
      </c>
      <c r="HL634" s="51">
        <v>0</v>
      </c>
      <c r="HM634" s="51">
        <v>236.48</v>
      </c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20"/>
      <c r="IC634" s="20"/>
      <c r="ID634" s="20"/>
      <c r="IE634" s="20"/>
      <c r="IF634" s="20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9"/>
      <c r="KC634" s="9"/>
      <c r="KD634" s="9"/>
      <c r="KE634" s="20">
        <f>FR634*AO634/100*1000</f>
        <v>423.96131700000001</v>
      </c>
      <c r="KF634" s="20">
        <f>FR634*AP634/100*1000</f>
        <v>577.02083400000004</v>
      </c>
      <c r="KG634" s="20">
        <f>FR634*AQ634/100*1000</f>
        <v>319.66412400000002</v>
      </c>
      <c r="KH634" s="20">
        <f>FR634*AX634/100*1000</f>
        <v>39.551662799999995</v>
      </c>
      <c r="KI634" s="20">
        <f>FR634*BM634/100*1000</f>
        <v>2.5735670999999996</v>
      </c>
      <c r="KJ634" s="20">
        <f>FR634*BY634/100*1000</f>
        <v>1.0963395846000001</v>
      </c>
      <c r="KK634" s="20">
        <f>FR634*CA634/100*1000</f>
        <v>409.68479213999996</v>
      </c>
      <c r="KL634" s="20">
        <f>FR634*CC634/100*1000</f>
        <v>166.182000192</v>
      </c>
      <c r="KM634" s="9"/>
      <c r="KN634" s="9"/>
      <c r="KO634" s="9"/>
      <c r="KP634" s="1"/>
      <c r="KQ634" s="9"/>
      <c r="KR634" s="9"/>
      <c r="KS634" s="23">
        <v>44451</v>
      </c>
      <c r="KT634" s="20">
        <v>2</v>
      </c>
      <c r="KU634" s="1">
        <v>3</v>
      </c>
      <c r="KV634" s="2">
        <v>2</v>
      </c>
      <c r="KW634" s="23">
        <v>44931</v>
      </c>
      <c r="KX634" s="1">
        <v>3</v>
      </c>
      <c r="KY634" s="1">
        <v>1</v>
      </c>
      <c r="KZ634" s="1">
        <v>2</v>
      </c>
      <c r="LA634" s="11" t="s">
        <v>2480</v>
      </c>
      <c r="LB634" s="11"/>
      <c r="LC634" s="11"/>
    </row>
    <row r="635" spans="1:315">
      <c r="A635" s="1">
        <v>157</v>
      </c>
      <c r="B635" s="1">
        <f>COUNTIFS($D$3:D635,D635,$F$3:F635,F635)</f>
        <v>1</v>
      </c>
      <c r="C635" s="34">
        <v>15434</v>
      </c>
      <c r="D635" s="21" t="s">
        <v>1630</v>
      </c>
      <c r="E635" s="2" t="s">
        <v>498</v>
      </c>
      <c r="F635" s="12">
        <v>475910403</v>
      </c>
      <c r="G635" s="1">
        <v>74</v>
      </c>
      <c r="H635" s="441">
        <v>44356</v>
      </c>
      <c r="I635" s="29" t="s">
        <v>681</v>
      </c>
      <c r="J635" s="24" t="s">
        <v>486</v>
      </c>
      <c r="K635" s="2" t="s">
        <v>429</v>
      </c>
      <c r="L635" s="2">
        <v>18</v>
      </c>
      <c r="M635" s="2" t="s">
        <v>597</v>
      </c>
      <c r="N635" s="2" t="s">
        <v>644</v>
      </c>
      <c r="O635" s="11"/>
      <c r="P635" s="2" t="s">
        <v>1607</v>
      </c>
      <c r="Q635" s="11"/>
      <c r="R635" s="11"/>
      <c r="S635" s="11"/>
      <c r="T635" s="41"/>
      <c r="U635" s="41"/>
      <c r="V635" s="61" t="s">
        <v>1358</v>
      </c>
      <c r="W635" s="41"/>
      <c r="X635" s="41"/>
      <c r="Y635" s="63"/>
      <c r="Z635" s="11"/>
      <c r="AA635" s="1" t="s">
        <v>793</v>
      </c>
      <c r="AB635" s="1"/>
      <c r="AC635" s="112">
        <v>127</v>
      </c>
      <c r="AD635" s="112">
        <v>2200</v>
      </c>
      <c r="AE635" s="11"/>
      <c r="AF635" s="11"/>
      <c r="AG635" s="11" t="s">
        <v>482</v>
      </c>
      <c r="AH635" s="112">
        <v>150</v>
      </c>
      <c r="AI635" s="11"/>
      <c r="AJ635" s="11"/>
      <c r="AK635" s="112"/>
      <c r="AL635" s="1"/>
      <c r="AM635" s="11"/>
      <c r="AN635" s="1"/>
      <c r="AO635" s="113">
        <v>24.5</v>
      </c>
      <c r="AP635" s="114">
        <v>46.2</v>
      </c>
      <c r="AQ635" s="115">
        <v>27.7</v>
      </c>
      <c r="AR635" s="116">
        <f>AO635+AP635+AQ635</f>
        <v>98.4</v>
      </c>
      <c r="AS635" s="117">
        <f>AO635/AP635</f>
        <v>0.53030303030303028</v>
      </c>
      <c r="AT635" s="118">
        <f>AO635/AP635*AQ635</f>
        <v>14.689393939393938</v>
      </c>
      <c r="AU635" s="119">
        <f>AO635/(AP635+AQ635)</f>
        <v>0.3315290933694181</v>
      </c>
      <c r="AV635" s="19">
        <f>AW635*AO635/100</f>
        <v>23.1</v>
      </c>
      <c r="AW635" s="19">
        <f>98-AY635-(CD635*100/AO635)</f>
        <v>94.285714285714278</v>
      </c>
      <c r="AX635" s="120">
        <v>0.64</v>
      </c>
      <c r="AY635" s="19">
        <f>AX635*100/AO635</f>
        <v>2.6122448979591835</v>
      </c>
      <c r="AZ635" s="1" t="s">
        <v>431</v>
      </c>
      <c r="BA635" s="55">
        <v>25</v>
      </c>
      <c r="BB635" s="1" t="s">
        <v>431</v>
      </c>
      <c r="BC635" s="6">
        <v>7.0999999999999994E-2</v>
      </c>
      <c r="BD635" s="6"/>
      <c r="BE635" s="19"/>
      <c r="BF635" s="19"/>
      <c r="BG635" s="64">
        <v>5692.9884275017021</v>
      </c>
      <c r="BH635" s="64" t="s">
        <v>431</v>
      </c>
      <c r="BI635" s="19">
        <v>36.4</v>
      </c>
      <c r="BJ635" s="19">
        <v>46.2</v>
      </c>
      <c r="BK635" s="19">
        <f>100-BJ635</f>
        <v>53.8</v>
      </c>
      <c r="BL635" s="121">
        <f>BJ635/BK635</f>
        <v>0.858736059479554</v>
      </c>
      <c r="BM635" s="122">
        <v>0.23</v>
      </c>
      <c r="BN635" s="6">
        <f>BM635*100/AO635</f>
        <v>0.93877551020408168</v>
      </c>
      <c r="BO635" s="1" t="s">
        <v>431</v>
      </c>
      <c r="BP635" s="19">
        <v>36.701000000000001</v>
      </c>
      <c r="BQ635" s="19">
        <v>20.3</v>
      </c>
      <c r="BR635" s="42">
        <v>12934</v>
      </c>
      <c r="BS635" s="6">
        <f>BX635+BZ635</f>
        <v>22.93</v>
      </c>
      <c r="BT635" s="4">
        <v>85.6</v>
      </c>
      <c r="BU635" s="42">
        <v>12627.056</v>
      </c>
      <c r="BV635" s="6">
        <f>100-BT635</f>
        <v>14.400000000000006</v>
      </c>
      <c r="BW635" s="6">
        <f>BY635+CA635+CC635</f>
        <v>46.167659999999998</v>
      </c>
      <c r="BX635" s="22">
        <v>0.63</v>
      </c>
      <c r="BY635" s="22">
        <f>BX635*AP635/100</f>
        <v>0.29106000000000004</v>
      </c>
      <c r="BZ635" s="6">
        <v>22.3</v>
      </c>
      <c r="CA635" s="22">
        <f>BZ635*AP635/100</f>
        <v>10.3026</v>
      </c>
      <c r="CB635" s="6">
        <v>77</v>
      </c>
      <c r="CC635" s="22">
        <f>CB635*AP635/100</f>
        <v>35.573999999999998</v>
      </c>
      <c r="CD635" s="22">
        <v>0.27</v>
      </c>
      <c r="CE635" s="123">
        <v>100</v>
      </c>
      <c r="CF635" s="124">
        <v>7160</v>
      </c>
      <c r="CG635" s="123">
        <v>73.2</v>
      </c>
      <c r="CH635" s="124">
        <v>4717</v>
      </c>
      <c r="CI635" s="123">
        <v>49.8</v>
      </c>
      <c r="CJ635" s="123">
        <v>55.4</v>
      </c>
      <c r="CK635" s="124">
        <v>4674</v>
      </c>
      <c r="CL635" s="19">
        <f>BX635/BZ635</f>
        <v>2.8251121076233184E-2</v>
      </c>
      <c r="CM635" s="19" t="s">
        <v>431</v>
      </c>
      <c r="CN635" s="19">
        <v>8.6999999999999993</v>
      </c>
      <c r="CO635" s="19" t="s">
        <v>431</v>
      </c>
      <c r="CP635" s="6"/>
      <c r="CQ635" s="19"/>
      <c r="CR635" s="19"/>
      <c r="CS635" s="20"/>
      <c r="CT635" s="25"/>
      <c r="CU635" s="125"/>
      <c r="CV635" s="125"/>
      <c r="CW635" s="1"/>
      <c r="CX635" s="1"/>
      <c r="CY635" s="1"/>
      <c r="CZ635" s="22"/>
      <c r="DA635" s="16"/>
      <c r="DB635" s="126" t="s">
        <v>256</v>
      </c>
      <c r="DC635" s="127"/>
      <c r="DD635" s="128" t="s">
        <v>1631</v>
      </c>
      <c r="DE635" s="1"/>
      <c r="DF635" s="1"/>
      <c r="DG635" s="1"/>
      <c r="DH635" s="1"/>
      <c r="DI635" s="1" t="s">
        <v>435</v>
      </c>
      <c r="DJ635" s="331" t="s">
        <v>2946</v>
      </c>
      <c r="DK635" s="4">
        <v>2</v>
      </c>
      <c r="DL635" s="4"/>
      <c r="DM635" s="4"/>
      <c r="DN635" s="16">
        <v>0</v>
      </c>
      <c r="DO635" s="4"/>
      <c r="DP635" s="4"/>
      <c r="DQ635" s="4"/>
      <c r="DR635" s="22" t="s">
        <v>430</v>
      </c>
      <c r="DS635" s="22" t="s">
        <v>430</v>
      </c>
      <c r="DT635" s="64">
        <v>1391</v>
      </c>
      <c r="DU635" s="22">
        <v>58</v>
      </c>
      <c r="DV635" s="22">
        <v>42</v>
      </c>
      <c r="DW635" s="22" t="s">
        <v>430</v>
      </c>
      <c r="DX635" s="22" t="s">
        <v>430</v>
      </c>
      <c r="DY635" s="22" t="s">
        <v>430</v>
      </c>
      <c r="DZ635" s="22" t="s">
        <v>430</v>
      </c>
      <c r="EA635" s="2">
        <v>0</v>
      </c>
      <c r="EB635" s="65"/>
      <c r="EC635" s="36"/>
      <c r="ED635" s="36"/>
      <c r="EE635" s="4">
        <f>L635</f>
        <v>18</v>
      </c>
      <c r="EF635" s="4">
        <v>40</v>
      </c>
      <c r="EG635" s="4"/>
      <c r="EH635" s="4">
        <v>1</v>
      </c>
      <c r="EI635" s="4" t="s">
        <v>2588</v>
      </c>
      <c r="EJ635" s="4">
        <v>170</v>
      </c>
      <c r="EK635" s="4">
        <v>80</v>
      </c>
      <c r="EL635" s="6">
        <f>EK635/(EJ635*EJ635*0.01*0.01)</f>
        <v>27.681660899653977</v>
      </c>
      <c r="EM635" s="4"/>
      <c r="EN635" s="4">
        <v>1</v>
      </c>
      <c r="EO635" s="4" t="s">
        <v>445</v>
      </c>
      <c r="EP635" s="4" t="s">
        <v>513</v>
      </c>
      <c r="EQ635" s="31">
        <v>8</v>
      </c>
      <c r="ER635" s="14">
        <v>37987</v>
      </c>
      <c r="ES635" s="129">
        <f>C635</f>
        <v>15434</v>
      </c>
      <c r="ET635" s="130">
        <v>75</v>
      </c>
      <c r="EU635" s="130">
        <v>58947</v>
      </c>
      <c r="EV635" s="130">
        <v>12000</v>
      </c>
      <c r="EW635" s="130">
        <v>39780</v>
      </c>
      <c r="EX635" s="130">
        <v>3936</v>
      </c>
      <c r="EY635" s="131">
        <f>EX635/EV635*EW635/ET635</f>
        <v>173.97120000000001</v>
      </c>
      <c r="EZ635" s="38">
        <f>L635*EY635</f>
        <v>3131.4816000000001</v>
      </c>
      <c r="FA635" s="9"/>
      <c r="FB635" s="9"/>
      <c r="FC635" s="9"/>
      <c r="FD635" s="9"/>
      <c r="FE635" s="132"/>
      <c r="FF635" s="132"/>
      <c r="FG635" s="132"/>
      <c r="FH635" s="133"/>
      <c r="FI635" s="134"/>
      <c r="FJ635" s="133"/>
      <c r="FK635" s="135"/>
      <c r="FL635" s="136"/>
      <c r="FM635" s="9"/>
      <c r="FN635" s="1"/>
      <c r="FO635" s="40">
        <f>AC635/1000</f>
        <v>0.127</v>
      </c>
      <c r="FP635" s="9"/>
      <c r="FQ635" s="118">
        <f>EX635*100/EU635</f>
        <v>6.6771845895465418</v>
      </c>
      <c r="FR635" s="137">
        <f>EY635/1000</f>
        <v>0.17397120000000002</v>
      </c>
      <c r="FS635" s="9"/>
      <c r="FT635" s="1"/>
      <c r="FU635" s="334" t="s">
        <v>513</v>
      </c>
      <c r="FV635" s="343"/>
      <c r="FW635" s="237" t="s">
        <v>1380</v>
      </c>
      <c r="FX635" s="208"/>
      <c r="FY635" s="243" t="s">
        <v>2947</v>
      </c>
      <c r="FZ635" s="1"/>
      <c r="GA635" s="1">
        <v>4</v>
      </c>
      <c r="GB635" s="9"/>
      <c r="GC635" s="9"/>
      <c r="GD635" s="1"/>
      <c r="GE635" s="20">
        <v>1</v>
      </c>
      <c r="GF635" s="237" t="s">
        <v>2440</v>
      </c>
      <c r="GG635" s="1"/>
      <c r="GH635" s="28">
        <v>44399</v>
      </c>
      <c r="GI635" s="351">
        <v>0</v>
      </c>
      <c r="GJ635" s="244" t="s">
        <v>2948</v>
      </c>
      <c r="GK635" s="1"/>
      <c r="GL635" s="244" t="s">
        <v>513</v>
      </c>
      <c r="GM635" s="9"/>
      <c r="GN635" s="1"/>
      <c r="GO635" s="10"/>
      <c r="GP635" s="10"/>
      <c r="GQ635" s="20"/>
      <c r="GR635" s="138"/>
      <c r="GS635" s="1"/>
      <c r="GT635" s="1"/>
      <c r="GU635" s="1"/>
      <c r="GV635" s="1"/>
      <c r="GW635" s="1"/>
      <c r="GX635" s="1"/>
      <c r="GY635" s="9"/>
      <c r="GZ635" s="9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9"/>
      <c r="KC635" s="9"/>
      <c r="KD635" s="9"/>
      <c r="KE635" s="20">
        <f>FR635*AO635/100*1000</f>
        <v>42.622944000000011</v>
      </c>
      <c r="KF635" s="20">
        <f>FR635*AP635/100*1000</f>
        <v>80.374694399999996</v>
      </c>
      <c r="KG635" s="20">
        <f>FR635*AQ635/100*1000</f>
        <v>48.190022400000004</v>
      </c>
      <c r="KH635" s="20">
        <f>FR635*AX635/100*1000</f>
        <v>1.1134156800000001</v>
      </c>
      <c r="KI635" s="20">
        <f>FR635*BM635/100*1000</f>
        <v>0.40013376000000006</v>
      </c>
      <c r="KJ635" s="20">
        <f>FR635*BY635/100*1000</f>
        <v>0.50636057472000018</v>
      </c>
      <c r="KK635" s="20">
        <f>FR635*CA635/100*1000</f>
        <v>17.923556851200004</v>
      </c>
      <c r="KL635" s="20">
        <f>FR635*CC635/100*1000</f>
        <v>61.888514688000001</v>
      </c>
      <c r="KM635" s="9"/>
      <c r="KN635" s="9"/>
      <c r="KO635" s="9"/>
      <c r="KP635" s="1"/>
      <c r="KQ635" s="9"/>
      <c r="KR635" s="9"/>
      <c r="KS635" s="23">
        <v>44399</v>
      </c>
      <c r="KT635" s="20">
        <v>2</v>
      </c>
      <c r="KU635" s="1">
        <v>4</v>
      </c>
      <c r="KV635" s="1">
        <v>2</v>
      </c>
      <c r="KW635" s="23">
        <v>44797</v>
      </c>
      <c r="KX635" s="1">
        <v>1</v>
      </c>
      <c r="KY635" s="1">
        <v>4</v>
      </c>
      <c r="KZ635" s="1">
        <v>4</v>
      </c>
      <c r="LA635" s="11" t="s">
        <v>2438</v>
      </c>
      <c r="LB635" s="11"/>
      <c r="LC635" s="11"/>
    </row>
    <row r="636" spans="1:315">
      <c r="A636" s="1">
        <v>250</v>
      </c>
      <c r="B636" s="415">
        <f>COUNTIFS($D$3:D636,D636,$F$3:F636,F636)</f>
        <v>1</v>
      </c>
      <c r="C636" s="34">
        <v>16048</v>
      </c>
      <c r="D636" s="21" t="s">
        <v>1769</v>
      </c>
      <c r="E636" s="2" t="s">
        <v>503</v>
      </c>
      <c r="F636" s="12">
        <v>6510211114</v>
      </c>
      <c r="G636" s="1">
        <v>56</v>
      </c>
      <c r="H636" s="441">
        <v>44445</v>
      </c>
      <c r="I636" s="29" t="s">
        <v>441</v>
      </c>
      <c r="J636" s="24" t="s">
        <v>486</v>
      </c>
      <c r="K636" s="2" t="s">
        <v>429</v>
      </c>
      <c r="L636" s="2">
        <v>10</v>
      </c>
      <c r="M636" s="2" t="s">
        <v>661</v>
      </c>
      <c r="N636" s="2" t="s">
        <v>430</v>
      </c>
      <c r="O636" s="11"/>
      <c r="P636" s="2" t="s">
        <v>1762</v>
      </c>
      <c r="Q636" s="11"/>
      <c r="R636" s="11"/>
      <c r="S636" s="11"/>
      <c r="T636" s="41"/>
      <c r="U636" s="41"/>
      <c r="V636" s="61" t="s">
        <v>1358</v>
      </c>
      <c r="W636" s="41"/>
      <c r="X636" s="41"/>
      <c r="Y636" s="63"/>
      <c r="Z636" s="11"/>
      <c r="AA636" s="1" t="s">
        <v>793</v>
      </c>
      <c r="AB636" s="1"/>
      <c r="AC636" s="112">
        <v>286</v>
      </c>
      <c r="AD636" s="112">
        <v>2800</v>
      </c>
      <c r="AE636" s="11"/>
      <c r="AF636" s="11"/>
      <c r="AG636" s="11" t="s">
        <v>482</v>
      </c>
      <c r="AH636" s="112">
        <v>250</v>
      </c>
      <c r="AI636" s="11"/>
      <c r="AJ636" s="11"/>
      <c r="AK636" s="112"/>
      <c r="AL636" s="1"/>
      <c r="AM636" s="11"/>
      <c r="AN636" s="1"/>
      <c r="AO636" s="113">
        <v>15.9</v>
      </c>
      <c r="AP636" s="114">
        <v>65.900000000000006</v>
      </c>
      <c r="AQ636" s="115">
        <v>17.8</v>
      </c>
      <c r="AR636" s="116">
        <f>AO636+AP636+AQ636</f>
        <v>99.600000000000009</v>
      </c>
      <c r="AS636" s="117">
        <f>AO636/AP636</f>
        <v>0.24127465857359634</v>
      </c>
      <c r="AT636" s="118">
        <f>AO636/AP636*AQ636</f>
        <v>4.2946889226100149</v>
      </c>
      <c r="AU636" s="119">
        <f>AO636/(AP636+AQ636)</f>
        <v>0.18996415770609318</v>
      </c>
      <c r="AV636" s="19">
        <f>AW636*AO636/100</f>
        <v>13.692</v>
      </c>
      <c r="AW636" s="19">
        <f>98-AY636-(CD636*100/AO636)</f>
        <v>86.113207547169807</v>
      </c>
      <c r="AX636" s="120">
        <v>1.89</v>
      </c>
      <c r="AY636" s="19">
        <f>AX636*100/AO636</f>
        <v>11.886792452830189</v>
      </c>
      <c r="AZ636" s="1" t="s">
        <v>431</v>
      </c>
      <c r="BA636" s="55">
        <v>9.9970000000000017</v>
      </c>
      <c r="BB636" s="1" t="s">
        <v>431</v>
      </c>
      <c r="BC636" s="6" t="s">
        <v>431</v>
      </c>
      <c r="BD636" s="6"/>
      <c r="BE636" s="19"/>
      <c r="BF636" s="19"/>
      <c r="BG636" s="64" t="s">
        <v>431</v>
      </c>
      <c r="BH636" s="64">
        <v>936.54</v>
      </c>
      <c r="BI636" s="19" t="s">
        <v>431</v>
      </c>
      <c r="BJ636" s="19">
        <v>57.9</v>
      </c>
      <c r="BK636" s="19">
        <f>100-BJ636</f>
        <v>42.1</v>
      </c>
      <c r="BL636" s="121">
        <f>BJ636/BK636</f>
        <v>1.3752969121140142</v>
      </c>
      <c r="BM636" s="122">
        <v>0.15</v>
      </c>
      <c r="BN636" s="6">
        <f>BM636*100/AO636</f>
        <v>0.94339622641509435</v>
      </c>
      <c r="BO636" s="1" t="s">
        <v>431</v>
      </c>
      <c r="BP636" s="19" t="s">
        <v>431</v>
      </c>
      <c r="BQ636" s="19" t="s">
        <v>431</v>
      </c>
      <c r="BR636" s="42" t="s">
        <v>431</v>
      </c>
      <c r="BS636" s="6">
        <f>BX636+BZ636</f>
        <v>74.599999999999994</v>
      </c>
      <c r="BT636" s="4">
        <v>94</v>
      </c>
      <c r="BU636" s="42" t="s">
        <v>431</v>
      </c>
      <c r="BV636" s="6">
        <f>100-BT636</f>
        <v>6</v>
      </c>
      <c r="BW636" s="6">
        <f>BY636+CA636+CC636</f>
        <v>63.461700000000015</v>
      </c>
      <c r="BX636" s="22">
        <v>49.2</v>
      </c>
      <c r="BY636" s="22">
        <f>BX636*AP636/100</f>
        <v>32.422800000000009</v>
      </c>
      <c r="BZ636" s="6">
        <v>25.4</v>
      </c>
      <c r="CA636" s="22">
        <f>BZ636*AP636/100</f>
        <v>16.738600000000002</v>
      </c>
      <c r="CB636" s="6">
        <v>21.7</v>
      </c>
      <c r="CC636" s="22">
        <f>CB636*AP636/100</f>
        <v>14.3003</v>
      </c>
      <c r="CD636" s="22">
        <v>0</v>
      </c>
      <c r="CE636" s="123">
        <v>93.9</v>
      </c>
      <c r="CF636" s="124">
        <v>9709</v>
      </c>
      <c r="CG636" s="123">
        <v>85.4</v>
      </c>
      <c r="CH636" s="124">
        <v>5767</v>
      </c>
      <c r="CI636" s="123">
        <v>46.3</v>
      </c>
      <c r="CJ636" s="123">
        <v>81.5</v>
      </c>
      <c r="CK636" s="124">
        <v>7773</v>
      </c>
      <c r="CL636" s="19">
        <f>BX636/BZ636</f>
        <v>1.9370078740157481</v>
      </c>
      <c r="CM636" s="19"/>
      <c r="CN636" s="19"/>
      <c r="CO636" s="19"/>
      <c r="CP636" s="6"/>
      <c r="CQ636" s="19"/>
      <c r="CR636" s="19"/>
      <c r="CS636" s="20"/>
      <c r="CT636" s="25"/>
      <c r="CU636" s="125"/>
      <c r="CV636" s="125"/>
      <c r="CW636" s="1"/>
      <c r="CX636" s="1"/>
      <c r="CY636" s="1"/>
      <c r="CZ636" s="22"/>
      <c r="DA636" s="16"/>
      <c r="DB636" s="126" t="s">
        <v>440</v>
      </c>
      <c r="DC636" s="127"/>
      <c r="DD636" s="128" t="s">
        <v>1770</v>
      </c>
      <c r="DE636" s="1"/>
      <c r="DF636" s="1"/>
      <c r="DG636" s="1"/>
      <c r="DH636" s="1"/>
      <c r="DI636" s="1" t="s">
        <v>433</v>
      </c>
      <c r="DJ636" s="205" t="s">
        <v>482</v>
      </c>
      <c r="DK636" s="4">
        <v>2</v>
      </c>
      <c r="DL636" s="4"/>
      <c r="DM636" s="4"/>
      <c r="DN636" s="16">
        <v>0</v>
      </c>
      <c r="DO636" s="4"/>
      <c r="DP636" s="4"/>
      <c r="DQ636" s="4"/>
      <c r="DR636" s="22" t="s">
        <v>430</v>
      </c>
      <c r="DS636" s="22" t="s">
        <v>430</v>
      </c>
      <c r="DT636" s="22">
        <v>175</v>
      </c>
      <c r="DU636" s="22">
        <v>25.1</v>
      </c>
      <c r="DV636" s="22">
        <v>74.900000000000006</v>
      </c>
      <c r="DW636" s="39" t="s">
        <v>430</v>
      </c>
      <c r="DX636" s="39" t="s">
        <v>430</v>
      </c>
      <c r="DY636" s="39" t="s">
        <v>430</v>
      </c>
      <c r="DZ636" s="39" t="s">
        <v>430</v>
      </c>
      <c r="EA636" s="2">
        <v>0</v>
      </c>
      <c r="EB636" s="2"/>
      <c r="EC636" s="36"/>
      <c r="ED636" s="36"/>
      <c r="EE636" s="4">
        <f>L636</f>
        <v>10</v>
      </c>
      <c r="EF636" s="4">
        <v>20</v>
      </c>
      <c r="EG636" s="4"/>
      <c r="EH636" s="4">
        <v>1</v>
      </c>
      <c r="EI636" s="4" t="s">
        <v>2439</v>
      </c>
      <c r="EJ636" s="4" t="s">
        <v>430</v>
      </c>
      <c r="EK636" s="4" t="s">
        <v>430</v>
      </c>
      <c r="EL636" s="6" t="s">
        <v>430</v>
      </c>
      <c r="EM636" s="4"/>
      <c r="EN636" s="4">
        <v>0</v>
      </c>
      <c r="EO636" s="4">
        <v>2</v>
      </c>
      <c r="EP636" s="4">
        <v>1</v>
      </c>
      <c r="EQ636" s="31" t="s">
        <v>513</v>
      </c>
      <c r="ER636" s="14" t="s">
        <v>513</v>
      </c>
      <c r="ES636" s="129"/>
      <c r="ET636" s="130"/>
      <c r="EU636" s="130"/>
      <c r="EV636" s="130"/>
      <c r="EW636" s="130"/>
      <c r="EX636" s="130"/>
      <c r="EY636" s="131"/>
      <c r="EZ636" s="38"/>
      <c r="FA636" s="9"/>
      <c r="FB636" s="9"/>
      <c r="FC636" s="9"/>
      <c r="FD636" s="9"/>
      <c r="FE636" s="132"/>
      <c r="FF636" s="132"/>
      <c r="FG636" s="132"/>
      <c r="FH636" s="133"/>
      <c r="FI636" s="134"/>
      <c r="FJ636" s="133"/>
      <c r="FK636" s="135"/>
      <c r="FL636" s="136"/>
      <c r="FM636" s="9"/>
      <c r="FN636" s="1"/>
      <c r="FO636" s="40"/>
      <c r="FP636" s="9"/>
      <c r="FQ636" s="118"/>
      <c r="FR636" s="137"/>
      <c r="FS636" s="9"/>
      <c r="FT636" s="1"/>
      <c r="FU636" s="336">
        <v>44378</v>
      </c>
      <c r="FV636" s="343"/>
      <c r="FW636" s="237" t="s">
        <v>1322</v>
      </c>
      <c r="FX636" s="208"/>
      <c r="FY636" s="243" t="s">
        <v>2517</v>
      </c>
      <c r="FZ636" s="1"/>
      <c r="GA636" s="237" t="s">
        <v>430</v>
      </c>
      <c r="GB636" s="9"/>
      <c r="GC636" s="9"/>
      <c r="GD636" s="1"/>
      <c r="GE636" s="20">
        <v>0</v>
      </c>
      <c r="GF636" s="237" t="s">
        <v>513</v>
      </c>
      <c r="GG636" s="1"/>
      <c r="GH636" s="244" t="s">
        <v>430</v>
      </c>
      <c r="GI636" s="351">
        <v>1</v>
      </c>
      <c r="GJ636" s="244" t="s">
        <v>2836</v>
      </c>
      <c r="GK636" s="1"/>
      <c r="GL636" s="244" t="s">
        <v>513</v>
      </c>
      <c r="GM636" s="9"/>
      <c r="GN636" s="1"/>
      <c r="GO636" s="10"/>
      <c r="GP636" s="10"/>
      <c r="GQ636" s="20"/>
      <c r="GR636" s="138"/>
      <c r="GS636" s="1"/>
      <c r="GT636" s="1"/>
      <c r="GU636" s="1"/>
      <c r="GV636" s="1"/>
      <c r="GW636" s="1"/>
      <c r="GX636" s="1"/>
      <c r="GY636" s="9"/>
      <c r="GZ636" s="9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9"/>
      <c r="KC636" s="9"/>
      <c r="KD636" s="9"/>
      <c r="KE636" s="20">
        <f>FR636*AO636/100*1000</f>
        <v>0</v>
      </c>
      <c r="KF636" s="20">
        <f>FR636*AP636/100*1000</f>
        <v>0</v>
      </c>
      <c r="KG636" s="20">
        <f>FR636*AQ636/100*1000</f>
        <v>0</v>
      </c>
      <c r="KH636" s="20">
        <f>FR636*AX636/100*1000</f>
        <v>0</v>
      </c>
      <c r="KI636" s="20">
        <f>FR636*BM636/100*1000</f>
        <v>0</v>
      </c>
      <c r="KJ636" s="20">
        <f>FR636*BY636/100*1000</f>
        <v>0</v>
      </c>
      <c r="KK636" s="20">
        <f>FR636*CA636/100*1000</f>
        <v>0</v>
      </c>
      <c r="KL636" s="20">
        <f>FR636*CC636/100*1000</f>
        <v>0</v>
      </c>
      <c r="KM636" s="9"/>
      <c r="KN636" s="9"/>
      <c r="KO636" s="9"/>
      <c r="KP636" s="1"/>
      <c r="KQ636" s="9"/>
      <c r="KR636" s="9"/>
      <c r="KS636" s="245" t="s">
        <v>430</v>
      </c>
      <c r="KT636" s="459" t="s">
        <v>430</v>
      </c>
      <c r="KU636" s="237" t="s">
        <v>430</v>
      </c>
      <c r="KV636" s="237" t="s">
        <v>430</v>
      </c>
      <c r="KW636" s="237" t="s">
        <v>430</v>
      </c>
      <c r="KX636" s="237" t="s">
        <v>430</v>
      </c>
      <c r="KY636" s="237" t="s">
        <v>430</v>
      </c>
      <c r="KZ636" s="237" t="s">
        <v>430</v>
      </c>
      <c r="LA636" s="11" t="s">
        <v>430</v>
      </c>
      <c r="LB636" s="11"/>
      <c r="LC636" s="11"/>
    </row>
    <row r="637" spans="1:315">
      <c r="A637" s="1">
        <v>283</v>
      </c>
      <c r="B637" s="415">
        <f>COUNTIFS($D$3:D637,D637,$F$3:F637,F637)</f>
        <v>1</v>
      </c>
      <c r="C637" s="21">
        <v>9649</v>
      </c>
      <c r="D637" s="21" t="s">
        <v>2303</v>
      </c>
      <c r="E637" s="1" t="s">
        <v>2304</v>
      </c>
      <c r="F637" s="12">
        <v>9653044841</v>
      </c>
      <c r="G637" s="1">
        <v>22</v>
      </c>
      <c r="H637" s="441">
        <v>43397</v>
      </c>
      <c r="I637" s="162"/>
      <c r="J637" s="24"/>
      <c r="K637" s="9"/>
      <c r="L637" s="1"/>
      <c r="M637" s="1"/>
      <c r="N637" s="1"/>
      <c r="O637" s="1"/>
      <c r="P637" s="25"/>
      <c r="Q637" s="25"/>
      <c r="R637" s="25"/>
      <c r="S637" s="27"/>
      <c r="T637" s="27"/>
      <c r="U637" s="27"/>
      <c r="V637" s="27"/>
      <c r="W637" s="27"/>
      <c r="X637" s="27"/>
      <c r="Y637" s="26"/>
      <c r="Z637" s="8"/>
      <c r="AA637" s="1"/>
      <c r="AB637" s="1"/>
      <c r="AC637" s="1"/>
      <c r="AD637" s="1"/>
      <c r="AE637" s="1"/>
      <c r="AF637" s="1"/>
      <c r="AG637" s="136"/>
      <c r="AH637" s="9"/>
      <c r="AI637" s="1"/>
      <c r="AJ637" s="1"/>
      <c r="AK637" s="112"/>
      <c r="AL637" s="1"/>
      <c r="AM637" s="1"/>
      <c r="AN637" s="1"/>
      <c r="AO637" s="163"/>
      <c r="AP637" s="164"/>
      <c r="AQ637" s="165"/>
      <c r="AR637" s="166"/>
      <c r="AS637" s="135"/>
      <c r="AT637" s="21"/>
      <c r="AU637" s="167"/>
      <c r="AV637" s="1"/>
      <c r="AW637" s="1"/>
      <c r="AX637" s="168"/>
      <c r="AY637" s="1"/>
      <c r="AZ637" s="1"/>
      <c r="BA637" s="142"/>
      <c r="BB637" s="1"/>
      <c r="BC637" s="169"/>
      <c r="BD637" s="4"/>
      <c r="BE637" s="1"/>
      <c r="BF637" s="1"/>
      <c r="BG637" s="1"/>
      <c r="BH637" s="1"/>
      <c r="BI637" s="1"/>
      <c r="BJ637" s="1"/>
      <c r="BK637" s="1"/>
      <c r="BL637" s="170"/>
      <c r="BM637" s="123"/>
      <c r="BN637" s="4"/>
      <c r="BO637" s="1"/>
      <c r="BP637" s="1"/>
      <c r="BQ637" s="1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5"/>
      <c r="CP637" s="4"/>
      <c r="CQ637" s="1"/>
      <c r="CR637" s="1"/>
      <c r="CS637" s="1"/>
      <c r="CT637" s="25"/>
      <c r="CU637" s="125"/>
      <c r="CV637" s="125"/>
      <c r="CW637" s="1"/>
      <c r="CX637" s="1"/>
      <c r="CY637" s="1"/>
      <c r="CZ637" s="1"/>
      <c r="DA637" s="1"/>
      <c r="DB637" s="126"/>
      <c r="DC637" s="8"/>
      <c r="DD637" s="8"/>
      <c r="DE637" s="1"/>
      <c r="DF637" s="1"/>
      <c r="DG637" s="1"/>
      <c r="DH637" s="1"/>
      <c r="DI637" s="2"/>
      <c r="DJ637" s="205" t="s">
        <v>482</v>
      </c>
      <c r="DK637" s="4"/>
      <c r="DL637" s="4"/>
      <c r="DM637" s="4"/>
      <c r="DN637" s="4"/>
      <c r="DO637" s="4"/>
      <c r="DP637" s="4"/>
      <c r="DQ637" s="4"/>
      <c r="DR637" s="1"/>
      <c r="DS637" s="1"/>
      <c r="DT637" s="2"/>
      <c r="DU637" s="2"/>
      <c r="DV637" s="2"/>
      <c r="DW637" s="2"/>
      <c r="DX637" s="2"/>
      <c r="DY637" s="2"/>
      <c r="DZ637" s="2"/>
      <c r="EA637" s="2"/>
      <c r="EB637" s="1"/>
      <c r="EC637" s="9"/>
      <c r="ED637" s="9"/>
      <c r="EE637" s="9"/>
      <c r="EF637" s="1">
        <v>15</v>
      </c>
      <c r="EG637" s="1"/>
      <c r="EH637" s="1">
        <v>1</v>
      </c>
      <c r="EI637" s="237" t="s">
        <v>2949</v>
      </c>
      <c r="EJ637" s="237" t="s">
        <v>430</v>
      </c>
      <c r="EK637" s="237" t="s">
        <v>430</v>
      </c>
      <c r="EL637" s="6" t="s">
        <v>430</v>
      </c>
      <c r="EM637" s="1"/>
      <c r="EN637" s="1">
        <v>0</v>
      </c>
      <c r="EO637" s="1">
        <v>0</v>
      </c>
      <c r="EP637" s="1">
        <v>0</v>
      </c>
      <c r="EQ637" s="244" t="s">
        <v>2950</v>
      </c>
      <c r="ER637" s="10">
        <v>40358</v>
      </c>
      <c r="ES637" s="129"/>
      <c r="ET637" s="9"/>
      <c r="EU637" s="9"/>
      <c r="EV637" s="9"/>
      <c r="EW637" s="9"/>
      <c r="EX637" s="9"/>
      <c r="EY637" s="132"/>
      <c r="EZ637" s="132"/>
      <c r="FA637" s="11"/>
      <c r="FB637" s="9"/>
      <c r="FC637" s="9"/>
      <c r="FD637" s="9"/>
      <c r="FE637" s="9"/>
      <c r="FF637" s="9"/>
      <c r="FG637" s="132"/>
      <c r="FH637" s="132"/>
      <c r="FI637" s="134"/>
      <c r="FJ637" s="133"/>
      <c r="FK637" s="171"/>
      <c r="FL637" s="21"/>
      <c r="FM637" s="136"/>
      <c r="FN637" s="9"/>
      <c r="FO637" s="36"/>
      <c r="FP637" s="9"/>
      <c r="FQ637" s="132"/>
      <c r="FR637" s="132"/>
      <c r="FS637" s="1"/>
      <c r="FT637" s="1"/>
      <c r="FU637" s="334" t="s">
        <v>513</v>
      </c>
      <c r="FV637" s="343" t="s">
        <v>772</v>
      </c>
      <c r="FW637" s="237" t="s">
        <v>2471</v>
      </c>
      <c r="FX637" s="208" t="s">
        <v>772</v>
      </c>
      <c r="FY637" s="243" t="s">
        <v>2816</v>
      </c>
      <c r="FZ637" s="1"/>
      <c r="GA637" s="237" t="s">
        <v>430</v>
      </c>
      <c r="GB637" s="9"/>
      <c r="GC637" s="9"/>
      <c r="GD637" s="1"/>
      <c r="GE637" s="20">
        <v>0</v>
      </c>
      <c r="GF637" s="237" t="s">
        <v>513</v>
      </c>
      <c r="GG637" s="1"/>
      <c r="GH637" s="244" t="s">
        <v>430</v>
      </c>
      <c r="GI637" s="351">
        <v>0</v>
      </c>
      <c r="GJ637" s="244" t="s">
        <v>513</v>
      </c>
      <c r="GK637" s="1"/>
      <c r="GL637" s="244" t="s">
        <v>513</v>
      </c>
      <c r="GM637" s="9"/>
      <c r="GN637" s="1"/>
      <c r="GO637" s="1"/>
      <c r="GP637" s="4"/>
      <c r="GQ637" s="1"/>
      <c r="GR637" s="138"/>
      <c r="GS637" s="1"/>
      <c r="GT637" s="1"/>
      <c r="GU637" s="1"/>
      <c r="GV637" s="1"/>
      <c r="GW637" s="1"/>
      <c r="GX637" s="1"/>
      <c r="GY637" s="9"/>
      <c r="GZ637" s="9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9"/>
      <c r="KC637" s="9"/>
      <c r="KD637" s="9"/>
      <c r="KE637" s="9"/>
      <c r="KF637" s="9"/>
      <c r="KG637" s="9"/>
      <c r="KH637" s="9"/>
      <c r="KI637" s="9"/>
      <c r="KJ637" s="9"/>
      <c r="KK637" s="9"/>
      <c r="KL637" s="9"/>
      <c r="KM637" s="9"/>
      <c r="KN637" s="9"/>
      <c r="KO637" s="9"/>
      <c r="KP637" s="1"/>
      <c r="KQ637" s="9"/>
      <c r="KR637" s="9"/>
      <c r="KS637" s="245" t="s">
        <v>430</v>
      </c>
      <c r="KT637" s="459" t="s">
        <v>430</v>
      </c>
      <c r="KU637" s="237" t="s">
        <v>430</v>
      </c>
      <c r="KV637" s="237" t="s">
        <v>430</v>
      </c>
      <c r="KW637" s="237" t="s">
        <v>430</v>
      </c>
      <c r="KX637" s="237" t="s">
        <v>430</v>
      </c>
      <c r="KY637" s="237" t="s">
        <v>430</v>
      </c>
      <c r="KZ637" s="237" t="s">
        <v>430</v>
      </c>
      <c r="LA637" s="11" t="s">
        <v>430</v>
      </c>
      <c r="LB637" s="11"/>
      <c r="LC637" s="11"/>
    </row>
    <row r="638" spans="1:315">
      <c r="A638" s="1">
        <v>230</v>
      </c>
      <c r="B638" s="415">
        <f>COUNTIFS($D$3:D638,D638,$F$3:F638,F638)</f>
        <v>1</v>
      </c>
      <c r="C638" s="21">
        <v>15972</v>
      </c>
      <c r="D638" s="21" t="s">
        <v>2379</v>
      </c>
      <c r="E638" s="1" t="s">
        <v>564</v>
      </c>
      <c r="F638" s="12">
        <v>8706024558</v>
      </c>
      <c r="G638" s="1">
        <v>34</v>
      </c>
      <c r="H638" s="441">
        <v>44427</v>
      </c>
      <c r="I638" s="162"/>
      <c r="J638" s="24"/>
      <c r="K638" s="9"/>
      <c r="L638" s="1"/>
      <c r="M638" s="1"/>
      <c r="N638" s="1"/>
      <c r="O638" s="1"/>
      <c r="P638" s="25"/>
      <c r="Q638" s="25"/>
      <c r="R638" s="25"/>
      <c r="S638" s="27"/>
      <c r="T638" s="27"/>
      <c r="U638" s="27"/>
      <c r="V638" s="27"/>
      <c r="W638" s="27"/>
      <c r="X638" s="27"/>
      <c r="Y638" s="26"/>
      <c r="Z638" s="8"/>
      <c r="AA638" s="1"/>
      <c r="AB638" s="1"/>
      <c r="AC638" s="1"/>
      <c r="AD638" s="1"/>
      <c r="AE638" s="1"/>
      <c r="AF638" s="1"/>
      <c r="AG638" s="136"/>
      <c r="AH638" s="9"/>
      <c r="AI638" s="1"/>
      <c r="AJ638" s="1"/>
      <c r="AK638" s="112"/>
      <c r="AL638" s="1"/>
      <c r="AM638" s="1"/>
      <c r="AN638" s="1"/>
      <c r="AO638" s="163"/>
      <c r="AP638" s="164"/>
      <c r="AQ638" s="165"/>
      <c r="AR638" s="166"/>
      <c r="AS638" s="135"/>
      <c r="AT638" s="21"/>
      <c r="AU638" s="167"/>
      <c r="AV638" s="1"/>
      <c r="AW638" s="1"/>
      <c r="AX638" s="168"/>
      <c r="AY638" s="1"/>
      <c r="AZ638" s="1"/>
      <c r="BA638" s="142"/>
      <c r="BB638" s="1"/>
      <c r="BC638" s="169"/>
      <c r="BD638" s="4"/>
      <c r="BE638" s="1"/>
      <c r="BF638" s="1"/>
      <c r="BG638" s="1"/>
      <c r="BH638" s="1"/>
      <c r="BI638" s="1"/>
      <c r="BJ638" s="1"/>
      <c r="BK638" s="1"/>
      <c r="BL638" s="170"/>
      <c r="BM638" s="123"/>
      <c r="BN638" s="4"/>
      <c r="BO638" s="1"/>
      <c r="BP638" s="1"/>
      <c r="BQ638" s="1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25"/>
      <c r="CP638" s="4"/>
      <c r="CQ638" s="1"/>
      <c r="CR638" s="1"/>
      <c r="CS638" s="1"/>
      <c r="CT638" s="25"/>
      <c r="CU638" s="125"/>
      <c r="CV638" s="125"/>
      <c r="CW638" s="1"/>
      <c r="CX638" s="1"/>
      <c r="CY638" s="1"/>
      <c r="CZ638" s="1"/>
      <c r="DA638" s="1"/>
      <c r="DB638" s="126"/>
      <c r="DC638" s="8"/>
      <c r="DD638" s="8"/>
      <c r="DE638" s="1"/>
      <c r="DF638" s="1"/>
      <c r="DG638" s="1"/>
      <c r="DH638" s="1"/>
      <c r="DI638" s="2"/>
      <c r="DJ638" s="205" t="s">
        <v>482</v>
      </c>
      <c r="DK638" s="4"/>
      <c r="DL638" s="4"/>
      <c r="DM638" s="4"/>
      <c r="DN638" s="4"/>
      <c r="DO638" s="4"/>
      <c r="DP638" s="4"/>
      <c r="DQ638" s="4"/>
      <c r="DR638" s="1"/>
      <c r="DS638" s="1"/>
      <c r="DT638" s="2"/>
      <c r="DU638" s="2"/>
      <c r="DV638" s="2"/>
      <c r="DW638" s="2"/>
      <c r="DX638" s="2"/>
      <c r="DY638" s="2"/>
      <c r="DZ638" s="2"/>
      <c r="EA638" s="2"/>
      <c r="EB638" s="1"/>
      <c r="EC638" s="9"/>
      <c r="ED638" s="9"/>
      <c r="EE638" s="9"/>
      <c r="EF638" s="1">
        <v>100</v>
      </c>
      <c r="EG638" s="1"/>
      <c r="EH638" s="1">
        <v>1</v>
      </c>
      <c r="EI638" s="237" t="s">
        <v>2952</v>
      </c>
      <c r="EJ638" s="237" t="s">
        <v>430</v>
      </c>
      <c r="EK638" s="237" t="s">
        <v>430</v>
      </c>
      <c r="EL638" s="6" t="s">
        <v>430</v>
      </c>
      <c r="EM638" s="1"/>
      <c r="EN638" s="1">
        <v>1</v>
      </c>
      <c r="EO638" s="1">
        <v>1</v>
      </c>
      <c r="EP638" s="1">
        <v>1</v>
      </c>
      <c r="EQ638" s="244" t="s">
        <v>513</v>
      </c>
      <c r="ER638" s="10" t="s">
        <v>513</v>
      </c>
      <c r="ES638" s="129"/>
      <c r="ET638" s="9"/>
      <c r="EU638" s="9"/>
      <c r="EV638" s="9"/>
      <c r="EW638" s="9"/>
      <c r="EX638" s="9"/>
      <c r="EY638" s="132"/>
      <c r="EZ638" s="132"/>
      <c r="FA638" s="11"/>
      <c r="FB638" s="9"/>
      <c r="FC638" s="9"/>
      <c r="FD638" s="9"/>
      <c r="FE638" s="9"/>
      <c r="FF638" s="9"/>
      <c r="FG638" s="132"/>
      <c r="FH638" s="132"/>
      <c r="FI638" s="134"/>
      <c r="FJ638" s="133"/>
      <c r="FK638" s="171"/>
      <c r="FL638" s="21"/>
      <c r="FM638" s="136"/>
      <c r="FN638" s="9"/>
      <c r="FO638" s="36"/>
      <c r="FP638" s="9"/>
      <c r="FQ638" s="132"/>
      <c r="FR638" s="132"/>
      <c r="FS638" s="1"/>
      <c r="FT638" s="1"/>
      <c r="FU638" s="336">
        <v>44409</v>
      </c>
      <c r="FV638" s="343" t="s">
        <v>772</v>
      </c>
      <c r="FW638" s="237" t="s">
        <v>2606</v>
      </c>
      <c r="FX638" s="208" t="s">
        <v>772</v>
      </c>
      <c r="FY638" s="243" t="s">
        <v>2517</v>
      </c>
      <c r="FZ638" s="1"/>
      <c r="GA638" s="1">
        <v>2</v>
      </c>
      <c r="GB638" s="9"/>
      <c r="GC638" s="9"/>
      <c r="GD638" s="1"/>
      <c r="GE638" s="20">
        <v>1</v>
      </c>
      <c r="GF638" s="237" t="s">
        <v>2440</v>
      </c>
      <c r="GG638" s="1"/>
      <c r="GH638" s="28">
        <v>44445</v>
      </c>
      <c r="GI638" s="351">
        <v>1</v>
      </c>
      <c r="GJ638" s="244" t="s">
        <v>2951</v>
      </c>
      <c r="GK638" s="1"/>
      <c r="GL638" s="244" t="s">
        <v>513</v>
      </c>
      <c r="GM638" s="9"/>
      <c r="GN638" s="1"/>
      <c r="GO638" s="1"/>
      <c r="GP638" s="4"/>
      <c r="GQ638" s="1"/>
      <c r="GR638" s="138"/>
      <c r="GS638" s="1"/>
      <c r="GT638" s="1"/>
      <c r="GU638" s="1"/>
      <c r="GV638" s="1"/>
      <c r="GW638" s="1"/>
      <c r="GX638" s="1"/>
      <c r="GY638" s="9"/>
      <c r="GZ638" s="9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9"/>
      <c r="KC638" s="9"/>
      <c r="KD638" s="9"/>
      <c r="KE638" s="9"/>
      <c r="KF638" s="9"/>
      <c r="KG638" s="9"/>
      <c r="KH638" s="9"/>
      <c r="KI638" s="9"/>
      <c r="KJ638" s="9"/>
      <c r="KK638" s="9"/>
      <c r="KL638" s="9"/>
      <c r="KM638" s="9"/>
      <c r="KN638" s="9"/>
      <c r="KO638" s="9"/>
      <c r="KP638" s="1"/>
      <c r="KQ638" s="9"/>
      <c r="KR638" s="9"/>
      <c r="KS638" s="23">
        <v>44445</v>
      </c>
      <c r="KT638" s="20">
        <v>1</v>
      </c>
      <c r="KU638" s="1">
        <v>0</v>
      </c>
      <c r="KV638" s="1">
        <v>2</v>
      </c>
      <c r="KW638" s="23">
        <v>44819</v>
      </c>
      <c r="KX638" s="1">
        <v>1</v>
      </c>
      <c r="KY638" s="1">
        <v>0</v>
      </c>
      <c r="KZ638" s="1">
        <v>3</v>
      </c>
      <c r="LA638" s="11" t="s">
        <v>2498</v>
      </c>
      <c r="LB638" s="11"/>
      <c r="LC638" s="11"/>
    </row>
    <row r="639" spans="1:315">
      <c r="A639" s="1">
        <v>135</v>
      </c>
      <c r="B639" s="415">
        <f>COUNTIFS($D$3:D639,D639,$F$3:F639,F639)</f>
        <v>1</v>
      </c>
      <c r="C639" s="21">
        <v>8785</v>
      </c>
      <c r="D639" s="21" t="s">
        <v>2289</v>
      </c>
      <c r="E639" s="1" t="s">
        <v>529</v>
      </c>
      <c r="F639" s="12">
        <v>536207267</v>
      </c>
      <c r="G639" s="1">
        <v>65</v>
      </c>
      <c r="H639" s="441">
        <v>43271</v>
      </c>
      <c r="I639" s="162"/>
      <c r="J639" s="24"/>
      <c r="K639" s="9"/>
      <c r="L639" s="1"/>
      <c r="M639" s="1"/>
      <c r="N639" s="1"/>
      <c r="O639" s="1"/>
      <c r="P639" s="25"/>
      <c r="Q639" s="25"/>
      <c r="R639" s="25"/>
      <c r="S639" s="27"/>
      <c r="T639" s="27"/>
      <c r="U639" s="27"/>
      <c r="V639" s="27"/>
      <c r="W639" s="27"/>
      <c r="X639" s="27"/>
      <c r="Y639" s="26"/>
      <c r="Z639" s="8"/>
      <c r="AA639" s="1"/>
      <c r="AB639" s="1"/>
      <c r="AC639" s="1"/>
      <c r="AD639" s="1"/>
      <c r="AE639" s="1"/>
      <c r="AF639" s="1"/>
      <c r="AG639" s="136"/>
      <c r="AH639" s="9"/>
      <c r="AI639" s="1"/>
      <c r="AJ639" s="1"/>
      <c r="AK639" s="112"/>
      <c r="AL639" s="1"/>
      <c r="AM639" s="1"/>
      <c r="AN639" s="1"/>
      <c r="AO639" s="163"/>
      <c r="AP639" s="164"/>
      <c r="AQ639" s="165"/>
      <c r="AR639" s="166"/>
      <c r="AS639" s="135"/>
      <c r="AT639" s="21"/>
      <c r="AU639" s="167"/>
      <c r="AV639" s="1"/>
      <c r="AW639" s="1"/>
      <c r="AX639" s="168"/>
      <c r="AY639" s="1"/>
      <c r="AZ639" s="1"/>
      <c r="BA639" s="142"/>
      <c r="BB639" s="1"/>
      <c r="BC639" s="169"/>
      <c r="BD639" s="4"/>
      <c r="BE639" s="1"/>
      <c r="BF639" s="1"/>
      <c r="BG639" s="1"/>
      <c r="BH639" s="1"/>
      <c r="BI639" s="1"/>
      <c r="BJ639" s="1"/>
      <c r="BK639" s="1"/>
      <c r="BL639" s="170"/>
      <c r="BM639" s="123"/>
      <c r="BN639" s="4"/>
      <c r="BO639" s="1"/>
      <c r="BP639" s="1"/>
      <c r="BQ639" s="1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5"/>
      <c r="CP639" s="4"/>
      <c r="CQ639" s="1"/>
      <c r="CR639" s="1"/>
      <c r="CS639" s="1"/>
      <c r="CT639" s="25"/>
      <c r="CU639" s="125"/>
      <c r="CV639" s="125"/>
      <c r="CW639" s="1"/>
      <c r="CX639" s="1"/>
      <c r="CY639" s="1"/>
      <c r="CZ639" s="1"/>
      <c r="DA639" s="1"/>
      <c r="DB639" s="126"/>
      <c r="DC639" s="8"/>
      <c r="DD639" s="8"/>
      <c r="DE639" s="1"/>
      <c r="DF639" s="1"/>
      <c r="DG639" s="1"/>
      <c r="DH639" s="1"/>
      <c r="DI639" s="2"/>
      <c r="DJ639" s="205" t="s">
        <v>482</v>
      </c>
      <c r="DK639" s="4"/>
      <c r="DL639" s="4"/>
      <c r="DM639" s="4"/>
      <c r="DN639" s="4"/>
      <c r="DO639" s="4"/>
      <c r="DP639" s="4"/>
      <c r="DQ639" s="4"/>
      <c r="DR639" s="1"/>
      <c r="DS639" s="1"/>
      <c r="DT639" s="2"/>
      <c r="DU639" s="2"/>
      <c r="DV639" s="2"/>
      <c r="DW639" s="2"/>
      <c r="DX639" s="2"/>
      <c r="DY639" s="2"/>
      <c r="DZ639" s="2"/>
      <c r="EA639" s="2"/>
      <c r="EB639" s="1"/>
      <c r="EC639" s="9"/>
      <c r="ED639" s="9"/>
      <c r="EE639" s="9"/>
      <c r="EF639" s="1">
        <v>30</v>
      </c>
      <c r="EG639" s="1"/>
      <c r="EH639" s="1">
        <v>1</v>
      </c>
      <c r="EI639" s="237" t="s">
        <v>2575</v>
      </c>
      <c r="EJ639" s="1">
        <v>168</v>
      </c>
      <c r="EK639" s="1">
        <v>110</v>
      </c>
      <c r="EL639" s="6">
        <f>EK639/((EJ639/100)*(EJ639/100))</f>
        <v>38.973922902494337</v>
      </c>
      <c r="EM639" s="1"/>
      <c r="EN639" s="1">
        <v>0</v>
      </c>
      <c r="EO639" s="1">
        <v>2</v>
      </c>
      <c r="EP639" s="1">
        <v>2</v>
      </c>
      <c r="EQ639" s="244" t="s">
        <v>513</v>
      </c>
      <c r="ER639" s="10" t="s">
        <v>513</v>
      </c>
      <c r="ES639" s="129"/>
      <c r="ET639" s="9"/>
      <c r="EU639" s="9"/>
      <c r="EV639" s="9"/>
      <c r="EW639" s="9"/>
      <c r="EX639" s="9"/>
      <c r="EY639" s="132"/>
      <c r="EZ639" s="132"/>
      <c r="FA639" s="11"/>
      <c r="FB639" s="9"/>
      <c r="FC639" s="9"/>
      <c r="FD639" s="9"/>
      <c r="FE639" s="9"/>
      <c r="FF639" s="9"/>
      <c r="FG639" s="132"/>
      <c r="FH639" s="132"/>
      <c r="FI639" s="134"/>
      <c r="FJ639" s="133"/>
      <c r="FK639" s="171"/>
      <c r="FL639" s="21"/>
      <c r="FM639" s="136"/>
      <c r="FN639" s="9"/>
      <c r="FO639" s="36"/>
      <c r="FP639" s="9"/>
      <c r="FQ639" s="132"/>
      <c r="FR639" s="132"/>
      <c r="FS639" s="1"/>
      <c r="FT639" s="1"/>
      <c r="FU639" s="336">
        <v>43221</v>
      </c>
      <c r="FV639" s="343" t="s">
        <v>772</v>
      </c>
      <c r="FW639" s="237" t="s">
        <v>2471</v>
      </c>
      <c r="FX639" s="208" t="s">
        <v>772</v>
      </c>
      <c r="FY639" s="243" t="s">
        <v>2517</v>
      </c>
      <c r="FZ639" s="1"/>
      <c r="GA639" s="1">
        <v>1</v>
      </c>
      <c r="GB639" s="9"/>
      <c r="GC639" s="9"/>
      <c r="GD639" s="1"/>
      <c r="GE639" s="20">
        <v>1</v>
      </c>
      <c r="GF639" s="237" t="s">
        <v>2523</v>
      </c>
      <c r="GG639" s="1"/>
      <c r="GH639" s="28">
        <v>43348</v>
      </c>
      <c r="GI639" s="351">
        <v>1</v>
      </c>
      <c r="GJ639" s="244" t="s">
        <v>2474</v>
      </c>
      <c r="GK639" s="1"/>
      <c r="GL639" s="244" t="s">
        <v>513</v>
      </c>
      <c r="GM639" s="9"/>
      <c r="GN639" s="1"/>
      <c r="GO639" s="1"/>
      <c r="GP639" s="4"/>
      <c r="GQ639" s="1"/>
      <c r="GR639" s="138"/>
      <c r="GS639" s="1"/>
      <c r="GT639" s="1"/>
      <c r="GU639" s="1"/>
      <c r="GV639" s="1"/>
      <c r="GW639" s="1"/>
      <c r="GX639" s="1"/>
      <c r="GY639" s="9"/>
      <c r="GZ639" s="9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9"/>
      <c r="KC639" s="9"/>
      <c r="KD639" s="9"/>
      <c r="KE639" s="9"/>
      <c r="KF639" s="9"/>
      <c r="KG639" s="9"/>
      <c r="KH639" s="9"/>
      <c r="KI639" s="9"/>
      <c r="KJ639" s="9"/>
      <c r="KK639" s="9"/>
      <c r="KL639" s="9"/>
      <c r="KM639" s="9"/>
      <c r="KN639" s="9"/>
      <c r="KO639" s="9"/>
      <c r="KP639" s="1"/>
      <c r="KQ639" s="9"/>
      <c r="KR639" s="9"/>
      <c r="KS639" s="23">
        <v>43348</v>
      </c>
      <c r="KT639" s="20">
        <v>2</v>
      </c>
      <c r="KU639" s="1">
        <v>1</v>
      </c>
      <c r="KV639" s="1">
        <v>2</v>
      </c>
      <c r="KW639" s="23">
        <v>43348</v>
      </c>
      <c r="KX639" s="1">
        <v>2</v>
      </c>
      <c r="KY639" s="1">
        <v>0</v>
      </c>
      <c r="KZ639" s="1">
        <v>0</v>
      </c>
      <c r="LA639" s="11" t="s">
        <v>2428</v>
      </c>
      <c r="LB639" s="11"/>
      <c r="LC639" s="11"/>
    </row>
    <row r="640" spans="1:315">
      <c r="A640" s="1">
        <v>254</v>
      </c>
      <c r="B640" s="1">
        <f>COUNTIFS($D$3:D640,D640,$F$3:F640,F640)</f>
        <v>1</v>
      </c>
      <c r="C640" s="34">
        <v>13780</v>
      </c>
      <c r="D640" s="21" t="s">
        <v>1338</v>
      </c>
      <c r="E640" s="2" t="s">
        <v>538</v>
      </c>
      <c r="F640" s="12">
        <v>385718443</v>
      </c>
      <c r="G640" s="1">
        <v>82</v>
      </c>
      <c r="H640" s="441">
        <v>44147</v>
      </c>
      <c r="I640" s="29" t="s">
        <v>441</v>
      </c>
      <c r="J640" s="24" t="s">
        <v>486</v>
      </c>
      <c r="K640" s="2" t="s">
        <v>429</v>
      </c>
      <c r="L640" s="1">
        <v>12</v>
      </c>
      <c r="M640" s="2">
        <v>1</v>
      </c>
      <c r="N640" s="2" t="s">
        <v>430</v>
      </c>
      <c r="O640" s="1"/>
      <c r="P640" s="1" t="s">
        <v>1325</v>
      </c>
      <c r="Q640" s="25"/>
      <c r="R640" s="25"/>
      <c r="S640" s="2"/>
      <c r="T640" s="41"/>
      <c r="U640" s="41"/>
      <c r="V640" s="57" t="s">
        <v>1270</v>
      </c>
      <c r="W640" s="27"/>
      <c r="X640" s="56"/>
      <c r="Y640" s="56"/>
      <c r="Z640" s="29"/>
      <c r="AA640" s="1" t="s">
        <v>760</v>
      </c>
      <c r="AB640" s="1"/>
      <c r="AC640" s="112">
        <v>385</v>
      </c>
      <c r="AD640" s="112">
        <v>4600</v>
      </c>
      <c r="AE640" s="11"/>
      <c r="AF640" s="11"/>
      <c r="AG640" s="11" t="s">
        <v>482</v>
      </c>
      <c r="AH640" s="112">
        <v>350</v>
      </c>
      <c r="AI640" s="11"/>
      <c r="AJ640" s="11"/>
      <c r="AK640" s="112"/>
      <c r="AL640" s="1"/>
      <c r="AM640" s="11"/>
      <c r="AN640" s="1"/>
      <c r="AO640" s="113">
        <v>25.9</v>
      </c>
      <c r="AP640" s="114">
        <v>65.2</v>
      </c>
      <c r="AQ640" s="115">
        <v>7.51</v>
      </c>
      <c r="AR640" s="116">
        <f>AO640+AP640+AQ640</f>
        <v>98.61</v>
      </c>
      <c r="AS640" s="117">
        <f>AO640/AP640</f>
        <v>0.39723926380368096</v>
      </c>
      <c r="AT640" s="118">
        <f>AO640/AP640*AQ640</f>
        <v>2.983266871165644</v>
      </c>
      <c r="AU640" s="119">
        <f>AO640/(AP640+AQ640)</f>
        <v>0.35620959977994771</v>
      </c>
      <c r="AV640" s="19">
        <f>AW640*AO640/100</f>
        <v>22.861999999999998</v>
      </c>
      <c r="AW640" s="19">
        <f>98-AY640-(CD640*100/AO640)</f>
        <v>88.270270270270274</v>
      </c>
      <c r="AX640" s="120">
        <v>0.93</v>
      </c>
      <c r="AY640" s="19">
        <f>AX640*100/AO640</f>
        <v>3.5907335907335911</v>
      </c>
      <c r="AZ640" s="1" t="s">
        <v>431</v>
      </c>
      <c r="BA640" s="55">
        <v>31.2</v>
      </c>
      <c r="BB640" s="1" t="s">
        <v>431</v>
      </c>
      <c r="BC640" s="6">
        <v>0.21</v>
      </c>
      <c r="BD640" s="6"/>
      <c r="BE640" s="19"/>
      <c r="BF640" s="19"/>
      <c r="BG640" s="64">
        <v>5238.5714285714284</v>
      </c>
      <c r="BH640" s="64">
        <v>520.95238095238096</v>
      </c>
      <c r="BI640" s="19">
        <v>0.56999999999999995</v>
      </c>
      <c r="BJ640" s="19">
        <v>48.1</v>
      </c>
      <c r="BK640" s="1">
        <v>51.9</v>
      </c>
      <c r="BL640" s="121">
        <f>BJ640/BK640</f>
        <v>0.92678227360308285</v>
      </c>
      <c r="BM640" s="122">
        <v>0.55000000000000004</v>
      </c>
      <c r="BN640" s="6">
        <f>BM640*100/AO640</f>
        <v>2.1235521235521237</v>
      </c>
      <c r="BO640" s="1" t="s">
        <v>431</v>
      </c>
      <c r="BP640" s="19">
        <v>33.799999999999997</v>
      </c>
      <c r="BQ640" s="19">
        <v>48.075999999999993</v>
      </c>
      <c r="BR640" s="42">
        <v>27216.2</v>
      </c>
      <c r="BS640" s="6">
        <f>BX640+BZ640</f>
        <v>52.7</v>
      </c>
      <c r="BT640" s="4">
        <v>71.3</v>
      </c>
      <c r="BU640" s="42">
        <v>5726.2711864406783</v>
      </c>
      <c r="BV640" s="6">
        <f>100-BT640</f>
        <v>28.700000000000003</v>
      </c>
      <c r="BW640" s="6">
        <f>BY640+CA640+CC640</f>
        <v>65.2</v>
      </c>
      <c r="BX640" s="2">
        <v>10.3</v>
      </c>
      <c r="BY640" s="22">
        <f>BX640*AP640/100</f>
        <v>6.7156000000000002</v>
      </c>
      <c r="BZ640" s="4">
        <v>42.4</v>
      </c>
      <c r="CA640" s="22">
        <f>BZ640*AP640/100</f>
        <v>27.6448</v>
      </c>
      <c r="CB640" s="4">
        <v>47.3</v>
      </c>
      <c r="CC640" s="22">
        <f>CB640*AP640/100</f>
        <v>30.839600000000001</v>
      </c>
      <c r="CD640" s="22">
        <v>1.59</v>
      </c>
      <c r="CE640" s="123">
        <v>98.2</v>
      </c>
      <c r="CF640" s="123">
        <v>14339</v>
      </c>
      <c r="CG640" s="123">
        <v>97</v>
      </c>
      <c r="CH640" s="123">
        <v>7494</v>
      </c>
      <c r="CI640" s="123">
        <v>79.3</v>
      </c>
      <c r="CJ640" s="123">
        <v>88.8</v>
      </c>
      <c r="CK640" s="123">
        <v>5106</v>
      </c>
      <c r="CL640" s="19">
        <f>BX640/BZ640</f>
        <v>0.24292452830188682</v>
      </c>
      <c r="CM640" s="22"/>
      <c r="CN640" s="22"/>
      <c r="CO640" s="22"/>
      <c r="CP640" s="6"/>
      <c r="CQ640" s="19"/>
      <c r="CR640" s="19"/>
      <c r="CS640" s="20"/>
      <c r="CT640" s="22"/>
      <c r="CU640" s="139"/>
      <c r="CV640" s="139"/>
      <c r="CW640" s="22"/>
      <c r="CX640" s="22"/>
      <c r="CY640" s="1"/>
      <c r="CZ640" s="22"/>
      <c r="DA640" s="16"/>
      <c r="DB640" s="126" t="s">
        <v>256</v>
      </c>
      <c r="DC640" s="127"/>
      <c r="DD640" s="128" t="s">
        <v>1339</v>
      </c>
      <c r="DE640" s="1"/>
      <c r="DF640" s="1"/>
      <c r="DG640" s="1"/>
      <c r="DH640" s="1"/>
      <c r="DI640" s="1" t="s">
        <v>435</v>
      </c>
      <c r="DJ640" s="205" t="s">
        <v>482</v>
      </c>
      <c r="DK640" s="4">
        <v>2</v>
      </c>
      <c r="DL640" s="4"/>
      <c r="DM640" s="4"/>
      <c r="DN640" s="16">
        <v>0</v>
      </c>
      <c r="DO640" s="4"/>
      <c r="DP640" s="4"/>
      <c r="DQ640" s="4"/>
      <c r="DR640" s="1" t="s">
        <v>430</v>
      </c>
      <c r="DS640" s="1" t="s">
        <v>430</v>
      </c>
      <c r="DT640" s="1">
        <v>250</v>
      </c>
      <c r="DU640" s="1">
        <v>14.4</v>
      </c>
      <c r="DV640" s="1">
        <v>85.6</v>
      </c>
      <c r="DW640" s="1" t="s">
        <v>430</v>
      </c>
      <c r="DX640" s="1" t="s">
        <v>430</v>
      </c>
      <c r="DY640" s="1" t="s">
        <v>430</v>
      </c>
      <c r="DZ640" s="1" t="s">
        <v>430</v>
      </c>
      <c r="EA640" s="1">
        <v>0</v>
      </c>
      <c r="EB640" s="1"/>
      <c r="EC640" s="36"/>
      <c r="ED640" s="36"/>
      <c r="EE640" s="4">
        <v>12</v>
      </c>
      <c r="EF640" s="4" t="s">
        <v>430</v>
      </c>
      <c r="EG640" s="4"/>
      <c r="EH640" s="4">
        <v>0</v>
      </c>
      <c r="EI640" s="4" t="s">
        <v>513</v>
      </c>
      <c r="EJ640" s="4">
        <v>168</v>
      </c>
      <c r="EK640" s="4">
        <v>76</v>
      </c>
      <c r="EL640" s="6">
        <f>EK640/(EJ640*EJ640*0.01*0.01)</f>
        <v>26.927437641723355</v>
      </c>
      <c r="EM640" s="4"/>
      <c r="EN640" s="4">
        <v>0</v>
      </c>
      <c r="EO640" s="4">
        <v>3</v>
      </c>
      <c r="EP640" s="4">
        <v>2</v>
      </c>
      <c r="EQ640" s="31" t="s">
        <v>513</v>
      </c>
      <c r="ER640" s="14" t="s">
        <v>513</v>
      </c>
      <c r="ES640" s="129">
        <v>13780</v>
      </c>
      <c r="ET640" s="130">
        <v>75</v>
      </c>
      <c r="EU640" s="130">
        <v>4381</v>
      </c>
      <c r="EV640" s="130">
        <v>4000</v>
      </c>
      <c r="EW640" s="130">
        <v>39780</v>
      </c>
      <c r="EX640" s="130">
        <v>2745</v>
      </c>
      <c r="EY640" s="131">
        <f>EX640/EV640*EW640/ET640</f>
        <v>363.98700000000002</v>
      </c>
      <c r="EZ640" s="38">
        <f>L640*EY640</f>
        <v>4367.8440000000001</v>
      </c>
      <c r="FA640" s="9"/>
      <c r="FB640" s="9"/>
      <c r="FC640" s="9"/>
      <c r="FD640" s="9"/>
      <c r="FE640" s="132"/>
      <c r="FF640" s="132"/>
      <c r="FG640" s="132"/>
      <c r="FH640" s="133"/>
      <c r="FI640" s="134"/>
      <c r="FJ640" s="133"/>
      <c r="FK640" s="135"/>
      <c r="FL640" s="136"/>
      <c r="FM640" s="9"/>
      <c r="FN640" s="1"/>
      <c r="FO640" s="40">
        <f>AC640/1000</f>
        <v>0.38500000000000001</v>
      </c>
      <c r="FP640" s="9"/>
      <c r="FQ640" s="118">
        <f>EX640*100/EU640</f>
        <v>62.656927642090849</v>
      </c>
      <c r="FR640" s="137">
        <f>EY640/1000</f>
        <v>0.363987</v>
      </c>
      <c r="FS640" s="140"/>
      <c r="FT640" s="1"/>
      <c r="FU640" s="336">
        <v>42248</v>
      </c>
      <c r="FV640" s="343"/>
      <c r="FW640" s="237" t="s">
        <v>1380</v>
      </c>
      <c r="FX640" s="208"/>
      <c r="FY640" s="243" t="s">
        <v>2491</v>
      </c>
      <c r="FZ640" s="1"/>
      <c r="GA640" s="1">
        <v>3</v>
      </c>
      <c r="GB640" s="9"/>
      <c r="GC640" s="9"/>
      <c r="GD640" s="1"/>
      <c r="GE640" s="20">
        <v>0</v>
      </c>
      <c r="GF640" s="237" t="s">
        <v>513</v>
      </c>
      <c r="GG640" s="1"/>
      <c r="GH640" s="28">
        <v>44483</v>
      </c>
      <c r="GI640" s="351">
        <v>1</v>
      </c>
      <c r="GJ640" s="244" t="s">
        <v>2474</v>
      </c>
      <c r="GK640" s="1"/>
      <c r="GL640" s="244" t="s">
        <v>513</v>
      </c>
      <c r="GM640" s="9"/>
      <c r="GN640" s="1"/>
      <c r="GO640" s="10">
        <v>44147</v>
      </c>
      <c r="GP640" s="10"/>
      <c r="GQ640" s="20"/>
      <c r="GR640" s="138"/>
      <c r="GS640" s="1"/>
      <c r="GT640" s="1"/>
      <c r="GU640" s="1"/>
      <c r="GV640" s="1"/>
      <c r="GW640" s="1"/>
      <c r="GX640" s="1"/>
      <c r="GY640" s="9"/>
      <c r="GZ640" s="9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9"/>
      <c r="KC640" s="9"/>
      <c r="KD640" s="9"/>
      <c r="KE640" s="20">
        <f>FR640*AO640/100*1000</f>
        <v>94.272632999999999</v>
      </c>
      <c r="KF640" s="20">
        <f>FR640*AP640/100*1000</f>
        <v>237.319524</v>
      </c>
      <c r="KG640" s="20">
        <f>FR640*AQ640/100*1000</f>
        <v>27.3354237</v>
      </c>
      <c r="KH640" s="20">
        <f>FR640*AX640/100*1000</f>
        <v>3.3850791</v>
      </c>
      <c r="KI640" s="20">
        <f>FR640*BM640/100*1000</f>
        <v>2.0019285</v>
      </c>
      <c r="KJ640" s="20">
        <f>FR640*BY640/100*1000</f>
        <v>24.443910972000001</v>
      </c>
      <c r="KK640" s="20">
        <f>FR640*CA640/100*1000</f>
        <v>100.62347817600001</v>
      </c>
      <c r="KL640" s="20">
        <f>FR640*CC640/100*1000</f>
        <v>112.25213485200001</v>
      </c>
      <c r="KM640" s="9"/>
      <c r="KN640" s="9"/>
      <c r="KO640" s="9"/>
      <c r="KP640" s="1"/>
      <c r="KQ640" s="9"/>
      <c r="KR640" s="9"/>
      <c r="KS640" s="23">
        <v>44483</v>
      </c>
      <c r="KT640" s="20">
        <v>2</v>
      </c>
      <c r="KU640" s="1">
        <v>3</v>
      </c>
      <c r="KV640" s="1">
        <v>2</v>
      </c>
      <c r="KW640" s="23">
        <v>44854</v>
      </c>
      <c r="KX640" s="1">
        <v>2</v>
      </c>
      <c r="KY640" s="1">
        <v>0</v>
      </c>
      <c r="KZ640" s="1">
        <v>0</v>
      </c>
      <c r="LA640" s="11" t="s">
        <v>2480</v>
      </c>
      <c r="LB640" s="11"/>
      <c r="LC640" s="11"/>
    </row>
    <row r="641" spans="1:315">
      <c r="A641" s="1">
        <v>309</v>
      </c>
      <c r="B641" s="415">
        <f>COUNTIFS($D$3:D641,D641,$F$3:F641,F641)</f>
        <v>1</v>
      </c>
      <c r="C641" s="21">
        <v>11803</v>
      </c>
      <c r="D641" s="21" t="s">
        <v>2346</v>
      </c>
      <c r="E641" s="1" t="s">
        <v>556</v>
      </c>
      <c r="F641" s="12">
        <v>9612216152</v>
      </c>
      <c r="G641" s="1">
        <v>23</v>
      </c>
      <c r="H641" s="441">
        <v>43768</v>
      </c>
      <c r="I641" s="162"/>
      <c r="J641" s="24"/>
      <c r="K641" s="9"/>
      <c r="L641" s="1"/>
      <c r="M641" s="1"/>
      <c r="N641" s="1"/>
      <c r="O641" s="1"/>
      <c r="P641" s="25"/>
      <c r="Q641" s="25"/>
      <c r="R641" s="25"/>
      <c r="S641" s="27"/>
      <c r="T641" s="27"/>
      <c r="U641" s="27"/>
      <c r="V641" s="27"/>
      <c r="W641" s="27"/>
      <c r="X641" s="27"/>
      <c r="Y641" s="26"/>
      <c r="Z641" s="8"/>
      <c r="AA641" s="1"/>
      <c r="AB641" s="1"/>
      <c r="AC641" s="1"/>
      <c r="AD641" s="1"/>
      <c r="AE641" s="1"/>
      <c r="AF641" s="1"/>
      <c r="AG641" s="136"/>
      <c r="AH641" s="9"/>
      <c r="AI641" s="1"/>
      <c r="AJ641" s="1"/>
      <c r="AK641" s="112"/>
      <c r="AL641" s="1"/>
      <c r="AM641" s="1"/>
      <c r="AN641" s="1"/>
      <c r="AO641" s="163"/>
      <c r="AP641" s="164"/>
      <c r="AQ641" s="165"/>
      <c r="AR641" s="166"/>
      <c r="AS641" s="135"/>
      <c r="AT641" s="21"/>
      <c r="AU641" s="167"/>
      <c r="AV641" s="1"/>
      <c r="AW641" s="1"/>
      <c r="AX641" s="168"/>
      <c r="AY641" s="1"/>
      <c r="AZ641" s="1"/>
      <c r="BA641" s="142"/>
      <c r="BB641" s="1"/>
      <c r="BC641" s="169"/>
      <c r="BD641" s="4"/>
      <c r="BE641" s="1"/>
      <c r="BF641" s="1"/>
      <c r="BG641" s="1"/>
      <c r="BH641" s="1"/>
      <c r="BI641" s="1"/>
      <c r="BJ641" s="1"/>
      <c r="BK641" s="1"/>
      <c r="BL641" s="170"/>
      <c r="BM641" s="123"/>
      <c r="BN641" s="4"/>
      <c r="BO641" s="1"/>
      <c r="BP641" s="1"/>
      <c r="BQ641" s="1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25"/>
      <c r="CP641" s="4"/>
      <c r="CQ641" s="1"/>
      <c r="CR641" s="1"/>
      <c r="CS641" s="1"/>
      <c r="CT641" s="25"/>
      <c r="CU641" s="125"/>
      <c r="CV641" s="125"/>
      <c r="CW641" s="1"/>
      <c r="CX641" s="1"/>
      <c r="CY641" s="1"/>
      <c r="CZ641" s="1"/>
      <c r="DA641" s="1"/>
      <c r="DB641" s="126"/>
      <c r="DC641" s="8"/>
      <c r="DD641" s="8"/>
      <c r="DE641" s="1"/>
      <c r="DF641" s="1"/>
      <c r="DG641" s="1"/>
      <c r="DH641" s="1"/>
      <c r="DI641" s="2"/>
      <c r="DJ641" s="206" t="s">
        <v>490</v>
      </c>
      <c r="DK641" s="4"/>
      <c r="DL641" s="4"/>
      <c r="DM641" s="4"/>
      <c r="DN641" s="4"/>
      <c r="DO641" s="4"/>
      <c r="DP641" s="4"/>
      <c r="DQ641" s="4"/>
      <c r="DR641" s="1"/>
      <c r="DS641" s="1"/>
      <c r="DT641" s="2"/>
      <c r="DU641" s="2"/>
      <c r="DV641" s="2"/>
      <c r="DW641" s="2"/>
      <c r="DX641" s="2"/>
      <c r="DY641" s="2"/>
      <c r="DZ641" s="2"/>
      <c r="EA641" s="2"/>
      <c r="EB641" s="1"/>
      <c r="EC641" s="9"/>
      <c r="ED641" s="9"/>
      <c r="EE641" s="9"/>
      <c r="EF641" s="1">
        <v>45</v>
      </c>
      <c r="EG641" s="1"/>
      <c r="EH641" s="1">
        <v>1</v>
      </c>
      <c r="EI641" s="237" t="s">
        <v>2435</v>
      </c>
      <c r="EJ641" s="237" t="s">
        <v>430</v>
      </c>
      <c r="EK641" s="237" t="s">
        <v>430</v>
      </c>
      <c r="EL641" s="6" t="s">
        <v>430</v>
      </c>
      <c r="EM641" s="1"/>
      <c r="EN641" s="1">
        <v>1</v>
      </c>
      <c r="EO641" s="1">
        <v>0</v>
      </c>
      <c r="EP641" s="1">
        <v>0</v>
      </c>
      <c r="EQ641" s="244">
        <v>5</v>
      </c>
      <c r="ER641" s="10">
        <v>42330</v>
      </c>
      <c r="ES641" s="129"/>
      <c r="ET641" s="9"/>
      <c r="EU641" s="9"/>
      <c r="EV641" s="9"/>
      <c r="EW641" s="9"/>
      <c r="EX641" s="9"/>
      <c r="EY641" s="132"/>
      <c r="EZ641" s="132"/>
      <c r="FA641" s="11"/>
      <c r="FB641" s="9"/>
      <c r="FC641" s="9"/>
      <c r="FD641" s="9"/>
      <c r="FE641" s="9"/>
      <c r="FF641" s="9"/>
      <c r="FG641" s="132"/>
      <c r="FH641" s="132"/>
      <c r="FI641" s="134"/>
      <c r="FJ641" s="133"/>
      <c r="FK641" s="171"/>
      <c r="FL641" s="21"/>
      <c r="FM641" s="136"/>
      <c r="FN641" s="9"/>
      <c r="FO641" s="36"/>
      <c r="FP641" s="9"/>
      <c r="FQ641" s="132"/>
      <c r="FR641" s="132"/>
      <c r="FS641" s="1"/>
      <c r="FT641" s="1"/>
      <c r="FU641" s="335" t="s">
        <v>772</v>
      </c>
      <c r="FV641" s="348" t="s">
        <v>513</v>
      </c>
      <c r="FW641" s="210" t="s">
        <v>772</v>
      </c>
      <c r="FX641" s="244" t="s">
        <v>2609</v>
      </c>
      <c r="FY641" s="243" t="s">
        <v>2539</v>
      </c>
      <c r="FZ641" s="1"/>
      <c r="GA641" s="237" t="s">
        <v>430</v>
      </c>
      <c r="GB641" s="9"/>
      <c r="GC641" s="9"/>
      <c r="GD641" s="1"/>
      <c r="GE641" s="20">
        <v>1</v>
      </c>
      <c r="GF641" s="237" t="s">
        <v>2440</v>
      </c>
      <c r="GG641" s="1"/>
      <c r="GH641" s="244" t="s">
        <v>430</v>
      </c>
      <c r="GI641" s="351">
        <v>1</v>
      </c>
      <c r="GJ641" s="244" t="s">
        <v>2433</v>
      </c>
      <c r="GK641" s="1"/>
      <c r="GL641" s="244" t="s">
        <v>513</v>
      </c>
      <c r="GM641" s="9"/>
      <c r="GN641" s="1"/>
      <c r="GO641" s="1"/>
      <c r="GP641" s="4"/>
      <c r="GQ641" s="1"/>
      <c r="GR641" s="138"/>
      <c r="GS641" s="1"/>
      <c r="GT641" s="1"/>
      <c r="GU641" s="1"/>
      <c r="GV641" s="1"/>
      <c r="GW641" s="1"/>
      <c r="GX641" s="1"/>
      <c r="GY641" s="9"/>
      <c r="GZ641" s="9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9"/>
      <c r="KC641" s="9"/>
      <c r="KD641" s="9"/>
      <c r="KE641" s="9"/>
      <c r="KF641" s="9"/>
      <c r="KG641" s="9"/>
      <c r="KH641" s="9"/>
      <c r="KI641" s="9"/>
      <c r="KJ641" s="9"/>
      <c r="KK641" s="9"/>
      <c r="KL641" s="9"/>
      <c r="KM641" s="9"/>
      <c r="KN641" s="9"/>
      <c r="KO641" s="9"/>
      <c r="KP641" s="1"/>
      <c r="KQ641" s="9"/>
      <c r="KR641" s="9"/>
      <c r="KS641" s="245" t="s">
        <v>430</v>
      </c>
      <c r="KT641" s="459" t="s">
        <v>430</v>
      </c>
      <c r="KU641" s="237" t="s">
        <v>430</v>
      </c>
      <c r="KV641" s="237" t="s">
        <v>430</v>
      </c>
      <c r="KW641" s="237" t="s">
        <v>430</v>
      </c>
      <c r="KX641" s="237" t="s">
        <v>430</v>
      </c>
      <c r="KY641" s="237" t="s">
        <v>430</v>
      </c>
      <c r="KZ641" s="237" t="s">
        <v>430</v>
      </c>
      <c r="LA641" s="11" t="s">
        <v>430</v>
      </c>
      <c r="LB641" s="11"/>
      <c r="LC641" s="11"/>
    </row>
    <row r="642" spans="1:315">
      <c r="A642" s="1">
        <v>278</v>
      </c>
      <c r="B642" s="415">
        <f>COUNTIFS($D$3:D642,D642,$F$3:F642,F642)</f>
        <v>1</v>
      </c>
      <c r="C642" s="34">
        <v>11681</v>
      </c>
      <c r="D642" s="21" t="s">
        <v>807</v>
      </c>
      <c r="E642" s="2" t="s">
        <v>609</v>
      </c>
      <c r="F642" s="12">
        <v>5754141822</v>
      </c>
      <c r="G642" s="1">
        <v>62</v>
      </c>
      <c r="H642" s="441">
        <v>43733</v>
      </c>
      <c r="I642" s="29" t="s">
        <v>441</v>
      </c>
      <c r="J642" s="24" t="s">
        <v>486</v>
      </c>
      <c r="K642" s="2" t="s">
        <v>429</v>
      </c>
      <c r="L642" s="1">
        <v>17</v>
      </c>
      <c r="M642" s="2">
        <v>2</v>
      </c>
      <c r="N642" s="2" t="s">
        <v>430</v>
      </c>
      <c r="O642" s="1"/>
      <c r="P642" s="1" t="s">
        <v>808</v>
      </c>
      <c r="Q642" s="25"/>
      <c r="R642" s="25"/>
      <c r="S642" s="2"/>
      <c r="T642" s="45" t="s">
        <v>782</v>
      </c>
      <c r="U642" s="45"/>
      <c r="V642" s="46" t="s">
        <v>801</v>
      </c>
      <c r="W642" s="27"/>
      <c r="X642" s="56"/>
      <c r="Y642" s="56"/>
      <c r="Z642" s="29" t="s">
        <v>487</v>
      </c>
      <c r="AA642" s="1" t="s">
        <v>797</v>
      </c>
      <c r="AB642" s="1"/>
      <c r="AC642" s="112">
        <v>151</v>
      </c>
      <c r="AD642" s="112">
        <v>2500</v>
      </c>
      <c r="AE642" s="11"/>
      <c r="AF642" s="11"/>
      <c r="AG642" s="11" t="s">
        <v>490</v>
      </c>
      <c r="AH642" s="112">
        <v>250</v>
      </c>
      <c r="AI642" s="11"/>
      <c r="AJ642" s="1"/>
      <c r="AK642" s="112"/>
      <c r="AL642" s="1"/>
      <c r="AM642" s="1"/>
      <c r="AN642" s="1"/>
      <c r="AO642" s="113">
        <v>59.3</v>
      </c>
      <c r="AP642" s="114">
        <v>28.6</v>
      </c>
      <c r="AQ642" s="115">
        <v>11.7</v>
      </c>
      <c r="AR642" s="116">
        <f t="shared" ref="AR642:AR648" si="1049">AO642+AP642+AQ642</f>
        <v>99.600000000000009</v>
      </c>
      <c r="AS642" s="117">
        <f t="shared" ref="AS642:AS648" si="1050">AO642/AP642</f>
        <v>2.0734265734265733</v>
      </c>
      <c r="AT642" s="118">
        <f t="shared" ref="AT642:AT648" si="1051">AO642/AP642*AQ642</f>
        <v>24.259090909090908</v>
      </c>
      <c r="AU642" s="119">
        <f t="shared" ref="AU642:AU648" si="1052">AO642/(AP642+AQ642)</f>
        <v>1.4714640198511166</v>
      </c>
      <c r="AV642" s="19">
        <v>51.235200000000006</v>
      </c>
      <c r="AW642" s="19">
        <f>95-AY642</f>
        <v>86.4</v>
      </c>
      <c r="AX642" s="120">
        <v>5.0997999999999992</v>
      </c>
      <c r="AY642" s="19">
        <v>8.6</v>
      </c>
      <c r="AZ642" s="1" t="s">
        <v>431</v>
      </c>
      <c r="BA642" s="142">
        <v>25.5</v>
      </c>
      <c r="BB642" s="1" t="s">
        <v>431</v>
      </c>
      <c r="BC642" s="6">
        <v>0.6</v>
      </c>
      <c r="BD642" s="6"/>
      <c r="BE642" s="19">
        <v>46.8</v>
      </c>
      <c r="BF642" s="19">
        <v>35.799999999999997</v>
      </c>
      <c r="BG642" s="64">
        <v>6348.5714285714294</v>
      </c>
      <c r="BH642" s="20">
        <v>296</v>
      </c>
      <c r="BI642" s="19">
        <v>0.21</v>
      </c>
      <c r="BJ642" s="19">
        <v>53.1</v>
      </c>
      <c r="BK642" s="1">
        <v>46.9</v>
      </c>
      <c r="BL642" s="121">
        <f t="shared" ref="BL642:BL648" si="1053">BJ642/BK642</f>
        <v>1.1321961620469083</v>
      </c>
      <c r="BM642" s="122">
        <v>0.3</v>
      </c>
      <c r="BN642" s="6">
        <f t="shared" ref="BN642:BN648" si="1054">BM642*100/AO642</f>
        <v>0.50590219224283306</v>
      </c>
      <c r="BO642" s="1" t="s">
        <v>431</v>
      </c>
      <c r="BP642" s="1">
        <v>48.7</v>
      </c>
      <c r="BQ642" s="1">
        <v>46.4</v>
      </c>
      <c r="BR642" s="4">
        <v>33116</v>
      </c>
      <c r="BS642" s="6">
        <f t="shared" ref="BS642:BS648" si="1055">BX642+BZ642</f>
        <v>45.6</v>
      </c>
      <c r="BT642" s="4">
        <v>85.9</v>
      </c>
      <c r="BU642" s="42">
        <v>6419.8400000000011</v>
      </c>
      <c r="BV642" s="6">
        <f t="shared" ref="BV642:BV648" si="1056">100-BT642</f>
        <v>14.099999999999994</v>
      </c>
      <c r="BW642" s="6">
        <f t="shared" ref="BW642:BW648" si="1057">BY642+CA642+CC642</f>
        <v>28.170999999999999</v>
      </c>
      <c r="BX642" s="4">
        <v>17.100000000000001</v>
      </c>
      <c r="BY642" s="22">
        <f t="shared" ref="BY642:BY648" si="1058">BX642*AP642/100</f>
        <v>4.8906000000000009</v>
      </c>
      <c r="BZ642" s="4">
        <v>28.5</v>
      </c>
      <c r="CA642" s="22">
        <f t="shared" ref="CA642:CA648" si="1059">BZ642*AP642/100</f>
        <v>8.1509999999999998</v>
      </c>
      <c r="CB642" s="4">
        <v>52.9</v>
      </c>
      <c r="CC642" s="22">
        <f t="shared" ref="CC642:CC648" si="1060">CB642*AP642/100</f>
        <v>15.1294</v>
      </c>
      <c r="CD642" s="141">
        <v>5.7</v>
      </c>
      <c r="CE642" s="123">
        <v>99</v>
      </c>
      <c r="CF642" s="124">
        <v>8539.9</v>
      </c>
      <c r="CG642" s="123">
        <v>94.2</v>
      </c>
      <c r="CH642" s="123">
        <v>4937</v>
      </c>
      <c r="CI642" s="123">
        <v>68.5</v>
      </c>
      <c r="CJ642" s="123">
        <v>81.3</v>
      </c>
      <c r="CK642" s="124">
        <v>5026.8</v>
      </c>
      <c r="CL642" s="19">
        <f t="shared" ref="CL642:CL648" si="1061">BX642/BZ642</f>
        <v>0.60000000000000009</v>
      </c>
      <c r="CM642" s="22"/>
      <c r="CN642" s="22"/>
      <c r="CO642" s="22"/>
      <c r="CP642" s="6"/>
      <c r="CQ642" s="19"/>
      <c r="CR642" s="19"/>
      <c r="CS642" s="19"/>
      <c r="CT642" s="6">
        <v>36.299999999999997</v>
      </c>
      <c r="CU642" s="6">
        <v>9.1199999999999992</v>
      </c>
      <c r="CV642" s="6">
        <v>70.7</v>
      </c>
      <c r="CW642" s="22">
        <v>65.5</v>
      </c>
      <c r="CX642" s="22">
        <v>76.5</v>
      </c>
      <c r="CY642" s="2">
        <v>54.5</v>
      </c>
      <c r="CZ642" s="22">
        <v>0.54</v>
      </c>
      <c r="DA642" s="16">
        <v>3</v>
      </c>
      <c r="DB642" s="126" t="s">
        <v>257</v>
      </c>
      <c r="DC642" s="127"/>
      <c r="DD642" s="128" t="s">
        <v>721</v>
      </c>
      <c r="DE642" s="1"/>
      <c r="DF642" s="1"/>
      <c r="DG642" s="1"/>
      <c r="DH642" s="1"/>
      <c r="DI642" s="1" t="s">
        <v>435</v>
      </c>
      <c r="DJ642" s="206" t="s">
        <v>490</v>
      </c>
      <c r="DK642" s="4">
        <v>2</v>
      </c>
      <c r="DL642" s="4"/>
      <c r="DM642" s="4" t="s">
        <v>441</v>
      </c>
      <c r="DN642" s="16">
        <v>0</v>
      </c>
      <c r="DO642" s="4"/>
      <c r="DP642" s="4"/>
      <c r="DQ642" s="4"/>
      <c r="DR642" s="1" t="s">
        <v>430</v>
      </c>
      <c r="DS642" s="1" t="s">
        <v>430</v>
      </c>
      <c r="DT642" s="1">
        <v>407</v>
      </c>
      <c r="DU642" s="1">
        <v>16.7</v>
      </c>
      <c r="DV642" s="1">
        <v>83.3</v>
      </c>
      <c r="DW642" s="1" t="s">
        <v>430</v>
      </c>
      <c r="DX642" s="1" t="s">
        <v>430</v>
      </c>
      <c r="DY642" s="1" t="s">
        <v>430</v>
      </c>
      <c r="DZ642" s="1" t="s">
        <v>430</v>
      </c>
      <c r="EA642" s="1">
        <v>0</v>
      </c>
      <c r="EB642" s="1"/>
      <c r="EC642" s="4">
        <v>0</v>
      </c>
      <c r="ED642" s="4"/>
      <c r="EE642" s="4">
        <v>17</v>
      </c>
      <c r="EF642" s="4">
        <v>35</v>
      </c>
      <c r="EG642" s="4">
        <v>3</v>
      </c>
      <c r="EH642" s="4">
        <v>1</v>
      </c>
      <c r="EI642" s="4" t="s">
        <v>2435</v>
      </c>
      <c r="EJ642" s="4" t="s">
        <v>430</v>
      </c>
      <c r="EK642" s="4">
        <v>65</v>
      </c>
      <c r="EL642" s="4" t="s">
        <v>430</v>
      </c>
      <c r="EM642" s="4">
        <v>2</v>
      </c>
      <c r="EN642" s="4">
        <v>0</v>
      </c>
      <c r="EO642" s="4">
        <v>1</v>
      </c>
      <c r="EP642" s="4">
        <v>1</v>
      </c>
      <c r="EQ642" s="31" t="s">
        <v>513</v>
      </c>
      <c r="ER642" s="14" t="s">
        <v>513</v>
      </c>
      <c r="ES642" s="129">
        <v>11681</v>
      </c>
      <c r="ET642" s="130">
        <v>75</v>
      </c>
      <c r="EU642" s="130">
        <v>5416</v>
      </c>
      <c r="EV642" s="130">
        <v>4000</v>
      </c>
      <c r="EW642" s="130">
        <v>42120</v>
      </c>
      <c r="EX642" s="130">
        <v>1132</v>
      </c>
      <c r="EY642" s="131">
        <f t="shared" ref="EY642:EY648" si="1062">EX642/EV642*EW642/ET642</f>
        <v>158.93279999999999</v>
      </c>
      <c r="EZ642" s="38">
        <f t="shared" ref="EZ642:EZ648" si="1063">L642*EY642</f>
        <v>2701.8575999999998</v>
      </c>
      <c r="FA642" s="9"/>
      <c r="FB642" s="9"/>
      <c r="FC642" s="9"/>
      <c r="FD642" s="9"/>
      <c r="FE642" s="132"/>
      <c r="FF642" s="132"/>
      <c r="FG642" s="132"/>
      <c r="FH642" s="133"/>
      <c r="FI642" s="134"/>
      <c r="FJ642" s="133"/>
      <c r="FK642" s="135"/>
      <c r="FL642" s="136"/>
      <c r="FM642" s="9"/>
      <c r="FN642" s="1"/>
      <c r="FO642" s="40">
        <f t="shared" ref="FO642:FO648" si="1064">AC642/1000</f>
        <v>0.151</v>
      </c>
      <c r="FP642" s="9"/>
      <c r="FQ642" s="118">
        <f t="shared" ref="FQ642:FQ648" si="1065">EX642*100/EU642</f>
        <v>20.901033973412112</v>
      </c>
      <c r="FR642" s="137">
        <f t="shared" ref="FR642:FR648" si="1066">EY642/1000</f>
        <v>0.15893279999999999</v>
      </c>
      <c r="FS642" s="9"/>
      <c r="FT642" s="1"/>
      <c r="FU642" s="335"/>
      <c r="FV642" s="344">
        <v>43678</v>
      </c>
      <c r="FW642" s="210"/>
      <c r="FX642" s="244" t="s">
        <v>1322</v>
      </c>
      <c r="FY642" s="243" t="s">
        <v>2492</v>
      </c>
      <c r="FZ642" s="4">
        <v>0</v>
      </c>
      <c r="GA642" s="4" t="s">
        <v>430</v>
      </c>
      <c r="GB642" s="36"/>
      <c r="GC642" s="36"/>
      <c r="GD642" s="4"/>
      <c r="GE642" s="42">
        <v>1</v>
      </c>
      <c r="GF642" s="4" t="s">
        <v>784</v>
      </c>
      <c r="GG642" s="4"/>
      <c r="GH642" s="31" t="s">
        <v>430</v>
      </c>
      <c r="GI642" s="358">
        <v>1</v>
      </c>
      <c r="GJ642" s="31" t="s">
        <v>2478</v>
      </c>
      <c r="GK642" s="4">
        <v>0</v>
      </c>
      <c r="GL642" s="31" t="s">
        <v>513</v>
      </c>
      <c r="GM642" s="36" t="s">
        <v>688</v>
      </c>
      <c r="GN642" s="35"/>
      <c r="GO642" s="10">
        <v>43733</v>
      </c>
      <c r="GP642" s="10"/>
      <c r="GQ642" s="20"/>
      <c r="GR642" s="154" t="s">
        <v>761</v>
      </c>
      <c r="GS642" s="39">
        <v>0.26846467239999999</v>
      </c>
      <c r="GT642" s="39">
        <v>0.47238935709696012</v>
      </c>
      <c r="GU642" s="40">
        <v>0.10005312499999899</v>
      </c>
      <c r="GV642" s="40"/>
      <c r="GW642" s="40"/>
      <c r="GX642" s="40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4" t="s">
        <v>431</v>
      </c>
      <c r="IH642" s="4" t="s">
        <v>431</v>
      </c>
      <c r="II642" s="4" t="s">
        <v>431</v>
      </c>
      <c r="IJ642" s="4" t="s">
        <v>431</v>
      </c>
      <c r="IK642" s="4" t="s">
        <v>431</v>
      </c>
      <c r="IL642" s="4" t="s">
        <v>431</v>
      </c>
      <c r="IM642" s="155">
        <v>2701.8575999999998</v>
      </c>
      <c r="IN642" s="42">
        <f>KA642*IM642/100</f>
        <v>551.17895039999996</v>
      </c>
      <c r="IO642" s="4" t="s">
        <v>431</v>
      </c>
      <c r="IP642" s="4" t="s">
        <v>431</v>
      </c>
      <c r="IQ642" s="4" t="s">
        <v>431</v>
      </c>
      <c r="IR642" s="4" t="s">
        <v>431</v>
      </c>
      <c r="IS642" s="42" t="s">
        <v>431</v>
      </c>
      <c r="IT642" s="4" t="s">
        <v>431</v>
      </c>
      <c r="IU642" s="4" t="s">
        <v>431</v>
      </c>
      <c r="IV642" s="3"/>
      <c r="IW642" s="4"/>
      <c r="IX642" s="4"/>
      <c r="IY642" s="4"/>
      <c r="IZ642" s="6">
        <v>10.4</v>
      </c>
      <c r="JA642" s="6">
        <v>85.2</v>
      </c>
      <c r="JB642" s="4">
        <v>5459</v>
      </c>
      <c r="JC642" s="4">
        <v>16.600000000000001</v>
      </c>
      <c r="JD642" s="4">
        <v>2130</v>
      </c>
      <c r="JE642" s="4">
        <v>65.7</v>
      </c>
      <c r="JF642" s="4">
        <v>6436</v>
      </c>
      <c r="JG642" s="4">
        <v>4.32</v>
      </c>
      <c r="JH642" s="4">
        <v>18919</v>
      </c>
      <c r="JI642" s="4">
        <v>85.6</v>
      </c>
      <c r="JJ642" s="4">
        <v>4253</v>
      </c>
      <c r="JK642" s="4">
        <v>77.099999999999994</v>
      </c>
      <c r="JL642" s="4">
        <v>10541</v>
      </c>
      <c r="JM642" s="6">
        <v>63.4</v>
      </c>
      <c r="JN642" s="4">
        <v>14.8</v>
      </c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>
        <v>20.399999999999999</v>
      </c>
      <c r="KB642" s="1"/>
      <c r="KC642" s="1"/>
      <c r="KD642" s="1"/>
      <c r="KE642" s="20">
        <f t="shared" ref="KE642:KE648" si="1067">FR642*AO642/100*1000</f>
        <v>94.247150399999995</v>
      </c>
      <c r="KF642" s="20">
        <f t="shared" ref="KF642:KF648" si="1068">FR642*AP642/100*1000</f>
        <v>45.454780799999995</v>
      </c>
      <c r="KG642" s="20">
        <f t="shared" ref="KG642:KG648" si="1069">FR642*AQ642/100*1000</f>
        <v>18.595137599999997</v>
      </c>
      <c r="KH642" s="20">
        <f t="shared" ref="KH642:KH648" si="1070">FR642*AX642/100*1000</f>
        <v>8.1052549343999978</v>
      </c>
      <c r="KI642" s="20">
        <f t="shared" ref="KI642:KI648" si="1071">FR642*BM642/100*1000</f>
        <v>0.47679839999999996</v>
      </c>
      <c r="KJ642" s="20">
        <f t="shared" ref="KJ642:KJ648" si="1072">FR642*BY642/100*1000</f>
        <v>7.772767516800001</v>
      </c>
      <c r="KK642" s="20">
        <f t="shared" ref="KK642:KK648" si="1073">FR642*CA642/100*1000</f>
        <v>12.954612527999998</v>
      </c>
      <c r="KL642" s="20">
        <f t="shared" ref="KL642:KL648" si="1074">FR642*CC642/100*1000</f>
        <v>24.045579043199997</v>
      </c>
      <c r="KM642" s="1"/>
      <c r="KN642" s="1"/>
      <c r="KO642" s="1"/>
      <c r="KP642" s="1"/>
      <c r="KQ642" s="9"/>
      <c r="KR642" s="9"/>
      <c r="KS642" s="245" t="s">
        <v>430</v>
      </c>
      <c r="KT642" s="459" t="s">
        <v>430</v>
      </c>
      <c r="KU642" s="237" t="s">
        <v>430</v>
      </c>
      <c r="KV642" s="4" t="s">
        <v>430</v>
      </c>
      <c r="KW642" s="237" t="s">
        <v>430</v>
      </c>
      <c r="KX642" s="237" t="s">
        <v>430</v>
      </c>
      <c r="KY642" s="237" t="s">
        <v>430</v>
      </c>
      <c r="KZ642" s="237" t="s">
        <v>430</v>
      </c>
      <c r="LA642" s="11" t="s">
        <v>430</v>
      </c>
      <c r="LB642" s="11"/>
      <c r="LC642" s="11"/>
    </row>
    <row r="643" spans="1:315">
      <c r="A643" s="1">
        <v>249</v>
      </c>
      <c r="B643" s="1">
        <f>COUNTIFS($D$3:D643,D643,$F$3:F643,F643)</f>
        <v>1</v>
      </c>
      <c r="C643" s="34">
        <v>13764</v>
      </c>
      <c r="D643" s="21" t="s">
        <v>1331</v>
      </c>
      <c r="E643" s="2" t="s">
        <v>495</v>
      </c>
      <c r="F643" s="12">
        <v>6403291312</v>
      </c>
      <c r="G643" s="1">
        <v>56</v>
      </c>
      <c r="H643" s="441">
        <v>44146</v>
      </c>
      <c r="I643" s="29" t="s">
        <v>456</v>
      </c>
      <c r="J643" s="24" t="s">
        <v>486</v>
      </c>
      <c r="K643" s="2" t="s">
        <v>429</v>
      </c>
      <c r="L643" s="1">
        <v>10</v>
      </c>
      <c r="M643" s="2" t="s">
        <v>661</v>
      </c>
      <c r="N643" s="2" t="s">
        <v>430</v>
      </c>
      <c r="O643" s="1"/>
      <c r="P643" s="1" t="s">
        <v>1325</v>
      </c>
      <c r="Q643" s="25"/>
      <c r="R643" s="25"/>
      <c r="S643" s="2"/>
      <c r="T643" s="41"/>
      <c r="U643" s="41"/>
      <c r="V643" s="57" t="s">
        <v>1270</v>
      </c>
      <c r="W643" s="27"/>
      <c r="X643" s="56"/>
      <c r="Y643" s="56"/>
      <c r="Z643" s="29"/>
      <c r="AA643" s="1" t="s">
        <v>760</v>
      </c>
      <c r="AB643" s="1"/>
      <c r="AC643" s="112">
        <v>419</v>
      </c>
      <c r="AD643" s="112">
        <v>4100</v>
      </c>
      <c r="AE643" s="11"/>
      <c r="AF643" s="11"/>
      <c r="AG643" s="11" t="s">
        <v>490</v>
      </c>
      <c r="AH643" s="112">
        <v>350</v>
      </c>
      <c r="AI643" s="11"/>
      <c r="AJ643" s="11"/>
      <c r="AK643" s="112"/>
      <c r="AL643" s="1"/>
      <c r="AM643" s="11"/>
      <c r="AN643" s="1"/>
      <c r="AO643" s="113">
        <v>66.8</v>
      </c>
      <c r="AP643" s="114">
        <v>26</v>
      </c>
      <c r="AQ643" s="115">
        <v>6.1</v>
      </c>
      <c r="AR643" s="116">
        <f t="shared" si="1049"/>
        <v>98.899999999999991</v>
      </c>
      <c r="AS643" s="117">
        <f t="shared" si="1050"/>
        <v>2.569230769230769</v>
      </c>
      <c r="AT643" s="118">
        <f t="shared" si="1051"/>
        <v>15.67230769230769</v>
      </c>
      <c r="AU643" s="119">
        <f t="shared" si="1052"/>
        <v>2.0809968847352023</v>
      </c>
      <c r="AV643" s="19">
        <f t="shared" ref="AV643:AV648" si="1075">AW643*AO643/100</f>
        <v>59.703999999999994</v>
      </c>
      <c r="AW643" s="19">
        <f>98-AY643-(CD643*100/AO643)</f>
        <v>89.377245508982028</v>
      </c>
      <c r="AX643" s="120">
        <v>5.31</v>
      </c>
      <c r="AY643" s="19">
        <f t="shared" ref="AY643:AY648" si="1076">AX643*100/AO643</f>
        <v>7.9491017964071862</v>
      </c>
      <c r="AZ643" s="1" t="s">
        <v>431</v>
      </c>
      <c r="BA643" s="55">
        <v>20</v>
      </c>
      <c r="BB643" s="1" t="s">
        <v>431</v>
      </c>
      <c r="BC643" s="6">
        <v>2.9000000000000001E-2</v>
      </c>
      <c r="BD643" s="6"/>
      <c r="BE643" s="19"/>
      <c r="BF643" s="19"/>
      <c r="BG643" s="64">
        <v>10815.238095238095</v>
      </c>
      <c r="BH643" s="64">
        <v>274.28571428571428</v>
      </c>
      <c r="BI643" s="19">
        <v>0.4</v>
      </c>
      <c r="BJ643" s="19">
        <v>25.7</v>
      </c>
      <c r="BK643" s="1">
        <v>74.3</v>
      </c>
      <c r="BL643" s="121">
        <f t="shared" si="1053"/>
        <v>0.34589502018842533</v>
      </c>
      <c r="BM643" s="122">
        <v>0.91</v>
      </c>
      <c r="BN643" s="6">
        <f t="shared" si="1054"/>
        <v>1.3622754491017965</v>
      </c>
      <c r="BO643" s="1" t="s">
        <v>431</v>
      </c>
      <c r="BP643" s="19">
        <v>73.400000000000006</v>
      </c>
      <c r="BQ643" s="19">
        <v>69.971999999999994</v>
      </c>
      <c r="BR643" s="42">
        <v>63841.8</v>
      </c>
      <c r="BS643" s="6">
        <f t="shared" si="1055"/>
        <v>27.86</v>
      </c>
      <c r="BT643" s="4">
        <v>82.5</v>
      </c>
      <c r="BU643" s="42">
        <v>6389.8305084745762</v>
      </c>
      <c r="BV643" s="6">
        <f t="shared" si="1056"/>
        <v>17.5</v>
      </c>
      <c r="BW643" s="6">
        <f t="shared" si="1057"/>
        <v>25.9636</v>
      </c>
      <c r="BX643" s="2">
        <v>6.06</v>
      </c>
      <c r="BY643" s="22">
        <f t="shared" si="1058"/>
        <v>1.5756000000000001</v>
      </c>
      <c r="BZ643" s="4">
        <v>21.8</v>
      </c>
      <c r="CA643" s="22">
        <f t="shared" si="1059"/>
        <v>5.668000000000001</v>
      </c>
      <c r="CB643" s="4">
        <v>72</v>
      </c>
      <c r="CC643" s="22">
        <f t="shared" si="1060"/>
        <v>18.72</v>
      </c>
      <c r="CD643" s="22">
        <v>0.45</v>
      </c>
      <c r="CE643" s="123">
        <v>90.3</v>
      </c>
      <c r="CF643" s="123">
        <v>5611</v>
      </c>
      <c r="CG643" s="123">
        <v>72.7</v>
      </c>
      <c r="CH643" s="123">
        <v>3697</v>
      </c>
      <c r="CI643" s="123">
        <v>19.8</v>
      </c>
      <c r="CJ643" s="123">
        <v>36.6</v>
      </c>
      <c r="CK643" s="123">
        <v>3489</v>
      </c>
      <c r="CL643" s="19">
        <f t="shared" si="1061"/>
        <v>0.27798165137614678</v>
      </c>
      <c r="CM643" s="22"/>
      <c r="CN643" s="22"/>
      <c r="CO643" s="22"/>
      <c r="CP643" s="6"/>
      <c r="CQ643" s="19"/>
      <c r="CR643" s="19"/>
      <c r="CS643" s="20"/>
      <c r="CT643" s="22"/>
      <c r="CU643" s="139"/>
      <c r="CV643" s="139"/>
      <c r="CW643" s="22"/>
      <c r="CX643" s="22"/>
      <c r="CY643" s="1"/>
      <c r="CZ643" s="22"/>
      <c r="DA643" s="16"/>
      <c r="DB643" s="126" t="s">
        <v>446</v>
      </c>
      <c r="DC643" s="127"/>
      <c r="DD643" s="128" t="s">
        <v>1332</v>
      </c>
      <c r="DE643" s="1"/>
      <c r="DF643" s="1"/>
      <c r="DG643" s="1"/>
      <c r="DH643" s="1"/>
      <c r="DI643" s="1" t="s">
        <v>433</v>
      </c>
      <c r="DJ643" s="206" t="s">
        <v>490</v>
      </c>
      <c r="DK643" s="4">
        <v>2</v>
      </c>
      <c r="DL643" s="4"/>
      <c r="DM643" s="4"/>
      <c r="DN643" s="16">
        <v>0</v>
      </c>
      <c r="DO643" s="4"/>
      <c r="DP643" s="4"/>
      <c r="DQ643" s="4"/>
      <c r="DR643" s="1" t="s">
        <v>430</v>
      </c>
      <c r="DS643" s="1" t="s">
        <v>430</v>
      </c>
      <c r="DT643" s="1">
        <v>624</v>
      </c>
      <c r="DU643" s="1">
        <v>11.7</v>
      </c>
      <c r="DV643" s="1">
        <v>88.3</v>
      </c>
      <c r="DW643" s="1" t="s">
        <v>430</v>
      </c>
      <c r="DX643" s="1" t="s">
        <v>430</v>
      </c>
      <c r="DY643" s="1" t="s">
        <v>430</v>
      </c>
      <c r="DZ643" s="1" t="s">
        <v>430</v>
      </c>
      <c r="EA643" s="1">
        <v>0</v>
      </c>
      <c r="EB643" s="1"/>
      <c r="EC643" s="36"/>
      <c r="ED643" s="36"/>
      <c r="EE643" s="4">
        <v>10</v>
      </c>
      <c r="EF643" s="4">
        <v>20</v>
      </c>
      <c r="EG643" s="4"/>
      <c r="EH643" s="4">
        <v>0</v>
      </c>
      <c r="EI643" s="4" t="s">
        <v>513</v>
      </c>
      <c r="EJ643" s="4">
        <v>189</v>
      </c>
      <c r="EK643" s="4">
        <v>156</v>
      </c>
      <c r="EL643" s="6">
        <f t="shared" ref="EL643:EL648" si="1077">EK643/(EJ643*EJ643*0.01*0.01)</f>
        <v>43.671789703535737</v>
      </c>
      <c r="EM643" s="4"/>
      <c r="EN643" s="4">
        <v>0</v>
      </c>
      <c r="EO643" s="4">
        <v>3</v>
      </c>
      <c r="EP643" s="4">
        <v>2</v>
      </c>
      <c r="EQ643" s="31" t="s">
        <v>2455</v>
      </c>
      <c r="ER643" s="14">
        <v>44466</v>
      </c>
      <c r="ES643" s="129">
        <v>13764</v>
      </c>
      <c r="ET643" s="130">
        <v>75</v>
      </c>
      <c r="EU643" s="130">
        <v>7938</v>
      </c>
      <c r="EV643" s="130">
        <v>4000</v>
      </c>
      <c r="EW643" s="130">
        <v>39780</v>
      </c>
      <c r="EX643" s="130">
        <v>2912</v>
      </c>
      <c r="EY643" s="131">
        <f t="shared" si="1062"/>
        <v>386.13119999999998</v>
      </c>
      <c r="EZ643" s="38">
        <f t="shared" si="1063"/>
        <v>3861.3119999999999</v>
      </c>
      <c r="FA643" s="9"/>
      <c r="FB643" s="9"/>
      <c r="FC643" s="9"/>
      <c r="FD643" s="9"/>
      <c r="FE643" s="132"/>
      <c r="FF643" s="132"/>
      <c r="FG643" s="132"/>
      <c r="FH643" s="133"/>
      <c r="FI643" s="134"/>
      <c r="FJ643" s="133"/>
      <c r="FK643" s="135"/>
      <c r="FL643" s="136"/>
      <c r="FM643" s="9"/>
      <c r="FN643" s="1"/>
      <c r="FO643" s="40">
        <f t="shared" si="1064"/>
        <v>0.41899999999999998</v>
      </c>
      <c r="FP643" s="9"/>
      <c r="FQ643" s="118">
        <f t="shared" si="1065"/>
        <v>36.684303350970019</v>
      </c>
      <c r="FR643" s="137">
        <f t="shared" si="1066"/>
        <v>0.38613119999999995</v>
      </c>
      <c r="FS643" s="140"/>
      <c r="FT643" s="1"/>
      <c r="FU643" s="335"/>
      <c r="FV643" s="344">
        <v>44136</v>
      </c>
      <c r="FW643" s="210"/>
      <c r="FX643" s="244" t="s">
        <v>1349</v>
      </c>
      <c r="FY643" s="243" t="s">
        <v>2429</v>
      </c>
      <c r="FZ643" s="1"/>
      <c r="GA643" s="1">
        <v>3</v>
      </c>
      <c r="GB643" s="9"/>
      <c r="GC643" s="9"/>
      <c r="GD643" s="1"/>
      <c r="GE643" s="20">
        <v>0</v>
      </c>
      <c r="GF643" s="237" t="s">
        <v>513</v>
      </c>
      <c r="GG643" s="1"/>
      <c r="GH643" s="28">
        <v>44180</v>
      </c>
      <c r="GI643" s="351">
        <v>1</v>
      </c>
      <c r="GJ643" s="244" t="s">
        <v>2953</v>
      </c>
      <c r="GK643" s="1"/>
      <c r="GL643" s="244" t="s">
        <v>513</v>
      </c>
      <c r="GM643" s="9"/>
      <c r="GN643" s="1"/>
      <c r="GO643" s="10">
        <v>44146</v>
      </c>
      <c r="GP643" s="10"/>
      <c r="GQ643" s="20"/>
      <c r="GR643" s="138"/>
      <c r="GS643" s="1"/>
      <c r="GT643" s="1"/>
      <c r="GU643" s="1"/>
      <c r="GV643" s="1"/>
      <c r="GW643" s="1"/>
      <c r="GX643" s="1"/>
      <c r="GY643" s="9"/>
      <c r="GZ643" s="9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9"/>
      <c r="KC643" s="9"/>
      <c r="KD643" s="9"/>
      <c r="KE643" s="20">
        <f t="shared" si="1067"/>
        <v>257.93564159999994</v>
      </c>
      <c r="KF643" s="20">
        <f t="shared" si="1068"/>
        <v>100.39411199999998</v>
      </c>
      <c r="KG643" s="20">
        <f t="shared" si="1069"/>
        <v>23.554003199999997</v>
      </c>
      <c r="KH643" s="20">
        <f t="shared" si="1070"/>
        <v>20.503566719999995</v>
      </c>
      <c r="KI643" s="20">
        <f t="shared" si="1071"/>
        <v>3.5137939199999995</v>
      </c>
      <c r="KJ643" s="20">
        <f t="shared" si="1072"/>
        <v>6.0838831872000005</v>
      </c>
      <c r="KK643" s="20">
        <f t="shared" si="1073"/>
        <v>21.885916416000001</v>
      </c>
      <c r="KL643" s="20">
        <f t="shared" si="1074"/>
        <v>72.283760639999983</v>
      </c>
      <c r="KM643" s="9"/>
      <c r="KN643" s="9"/>
      <c r="KO643" s="9"/>
      <c r="KP643" s="1"/>
      <c r="KQ643" s="9"/>
      <c r="KR643" s="9"/>
      <c r="KS643" s="23">
        <v>44180</v>
      </c>
      <c r="KT643" s="20">
        <v>2</v>
      </c>
      <c r="KU643" s="1">
        <v>3</v>
      </c>
      <c r="KV643" s="1">
        <v>2</v>
      </c>
      <c r="KW643" s="23">
        <v>44579</v>
      </c>
      <c r="KX643" s="1">
        <v>1</v>
      </c>
      <c r="KY643" s="1">
        <v>0</v>
      </c>
      <c r="KZ643" s="1">
        <v>3</v>
      </c>
      <c r="LA643" s="11" t="s">
        <v>2480</v>
      </c>
      <c r="LB643" s="11"/>
      <c r="LC643" s="11"/>
    </row>
    <row r="644" spans="1:315">
      <c r="A644" s="1">
        <v>129</v>
      </c>
      <c r="B644" s="1">
        <f>COUNTIFS($D$3:D644,D644,$F$3:F644,F644)</f>
        <v>1</v>
      </c>
      <c r="C644" s="34">
        <v>15211</v>
      </c>
      <c r="D644" s="21" t="s">
        <v>1601</v>
      </c>
      <c r="E644" s="2" t="s">
        <v>538</v>
      </c>
      <c r="F644" s="12">
        <v>355428440</v>
      </c>
      <c r="G644" s="1">
        <v>86</v>
      </c>
      <c r="H644" s="441">
        <v>44322</v>
      </c>
      <c r="I644" s="29" t="s">
        <v>1050</v>
      </c>
      <c r="J644" s="24" t="s">
        <v>486</v>
      </c>
      <c r="K644" s="2" t="s">
        <v>429</v>
      </c>
      <c r="L644" s="2">
        <v>23</v>
      </c>
      <c r="M644" s="2" t="s">
        <v>649</v>
      </c>
      <c r="N644" s="2" t="s">
        <v>644</v>
      </c>
      <c r="O644" s="11"/>
      <c r="P644" s="2" t="s">
        <v>1574</v>
      </c>
      <c r="Q644" s="11"/>
      <c r="R644" s="11"/>
      <c r="S644" s="11"/>
      <c r="T644" s="41"/>
      <c r="U644" s="41"/>
      <c r="V644" s="61" t="s">
        <v>1358</v>
      </c>
      <c r="W644" s="41"/>
      <c r="X644" s="41"/>
      <c r="Y644" s="63"/>
      <c r="Z644" s="11"/>
      <c r="AA644" s="1" t="s">
        <v>793</v>
      </c>
      <c r="AB644" s="1"/>
      <c r="AC644" s="112">
        <v>205</v>
      </c>
      <c r="AD644" s="112">
        <v>3200</v>
      </c>
      <c r="AE644" s="11"/>
      <c r="AF644" s="11"/>
      <c r="AG644" s="11" t="s">
        <v>490</v>
      </c>
      <c r="AH644" s="112">
        <v>150</v>
      </c>
      <c r="AI644" s="11"/>
      <c r="AJ644" s="11"/>
      <c r="AK644" s="112"/>
      <c r="AL644" s="1"/>
      <c r="AM644" s="11"/>
      <c r="AN644" s="1"/>
      <c r="AO644" s="113">
        <v>13.1</v>
      </c>
      <c r="AP644" s="114">
        <v>55.9</v>
      </c>
      <c r="AQ644" s="115">
        <v>29.4</v>
      </c>
      <c r="AR644" s="116">
        <f t="shared" si="1049"/>
        <v>98.4</v>
      </c>
      <c r="AS644" s="117">
        <f t="shared" si="1050"/>
        <v>0.23434704830053668</v>
      </c>
      <c r="AT644" s="118">
        <f t="shared" si="1051"/>
        <v>6.8898032200357777</v>
      </c>
      <c r="AU644" s="119">
        <f t="shared" si="1052"/>
        <v>0.15357561547479484</v>
      </c>
      <c r="AV644" s="19">
        <f t="shared" si="1075"/>
        <v>9.2779999999999987</v>
      </c>
      <c r="AW644" s="19">
        <f>98-AY644-(CD644*100/AO644)</f>
        <v>70.824427480916029</v>
      </c>
      <c r="AX644" s="120">
        <v>2.04</v>
      </c>
      <c r="AY644" s="19">
        <f t="shared" si="1076"/>
        <v>15.572519083969466</v>
      </c>
      <c r="AZ644" s="1" t="s">
        <v>431</v>
      </c>
      <c r="BA644" s="55">
        <v>15.6</v>
      </c>
      <c r="BB644" s="1" t="s">
        <v>431</v>
      </c>
      <c r="BC644" s="6">
        <v>1.39</v>
      </c>
      <c r="BD644" s="6"/>
      <c r="BE644" s="19"/>
      <c r="BF644" s="19"/>
      <c r="BG644" s="64">
        <v>5730.0884955752217</v>
      </c>
      <c r="BH644" s="64">
        <v>535.45454545454538</v>
      </c>
      <c r="BI644" s="19">
        <v>1.33</v>
      </c>
      <c r="BJ644" s="19">
        <v>66.400000000000006</v>
      </c>
      <c r="BK644" s="19">
        <f>100-BJ644</f>
        <v>33.599999999999994</v>
      </c>
      <c r="BL644" s="121">
        <f t="shared" si="1053"/>
        <v>1.9761904761904767</v>
      </c>
      <c r="BM644" s="122">
        <v>0.22</v>
      </c>
      <c r="BN644" s="6">
        <f t="shared" si="1054"/>
        <v>1.6793893129770994</v>
      </c>
      <c r="BO644" s="1" t="s">
        <v>431</v>
      </c>
      <c r="BP644" s="19">
        <v>24.824000000000002</v>
      </c>
      <c r="BQ644" s="19">
        <v>19.72</v>
      </c>
      <c r="BR644" s="42">
        <v>22027</v>
      </c>
      <c r="BS644" s="6">
        <f t="shared" si="1055"/>
        <v>68</v>
      </c>
      <c r="BT644" s="4">
        <v>92.2</v>
      </c>
      <c r="BU644" s="42">
        <v>7770.88</v>
      </c>
      <c r="BV644" s="6">
        <f t="shared" si="1056"/>
        <v>7.7999999999999972</v>
      </c>
      <c r="BW644" s="6">
        <f t="shared" si="1057"/>
        <v>55.508700000000005</v>
      </c>
      <c r="BX644" s="22">
        <v>19.100000000000001</v>
      </c>
      <c r="BY644" s="22">
        <f t="shared" si="1058"/>
        <v>10.6769</v>
      </c>
      <c r="BZ644" s="6">
        <v>48.9</v>
      </c>
      <c r="CA644" s="22">
        <f t="shared" si="1059"/>
        <v>27.335099999999997</v>
      </c>
      <c r="CB644" s="6">
        <v>31.3</v>
      </c>
      <c r="CC644" s="22">
        <f t="shared" si="1060"/>
        <v>17.496700000000001</v>
      </c>
      <c r="CD644" s="22">
        <v>1.52</v>
      </c>
      <c r="CE644" s="123">
        <v>99.6</v>
      </c>
      <c r="CF644" s="124">
        <v>11169</v>
      </c>
      <c r="CG644" s="123">
        <v>96.3</v>
      </c>
      <c r="CH644" s="124">
        <v>6882</v>
      </c>
      <c r="CI644" s="123">
        <v>74.7</v>
      </c>
      <c r="CJ644" s="123">
        <v>89.9</v>
      </c>
      <c r="CK644" s="124">
        <v>6903</v>
      </c>
      <c r="CL644" s="19">
        <f t="shared" si="1061"/>
        <v>0.39059304703476488</v>
      </c>
      <c r="CM644" s="19">
        <v>1.28</v>
      </c>
      <c r="CN644" s="19">
        <v>0.19</v>
      </c>
      <c r="CO644" s="19">
        <v>0.81</v>
      </c>
      <c r="CP644" s="6"/>
      <c r="CQ644" s="19"/>
      <c r="CR644" s="19"/>
      <c r="CS644" s="20"/>
      <c r="CT644" s="25"/>
      <c r="CU644" s="125"/>
      <c r="CV644" s="125"/>
      <c r="CW644" s="1"/>
      <c r="CX644" s="1"/>
      <c r="CY644" s="1"/>
      <c r="CZ644" s="22"/>
      <c r="DA644" s="16"/>
      <c r="DB644" s="126" t="s">
        <v>256</v>
      </c>
      <c r="DC644" s="127"/>
      <c r="DD644" s="128" t="s">
        <v>1602</v>
      </c>
      <c r="DE644" s="1"/>
      <c r="DF644" s="1"/>
      <c r="DG644" s="1"/>
      <c r="DH644" s="1"/>
      <c r="DI644" s="1" t="s">
        <v>435</v>
      </c>
      <c r="DJ644" s="206" t="s">
        <v>490</v>
      </c>
      <c r="DK644" s="4">
        <v>2</v>
      </c>
      <c r="DL644" s="4"/>
      <c r="DM644" s="4"/>
      <c r="DN644" s="16">
        <v>0</v>
      </c>
      <c r="DO644" s="4"/>
      <c r="DP644" s="4"/>
      <c r="DQ644" s="4"/>
      <c r="DR644" s="22" t="s">
        <v>430</v>
      </c>
      <c r="DS644" s="22" t="s">
        <v>430</v>
      </c>
      <c r="DT644" s="64">
        <v>333</v>
      </c>
      <c r="DU644" s="22">
        <v>21.6</v>
      </c>
      <c r="DV644" s="22">
        <v>78.400000000000006</v>
      </c>
      <c r="DW644" s="22" t="s">
        <v>430</v>
      </c>
      <c r="DX644" s="22" t="s">
        <v>430</v>
      </c>
      <c r="DY644" s="22" t="s">
        <v>430</v>
      </c>
      <c r="DZ644" s="22" t="s">
        <v>430</v>
      </c>
      <c r="EA644" s="2">
        <v>0</v>
      </c>
      <c r="EB644" s="65"/>
      <c r="EC644" s="36"/>
      <c r="ED644" s="36"/>
      <c r="EE644" s="4">
        <f>L644</f>
        <v>23</v>
      </c>
      <c r="EF644" s="4">
        <v>35</v>
      </c>
      <c r="EG644" s="4"/>
      <c r="EH644" s="4">
        <v>0</v>
      </c>
      <c r="EI644" s="4" t="s">
        <v>513</v>
      </c>
      <c r="EJ644" s="4">
        <v>168</v>
      </c>
      <c r="EK644" s="4">
        <v>80</v>
      </c>
      <c r="EL644" s="6">
        <f t="shared" si="1077"/>
        <v>28.344671201814059</v>
      </c>
      <c r="EM644" s="4"/>
      <c r="EN644" s="4">
        <v>1</v>
      </c>
      <c r="EO644" s="4">
        <v>3</v>
      </c>
      <c r="EP644" s="4">
        <v>2</v>
      </c>
      <c r="EQ644" s="31" t="s">
        <v>513</v>
      </c>
      <c r="ER644" s="14" t="s">
        <v>513</v>
      </c>
      <c r="ES644" s="129">
        <v>15211</v>
      </c>
      <c r="ET644" s="130">
        <v>75</v>
      </c>
      <c r="EU644" s="130">
        <v>106489</v>
      </c>
      <c r="EV644" s="130">
        <v>4404</v>
      </c>
      <c r="EW644" s="130">
        <v>39780</v>
      </c>
      <c r="EX644" s="130">
        <v>1699</v>
      </c>
      <c r="EY644" s="131">
        <f t="shared" si="1062"/>
        <v>204.62070844686647</v>
      </c>
      <c r="EZ644" s="38">
        <f t="shared" si="1063"/>
        <v>4706.2762942779291</v>
      </c>
      <c r="FA644" s="9"/>
      <c r="FB644" s="9"/>
      <c r="FC644" s="9"/>
      <c r="FD644" s="9"/>
      <c r="FE644" s="132"/>
      <c r="FF644" s="132"/>
      <c r="FG644" s="132"/>
      <c r="FH644" s="133"/>
      <c r="FI644" s="134"/>
      <c r="FJ644" s="133"/>
      <c r="FK644" s="135"/>
      <c r="FL644" s="136"/>
      <c r="FM644" s="9"/>
      <c r="FN644" s="1"/>
      <c r="FO644" s="40">
        <f t="shared" si="1064"/>
        <v>0.20499999999999999</v>
      </c>
      <c r="FP644" s="9"/>
      <c r="FQ644" s="118">
        <f t="shared" si="1065"/>
        <v>1.5954699546432025</v>
      </c>
      <c r="FR644" s="137">
        <f t="shared" si="1066"/>
        <v>0.20462070844686647</v>
      </c>
      <c r="FS644" s="9"/>
      <c r="FT644" s="1"/>
      <c r="FU644" s="335"/>
      <c r="FV644" s="344">
        <v>44317</v>
      </c>
      <c r="FW644" s="210"/>
      <c r="FX644" s="244" t="s">
        <v>2471</v>
      </c>
      <c r="FY644" s="243" t="s">
        <v>2461</v>
      </c>
      <c r="FZ644" s="1"/>
      <c r="GA644" s="1">
        <v>2</v>
      </c>
      <c r="GB644" s="9"/>
      <c r="GC644" s="9"/>
      <c r="GD644" s="1"/>
      <c r="GE644" s="20">
        <v>0</v>
      </c>
      <c r="GF644" s="237" t="s">
        <v>513</v>
      </c>
      <c r="GG644" s="1"/>
      <c r="GH644" s="28">
        <v>44336</v>
      </c>
      <c r="GI644" s="351">
        <v>0</v>
      </c>
      <c r="GJ644" s="244" t="s">
        <v>2954</v>
      </c>
      <c r="GK644" s="1"/>
      <c r="GL644" s="244" t="s">
        <v>513</v>
      </c>
      <c r="GM644" s="9"/>
      <c r="GN644" s="1"/>
      <c r="GO644" s="10"/>
      <c r="GP644" s="10"/>
      <c r="GQ644" s="20"/>
      <c r="GR644" s="138"/>
      <c r="GS644" s="1"/>
      <c r="GT644" s="1"/>
      <c r="GU644" s="1"/>
      <c r="GV644" s="1"/>
      <c r="GW644" s="1"/>
      <c r="GX644" s="1"/>
      <c r="GY644" s="9"/>
      <c r="GZ644" s="9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9"/>
      <c r="KC644" s="9"/>
      <c r="KD644" s="9"/>
      <c r="KE644" s="20">
        <f t="shared" si="1067"/>
        <v>26.805312806539508</v>
      </c>
      <c r="KF644" s="20">
        <f t="shared" si="1068"/>
        <v>114.38297602179836</v>
      </c>
      <c r="KG644" s="20">
        <f t="shared" si="1069"/>
        <v>60.158488283378738</v>
      </c>
      <c r="KH644" s="20">
        <f t="shared" si="1070"/>
        <v>4.1742624523160758</v>
      </c>
      <c r="KI644" s="20">
        <f t="shared" si="1071"/>
        <v>0.45016555858310625</v>
      </c>
      <c r="KJ644" s="20">
        <f t="shared" si="1072"/>
        <v>21.847148420163489</v>
      </c>
      <c r="KK644" s="20">
        <f t="shared" si="1073"/>
        <v>55.933275274659387</v>
      </c>
      <c r="KL644" s="20">
        <f t="shared" si="1074"/>
        <v>35.80187149482289</v>
      </c>
      <c r="KM644" s="9"/>
      <c r="KN644" s="9"/>
      <c r="KO644" s="9"/>
      <c r="KP644" s="1"/>
      <c r="KQ644" s="9"/>
      <c r="KR644" s="9"/>
      <c r="KS644" s="23">
        <v>44336</v>
      </c>
      <c r="KT644" s="20">
        <v>2</v>
      </c>
      <c r="KU644" s="1">
        <v>1</v>
      </c>
      <c r="KV644" s="1">
        <v>1</v>
      </c>
      <c r="KW644" s="23">
        <v>44490</v>
      </c>
      <c r="KX644" s="1">
        <v>2</v>
      </c>
      <c r="KY644" s="1">
        <v>0</v>
      </c>
      <c r="KZ644" s="1">
        <v>0</v>
      </c>
      <c r="LA644" s="11" t="s">
        <v>2480</v>
      </c>
      <c r="LB644" s="11"/>
      <c r="LC644" s="11"/>
    </row>
    <row r="645" spans="1:315">
      <c r="A645" s="1">
        <v>277</v>
      </c>
      <c r="B645" s="1">
        <f>COUNTIFS($D$3:D645,D645,$F$3:F645,F645)</f>
        <v>1</v>
      </c>
      <c r="C645" s="34">
        <v>16166</v>
      </c>
      <c r="D645" s="72" t="s">
        <v>1818</v>
      </c>
      <c r="E645" s="73" t="s">
        <v>532</v>
      </c>
      <c r="F645" s="75">
        <v>6954204840</v>
      </c>
      <c r="G645" s="74">
        <v>52</v>
      </c>
      <c r="H645" s="442">
        <v>44469</v>
      </c>
      <c r="I645" s="29" t="s">
        <v>436</v>
      </c>
      <c r="J645" s="24" t="s">
        <v>486</v>
      </c>
      <c r="K645" s="2" t="s">
        <v>429</v>
      </c>
      <c r="L645" s="2">
        <v>36</v>
      </c>
      <c r="M645" s="2">
        <v>1</v>
      </c>
      <c r="N645" s="2" t="s">
        <v>430</v>
      </c>
      <c r="O645" s="11"/>
      <c r="P645" s="2" t="s">
        <v>1808</v>
      </c>
      <c r="Q645" s="11"/>
      <c r="R645" s="11"/>
      <c r="S645" s="11"/>
      <c r="T645" s="41"/>
      <c r="U645" s="41"/>
      <c r="V645" s="61" t="s">
        <v>1358</v>
      </c>
      <c r="W645" s="41"/>
      <c r="X645" s="41"/>
      <c r="Y645" s="63"/>
      <c r="Z645" s="11"/>
      <c r="AA645" s="1" t="s">
        <v>1784</v>
      </c>
      <c r="AB645" s="1"/>
      <c r="AC645" s="112">
        <v>134</v>
      </c>
      <c r="AD645" s="112">
        <v>5200</v>
      </c>
      <c r="AE645" s="11"/>
      <c r="AF645" s="11"/>
      <c r="AG645" s="11" t="s">
        <v>490</v>
      </c>
      <c r="AH645" s="112">
        <v>350</v>
      </c>
      <c r="AI645" s="11"/>
      <c r="AJ645" s="11"/>
      <c r="AK645" s="112"/>
      <c r="AL645" s="1"/>
      <c r="AM645" s="11"/>
      <c r="AN645" s="1"/>
      <c r="AO645" s="113">
        <v>60.3</v>
      </c>
      <c r="AP645" s="114">
        <v>34.299999999999997</v>
      </c>
      <c r="AQ645" s="115">
        <v>4.03</v>
      </c>
      <c r="AR645" s="116">
        <f t="shared" si="1049"/>
        <v>98.63</v>
      </c>
      <c r="AS645" s="117">
        <f t="shared" si="1050"/>
        <v>1.7580174927113703</v>
      </c>
      <c r="AT645" s="118">
        <f t="shared" si="1051"/>
        <v>7.0848104956268232</v>
      </c>
      <c r="AU645" s="119">
        <f t="shared" si="1052"/>
        <v>1.5731802765457865</v>
      </c>
      <c r="AV645" s="19">
        <f t="shared" si="1075"/>
        <v>54.343999999999994</v>
      </c>
      <c r="AW645" s="19">
        <f>98-AY645-(CD645*100/AO645)</f>
        <v>90.122719734660038</v>
      </c>
      <c r="AX645" s="120">
        <v>2.77</v>
      </c>
      <c r="AY645" s="19">
        <f t="shared" si="1076"/>
        <v>4.5936981757877282</v>
      </c>
      <c r="AZ645" s="1" t="s">
        <v>431</v>
      </c>
      <c r="BA645" s="55">
        <v>48.88</v>
      </c>
      <c r="BB645" s="1" t="s">
        <v>431</v>
      </c>
      <c r="BC645" s="6">
        <v>1.2E-2</v>
      </c>
      <c r="BD645" s="6"/>
      <c r="BE645" s="19"/>
      <c r="BF645" s="19"/>
      <c r="BG645" s="64">
        <v>8240</v>
      </c>
      <c r="BH645" s="64" t="s">
        <v>431</v>
      </c>
      <c r="BI645" s="19">
        <v>0</v>
      </c>
      <c r="BJ645" s="19">
        <v>33.299999999999997</v>
      </c>
      <c r="BK645" s="19">
        <f>100-BJ645</f>
        <v>66.7</v>
      </c>
      <c r="BL645" s="121">
        <f t="shared" si="1053"/>
        <v>0.49925037481259366</v>
      </c>
      <c r="BM645" s="122">
        <v>3.6999999999999998E-2</v>
      </c>
      <c r="BN645" s="6">
        <f t="shared" si="1054"/>
        <v>6.1359867330016582E-2</v>
      </c>
      <c r="BO645" s="1" t="s">
        <v>431</v>
      </c>
      <c r="BP645" s="19">
        <v>57.399999999999991</v>
      </c>
      <c r="BQ645" s="19">
        <v>65.34</v>
      </c>
      <c r="BR645" s="42">
        <v>64382.04</v>
      </c>
      <c r="BS645" s="6">
        <f t="shared" si="1055"/>
        <v>40.799999999999997</v>
      </c>
      <c r="BT645" s="4">
        <v>91.1</v>
      </c>
      <c r="BU645" s="42">
        <v>10888.5</v>
      </c>
      <c r="BV645" s="6">
        <f t="shared" si="1056"/>
        <v>8.9000000000000057</v>
      </c>
      <c r="BW645" s="6">
        <f t="shared" si="1057"/>
        <v>32.687899999999999</v>
      </c>
      <c r="BX645" s="22">
        <v>25.7</v>
      </c>
      <c r="BY645" s="22">
        <f t="shared" si="1058"/>
        <v>8.8150999999999993</v>
      </c>
      <c r="BZ645" s="6">
        <v>15.1</v>
      </c>
      <c r="CA645" s="22">
        <f t="shared" si="1059"/>
        <v>5.1792999999999996</v>
      </c>
      <c r="CB645" s="6">
        <v>54.5</v>
      </c>
      <c r="CC645" s="22">
        <f t="shared" si="1060"/>
        <v>18.6935</v>
      </c>
      <c r="CD645" s="22">
        <v>1.98</v>
      </c>
      <c r="CE645" s="123">
        <v>97.8</v>
      </c>
      <c r="CF645" s="124">
        <v>9052</v>
      </c>
      <c r="CG645" s="123">
        <v>90.5</v>
      </c>
      <c r="CH645" s="124">
        <v>6167</v>
      </c>
      <c r="CI645" s="123">
        <v>46.6</v>
      </c>
      <c r="CJ645" s="123">
        <v>67.900000000000006</v>
      </c>
      <c r="CK645" s="124">
        <v>5838</v>
      </c>
      <c r="CL645" s="19">
        <f t="shared" si="1061"/>
        <v>1.7019867549668874</v>
      </c>
      <c r="CM645" s="19"/>
      <c r="CN645" s="19"/>
      <c r="CO645" s="19"/>
      <c r="CP645" s="6"/>
      <c r="CQ645" s="19"/>
      <c r="CR645" s="19"/>
      <c r="CS645" s="20"/>
      <c r="CT645" s="25"/>
      <c r="CU645" s="125"/>
      <c r="CV645" s="125"/>
      <c r="CW645" s="1"/>
      <c r="CX645" s="1"/>
      <c r="CY645" s="1"/>
      <c r="CZ645" s="22"/>
      <c r="DA645" s="16"/>
      <c r="DB645" s="126" t="s">
        <v>257</v>
      </c>
      <c r="DC645" s="127"/>
      <c r="DD645" s="128" t="s">
        <v>1819</v>
      </c>
      <c r="DE645" s="1"/>
      <c r="DF645" s="1"/>
      <c r="DG645" s="1"/>
      <c r="DH645" s="1"/>
      <c r="DI645" s="1" t="s">
        <v>435</v>
      </c>
      <c r="DJ645" s="206" t="s">
        <v>490</v>
      </c>
      <c r="DK645" s="4">
        <v>2</v>
      </c>
      <c r="DL645" s="4"/>
      <c r="DM645" s="4"/>
      <c r="DN645" s="16">
        <v>0</v>
      </c>
      <c r="DO645" s="4"/>
      <c r="DP645" s="4"/>
      <c r="DQ645" s="4"/>
      <c r="DR645" s="22" t="s">
        <v>430</v>
      </c>
      <c r="DS645" s="22" t="s">
        <v>430</v>
      </c>
      <c r="DT645" s="22">
        <v>218</v>
      </c>
      <c r="DU645" s="22">
        <v>8.6999999999999993</v>
      </c>
      <c r="DV645" s="22">
        <v>91.3</v>
      </c>
      <c r="DW645" s="39" t="s">
        <v>430</v>
      </c>
      <c r="DX645" s="39" t="s">
        <v>430</v>
      </c>
      <c r="DY645" s="39" t="s">
        <v>430</v>
      </c>
      <c r="DZ645" s="39" t="s">
        <v>430</v>
      </c>
      <c r="EA645" s="2">
        <v>0</v>
      </c>
      <c r="EB645" s="2"/>
      <c r="EC645" s="36"/>
      <c r="ED645" s="36"/>
      <c r="EE645" s="4">
        <f>L645</f>
        <v>36</v>
      </c>
      <c r="EF645" s="4">
        <v>80</v>
      </c>
      <c r="EG645" s="4">
        <v>3</v>
      </c>
      <c r="EH645" s="4">
        <v>1</v>
      </c>
      <c r="EI645" s="4" t="s">
        <v>2957</v>
      </c>
      <c r="EJ645" s="4">
        <v>169</v>
      </c>
      <c r="EK645" s="4">
        <v>87</v>
      </c>
      <c r="EL645" s="6">
        <f t="shared" si="1077"/>
        <v>30.461118308182485</v>
      </c>
      <c r="EM645" s="4"/>
      <c r="EN645" s="4">
        <v>1</v>
      </c>
      <c r="EO645" s="4">
        <v>2</v>
      </c>
      <c r="EP645" s="4">
        <v>2</v>
      </c>
      <c r="EQ645" s="330" t="s">
        <v>2770</v>
      </c>
      <c r="ER645" s="330">
        <v>44637</v>
      </c>
      <c r="ES645" s="129">
        <f>C645</f>
        <v>16166</v>
      </c>
      <c r="ET645" s="130">
        <v>75</v>
      </c>
      <c r="EU645" s="130">
        <v>4271</v>
      </c>
      <c r="EV645" s="130">
        <v>8000</v>
      </c>
      <c r="EW645" s="130">
        <v>37440</v>
      </c>
      <c r="EX645" s="130">
        <v>2002</v>
      </c>
      <c r="EY645" s="131">
        <f t="shared" si="1062"/>
        <v>124.92479999999999</v>
      </c>
      <c r="EZ645" s="38">
        <f t="shared" si="1063"/>
        <v>4497.2927999999993</v>
      </c>
      <c r="FA645" s="9"/>
      <c r="FB645" s="9"/>
      <c r="FC645" s="9"/>
      <c r="FD645" s="9"/>
      <c r="FE645" s="132"/>
      <c r="FF645" s="132"/>
      <c r="FG645" s="132"/>
      <c r="FH645" s="133"/>
      <c r="FI645" s="134"/>
      <c r="FJ645" s="133"/>
      <c r="FK645" s="135"/>
      <c r="FL645" s="136"/>
      <c r="FM645" s="9"/>
      <c r="FN645" s="1"/>
      <c r="FO645" s="40">
        <f t="shared" si="1064"/>
        <v>0.13400000000000001</v>
      </c>
      <c r="FP645" s="9"/>
      <c r="FQ645" s="118">
        <f t="shared" si="1065"/>
        <v>46.874268321236244</v>
      </c>
      <c r="FR645" s="137">
        <f t="shared" si="1066"/>
        <v>0.12492479999999999</v>
      </c>
      <c r="FS645" s="9"/>
      <c r="FT645" s="1"/>
      <c r="FU645" s="335"/>
      <c r="FV645" s="344">
        <v>44440</v>
      </c>
      <c r="FW645" s="210"/>
      <c r="FX645" s="244" t="s">
        <v>2471</v>
      </c>
      <c r="FY645" s="243" t="s">
        <v>2517</v>
      </c>
      <c r="FZ645" s="1"/>
      <c r="GA645" s="1">
        <v>3</v>
      </c>
      <c r="GB645" s="9"/>
      <c r="GC645" s="9"/>
      <c r="GD645" s="1"/>
      <c r="GE645" s="20">
        <v>0</v>
      </c>
      <c r="GF645" s="237" t="s">
        <v>513</v>
      </c>
      <c r="GG645" s="1"/>
      <c r="GH645" s="28">
        <v>44525</v>
      </c>
      <c r="GI645" s="351">
        <v>1</v>
      </c>
      <c r="GJ645" s="244" t="s">
        <v>2955</v>
      </c>
      <c r="GK645" s="1"/>
      <c r="GL645" s="244" t="s">
        <v>513</v>
      </c>
      <c r="GM645" s="9"/>
      <c r="GN645" s="1"/>
      <c r="GO645" s="10"/>
      <c r="GP645" s="10"/>
      <c r="GQ645" s="20"/>
      <c r="GR645" s="138"/>
      <c r="GS645" s="1"/>
      <c r="GT645" s="1"/>
      <c r="GU645" s="1"/>
      <c r="GV645" s="1"/>
      <c r="GW645" s="1"/>
      <c r="GX645" s="1"/>
      <c r="GY645" s="9"/>
      <c r="GZ645" s="9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22">
        <v>74.5</v>
      </c>
      <c r="KC645" s="22">
        <v>43</v>
      </c>
      <c r="KD645" s="22">
        <v>14.4</v>
      </c>
      <c r="KE645" s="20">
        <f t="shared" si="1067"/>
        <v>75.329654399999981</v>
      </c>
      <c r="KF645" s="20">
        <f t="shared" si="1068"/>
        <v>42.849206399999993</v>
      </c>
      <c r="KG645" s="20">
        <f t="shared" si="1069"/>
        <v>5.0344694399999996</v>
      </c>
      <c r="KH645" s="20">
        <f t="shared" si="1070"/>
        <v>3.4604169599999994</v>
      </c>
      <c r="KI645" s="20">
        <f t="shared" si="1071"/>
        <v>4.622217599999999E-2</v>
      </c>
      <c r="KJ645" s="20">
        <f t="shared" si="1072"/>
        <v>11.012246044799999</v>
      </c>
      <c r="KK645" s="20">
        <f t="shared" si="1073"/>
        <v>6.4702301663999986</v>
      </c>
      <c r="KL645" s="20">
        <f t="shared" si="1074"/>
        <v>23.352817487999999</v>
      </c>
      <c r="KM645" s="9"/>
      <c r="KN645" s="9"/>
      <c r="KO645" s="9"/>
      <c r="KP645" s="1"/>
      <c r="KQ645" s="9"/>
      <c r="KR645" s="9"/>
      <c r="KS645" s="23">
        <v>44525</v>
      </c>
      <c r="KT645" s="20">
        <v>2</v>
      </c>
      <c r="KU645" s="1">
        <v>3</v>
      </c>
      <c r="KV645" s="1">
        <v>2</v>
      </c>
      <c r="KW645" s="23">
        <v>44718</v>
      </c>
      <c r="KX645" s="1">
        <v>1</v>
      </c>
      <c r="KY645" s="1">
        <v>0</v>
      </c>
      <c r="KZ645" s="1">
        <v>3</v>
      </c>
      <c r="LA645" s="11" t="s">
        <v>2428</v>
      </c>
      <c r="LB645" s="11"/>
      <c r="LC645" s="11"/>
    </row>
    <row r="646" spans="1:315">
      <c r="A646" s="1">
        <v>324</v>
      </c>
      <c r="B646" s="1">
        <f>COUNTIFS($D$3:D646,D646,$F$3:F646,F646)</f>
        <v>2</v>
      </c>
      <c r="C646" s="34">
        <v>16557</v>
      </c>
      <c r="D646" s="72" t="s">
        <v>1818</v>
      </c>
      <c r="E646" s="73" t="s">
        <v>532</v>
      </c>
      <c r="F646" s="75">
        <v>6954204840</v>
      </c>
      <c r="G646" s="74">
        <v>52</v>
      </c>
      <c r="H646" s="442">
        <v>44525</v>
      </c>
      <c r="I646" s="29" t="s">
        <v>1876</v>
      </c>
      <c r="J646" s="24" t="s">
        <v>486</v>
      </c>
      <c r="K646" s="2" t="s">
        <v>429</v>
      </c>
      <c r="L646" s="2">
        <v>12</v>
      </c>
      <c r="M646" s="2">
        <v>2</v>
      </c>
      <c r="N646" s="2" t="s">
        <v>430</v>
      </c>
      <c r="O646" s="11"/>
      <c r="P646" s="2" t="s">
        <v>1852</v>
      </c>
      <c r="Q646" s="11"/>
      <c r="R646" s="11"/>
      <c r="S646" s="11"/>
      <c r="T646" s="41"/>
      <c r="U646" s="41"/>
      <c r="V646" s="61" t="s">
        <v>1358</v>
      </c>
      <c r="W646" s="41"/>
      <c r="X646" s="41"/>
      <c r="Y646" s="63"/>
      <c r="Z646" s="11"/>
      <c r="AA646" s="1" t="s">
        <v>1780</v>
      </c>
      <c r="AB646" s="1"/>
      <c r="AC646" s="112">
        <v>176</v>
      </c>
      <c r="AD646" s="112">
        <v>2100</v>
      </c>
      <c r="AE646" s="11"/>
      <c r="AF646" s="11"/>
      <c r="AG646" s="11" t="s">
        <v>490</v>
      </c>
      <c r="AH646" s="112">
        <v>150</v>
      </c>
      <c r="AI646" s="11"/>
      <c r="AJ646" s="11"/>
      <c r="AK646" s="112"/>
      <c r="AL646" s="1"/>
      <c r="AM646" s="11"/>
      <c r="AN646" s="1"/>
      <c r="AO646" s="113">
        <v>61.9</v>
      </c>
      <c r="AP646" s="114">
        <v>29.8</v>
      </c>
      <c r="AQ646" s="115">
        <v>7.42</v>
      </c>
      <c r="AR646" s="116">
        <f t="shared" si="1049"/>
        <v>99.12</v>
      </c>
      <c r="AS646" s="117">
        <f t="shared" si="1050"/>
        <v>2.0771812080536911</v>
      </c>
      <c r="AT646" s="118">
        <f t="shared" si="1051"/>
        <v>15.412684563758388</v>
      </c>
      <c r="AU646" s="119">
        <f t="shared" si="1052"/>
        <v>1.663084363245567</v>
      </c>
      <c r="AV646" s="19">
        <f t="shared" si="1075"/>
        <v>54.102000000000004</v>
      </c>
      <c r="AW646" s="19">
        <f>98-AY646-(CD646*100/AO646)</f>
        <v>87.402261712439426</v>
      </c>
      <c r="AX646" s="120">
        <v>5.41</v>
      </c>
      <c r="AY646" s="19">
        <f t="shared" si="1076"/>
        <v>8.739903069466882</v>
      </c>
      <c r="AZ646" s="1" t="s">
        <v>431</v>
      </c>
      <c r="BA646" s="55">
        <v>17.809999999999999</v>
      </c>
      <c r="BB646" s="1" t="s">
        <v>431</v>
      </c>
      <c r="BC646" s="6">
        <v>9.2999999999999999E-2</v>
      </c>
      <c r="BD646" s="6"/>
      <c r="BE646" s="19"/>
      <c r="BF646" s="19"/>
      <c r="BG646" s="64">
        <v>5298.3333333333339</v>
      </c>
      <c r="BH646" s="64">
        <v>561.43999999999994</v>
      </c>
      <c r="BI646" s="19">
        <v>0.77</v>
      </c>
      <c r="BJ646" s="19">
        <v>25.4</v>
      </c>
      <c r="BK646" s="19">
        <f>100-BJ646</f>
        <v>74.599999999999994</v>
      </c>
      <c r="BL646" s="121">
        <f t="shared" si="1053"/>
        <v>0.34048257372654156</v>
      </c>
      <c r="BM646" s="122">
        <v>0.26</v>
      </c>
      <c r="BN646" s="6">
        <f t="shared" si="1054"/>
        <v>0.42003231017770598</v>
      </c>
      <c r="BO646" s="1" t="s">
        <v>431</v>
      </c>
      <c r="BP646" s="19">
        <v>38.5</v>
      </c>
      <c r="BQ646" s="19">
        <v>53.39</v>
      </c>
      <c r="BR646" s="42">
        <v>63458.43</v>
      </c>
      <c r="BS646" s="6">
        <f t="shared" si="1055"/>
        <v>35.1</v>
      </c>
      <c r="BT646" s="4">
        <v>90.3</v>
      </c>
      <c r="BU646" s="42">
        <v>9183.91</v>
      </c>
      <c r="BV646" s="6">
        <f t="shared" si="1056"/>
        <v>9.7000000000000028</v>
      </c>
      <c r="BW646" s="6">
        <f t="shared" si="1057"/>
        <v>29.472200000000001</v>
      </c>
      <c r="BX646" s="22">
        <v>18.600000000000001</v>
      </c>
      <c r="BY646" s="22">
        <f t="shared" si="1058"/>
        <v>5.5428000000000006</v>
      </c>
      <c r="BZ646" s="6">
        <v>16.5</v>
      </c>
      <c r="CA646" s="22">
        <f t="shared" si="1059"/>
        <v>4.9169999999999998</v>
      </c>
      <c r="CB646" s="6">
        <v>63.8</v>
      </c>
      <c r="CC646" s="22">
        <f t="shared" si="1060"/>
        <v>19.0124</v>
      </c>
      <c r="CD646" s="22">
        <v>1.1499999999999999</v>
      </c>
      <c r="CE646" s="123">
        <v>98.4</v>
      </c>
      <c r="CF646" s="124">
        <v>7845</v>
      </c>
      <c r="CG646" s="123">
        <v>96</v>
      </c>
      <c r="CH646" s="124">
        <v>6675</v>
      </c>
      <c r="CI646" s="123">
        <v>79.599999999999994</v>
      </c>
      <c r="CJ646" s="123">
        <v>85.8</v>
      </c>
      <c r="CK646" s="124">
        <v>5248</v>
      </c>
      <c r="CL646" s="19">
        <f t="shared" si="1061"/>
        <v>1.1272727272727274</v>
      </c>
      <c r="CM646" s="19"/>
      <c r="CN646" s="19"/>
      <c r="CO646" s="19"/>
      <c r="CP646" s="6"/>
      <c r="CQ646" s="19"/>
      <c r="CR646" s="19"/>
      <c r="CS646" s="20"/>
      <c r="CT646" s="25"/>
      <c r="CU646" s="125"/>
      <c r="CV646" s="125"/>
      <c r="CW646" s="1"/>
      <c r="CX646" s="1"/>
      <c r="CY646" s="1"/>
      <c r="CZ646" s="22"/>
      <c r="DA646" s="16"/>
      <c r="DB646" s="126" t="s">
        <v>257</v>
      </c>
      <c r="DC646" s="127"/>
      <c r="DD646" s="128" t="s">
        <v>1518</v>
      </c>
      <c r="DE646" s="1"/>
      <c r="DF646" s="1"/>
      <c r="DG646" s="1"/>
      <c r="DH646" s="1"/>
      <c r="DI646" s="1" t="s">
        <v>435</v>
      </c>
      <c r="DJ646" s="206" t="s">
        <v>490</v>
      </c>
      <c r="DK646" s="4">
        <v>2</v>
      </c>
      <c r="DL646" s="4"/>
      <c r="DM646" s="4"/>
      <c r="DN646" s="16">
        <v>0</v>
      </c>
      <c r="DO646" s="4"/>
      <c r="DP646" s="4"/>
      <c r="DQ646" s="4"/>
      <c r="DR646" s="22" t="s">
        <v>430</v>
      </c>
      <c r="DS646" s="22" t="s">
        <v>430</v>
      </c>
      <c r="DT646" s="22">
        <v>127</v>
      </c>
      <c r="DU646" s="22">
        <v>13.4</v>
      </c>
      <c r="DV646" s="22">
        <v>86.6</v>
      </c>
      <c r="DW646" s="22" t="s">
        <v>430</v>
      </c>
      <c r="DX646" s="22" t="s">
        <v>430</v>
      </c>
      <c r="DY646" s="22" t="s">
        <v>430</v>
      </c>
      <c r="DZ646" s="39" t="s">
        <v>430</v>
      </c>
      <c r="EA646" s="2">
        <v>0</v>
      </c>
      <c r="EB646" s="2"/>
      <c r="EC646" s="36"/>
      <c r="ED646" s="36"/>
      <c r="EE646" s="4">
        <f>L646</f>
        <v>12</v>
      </c>
      <c r="EF646" s="4">
        <v>25</v>
      </c>
      <c r="EG646" s="4"/>
      <c r="EH646" s="4">
        <v>1</v>
      </c>
      <c r="EI646" s="4" t="s">
        <v>2957</v>
      </c>
      <c r="EJ646" s="4">
        <v>169</v>
      </c>
      <c r="EK646" s="4">
        <v>87</v>
      </c>
      <c r="EL646" s="6">
        <f t="shared" si="1077"/>
        <v>30.461118308182485</v>
      </c>
      <c r="EM646" s="4"/>
      <c r="EN646" s="4">
        <v>1</v>
      </c>
      <c r="EO646" s="4">
        <v>2</v>
      </c>
      <c r="EP646" s="4">
        <v>2</v>
      </c>
      <c r="EQ646" s="330" t="s">
        <v>2770</v>
      </c>
      <c r="ER646" s="330">
        <v>44637</v>
      </c>
      <c r="ES646" s="129">
        <f>C646</f>
        <v>16557</v>
      </c>
      <c r="ET646" s="130">
        <v>75</v>
      </c>
      <c r="EU646" s="130">
        <v>6476</v>
      </c>
      <c r="EV646" s="130">
        <v>6945</v>
      </c>
      <c r="EW646" s="130">
        <v>38064</v>
      </c>
      <c r="EX646" s="130">
        <v>2082</v>
      </c>
      <c r="EY646" s="131">
        <f t="shared" si="1062"/>
        <v>152.14638444924404</v>
      </c>
      <c r="EZ646" s="38">
        <f t="shared" si="1063"/>
        <v>1825.7566133909286</v>
      </c>
      <c r="FA646" s="9"/>
      <c r="FB646" s="9"/>
      <c r="FC646" s="9"/>
      <c r="FD646" s="9"/>
      <c r="FE646" s="132"/>
      <c r="FF646" s="132"/>
      <c r="FG646" s="132"/>
      <c r="FH646" s="133"/>
      <c r="FI646" s="134"/>
      <c r="FJ646" s="133"/>
      <c r="FK646" s="135"/>
      <c r="FL646" s="136"/>
      <c r="FM646" s="9"/>
      <c r="FN646" s="1"/>
      <c r="FO646" s="40">
        <f t="shared" si="1064"/>
        <v>0.17599999999999999</v>
      </c>
      <c r="FP646" s="9"/>
      <c r="FQ646" s="118">
        <f t="shared" si="1065"/>
        <v>32.149474984558367</v>
      </c>
      <c r="FR646" s="137">
        <f t="shared" si="1066"/>
        <v>0.15214638444924403</v>
      </c>
      <c r="FS646" s="9"/>
      <c r="FT646" s="1"/>
      <c r="FU646" s="335"/>
      <c r="FV646" s="344">
        <v>44440</v>
      </c>
      <c r="FW646" s="210"/>
      <c r="FX646" s="244" t="s">
        <v>1391</v>
      </c>
      <c r="FY646" s="243" t="s">
        <v>2621</v>
      </c>
      <c r="FZ646" s="1"/>
      <c r="GA646" s="1">
        <v>3</v>
      </c>
      <c r="GB646" s="9"/>
      <c r="GC646" s="9"/>
      <c r="GD646" s="1"/>
      <c r="GE646" s="20">
        <v>0</v>
      </c>
      <c r="GF646" s="237" t="s">
        <v>513</v>
      </c>
      <c r="GG646" s="1"/>
      <c r="GH646" s="28">
        <v>44550</v>
      </c>
      <c r="GI646" s="351">
        <v>1</v>
      </c>
      <c r="GJ646" s="244" t="s">
        <v>2955</v>
      </c>
      <c r="GK646" s="1"/>
      <c r="GL646" s="244" t="s">
        <v>513</v>
      </c>
      <c r="GM646" s="9"/>
      <c r="GN646" s="1"/>
      <c r="GO646" s="10"/>
      <c r="GP646" s="10"/>
      <c r="GQ646" s="20"/>
      <c r="GR646" s="138"/>
      <c r="GS646" s="1"/>
      <c r="GT646" s="1"/>
      <c r="GU646" s="1"/>
      <c r="GV646" s="1"/>
      <c r="GW646" s="1"/>
      <c r="GX646" s="1"/>
      <c r="GY646" s="9"/>
      <c r="GZ646" s="9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22">
        <v>79.3</v>
      </c>
      <c r="KC646" s="22">
        <v>34.799999999999997</v>
      </c>
      <c r="KD646" s="22">
        <v>20.6</v>
      </c>
      <c r="KE646" s="20">
        <f t="shared" si="1067"/>
        <v>94.17861197408206</v>
      </c>
      <c r="KF646" s="20">
        <f t="shared" si="1068"/>
        <v>45.33962256587472</v>
      </c>
      <c r="KG646" s="20">
        <f t="shared" si="1069"/>
        <v>11.289261726133905</v>
      </c>
      <c r="KH646" s="20">
        <f t="shared" si="1070"/>
        <v>8.2311193987041005</v>
      </c>
      <c r="KI646" s="20">
        <f t="shared" si="1071"/>
        <v>0.39558059956803449</v>
      </c>
      <c r="KJ646" s="20">
        <f t="shared" si="1072"/>
        <v>8.4331697972526989</v>
      </c>
      <c r="KK646" s="20">
        <f t="shared" si="1073"/>
        <v>7.4810377233693286</v>
      </c>
      <c r="KL646" s="20">
        <f t="shared" si="1074"/>
        <v>28.926679197028072</v>
      </c>
      <c r="KM646" s="9"/>
      <c r="KN646" s="9"/>
      <c r="KO646" s="9"/>
      <c r="KP646" s="1"/>
      <c r="KQ646" s="9"/>
      <c r="KR646" s="9"/>
      <c r="KS646" s="23">
        <v>44550</v>
      </c>
      <c r="KT646" s="20">
        <v>2</v>
      </c>
      <c r="KU646" s="1">
        <v>3</v>
      </c>
      <c r="KV646" s="1">
        <v>1</v>
      </c>
      <c r="KW646" s="23">
        <v>44718</v>
      </c>
      <c r="KX646" s="1">
        <v>1</v>
      </c>
      <c r="KY646" s="1">
        <v>0</v>
      </c>
      <c r="KZ646" s="1">
        <v>3</v>
      </c>
      <c r="LA646" s="11" t="s">
        <v>2428</v>
      </c>
      <c r="LB646" s="11"/>
      <c r="LC646" s="11"/>
    </row>
    <row r="647" spans="1:315">
      <c r="A647" s="1">
        <v>104</v>
      </c>
      <c r="B647" s="1">
        <f>COUNTIFS($D$3:D647,D647,$F$3:F647,F647)</f>
        <v>3</v>
      </c>
      <c r="C647" s="34">
        <v>17336</v>
      </c>
      <c r="D647" s="72" t="s">
        <v>1818</v>
      </c>
      <c r="E647" s="73" t="s">
        <v>532</v>
      </c>
      <c r="F647" s="75">
        <v>6954204840</v>
      </c>
      <c r="G647" s="74">
        <v>53</v>
      </c>
      <c r="H647" s="442">
        <v>44683</v>
      </c>
      <c r="I647" s="29" t="s">
        <v>1876</v>
      </c>
      <c r="J647" s="24" t="s">
        <v>486</v>
      </c>
      <c r="K647" s="2" t="s">
        <v>429</v>
      </c>
      <c r="L647" s="2">
        <v>12</v>
      </c>
      <c r="M647" s="2" t="s">
        <v>540</v>
      </c>
      <c r="N647" s="2" t="s">
        <v>430</v>
      </c>
      <c r="O647" s="11"/>
      <c r="P647" s="2" t="s">
        <v>1991</v>
      </c>
      <c r="Q647" s="11"/>
      <c r="R647" s="11"/>
      <c r="S647" s="11"/>
      <c r="T647" s="41"/>
      <c r="U647" s="41"/>
      <c r="V647" s="61" t="s">
        <v>1980</v>
      </c>
      <c r="W647" s="41"/>
      <c r="X647" s="41"/>
      <c r="Y647" s="41"/>
      <c r="Z647" s="29"/>
      <c r="AA647" s="1" t="s">
        <v>1780</v>
      </c>
      <c r="AB647" s="1"/>
      <c r="AC647" s="112">
        <v>137</v>
      </c>
      <c r="AD647" s="112">
        <v>1600</v>
      </c>
      <c r="AE647" s="11"/>
      <c r="AF647" s="11"/>
      <c r="AG647" s="11" t="s">
        <v>490</v>
      </c>
      <c r="AH647" s="112">
        <v>150</v>
      </c>
      <c r="AI647" s="1"/>
      <c r="AJ647" s="11"/>
      <c r="AK647" s="112"/>
      <c r="AL647" s="1"/>
      <c r="AM647" s="11"/>
      <c r="AN647" s="1"/>
      <c r="AO647" s="113">
        <v>78.099999999999994</v>
      </c>
      <c r="AP647" s="114">
        <v>16.600000000000001</v>
      </c>
      <c r="AQ647" s="115">
        <v>3.8</v>
      </c>
      <c r="AR647" s="116">
        <f t="shared" si="1049"/>
        <v>98.499999999999986</v>
      </c>
      <c r="AS647" s="117">
        <f t="shared" si="1050"/>
        <v>4.7048192771084327</v>
      </c>
      <c r="AT647" s="118">
        <f t="shared" si="1051"/>
        <v>17.878313253012042</v>
      </c>
      <c r="AU647" s="119">
        <f t="shared" si="1052"/>
        <v>3.8284313725490189</v>
      </c>
      <c r="AV647" s="19">
        <f t="shared" si="1075"/>
        <v>75.10799999999999</v>
      </c>
      <c r="AW647" s="19">
        <f>98-AY647</f>
        <v>96.16901408450704</v>
      </c>
      <c r="AX647" s="120">
        <v>1.43</v>
      </c>
      <c r="AY647" s="19">
        <f t="shared" si="1076"/>
        <v>1.830985915492958</v>
      </c>
      <c r="AZ647" s="1" t="s">
        <v>431</v>
      </c>
      <c r="BA647" s="55">
        <v>17.5</v>
      </c>
      <c r="BB647" s="1" t="s">
        <v>431</v>
      </c>
      <c r="BC647" s="6">
        <v>1.6E-2</v>
      </c>
      <c r="BD647" s="6"/>
      <c r="BE647" s="19"/>
      <c r="BF647" s="19"/>
      <c r="BG647" s="64">
        <v>5643.0769230769229</v>
      </c>
      <c r="BH647" s="64">
        <v>395</v>
      </c>
      <c r="BI647" s="19">
        <v>1.31</v>
      </c>
      <c r="BJ647" s="19">
        <v>16.899999999999999</v>
      </c>
      <c r="BK647" s="19">
        <f>100-BJ647</f>
        <v>83.1</v>
      </c>
      <c r="BL647" s="121">
        <f t="shared" si="1053"/>
        <v>0.20336943441636582</v>
      </c>
      <c r="BM647" s="122">
        <v>0.17</v>
      </c>
      <c r="BN647" s="6">
        <f t="shared" si="1054"/>
        <v>0.21766965428937263</v>
      </c>
      <c r="BO647" s="1" t="s">
        <v>431</v>
      </c>
      <c r="BP647" s="19">
        <v>31.35593220338983</v>
      </c>
      <c r="BQ647" s="19">
        <v>41.6</v>
      </c>
      <c r="BR647" s="42">
        <v>51765.760000000002</v>
      </c>
      <c r="BS647" s="6">
        <f t="shared" si="1055"/>
        <v>32.5</v>
      </c>
      <c r="BT647" s="4">
        <v>89.2</v>
      </c>
      <c r="BU647" s="42">
        <v>8919.0476190476184</v>
      </c>
      <c r="BV647" s="6">
        <f t="shared" si="1056"/>
        <v>10.799999999999997</v>
      </c>
      <c r="BW647" s="6">
        <f t="shared" si="1057"/>
        <v>16.566800000000001</v>
      </c>
      <c r="BX647" s="22">
        <v>17.399999999999999</v>
      </c>
      <c r="BY647" s="22">
        <f t="shared" si="1058"/>
        <v>2.8883999999999999</v>
      </c>
      <c r="BZ647" s="6">
        <v>15.1</v>
      </c>
      <c r="CA647" s="22">
        <f t="shared" si="1059"/>
        <v>2.5066000000000002</v>
      </c>
      <c r="CB647" s="6">
        <v>67.3</v>
      </c>
      <c r="CC647" s="22">
        <f t="shared" si="1060"/>
        <v>11.171800000000001</v>
      </c>
      <c r="CD647" s="22" t="s">
        <v>431</v>
      </c>
      <c r="CE647" s="123">
        <v>98.1</v>
      </c>
      <c r="CF647" s="124">
        <v>7965</v>
      </c>
      <c r="CG647" s="123">
        <v>89</v>
      </c>
      <c r="CH647" s="124">
        <v>6495</v>
      </c>
      <c r="CI647" s="123">
        <v>39.799999999999997</v>
      </c>
      <c r="CJ647" s="123">
        <v>57.4</v>
      </c>
      <c r="CK647" s="124">
        <v>5264</v>
      </c>
      <c r="CL647" s="19">
        <f t="shared" si="1061"/>
        <v>1.1523178807947019</v>
      </c>
      <c r="CM647" s="19"/>
      <c r="CN647" s="19"/>
      <c r="CO647" s="19"/>
      <c r="CP647" s="6"/>
      <c r="CQ647" s="19"/>
      <c r="CR647" s="19"/>
      <c r="CS647" s="20"/>
      <c r="CT647" s="25"/>
      <c r="CU647" s="125"/>
      <c r="CV647" s="125"/>
      <c r="CW647" s="1"/>
      <c r="CX647" s="1"/>
      <c r="CY647" s="1"/>
      <c r="CZ647" s="22"/>
      <c r="DA647" s="16"/>
      <c r="DB647" s="126"/>
      <c r="DC647" s="127"/>
      <c r="DD647" s="128"/>
      <c r="DE647" s="1"/>
      <c r="DF647" s="1"/>
      <c r="DG647" s="1"/>
      <c r="DH647" s="1"/>
      <c r="DI647" s="1" t="s">
        <v>435</v>
      </c>
      <c r="DJ647" s="206" t="s">
        <v>490</v>
      </c>
      <c r="DK647" s="4">
        <v>2</v>
      </c>
      <c r="DL647" s="4"/>
      <c r="DM647" s="4"/>
      <c r="DN647" s="16">
        <v>0</v>
      </c>
      <c r="DO647" s="4"/>
      <c r="DP647" s="4"/>
      <c r="DQ647" s="4"/>
      <c r="DR647" s="55" t="s">
        <v>430</v>
      </c>
      <c r="DS647" s="22" t="s">
        <v>430</v>
      </c>
      <c r="DT647" s="22">
        <v>424</v>
      </c>
      <c r="DU647" s="22">
        <v>3.3</v>
      </c>
      <c r="DV647" s="22">
        <v>96.7</v>
      </c>
      <c r="DW647" s="22" t="s">
        <v>430</v>
      </c>
      <c r="DX647" s="22" t="s">
        <v>430</v>
      </c>
      <c r="DY647" s="22" t="s">
        <v>430</v>
      </c>
      <c r="DZ647" s="22" t="s">
        <v>430</v>
      </c>
      <c r="EA647" s="2">
        <v>0</v>
      </c>
      <c r="EB647" s="2"/>
      <c r="EC647" s="36"/>
      <c r="ED647" s="36"/>
      <c r="EE647" s="4">
        <f>L647</f>
        <v>12</v>
      </c>
      <c r="EF647" s="4">
        <v>20</v>
      </c>
      <c r="EG647" s="4"/>
      <c r="EH647" s="4">
        <v>1</v>
      </c>
      <c r="EI647" s="4" t="s">
        <v>2957</v>
      </c>
      <c r="EJ647" s="4">
        <v>169</v>
      </c>
      <c r="EK647" s="4">
        <v>87</v>
      </c>
      <c r="EL647" s="6">
        <f t="shared" si="1077"/>
        <v>30.461118308182485</v>
      </c>
      <c r="EM647" s="4"/>
      <c r="EN647" s="4">
        <v>1</v>
      </c>
      <c r="EO647" s="4">
        <v>2</v>
      </c>
      <c r="EP647" s="4">
        <v>2</v>
      </c>
      <c r="EQ647" s="330" t="s">
        <v>2770</v>
      </c>
      <c r="ER647" s="330">
        <v>44637</v>
      </c>
      <c r="ES647" s="129">
        <f>C647</f>
        <v>17336</v>
      </c>
      <c r="ET647" s="130">
        <v>75</v>
      </c>
      <c r="EU647" s="130">
        <v>11893</v>
      </c>
      <c r="EV647" s="130">
        <v>4000</v>
      </c>
      <c r="EW647" s="130">
        <v>40560</v>
      </c>
      <c r="EX647" s="130">
        <v>2650</v>
      </c>
      <c r="EY647" s="131">
        <f t="shared" si="1062"/>
        <v>358.28</v>
      </c>
      <c r="EZ647" s="38">
        <f t="shared" si="1063"/>
        <v>4299.3599999999997</v>
      </c>
      <c r="FA647" s="9"/>
      <c r="FB647" s="9"/>
      <c r="FC647" s="9"/>
      <c r="FD647" s="9"/>
      <c r="FE647" s="132"/>
      <c r="FF647" s="132"/>
      <c r="FG647" s="132"/>
      <c r="FH647" s="133"/>
      <c r="FI647" s="134"/>
      <c r="FJ647" s="133"/>
      <c r="FK647" s="135"/>
      <c r="FL647" s="136"/>
      <c r="FM647" s="9"/>
      <c r="FN647" s="1"/>
      <c r="FO647" s="40">
        <f t="shared" si="1064"/>
        <v>0.13700000000000001</v>
      </c>
      <c r="FP647" s="9"/>
      <c r="FQ647" s="118">
        <f t="shared" si="1065"/>
        <v>22.282014630454889</v>
      </c>
      <c r="FR647" s="137">
        <f t="shared" si="1066"/>
        <v>0.35827999999999999</v>
      </c>
      <c r="FS647" s="9"/>
      <c r="FT647" s="1"/>
      <c r="FU647" s="335"/>
      <c r="FV647" s="344">
        <v>44440</v>
      </c>
      <c r="FW647" s="210"/>
      <c r="FX647" s="244" t="s">
        <v>2806</v>
      </c>
      <c r="FY647" s="243" t="s">
        <v>2625</v>
      </c>
      <c r="FZ647" s="1"/>
      <c r="GA647" s="1">
        <v>1</v>
      </c>
      <c r="GB647" s="9"/>
      <c r="GC647" s="9"/>
      <c r="GD647" s="1"/>
      <c r="GE647" s="20">
        <v>1</v>
      </c>
      <c r="GF647" s="237" t="s">
        <v>784</v>
      </c>
      <c r="GG647" s="1"/>
      <c r="GH647" s="28">
        <v>44718</v>
      </c>
      <c r="GI647" s="351">
        <v>1</v>
      </c>
      <c r="GJ647" s="244" t="s">
        <v>2956</v>
      </c>
      <c r="GK647" s="1"/>
      <c r="GL647" s="244" t="s">
        <v>513</v>
      </c>
      <c r="GM647" s="9"/>
      <c r="GN647" s="1"/>
      <c r="GO647" s="10">
        <v>44683</v>
      </c>
      <c r="GP647" s="10"/>
      <c r="GQ647" s="20"/>
      <c r="GR647" s="138"/>
      <c r="GS647" s="1"/>
      <c r="GT647" s="1"/>
      <c r="GU647" s="1"/>
      <c r="GV647" s="1"/>
      <c r="GW647" s="1"/>
      <c r="GX647" s="1"/>
      <c r="GY647" s="9"/>
      <c r="GZ647" s="9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22"/>
      <c r="KC647" s="22"/>
      <c r="KD647" s="22"/>
      <c r="KE647" s="20">
        <f t="shared" si="1067"/>
        <v>279.81667999999991</v>
      </c>
      <c r="KF647" s="20">
        <f t="shared" si="1068"/>
        <v>59.47448</v>
      </c>
      <c r="KG647" s="20">
        <f t="shared" si="1069"/>
        <v>13.614639999999998</v>
      </c>
      <c r="KH647" s="20">
        <f t="shared" si="1070"/>
        <v>5.123403999999999</v>
      </c>
      <c r="KI647" s="20">
        <f t="shared" si="1071"/>
        <v>0.60907599999999995</v>
      </c>
      <c r="KJ647" s="20">
        <f t="shared" si="1072"/>
        <v>10.348559519999998</v>
      </c>
      <c r="KK647" s="20">
        <f t="shared" si="1073"/>
        <v>8.9806464800000008</v>
      </c>
      <c r="KL647" s="20">
        <f t="shared" si="1074"/>
        <v>40.026325040000003</v>
      </c>
      <c r="KM647" s="1">
        <v>89.5</v>
      </c>
      <c r="KN647" s="1">
        <v>84.5</v>
      </c>
      <c r="KO647" s="9"/>
      <c r="KP647" s="22"/>
      <c r="KQ647" s="22"/>
      <c r="KR647" s="22"/>
      <c r="KS647" s="10">
        <v>44718</v>
      </c>
      <c r="KT647" s="20">
        <v>1</v>
      </c>
      <c r="KU647" s="1">
        <v>1</v>
      </c>
      <c r="KV647" s="1">
        <v>1</v>
      </c>
      <c r="KW647" s="23">
        <v>44718</v>
      </c>
      <c r="KX647" s="1">
        <v>1</v>
      </c>
      <c r="KY647" s="1">
        <v>0</v>
      </c>
      <c r="KZ647" s="1">
        <v>3</v>
      </c>
      <c r="LA647" s="11" t="s">
        <v>2428</v>
      </c>
      <c r="LB647" s="11"/>
      <c r="LC647" s="11"/>
    </row>
    <row r="648" spans="1:315">
      <c r="A648" s="1">
        <v>130</v>
      </c>
      <c r="B648" s="1">
        <f>COUNTIFS($D$3:D648,D648,$F$3:F648,F648)</f>
        <v>4</v>
      </c>
      <c r="C648" s="34">
        <v>17509</v>
      </c>
      <c r="D648" s="72" t="s">
        <v>1818</v>
      </c>
      <c r="E648" s="73" t="s">
        <v>532</v>
      </c>
      <c r="F648" s="75">
        <v>6954204840</v>
      </c>
      <c r="G648" s="74">
        <v>53</v>
      </c>
      <c r="H648" s="442">
        <v>44718</v>
      </c>
      <c r="I648" s="29" t="s">
        <v>2045</v>
      </c>
      <c r="J648" s="24" t="s">
        <v>486</v>
      </c>
      <c r="K648" s="2" t="s">
        <v>429</v>
      </c>
      <c r="L648" s="2">
        <v>26</v>
      </c>
      <c r="M648" s="2">
        <v>1</v>
      </c>
      <c r="N648" s="2" t="s">
        <v>430</v>
      </c>
      <c r="O648" s="11"/>
      <c r="P648" s="2" t="s">
        <v>2024</v>
      </c>
      <c r="Q648" s="11"/>
      <c r="R648" s="11"/>
      <c r="S648" s="11"/>
      <c r="T648" s="41"/>
      <c r="U648" s="41" t="s">
        <v>2027</v>
      </c>
      <c r="V648" s="61" t="s">
        <v>1980</v>
      </c>
      <c r="W648" s="41"/>
      <c r="X648" s="41"/>
      <c r="Y648" s="41" t="s">
        <v>2028</v>
      </c>
      <c r="Z648" s="29"/>
      <c r="AA648" s="1" t="s">
        <v>793</v>
      </c>
      <c r="AB648" s="1"/>
      <c r="AC648" s="112">
        <v>115</v>
      </c>
      <c r="AD648" s="112">
        <v>2900</v>
      </c>
      <c r="AE648" s="11"/>
      <c r="AF648" s="11"/>
      <c r="AG648" s="11" t="s">
        <v>490</v>
      </c>
      <c r="AH648" s="112">
        <v>2550</v>
      </c>
      <c r="AI648" s="1"/>
      <c r="AJ648" s="11"/>
      <c r="AK648" s="112"/>
      <c r="AL648" s="1"/>
      <c r="AM648" s="11"/>
      <c r="AN648" s="1"/>
      <c r="AO648" s="113">
        <v>50</v>
      </c>
      <c r="AP648" s="114">
        <v>45.3</v>
      </c>
      <c r="AQ648" s="115">
        <v>3.97</v>
      </c>
      <c r="AR648" s="116">
        <f t="shared" si="1049"/>
        <v>99.27</v>
      </c>
      <c r="AS648" s="117">
        <f t="shared" si="1050"/>
        <v>1.1037527593818985</v>
      </c>
      <c r="AT648" s="118">
        <f t="shared" si="1051"/>
        <v>4.3818984547461373</v>
      </c>
      <c r="AU648" s="119">
        <f t="shared" si="1052"/>
        <v>1.0148163182463974</v>
      </c>
      <c r="AV648" s="19">
        <f t="shared" si="1075"/>
        <v>46.9</v>
      </c>
      <c r="AW648" s="19">
        <f>98-AY648</f>
        <v>93.8</v>
      </c>
      <c r="AX648" s="120">
        <v>2.1</v>
      </c>
      <c r="AY648" s="19">
        <f t="shared" si="1076"/>
        <v>4.2</v>
      </c>
      <c r="AZ648" s="1" t="s">
        <v>431</v>
      </c>
      <c r="BA648" s="55">
        <v>21.6</v>
      </c>
      <c r="BB648" s="1" t="s">
        <v>431</v>
      </c>
      <c r="BC648" s="6">
        <v>1.2E-2</v>
      </c>
      <c r="BD648" s="6"/>
      <c r="BE648" s="19"/>
      <c r="BF648" s="19"/>
      <c r="BG648" s="64">
        <v>5166.1538461538457</v>
      </c>
      <c r="BH648" s="64">
        <v>429</v>
      </c>
      <c r="BI648" s="19">
        <v>1.4</v>
      </c>
      <c r="BJ648" s="19">
        <v>17.899999999999999</v>
      </c>
      <c r="BK648" s="19">
        <f>100-BJ648</f>
        <v>82.1</v>
      </c>
      <c r="BL648" s="121">
        <f t="shared" si="1053"/>
        <v>0.21802679658952498</v>
      </c>
      <c r="BM648" s="122">
        <v>8.8999999999999996E-2</v>
      </c>
      <c r="BN648" s="6">
        <f t="shared" si="1054"/>
        <v>0.17800000000000002</v>
      </c>
      <c r="BO648" s="1" t="s">
        <v>431</v>
      </c>
      <c r="BP648" s="19">
        <v>41.016949152542374</v>
      </c>
      <c r="BQ648" s="19">
        <v>36</v>
      </c>
      <c r="BR648" s="42">
        <v>45667.840000000004</v>
      </c>
      <c r="BS648" s="6">
        <f t="shared" si="1055"/>
        <v>61.8</v>
      </c>
      <c r="BT648" s="4">
        <v>96.9</v>
      </c>
      <c r="BU648" s="42">
        <v>10545.238095238095</v>
      </c>
      <c r="BV648" s="6">
        <f t="shared" si="1056"/>
        <v>3.0999999999999943</v>
      </c>
      <c r="BW648" s="6">
        <f t="shared" si="1057"/>
        <v>45.3</v>
      </c>
      <c r="BX648" s="22">
        <v>38.9</v>
      </c>
      <c r="BY648" s="22">
        <f t="shared" si="1058"/>
        <v>17.621699999999997</v>
      </c>
      <c r="BZ648" s="6">
        <v>22.9</v>
      </c>
      <c r="CA648" s="22">
        <f t="shared" si="1059"/>
        <v>10.373699999999999</v>
      </c>
      <c r="CB648" s="6">
        <v>38.200000000000003</v>
      </c>
      <c r="CC648" s="22">
        <f t="shared" si="1060"/>
        <v>17.304600000000001</v>
      </c>
      <c r="CD648" s="22" t="s">
        <v>431</v>
      </c>
      <c r="CE648" s="123">
        <v>97.9</v>
      </c>
      <c r="CF648" s="124">
        <v>7821</v>
      </c>
      <c r="CG648" s="123">
        <v>89.4</v>
      </c>
      <c r="CH648" s="124">
        <v>5611</v>
      </c>
      <c r="CI648" s="123">
        <v>60.5</v>
      </c>
      <c r="CJ648" s="123">
        <v>81.7</v>
      </c>
      <c r="CK648" s="124">
        <v>6000</v>
      </c>
      <c r="CL648" s="19">
        <f t="shared" si="1061"/>
        <v>1.6986899563318778</v>
      </c>
      <c r="CM648" s="19"/>
      <c r="CN648" s="19"/>
      <c r="CO648" s="19"/>
      <c r="CP648" s="6"/>
      <c r="CQ648" s="19"/>
      <c r="CR648" s="19"/>
      <c r="CS648" s="20"/>
      <c r="CT648" s="25"/>
      <c r="CU648" s="125"/>
      <c r="CV648" s="125"/>
      <c r="CW648" s="1"/>
      <c r="CX648" s="1"/>
      <c r="CY648" s="1"/>
      <c r="CZ648" s="22"/>
      <c r="DA648" s="16"/>
      <c r="DB648" s="126"/>
      <c r="DC648" s="127"/>
      <c r="DD648" s="128"/>
      <c r="DE648" s="1"/>
      <c r="DF648" s="1"/>
      <c r="DG648" s="1"/>
      <c r="DH648" s="1"/>
      <c r="DI648" s="1" t="s">
        <v>435</v>
      </c>
      <c r="DJ648" s="206" t="s">
        <v>490</v>
      </c>
      <c r="DK648" s="4">
        <v>2</v>
      </c>
      <c r="DL648" s="4"/>
      <c r="DM648" s="4"/>
      <c r="DN648" s="16">
        <v>0</v>
      </c>
      <c r="DO648" s="4"/>
      <c r="DP648" s="4"/>
      <c r="DQ648" s="4"/>
      <c r="DR648" s="55" t="s">
        <v>430</v>
      </c>
      <c r="DS648" s="22" t="s">
        <v>430</v>
      </c>
      <c r="DT648" s="22">
        <v>144</v>
      </c>
      <c r="DU648" s="22">
        <v>4.8</v>
      </c>
      <c r="DV648" s="22">
        <v>95.2</v>
      </c>
      <c r="DW648" s="22" t="s">
        <v>430</v>
      </c>
      <c r="DX648" s="22" t="s">
        <v>430</v>
      </c>
      <c r="DY648" s="22" t="s">
        <v>430</v>
      </c>
      <c r="DZ648" s="22" t="s">
        <v>430</v>
      </c>
      <c r="EA648" s="2">
        <v>0</v>
      </c>
      <c r="EB648" s="2"/>
      <c r="EC648" s="36"/>
      <c r="ED648" s="36"/>
      <c r="EE648" s="4">
        <f>L648</f>
        <v>26</v>
      </c>
      <c r="EF648" s="4" t="s">
        <v>430</v>
      </c>
      <c r="EG648" s="4">
        <v>3</v>
      </c>
      <c r="EH648" s="4">
        <v>1</v>
      </c>
      <c r="EI648" s="4" t="s">
        <v>2957</v>
      </c>
      <c r="EJ648" s="4">
        <v>169</v>
      </c>
      <c r="EK648" s="4">
        <v>87</v>
      </c>
      <c r="EL648" s="6">
        <f t="shared" si="1077"/>
        <v>30.461118308182485</v>
      </c>
      <c r="EM648" s="4"/>
      <c r="EN648" s="4">
        <v>0</v>
      </c>
      <c r="EO648" s="4">
        <v>2</v>
      </c>
      <c r="EP648" s="4">
        <v>2</v>
      </c>
      <c r="EQ648" s="330" t="s">
        <v>2770</v>
      </c>
      <c r="ER648" s="330">
        <v>44637</v>
      </c>
      <c r="ES648" s="129">
        <f>C648</f>
        <v>17509</v>
      </c>
      <c r="ET648" s="130">
        <v>75</v>
      </c>
      <c r="EU648" s="130">
        <v>7571</v>
      </c>
      <c r="EV648" s="130">
        <v>9000</v>
      </c>
      <c r="EW648" s="130">
        <v>40560</v>
      </c>
      <c r="EX648" s="130">
        <v>2187</v>
      </c>
      <c r="EY648" s="131">
        <f t="shared" si="1062"/>
        <v>131.4144</v>
      </c>
      <c r="EZ648" s="38">
        <f t="shared" si="1063"/>
        <v>3416.7744000000002</v>
      </c>
      <c r="FA648" s="9"/>
      <c r="FB648" s="9"/>
      <c r="FC648" s="9"/>
      <c r="FD648" s="9"/>
      <c r="FE648" s="132"/>
      <c r="FF648" s="132"/>
      <c r="FG648" s="132"/>
      <c r="FH648" s="133"/>
      <c r="FI648" s="134"/>
      <c r="FJ648" s="133"/>
      <c r="FK648" s="135"/>
      <c r="FL648" s="136"/>
      <c r="FM648" s="9"/>
      <c r="FN648" s="1"/>
      <c r="FO648" s="40">
        <f t="shared" si="1064"/>
        <v>0.115</v>
      </c>
      <c r="FP648" s="9"/>
      <c r="FQ648" s="118">
        <f t="shared" si="1065"/>
        <v>28.886540747589486</v>
      </c>
      <c r="FR648" s="137">
        <f t="shared" si="1066"/>
        <v>0.13141439999999999</v>
      </c>
      <c r="FS648" s="9"/>
      <c r="FT648" s="1"/>
      <c r="FU648" s="335"/>
      <c r="FV648" s="344">
        <v>44440</v>
      </c>
      <c r="FW648" s="210"/>
      <c r="FX648" s="244" t="s">
        <v>1406</v>
      </c>
      <c r="FY648" s="243" t="s">
        <v>2625</v>
      </c>
      <c r="FZ648" s="1"/>
      <c r="GA648" s="1">
        <v>1</v>
      </c>
      <c r="GB648" s="9"/>
      <c r="GC648" s="9"/>
      <c r="GD648" s="1"/>
      <c r="GE648" s="20">
        <v>0</v>
      </c>
      <c r="GF648" s="237" t="s">
        <v>513</v>
      </c>
      <c r="GG648" s="1"/>
      <c r="GH648" s="244" t="s">
        <v>430</v>
      </c>
      <c r="GI648" s="351">
        <v>2</v>
      </c>
      <c r="GJ648" s="244" t="s">
        <v>430</v>
      </c>
      <c r="GK648" s="1"/>
      <c r="GL648" s="244" t="s">
        <v>513</v>
      </c>
      <c r="GM648" s="9"/>
      <c r="GN648" s="1"/>
      <c r="GO648" s="10">
        <v>44718</v>
      </c>
      <c r="GP648" s="10"/>
      <c r="GQ648" s="20"/>
      <c r="GR648" s="138"/>
      <c r="GS648" s="1"/>
      <c r="GT648" s="1"/>
      <c r="GU648" s="1"/>
      <c r="GV648" s="1"/>
      <c r="GW648" s="1"/>
      <c r="GX648" s="1"/>
      <c r="GY648" s="9"/>
      <c r="GZ648" s="9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22"/>
      <c r="KC648" s="22"/>
      <c r="KD648" s="22"/>
      <c r="KE648" s="20">
        <f t="shared" si="1067"/>
        <v>65.7072</v>
      </c>
      <c r="KF648" s="20">
        <f t="shared" si="1068"/>
        <v>59.53072319999999</v>
      </c>
      <c r="KG648" s="20">
        <f t="shared" si="1069"/>
        <v>5.2171516799999997</v>
      </c>
      <c r="KH648" s="20">
        <f t="shared" si="1070"/>
        <v>2.7597023999999997</v>
      </c>
      <c r="KI648" s="20">
        <f t="shared" si="1071"/>
        <v>0.11695881599999998</v>
      </c>
      <c r="KJ648" s="20">
        <f t="shared" si="1072"/>
        <v>23.157451324799997</v>
      </c>
      <c r="KK648" s="20">
        <f t="shared" si="1073"/>
        <v>13.6325356128</v>
      </c>
      <c r="KL648" s="20">
        <f t="shared" si="1074"/>
        <v>22.740736262399999</v>
      </c>
      <c r="KM648" s="1">
        <v>87.4</v>
      </c>
      <c r="KN648" s="1">
        <v>86.9</v>
      </c>
      <c r="KO648" s="9"/>
      <c r="KP648" s="22"/>
      <c r="KQ648" s="22"/>
      <c r="KR648" s="22"/>
      <c r="KS648" s="245" t="s">
        <v>430</v>
      </c>
      <c r="KT648" s="459" t="s">
        <v>430</v>
      </c>
      <c r="KU648" s="237" t="s">
        <v>430</v>
      </c>
      <c r="KV648" s="237" t="s">
        <v>430</v>
      </c>
      <c r="KW648" s="245" t="s">
        <v>430</v>
      </c>
      <c r="KX648" s="237" t="s">
        <v>430</v>
      </c>
      <c r="KY648" s="237" t="s">
        <v>430</v>
      </c>
      <c r="KZ648" s="237" t="s">
        <v>430</v>
      </c>
      <c r="LA648" s="11" t="s">
        <v>430</v>
      </c>
      <c r="LB648" s="11"/>
      <c r="LC648" s="11"/>
    </row>
    <row r="649" spans="1:315">
      <c r="A649" s="1">
        <v>325</v>
      </c>
      <c r="B649" s="415">
        <f>COUNTIFS($D$3:D649,D649,$F$3:F649,F649)</f>
        <v>1</v>
      </c>
      <c r="C649" s="21">
        <v>9918</v>
      </c>
      <c r="D649" s="21" t="s">
        <v>2308</v>
      </c>
      <c r="E649" s="1" t="s">
        <v>665</v>
      </c>
      <c r="F649" s="12">
        <v>6609101235</v>
      </c>
      <c r="G649" s="1">
        <v>52</v>
      </c>
      <c r="H649" s="441">
        <v>43441</v>
      </c>
      <c r="I649" s="162"/>
      <c r="J649" s="24"/>
      <c r="K649" s="9"/>
      <c r="L649" s="1"/>
      <c r="M649" s="1"/>
      <c r="N649" s="1"/>
      <c r="O649" s="1"/>
      <c r="P649" s="25"/>
      <c r="Q649" s="25"/>
      <c r="R649" s="25"/>
      <c r="S649" s="27"/>
      <c r="T649" s="27"/>
      <c r="U649" s="27"/>
      <c r="V649" s="27"/>
      <c r="W649" s="27"/>
      <c r="X649" s="27"/>
      <c r="Y649" s="26"/>
      <c r="Z649" s="8"/>
      <c r="AA649" s="1"/>
      <c r="AB649" s="1"/>
      <c r="AC649" s="1"/>
      <c r="AD649" s="1"/>
      <c r="AE649" s="1"/>
      <c r="AF649" s="1"/>
      <c r="AG649" s="136"/>
      <c r="AH649" s="9"/>
      <c r="AI649" s="1"/>
      <c r="AJ649" s="1"/>
      <c r="AK649" s="112"/>
      <c r="AL649" s="1"/>
      <c r="AM649" s="1"/>
      <c r="AN649" s="1"/>
      <c r="AO649" s="163"/>
      <c r="AP649" s="164"/>
      <c r="AQ649" s="165"/>
      <c r="AR649" s="166"/>
      <c r="AS649" s="135"/>
      <c r="AT649" s="21"/>
      <c r="AU649" s="167"/>
      <c r="AV649" s="1"/>
      <c r="AW649" s="1"/>
      <c r="AX649" s="168"/>
      <c r="AY649" s="1"/>
      <c r="AZ649" s="1"/>
      <c r="BA649" s="142"/>
      <c r="BB649" s="1"/>
      <c r="BC649" s="169"/>
      <c r="BD649" s="4"/>
      <c r="BE649" s="1"/>
      <c r="BF649" s="1"/>
      <c r="BG649" s="1"/>
      <c r="BH649" s="1"/>
      <c r="BI649" s="1"/>
      <c r="BJ649" s="1"/>
      <c r="BK649" s="1"/>
      <c r="BL649" s="170"/>
      <c r="BM649" s="123"/>
      <c r="BN649" s="4"/>
      <c r="BO649" s="1"/>
      <c r="BP649" s="1"/>
      <c r="BQ649" s="1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5"/>
      <c r="CP649" s="4"/>
      <c r="CQ649" s="1"/>
      <c r="CR649" s="1"/>
      <c r="CS649" s="1"/>
      <c r="CT649" s="25"/>
      <c r="CU649" s="125"/>
      <c r="CV649" s="125"/>
      <c r="CW649" s="1"/>
      <c r="CX649" s="1"/>
      <c r="CY649" s="1"/>
      <c r="CZ649" s="1"/>
      <c r="DA649" s="1"/>
      <c r="DB649" s="126"/>
      <c r="DC649" s="8"/>
      <c r="DD649" s="8"/>
      <c r="DE649" s="1"/>
      <c r="DF649" s="1"/>
      <c r="DG649" s="1"/>
      <c r="DH649" s="1"/>
      <c r="DI649" s="2"/>
      <c r="DJ649" s="206" t="s">
        <v>490</v>
      </c>
      <c r="DK649" s="4"/>
      <c r="DL649" s="4"/>
      <c r="DM649" s="4"/>
      <c r="DN649" s="4"/>
      <c r="DO649" s="4"/>
      <c r="DP649" s="4"/>
      <c r="DQ649" s="4"/>
      <c r="DR649" s="1"/>
      <c r="DS649" s="1"/>
      <c r="DT649" s="2"/>
      <c r="DU649" s="2"/>
      <c r="DV649" s="2"/>
      <c r="DW649" s="2"/>
      <c r="DX649" s="2"/>
      <c r="DY649" s="2"/>
      <c r="DZ649" s="2"/>
      <c r="EA649" s="2"/>
      <c r="EB649" s="1"/>
      <c r="EC649" s="9"/>
      <c r="ED649" s="9"/>
      <c r="EE649" s="9"/>
      <c r="EF649" s="1">
        <v>60</v>
      </c>
      <c r="EG649" s="1"/>
      <c r="EH649" s="1">
        <v>1</v>
      </c>
      <c r="EI649" s="237" t="s">
        <v>2959</v>
      </c>
      <c r="EJ649" s="1">
        <v>187</v>
      </c>
      <c r="EK649" s="1">
        <v>106</v>
      </c>
      <c r="EL649" s="6">
        <f>EK649/((EJ649/100)*(EJ649/100))</f>
        <v>30.312562555406213</v>
      </c>
      <c r="EM649" s="1"/>
      <c r="EN649" s="1">
        <v>1</v>
      </c>
      <c r="EO649" s="1">
        <v>1</v>
      </c>
      <c r="EP649" s="1">
        <v>1</v>
      </c>
      <c r="EQ649" s="244" t="s">
        <v>2958</v>
      </c>
      <c r="ER649" s="10">
        <v>43176</v>
      </c>
      <c r="ES649" s="129"/>
      <c r="ET649" s="9"/>
      <c r="EU649" s="9"/>
      <c r="EV649" s="9"/>
      <c r="EW649" s="9"/>
      <c r="EX649" s="9"/>
      <c r="EY649" s="132"/>
      <c r="EZ649" s="132"/>
      <c r="FA649" s="11"/>
      <c r="FB649" s="9"/>
      <c r="FC649" s="9"/>
      <c r="FD649" s="9"/>
      <c r="FE649" s="9"/>
      <c r="FF649" s="9"/>
      <c r="FG649" s="132"/>
      <c r="FH649" s="132"/>
      <c r="FI649" s="134"/>
      <c r="FJ649" s="133"/>
      <c r="FK649" s="171"/>
      <c r="FL649" s="21"/>
      <c r="FM649" s="136"/>
      <c r="FN649" s="9"/>
      <c r="FO649" s="36"/>
      <c r="FP649" s="9"/>
      <c r="FQ649" s="132"/>
      <c r="FR649" s="132"/>
      <c r="FS649" s="1"/>
      <c r="FT649" s="1"/>
      <c r="FU649" s="335" t="s">
        <v>772</v>
      </c>
      <c r="FV649" s="344">
        <v>43160</v>
      </c>
      <c r="FW649" s="210" t="s">
        <v>772</v>
      </c>
      <c r="FX649" s="244" t="s">
        <v>430</v>
      </c>
      <c r="FY649" s="243" t="s">
        <v>2786</v>
      </c>
      <c r="FZ649" s="1"/>
      <c r="GA649" s="1">
        <v>1</v>
      </c>
      <c r="GB649" s="9"/>
      <c r="GC649" s="9"/>
      <c r="GD649" s="1"/>
      <c r="GE649" s="20">
        <v>0</v>
      </c>
      <c r="GF649" s="237" t="s">
        <v>513</v>
      </c>
      <c r="GG649" s="1"/>
      <c r="GH649" s="28">
        <v>43490</v>
      </c>
      <c r="GI649" s="351">
        <v>1</v>
      </c>
      <c r="GJ649" s="244" t="s">
        <v>2960</v>
      </c>
      <c r="GK649" s="1"/>
      <c r="GL649" s="244" t="s">
        <v>513</v>
      </c>
      <c r="GM649" s="9"/>
      <c r="GN649" s="1"/>
      <c r="GO649" s="1"/>
      <c r="GP649" s="4"/>
      <c r="GQ649" s="1"/>
      <c r="GR649" s="138"/>
      <c r="GS649" s="1"/>
      <c r="GT649" s="1"/>
      <c r="GU649" s="1"/>
      <c r="GV649" s="1"/>
      <c r="GW649" s="1"/>
      <c r="GX649" s="1"/>
      <c r="GY649" s="9"/>
      <c r="GZ649" s="9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9"/>
      <c r="KC649" s="9"/>
      <c r="KD649" s="9"/>
      <c r="KE649" s="9"/>
      <c r="KF649" s="9"/>
      <c r="KG649" s="9"/>
      <c r="KH649" s="9"/>
      <c r="KI649" s="9"/>
      <c r="KJ649" s="9"/>
      <c r="KK649" s="9"/>
      <c r="KL649" s="9"/>
      <c r="KM649" s="9"/>
      <c r="KN649" s="9"/>
      <c r="KO649" s="9"/>
      <c r="KP649" s="1"/>
      <c r="KQ649" s="9"/>
      <c r="KR649" s="9"/>
      <c r="KS649" s="23">
        <v>43490</v>
      </c>
      <c r="KT649" s="20">
        <v>2</v>
      </c>
      <c r="KU649" s="1">
        <v>2</v>
      </c>
      <c r="KV649" s="1">
        <v>3</v>
      </c>
      <c r="KW649" s="23">
        <v>43999</v>
      </c>
      <c r="KX649" s="1">
        <v>1</v>
      </c>
      <c r="KY649" s="1">
        <v>0</v>
      </c>
      <c r="KZ649" s="1">
        <v>3</v>
      </c>
      <c r="LA649" s="11" t="s">
        <v>2498</v>
      </c>
      <c r="LB649" s="11"/>
      <c r="LC649" s="11"/>
    </row>
    <row r="650" spans="1:315">
      <c r="A650" s="1">
        <v>193</v>
      </c>
      <c r="B650" s="1">
        <f>COUNTIFS($D$3:D650,D650,$F$3:F650,F650)</f>
        <v>1</v>
      </c>
      <c r="C650" s="34">
        <v>17953</v>
      </c>
      <c r="D650" s="21" t="s">
        <v>2108</v>
      </c>
      <c r="E650" s="2" t="s">
        <v>538</v>
      </c>
      <c r="F650" s="12">
        <v>445924462</v>
      </c>
      <c r="G650" s="1">
        <v>78</v>
      </c>
      <c r="H650" s="441">
        <v>44804</v>
      </c>
      <c r="I650" s="29" t="s">
        <v>441</v>
      </c>
      <c r="J650" s="24" t="s">
        <v>486</v>
      </c>
      <c r="K650" s="2" t="s">
        <v>429</v>
      </c>
      <c r="L650" s="2">
        <v>12</v>
      </c>
      <c r="M650" s="2" t="s">
        <v>2109</v>
      </c>
      <c r="N650" s="2" t="s">
        <v>430</v>
      </c>
      <c r="O650" s="11"/>
      <c r="P650" s="2" t="s">
        <v>2087</v>
      </c>
      <c r="Q650" s="11" t="s">
        <v>2097</v>
      </c>
      <c r="R650" s="11"/>
      <c r="S650" s="11"/>
      <c r="T650" s="41"/>
      <c r="U650" s="41"/>
      <c r="V650" s="61" t="s">
        <v>1980</v>
      </c>
      <c r="W650" s="41" t="s">
        <v>1305</v>
      </c>
      <c r="X650" s="41" t="s">
        <v>1880</v>
      </c>
      <c r="Y650" s="41"/>
      <c r="Z650" s="29" t="s">
        <v>2001</v>
      </c>
      <c r="AA650" s="1" t="s">
        <v>1780</v>
      </c>
      <c r="AB650" s="1"/>
      <c r="AC650" s="112">
        <v>9679</v>
      </c>
      <c r="AD650" s="112">
        <v>116000</v>
      </c>
      <c r="AE650" s="1"/>
      <c r="AF650" s="1"/>
      <c r="AG650" s="11" t="s">
        <v>482</v>
      </c>
      <c r="AH650" s="112">
        <v>10000</v>
      </c>
      <c r="AI650" s="1"/>
      <c r="AJ650" s="11"/>
      <c r="AK650" s="112"/>
      <c r="AL650" s="1"/>
      <c r="AM650" s="11"/>
      <c r="AN650" s="1"/>
      <c r="AO650" s="113"/>
      <c r="AP650" s="114"/>
      <c r="AQ650" s="115"/>
      <c r="AR650" s="116">
        <f>AO650+AP650+AQ650</f>
        <v>0</v>
      </c>
      <c r="AS650" s="117" t="e">
        <f>AO650/AP650</f>
        <v>#DIV/0!</v>
      </c>
      <c r="AT650" s="118" t="e">
        <f>AO650/AP650*AQ650</f>
        <v>#DIV/0!</v>
      </c>
      <c r="AU650" s="119" t="e">
        <f>AO650/(AP650+AQ650)</f>
        <v>#DIV/0!</v>
      </c>
      <c r="AV650" s="19" t="e">
        <f>AW650*AO650/100</f>
        <v>#DIV/0!</v>
      </c>
      <c r="AW650" s="19" t="e">
        <f>98-AY650</f>
        <v>#DIV/0!</v>
      </c>
      <c r="AX650" s="120"/>
      <c r="AY650" s="19" t="e">
        <f>AX650*100/AO650</f>
        <v>#DIV/0!</v>
      </c>
      <c r="AZ650" s="1" t="s">
        <v>431</v>
      </c>
      <c r="BA650" s="55"/>
      <c r="BB650" s="1" t="s">
        <v>431</v>
      </c>
      <c r="BC650" s="6"/>
      <c r="BD650" s="6"/>
      <c r="BE650" s="19"/>
      <c r="BF650" s="19"/>
      <c r="BG650" s="64"/>
      <c r="BH650" s="64"/>
      <c r="BI650" s="19"/>
      <c r="BJ650" s="19"/>
      <c r="BK650" s="19">
        <f>100-BJ650</f>
        <v>100</v>
      </c>
      <c r="BL650" s="121">
        <f>BJ650/BK650</f>
        <v>0</v>
      </c>
      <c r="BM650" s="122"/>
      <c r="BN650" s="6" t="e">
        <f>BM650*100/AO650</f>
        <v>#DIV/0!</v>
      </c>
      <c r="BO650" s="1" t="s">
        <v>431</v>
      </c>
      <c r="BP650" s="19"/>
      <c r="BQ650" s="19"/>
      <c r="BR650" s="42"/>
      <c r="BS650" s="6">
        <f>BX650+BZ650</f>
        <v>0</v>
      </c>
      <c r="BT650" s="4"/>
      <c r="BU650" s="42"/>
      <c r="BV650" s="6">
        <f>100-BT650</f>
        <v>100</v>
      </c>
      <c r="BW650" s="6">
        <f>BY650+CA650+CC650</f>
        <v>0</v>
      </c>
      <c r="BX650" s="22"/>
      <c r="BY650" s="22">
        <f>BX650*AP650/100</f>
        <v>0</v>
      </c>
      <c r="BZ650" s="6"/>
      <c r="CA650" s="22">
        <f>BZ650*AP650/100</f>
        <v>0</v>
      </c>
      <c r="CB650" s="6"/>
      <c r="CC650" s="22">
        <f>CB650*AP650/100</f>
        <v>0</v>
      </c>
      <c r="CD650" s="22" t="s">
        <v>431</v>
      </c>
      <c r="CE650" s="123"/>
      <c r="CF650" s="124"/>
      <c r="CG650" s="123"/>
      <c r="CH650" s="124"/>
      <c r="CI650" s="123"/>
      <c r="CJ650" s="123"/>
      <c r="CK650" s="124"/>
      <c r="CL650" s="19" t="e">
        <f>BX650/BZ650</f>
        <v>#DIV/0!</v>
      </c>
      <c r="CM650" s="19"/>
      <c r="CN650" s="19"/>
      <c r="CO650" s="19"/>
      <c r="CP650" s="6"/>
      <c r="CQ650" s="19"/>
      <c r="CR650" s="19"/>
      <c r="CS650" s="20"/>
      <c r="CT650" s="25"/>
      <c r="CU650" s="125"/>
      <c r="CV650" s="125"/>
      <c r="CW650" s="1"/>
      <c r="CX650" s="1"/>
      <c r="CY650" s="1"/>
      <c r="CZ650" s="22"/>
      <c r="DA650" s="16"/>
      <c r="DB650" s="126"/>
      <c r="DC650" s="127"/>
      <c r="DD650" s="128"/>
      <c r="DE650" s="1"/>
      <c r="DF650" s="1"/>
      <c r="DG650" s="1"/>
      <c r="DH650" s="1"/>
      <c r="DI650" s="1"/>
      <c r="DJ650" s="205" t="s">
        <v>482</v>
      </c>
      <c r="DK650" s="4"/>
      <c r="DL650" s="4"/>
      <c r="DM650" s="4"/>
      <c r="DN650" s="16"/>
      <c r="DO650" s="4"/>
      <c r="DP650" s="4"/>
      <c r="DQ650" s="4"/>
      <c r="DR650" s="55"/>
      <c r="DS650" s="22"/>
      <c r="DT650" s="22"/>
      <c r="DU650" s="22"/>
      <c r="DV650" s="22"/>
      <c r="DW650" s="22"/>
      <c r="DX650" s="22"/>
      <c r="DY650" s="22"/>
      <c r="DZ650" s="22"/>
      <c r="EA650" s="2"/>
      <c r="EB650" s="2"/>
      <c r="EC650" s="36"/>
      <c r="ED650" s="36"/>
      <c r="EE650" s="4">
        <f>L650</f>
        <v>12</v>
      </c>
      <c r="EF650" s="4">
        <v>30</v>
      </c>
      <c r="EG650" s="4"/>
      <c r="EH650" s="4">
        <v>1</v>
      </c>
      <c r="EI650" s="4" t="s">
        <v>2656</v>
      </c>
      <c r="EJ650" s="4">
        <v>160</v>
      </c>
      <c r="EK650" s="4">
        <v>83</v>
      </c>
      <c r="EL650" s="6">
        <f>EK650/(EJ650*EJ650*0.01*0.01)</f>
        <v>32.421875</v>
      </c>
      <c r="EM650" s="4"/>
      <c r="EN650" s="4">
        <v>1</v>
      </c>
      <c r="EO650" s="4">
        <v>3</v>
      </c>
      <c r="EP650" s="4">
        <v>2</v>
      </c>
      <c r="EQ650" s="31" t="s">
        <v>513</v>
      </c>
      <c r="ER650" s="14" t="s">
        <v>513</v>
      </c>
      <c r="ES650" s="129">
        <f>C650</f>
        <v>17953</v>
      </c>
      <c r="ET650" s="130">
        <v>75</v>
      </c>
      <c r="EU650" s="130"/>
      <c r="EV650" s="130">
        <v>4000</v>
      </c>
      <c r="EW650" s="130">
        <v>40560</v>
      </c>
      <c r="EX650" s="130"/>
      <c r="EY650" s="131">
        <f>EX650/EV650*EW650/ET650</f>
        <v>0</v>
      </c>
      <c r="EZ650" s="38">
        <f>L650*EY650</f>
        <v>0</v>
      </c>
      <c r="FA650" s="9"/>
      <c r="FB650" s="9"/>
      <c r="FC650" s="9"/>
      <c r="FD650" s="9"/>
      <c r="FE650" s="132"/>
      <c r="FF650" s="132"/>
      <c r="FG650" s="132"/>
      <c r="FH650" s="133"/>
      <c r="FI650" s="134"/>
      <c r="FJ650" s="133"/>
      <c r="FK650" s="135"/>
      <c r="FL650" s="136"/>
      <c r="FM650" s="9"/>
      <c r="FN650" s="1"/>
      <c r="FO650" s="40" t="e">
        <f>#REF!/1000</f>
        <v>#REF!</v>
      </c>
      <c r="FP650" s="9"/>
      <c r="FQ650" s="118" t="e">
        <f>EX650*100/EU650</f>
        <v>#DIV/0!</v>
      </c>
      <c r="FR650" s="137">
        <f>EY650/1000</f>
        <v>0</v>
      </c>
      <c r="FS650" s="9"/>
      <c r="FT650" s="1"/>
      <c r="FU650" s="336">
        <v>44774</v>
      </c>
      <c r="FV650" s="343"/>
      <c r="FW650" s="237" t="s">
        <v>2609</v>
      </c>
      <c r="FX650" s="208"/>
      <c r="FY650" s="243" t="s">
        <v>430</v>
      </c>
      <c r="FZ650" s="1"/>
      <c r="GA650" s="237" t="s">
        <v>430</v>
      </c>
      <c r="GB650" s="9"/>
      <c r="GC650" s="9"/>
      <c r="GD650" s="1"/>
      <c r="GE650" s="20">
        <v>0</v>
      </c>
      <c r="GF650" s="237" t="s">
        <v>513</v>
      </c>
      <c r="GG650" s="1"/>
      <c r="GH650" s="28">
        <v>44820</v>
      </c>
      <c r="GI650" s="351">
        <v>1</v>
      </c>
      <c r="GJ650" s="244" t="s">
        <v>2961</v>
      </c>
      <c r="GK650" s="1"/>
      <c r="GL650" s="244" t="s">
        <v>513</v>
      </c>
      <c r="GM650" s="9"/>
      <c r="GN650" s="1"/>
      <c r="GO650" s="10"/>
      <c r="GP650" s="10"/>
      <c r="GQ650" s="20"/>
      <c r="GR650" s="138"/>
      <c r="GS650" s="1"/>
      <c r="GT650" s="1"/>
      <c r="GU650" s="1"/>
      <c r="GV650" s="1"/>
      <c r="GW650" s="1"/>
      <c r="GX650" s="1"/>
      <c r="GY650" s="9"/>
      <c r="GZ650" s="9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22"/>
      <c r="KC650" s="22"/>
      <c r="KD650" s="22"/>
      <c r="KE650" s="20">
        <f>FR650*AO650/100*1000</f>
        <v>0</v>
      </c>
      <c r="KF650" s="20">
        <f>FR650*AP650/100*1000</f>
        <v>0</v>
      </c>
      <c r="KG650" s="20">
        <f>FR650*AQ650/100*1000</f>
        <v>0</v>
      </c>
      <c r="KH650" s="20">
        <f>FR650*AX650/100*1000</f>
        <v>0</v>
      </c>
      <c r="KI650" s="20">
        <f>FR650*BM650/100*1000</f>
        <v>0</v>
      </c>
      <c r="KJ650" s="20">
        <f>FR650*BY650/100*1000</f>
        <v>0</v>
      </c>
      <c r="KK650" s="20">
        <f>FR650*CA650/100*1000</f>
        <v>0</v>
      </c>
      <c r="KL650" s="20">
        <f>FR650*CC650/100*1000</f>
        <v>0</v>
      </c>
      <c r="KM650" s="1"/>
      <c r="KN650" s="1"/>
      <c r="KO650" s="9"/>
      <c r="KP650" s="22"/>
      <c r="KQ650" s="22"/>
      <c r="KR650" s="22"/>
      <c r="KS650" s="23">
        <v>44820</v>
      </c>
      <c r="KT650" s="20">
        <v>2</v>
      </c>
      <c r="KU650" s="1">
        <v>1</v>
      </c>
      <c r="KV650" s="1">
        <v>1</v>
      </c>
      <c r="KW650" s="23">
        <v>44860</v>
      </c>
      <c r="KX650" s="1">
        <v>1</v>
      </c>
      <c r="KY650" s="2">
        <v>0</v>
      </c>
      <c r="KZ650" s="2">
        <v>3</v>
      </c>
      <c r="LA650" s="11" t="s">
        <v>2480</v>
      </c>
      <c r="LB650" s="11"/>
      <c r="LC650" s="11"/>
    </row>
    <row r="651" spans="1:315">
      <c r="A651" s="1">
        <v>72</v>
      </c>
      <c r="B651" s="415">
        <f>COUNTIFS($D$3:D651,D651,$F$3:F651,F651)</f>
        <v>1</v>
      </c>
      <c r="C651" s="21">
        <v>10347</v>
      </c>
      <c r="D651" s="21" t="s">
        <v>2320</v>
      </c>
      <c r="E651" s="1" t="s">
        <v>2321</v>
      </c>
      <c r="F651" s="12">
        <v>8809225821</v>
      </c>
      <c r="G651" s="1">
        <v>31</v>
      </c>
      <c r="H651" s="441">
        <v>43521</v>
      </c>
      <c r="I651" s="162"/>
      <c r="J651" s="24"/>
      <c r="K651" s="9"/>
      <c r="L651" s="1"/>
      <c r="M651" s="1"/>
      <c r="N651" s="1"/>
      <c r="O651" s="1"/>
      <c r="P651" s="25"/>
      <c r="Q651" s="25"/>
      <c r="R651" s="25"/>
      <c r="S651" s="27"/>
      <c r="T651" s="27"/>
      <c r="U651" s="27"/>
      <c r="V651" s="27"/>
      <c r="W651" s="27"/>
      <c r="X651" s="27"/>
      <c r="Y651" s="26"/>
      <c r="Z651" s="8"/>
      <c r="AA651" s="1"/>
      <c r="AB651" s="1"/>
      <c r="AC651" s="1"/>
      <c r="AD651" s="1"/>
      <c r="AE651" s="1"/>
      <c r="AF651" s="1"/>
      <c r="AG651" s="136"/>
      <c r="AH651" s="9"/>
      <c r="AI651" s="1"/>
      <c r="AJ651" s="1"/>
      <c r="AK651" s="112"/>
      <c r="AL651" s="1"/>
      <c r="AM651" s="1"/>
      <c r="AN651" s="1"/>
      <c r="AO651" s="163"/>
      <c r="AP651" s="164"/>
      <c r="AQ651" s="165"/>
      <c r="AR651" s="166"/>
      <c r="AS651" s="135"/>
      <c r="AT651" s="21"/>
      <c r="AU651" s="167"/>
      <c r="AV651" s="1"/>
      <c r="AW651" s="1"/>
      <c r="AX651" s="168"/>
      <c r="AY651" s="1"/>
      <c r="AZ651" s="1"/>
      <c r="BA651" s="142"/>
      <c r="BB651" s="1"/>
      <c r="BC651" s="169"/>
      <c r="BD651" s="4"/>
      <c r="BE651" s="1"/>
      <c r="BF651" s="1"/>
      <c r="BG651" s="1"/>
      <c r="BH651" s="1"/>
      <c r="BI651" s="1"/>
      <c r="BJ651" s="1"/>
      <c r="BK651" s="1"/>
      <c r="BL651" s="170"/>
      <c r="BM651" s="123"/>
      <c r="BN651" s="4"/>
      <c r="BO651" s="1"/>
      <c r="BP651" s="1"/>
      <c r="BQ651" s="1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25"/>
      <c r="CP651" s="4"/>
      <c r="CQ651" s="1"/>
      <c r="CR651" s="1"/>
      <c r="CS651" s="1"/>
      <c r="CT651" s="25"/>
      <c r="CU651" s="125"/>
      <c r="CV651" s="125"/>
      <c r="CW651" s="1"/>
      <c r="CX651" s="1"/>
      <c r="CY651" s="1"/>
      <c r="CZ651" s="1"/>
      <c r="DA651" s="1"/>
      <c r="DB651" s="126"/>
      <c r="DC651" s="8"/>
      <c r="DD651" s="8"/>
      <c r="DE651" s="1"/>
      <c r="DF651" s="1"/>
      <c r="DG651" s="1"/>
      <c r="DH651" s="1"/>
      <c r="DI651" s="2"/>
      <c r="DJ651" s="206" t="s">
        <v>490</v>
      </c>
      <c r="DK651" s="4"/>
      <c r="DL651" s="4"/>
      <c r="DM651" s="4"/>
      <c r="DN651" s="4"/>
      <c r="DO651" s="4"/>
      <c r="DP651" s="4"/>
      <c r="DQ651" s="4"/>
      <c r="DR651" s="1"/>
      <c r="DS651" s="1"/>
      <c r="DT651" s="2"/>
      <c r="DU651" s="2"/>
      <c r="DV651" s="2"/>
      <c r="DW651" s="2"/>
      <c r="DX651" s="2"/>
      <c r="DY651" s="2"/>
      <c r="DZ651" s="2"/>
      <c r="EA651" s="2"/>
      <c r="EB651" s="1"/>
      <c r="EC651" s="9"/>
      <c r="ED651" s="9"/>
      <c r="EE651" s="9"/>
      <c r="EF651" s="1">
        <v>20</v>
      </c>
      <c r="EG651" s="1"/>
      <c r="EH651" s="1">
        <v>1</v>
      </c>
      <c r="EI651" s="237" t="s">
        <v>2964</v>
      </c>
      <c r="EJ651" s="1">
        <v>175</v>
      </c>
      <c r="EK651" s="1">
        <v>74</v>
      </c>
      <c r="EL651" s="6">
        <f>EK651/((EJ651/100)*(EJ651/100))</f>
        <v>24.163265306122447</v>
      </c>
      <c r="EM651" s="1"/>
      <c r="EN651" s="1">
        <v>1</v>
      </c>
      <c r="EO651" s="1">
        <v>2</v>
      </c>
      <c r="EP651" s="1">
        <v>2</v>
      </c>
      <c r="EQ651" s="244" t="s">
        <v>2962</v>
      </c>
      <c r="ER651" s="10">
        <v>39499</v>
      </c>
      <c r="ES651" s="129"/>
      <c r="ET651" s="9"/>
      <c r="EU651" s="9"/>
      <c r="EV651" s="9"/>
      <c r="EW651" s="9"/>
      <c r="EX651" s="9"/>
      <c r="EY651" s="132"/>
      <c r="EZ651" s="132"/>
      <c r="FA651" s="11"/>
      <c r="FB651" s="9"/>
      <c r="FC651" s="9"/>
      <c r="FD651" s="9"/>
      <c r="FE651" s="9"/>
      <c r="FF651" s="9"/>
      <c r="FG651" s="132"/>
      <c r="FH651" s="132"/>
      <c r="FI651" s="134"/>
      <c r="FJ651" s="133"/>
      <c r="FK651" s="171"/>
      <c r="FL651" s="21"/>
      <c r="FM651" s="136"/>
      <c r="FN651" s="9"/>
      <c r="FO651" s="36"/>
      <c r="FP651" s="9"/>
      <c r="FQ651" s="132"/>
      <c r="FR651" s="132"/>
      <c r="FS651" s="1"/>
      <c r="FT651" s="1"/>
      <c r="FU651" s="335" t="s">
        <v>772</v>
      </c>
      <c r="FV651" s="344">
        <v>42278</v>
      </c>
      <c r="FW651" s="210" t="s">
        <v>772</v>
      </c>
      <c r="FX651" s="244" t="s">
        <v>2609</v>
      </c>
      <c r="FY651" s="243" t="s">
        <v>2743</v>
      </c>
      <c r="FZ651" s="1"/>
      <c r="GA651" s="1">
        <v>1</v>
      </c>
      <c r="GB651" s="9"/>
      <c r="GC651" s="9"/>
      <c r="GD651" s="1"/>
      <c r="GE651" s="20">
        <v>1</v>
      </c>
      <c r="GF651" s="237" t="s">
        <v>2478</v>
      </c>
      <c r="GG651" s="1"/>
      <c r="GH651" s="28">
        <v>43558</v>
      </c>
      <c r="GI651" s="351">
        <v>1</v>
      </c>
      <c r="GJ651" s="244" t="s">
        <v>2963</v>
      </c>
      <c r="GK651" s="1"/>
      <c r="GL651" s="244" t="s">
        <v>513</v>
      </c>
      <c r="GM651" s="9"/>
      <c r="GN651" s="1"/>
      <c r="GO651" s="1"/>
      <c r="GP651" s="4"/>
      <c r="GQ651" s="1"/>
      <c r="GR651" s="138"/>
      <c r="GS651" s="1"/>
      <c r="GT651" s="1"/>
      <c r="GU651" s="1"/>
      <c r="GV651" s="1"/>
      <c r="GW651" s="1"/>
      <c r="GX651" s="1"/>
      <c r="GY651" s="9"/>
      <c r="GZ651" s="9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9"/>
      <c r="KC651" s="9"/>
      <c r="KD651" s="9"/>
      <c r="KE651" s="9"/>
      <c r="KF651" s="9"/>
      <c r="KG651" s="9"/>
      <c r="KH651" s="9"/>
      <c r="KI651" s="9"/>
      <c r="KJ651" s="9"/>
      <c r="KK651" s="9"/>
      <c r="KL651" s="9"/>
      <c r="KM651" s="9"/>
      <c r="KN651" s="9"/>
      <c r="KO651" s="9"/>
      <c r="KP651" s="1"/>
      <c r="KQ651" s="9"/>
      <c r="KR651" s="9"/>
      <c r="KS651" s="23">
        <v>43558</v>
      </c>
      <c r="KT651" s="20">
        <v>2</v>
      </c>
      <c r="KU651" s="1">
        <v>1</v>
      </c>
      <c r="KV651" s="1">
        <v>2</v>
      </c>
      <c r="KW651" s="23">
        <v>43857</v>
      </c>
      <c r="KX651" s="1">
        <v>1</v>
      </c>
      <c r="KY651" s="1">
        <v>3</v>
      </c>
      <c r="KZ651" s="1">
        <v>3</v>
      </c>
      <c r="LA651" s="11" t="s">
        <v>2870</v>
      </c>
      <c r="LB651" s="11"/>
      <c r="LC651" s="11"/>
    </row>
    <row r="652" spans="1:315">
      <c r="A652" s="1">
        <v>192</v>
      </c>
      <c r="B652" s="1">
        <f>COUNTIFS($D$3:D652,D652,$F$3:F652,F652)</f>
        <v>1</v>
      </c>
      <c r="C652" s="34">
        <v>15695</v>
      </c>
      <c r="D652" s="21" t="s">
        <v>1688</v>
      </c>
      <c r="E652" s="2" t="s">
        <v>468</v>
      </c>
      <c r="F652" s="12">
        <v>415830463</v>
      </c>
      <c r="G652" s="1">
        <v>80</v>
      </c>
      <c r="H652" s="441">
        <v>44384</v>
      </c>
      <c r="I652" s="29" t="s">
        <v>1689</v>
      </c>
      <c r="J652" s="24" t="s">
        <v>486</v>
      </c>
      <c r="K652" s="2" t="s">
        <v>429</v>
      </c>
      <c r="L652" s="2">
        <v>12</v>
      </c>
      <c r="M652" s="2">
        <v>3</v>
      </c>
      <c r="N652" s="2" t="s">
        <v>643</v>
      </c>
      <c r="O652" s="11"/>
      <c r="P652" s="2" t="s">
        <v>1683</v>
      </c>
      <c r="Q652" s="11"/>
      <c r="R652" s="11"/>
      <c r="S652" s="11"/>
      <c r="T652" s="41"/>
      <c r="U652" s="41"/>
      <c r="V652" s="61" t="s">
        <v>1358</v>
      </c>
      <c r="W652" s="11"/>
      <c r="X652" s="69" t="s">
        <v>1650</v>
      </c>
      <c r="Y652" s="63"/>
      <c r="Z652" s="11"/>
      <c r="AA652" s="1" t="s">
        <v>760</v>
      </c>
      <c r="AB652" s="1"/>
      <c r="AC652" s="112">
        <v>145</v>
      </c>
      <c r="AD652" s="112">
        <v>1700</v>
      </c>
      <c r="AE652" s="11"/>
      <c r="AF652" s="11"/>
      <c r="AG652" s="11" t="s">
        <v>482</v>
      </c>
      <c r="AH652" s="112">
        <v>150</v>
      </c>
      <c r="AI652" s="11"/>
      <c r="AJ652" s="11"/>
      <c r="AK652" s="112"/>
      <c r="AL652" s="1"/>
      <c r="AM652" s="11"/>
      <c r="AN652" s="1"/>
      <c r="AO652" s="113">
        <v>30.5</v>
      </c>
      <c r="AP652" s="114">
        <v>49.8</v>
      </c>
      <c r="AQ652" s="115">
        <v>19.100000000000001</v>
      </c>
      <c r="AR652" s="116">
        <f t="shared" ref="AR652:AR658" si="1078">AO652+AP652+AQ652</f>
        <v>99.4</v>
      </c>
      <c r="AS652" s="117">
        <f t="shared" ref="AS652:AS658" si="1079">AO652/AP652</f>
        <v>0.61244979919678721</v>
      </c>
      <c r="AT652" s="118">
        <f t="shared" ref="AT652:AT658" si="1080">AO652/AP652*AQ652</f>
        <v>11.697791164658637</v>
      </c>
      <c r="AU652" s="119">
        <f t="shared" ref="AU652:AU658" si="1081">AO652/(AP652+AQ652)</f>
        <v>0.44267053701015963</v>
      </c>
      <c r="AV652" s="19">
        <f>AW652*AO652/100</f>
        <v>27.33</v>
      </c>
      <c r="AW652" s="19">
        <f>98-AY652-(CD652*100/AO652)</f>
        <v>89.606557377049185</v>
      </c>
      <c r="AX652" s="120">
        <v>1.95</v>
      </c>
      <c r="AY652" s="19">
        <f>AX652*100/AO652</f>
        <v>6.3934426229508201</v>
      </c>
      <c r="AZ652" s="1" t="s">
        <v>431</v>
      </c>
      <c r="BA652" s="55">
        <v>8.125</v>
      </c>
      <c r="BB652" s="1" t="s">
        <v>431</v>
      </c>
      <c r="BC652" s="6">
        <v>0.24</v>
      </c>
      <c r="BD652" s="6"/>
      <c r="BE652" s="19"/>
      <c r="BF652" s="19"/>
      <c r="BG652" s="64">
        <v>5516.4348925410886</v>
      </c>
      <c r="BH652" s="64">
        <v>172.72</v>
      </c>
      <c r="BI652" s="19">
        <v>0</v>
      </c>
      <c r="BJ652" s="19">
        <v>33.5</v>
      </c>
      <c r="BK652" s="19">
        <f>100-BJ652</f>
        <v>66.5</v>
      </c>
      <c r="BL652" s="121">
        <f t="shared" ref="BL652:BL658" si="1082">BJ652/BK652</f>
        <v>0.50375939849624063</v>
      </c>
      <c r="BM652" s="122">
        <v>0.85</v>
      </c>
      <c r="BN652" s="6">
        <f t="shared" ref="BN652:BN658" si="1083">BM652*100/AO652</f>
        <v>2.7868852459016393</v>
      </c>
      <c r="BO652" s="1" t="s">
        <v>431</v>
      </c>
      <c r="BP652" s="19">
        <v>58.274999999999991</v>
      </c>
      <c r="BQ652" s="19">
        <v>32.24</v>
      </c>
      <c r="BR652" s="42">
        <v>61982</v>
      </c>
      <c r="BS652" s="6">
        <f t="shared" ref="BS652:BS658" si="1084">BX652+BZ652</f>
        <v>65.599999999999994</v>
      </c>
      <c r="BT652" s="4">
        <v>74.099999999999994</v>
      </c>
      <c r="BU652" s="42">
        <v>7207.3928571428578</v>
      </c>
      <c r="BV652" s="6">
        <f t="shared" ref="BV652:BV658" si="1085">100-BT652</f>
        <v>25.900000000000006</v>
      </c>
      <c r="BW652" s="6">
        <f t="shared" ref="BW652:BW658" si="1086">BY652+CA652+CC652</f>
        <v>49.451399999999992</v>
      </c>
      <c r="BX652" s="22">
        <v>29</v>
      </c>
      <c r="BY652" s="22">
        <f t="shared" ref="BY652:BY658" si="1087">BX652*AP652/100</f>
        <v>14.441999999999998</v>
      </c>
      <c r="BZ652" s="6">
        <v>36.6</v>
      </c>
      <c r="CA652" s="22">
        <f t="shared" ref="CA652:CA658" si="1088">BZ652*AP652/100</f>
        <v>18.226800000000001</v>
      </c>
      <c r="CB652" s="6">
        <v>33.700000000000003</v>
      </c>
      <c r="CC652" s="22">
        <f t="shared" ref="CC652:CC658" si="1089">CB652*AP652/100</f>
        <v>16.782599999999999</v>
      </c>
      <c r="CD652" s="22">
        <v>0.61</v>
      </c>
      <c r="CE652" s="123">
        <v>94.3</v>
      </c>
      <c r="CF652" s="124">
        <v>8162</v>
      </c>
      <c r="CG652" s="123">
        <v>91</v>
      </c>
      <c r="CH652" s="124">
        <v>6534</v>
      </c>
      <c r="CI652" s="123">
        <v>64.7</v>
      </c>
      <c r="CJ652" s="123">
        <v>83.2</v>
      </c>
      <c r="CK652" s="124">
        <v>6055</v>
      </c>
      <c r="CL652" s="19">
        <f t="shared" ref="CL652:CL658" si="1090">BX652/BZ652</f>
        <v>0.79234972677595628</v>
      </c>
      <c r="CM652" s="19"/>
      <c r="CN652" s="19"/>
      <c r="CO652" s="19"/>
      <c r="CP652" s="6">
        <v>0.4</v>
      </c>
      <c r="CQ652" s="19"/>
      <c r="CR652" s="19"/>
      <c r="CS652" s="20"/>
      <c r="CT652" s="25"/>
      <c r="CU652" s="125"/>
      <c r="CV652" s="125"/>
      <c r="CW652" s="1"/>
      <c r="CX652" s="1"/>
      <c r="CY652" s="1"/>
      <c r="CZ652" s="22"/>
      <c r="DA652" s="16"/>
      <c r="DB652" s="126" t="s">
        <v>256</v>
      </c>
      <c r="DC652" s="127"/>
      <c r="DD652" s="128" t="s">
        <v>1690</v>
      </c>
      <c r="DE652" s="1"/>
      <c r="DF652" s="1"/>
      <c r="DG652" s="1"/>
      <c r="DH652" s="1"/>
      <c r="DI652" s="1" t="s">
        <v>435</v>
      </c>
      <c r="DJ652" s="205" t="s">
        <v>482</v>
      </c>
      <c r="DK652" s="4">
        <v>2</v>
      </c>
      <c r="DL652" s="4"/>
      <c r="DM652" s="4"/>
      <c r="DN652" s="16">
        <v>0</v>
      </c>
      <c r="DO652" s="4"/>
      <c r="DP652" s="4"/>
      <c r="DQ652" s="4"/>
      <c r="DR652" s="22" t="s">
        <v>430</v>
      </c>
      <c r="DS652" s="22" t="s">
        <v>430</v>
      </c>
      <c r="DT652" s="64">
        <v>124</v>
      </c>
      <c r="DU652" s="22">
        <v>20.9</v>
      </c>
      <c r="DV652" s="22">
        <v>79.099999999999994</v>
      </c>
      <c r="DW652" s="22" t="s">
        <v>430</v>
      </c>
      <c r="DX652" s="22" t="s">
        <v>430</v>
      </c>
      <c r="DY652" s="22" t="s">
        <v>430</v>
      </c>
      <c r="DZ652" s="22" t="s">
        <v>430</v>
      </c>
      <c r="EA652" s="2">
        <v>0</v>
      </c>
      <c r="EB652" s="65"/>
      <c r="EC652" s="36"/>
      <c r="ED652" s="36"/>
      <c r="EE652" s="4">
        <f>L652</f>
        <v>12</v>
      </c>
      <c r="EF652" s="4" t="s">
        <v>430</v>
      </c>
      <c r="EG652" s="4"/>
      <c r="EH652" s="4">
        <v>0</v>
      </c>
      <c r="EI652" s="4" t="s">
        <v>513</v>
      </c>
      <c r="EJ652" s="4" t="s">
        <v>430</v>
      </c>
      <c r="EK652" s="4" t="s">
        <v>430</v>
      </c>
      <c r="EL652" s="6" t="s">
        <v>430</v>
      </c>
      <c r="EM652" s="4"/>
      <c r="EN652" s="4">
        <v>1</v>
      </c>
      <c r="EO652" s="4">
        <v>2</v>
      </c>
      <c r="EP652" s="4">
        <v>2</v>
      </c>
      <c r="EQ652" s="31" t="s">
        <v>513</v>
      </c>
      <c r="ER652" s="14" t="s">
        <v>513</v>
      </c>
      <c r="ES652" s="129">
        <f>C652</f>
        <v>15695</v>
      </c>
      <c r="ET652" s="130">
        <v>75</v>
      </c>
      <c r="EU652" s="130">
        <v>63952</v>
      </c>
      <c r="EV652" s="130">
        <v>8000</v>
      </c>
      <c r="EW652" s="130">
        <v>39780</v>
      </c>
      <c r="EX652" s="130">
        <v>2081</v>
      </c>
      <c r="EY652" s="131">
        <f t="shared" ref="EY652:EY658" si="1091">EX652/EV652*EW652/ET652</f>
        <v>137.97029999999998</v>
      </c>
      <c r="EZ652" s="38">
        <f t="shared" ref="EZ652:EZ658" si="1092">L652*EY652</f>
        <v>1655.6435999999999</v>
      </c>
      <c r="FA652" s="9"/>
      <c r="FB652" s="9"/>
      <c r="FC652" s="9"/>
      <c r="FD652" s="9"/>
      <c r="FE652" s="132"/>
      <c r="FF652" s="132"/>
      <c r="FG652" s="132"/>
      <c r="FH652" s="133"/>
      <c r="FI652" s="134"/>
      <c r="FJ652" s="133"/>
      <c r="FK652" s="135"/>
      <c r="FL652" s="136"/>
      <c r="FM652" s="9"/>
      <c r="FN652" s="1"/>
      <c r="FO652" s="40">
        <f>AC652/1000</f>
        <v>0.14499999999999999</v>
      </c>
      <c r="FP652" s="9"/>
      <c r="FQ652" s="118">
        <f t="shared" ref="FQ652:FQ658" si="1093">EX652*100/EU652</f>
        <v>3.2540030022516886</v>
      </c>
      <c r="FR652" s="137">
        <f t="shared" ref="FR652:FR658" si="1094">EY652/1000</f>
        <v>0.13797029999999999</v>
      </c>
      <c r="FS652" s="9"/>
      <c r="FT652" s="1"/>
      <c r="FU652" s="336">
        <v>44348</v>
      </c>
      <c r="FV652" s="343"/>
      <c r="FW652" s="237" t="s">
        <v>1349</v>
      </c>
      <c r="FX652" s="208"/>
      <c r="FY652" s="243" t="s">
        <v>2429</v>
      </c>
      <c r="FZ652" s="1"/>
      <c r="GA652" s="1">
        <v>2</v>
      </c>
      <c r="GB652" s="9"/>
      <c r="GC652" s="9"/>
      <c r="GD652" s="1"/>
      <c r="GE652" s="20">
        <v>1</v>
      </c>
      <c r="GF652" s="237" t="s">
        <v>2523</v>
      </c>
      <c r="GG652" s="1"/>
      <c r="GH652" s="28">
        <v>44701</v>
      </c>
      <c r="GI652" s="352" t="s">
        <v>2488</v>
      </c>
      <c r="GJ652" s="244" t="s">
        <v>2965</v>
      </c>
      <c r="GK652" s="1"/>
      <c r="GL652" s="244" t="s">
        <v>513</v>
      </c>
      <c r="GM652" s="9"/>
      <c r="GN652" s="1"/>
      <c r="GO652" s="10"/>
      <c r="GP652" s="10"/>
      <c r="GQ652" s="20"/>
      <c r="GR652" s="138"/>
      <c r="GS652" s="1"/>
      <c r="GT652" s="1"/>
      <c r="GU652" s="1"/>
      <c r="GV652" s="1"/>
      <c r="GW652" s="1"/>
      <c r="GX652" s="1"/>
      <c r="GY652" s="9"/>
      <c r="GZ652" s="9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9"/>
      <c r="KC652" s="9"/>
      <c r="KD652" s="9"/>
      <c r="KE652" s="20">
        <f t="shared" ref="KE652:KE658" si="1095">FR652*AO652/100*1000</f>
        <v>42.080941499999994</v>
      </c>
      <c r="KF652" s="20">
        <f t="shared" ref="KF652:KF658" si="1096">FR652*AP652/100*1000</f>
        <v>68.709209399999992</v>
      </c>
      <c r="KG652" s="20">
        <f t="shared" ref="KG652:KG658" si="1097">FR652*AQ652/100*1000</f>
        <v>26.352327299999999</v>
      </c>
      <c r="KH652" s="20">
        <f t="shared" ref="KH652:KH658" si="1098">FR652*AX652/100*1000</f>
        <v>2.6904208499999998</v>
      </c>
      <c r="KI652" s="20">
        <f t="shared" ref="KI652:KI658" si="1099">FR652*BM652/100*1000</f>
        <v>1.17274755</v>
      </c>
      <c r="KJ652" s="20">
        <f t="shared" ref="KJ652:KJ658" si="1100">FR652*BY652/100*1000</f>
        <v>19.925670725999996</v>
      </c>
      <c r="KK652" s="20">
        <f t="shared" ref="KK652:KK658" si="1101">FR652*CA652/100*1000</f>
        <v>25.147570640399998</v>
      </c>
      <c r="KL652" s="20">
        <f t="shared" ref="KL652:KL658" si="1102">FR652*CC652/100*1000</f>
        <v>23.155003567799994</v>
      </c>
      <c r="KM652" s="9"/>
      <c r="KN652" s="9"/>
      <c r="KO652" s="9"/>
      <c r="KP652" s="1"/>
      <c r="KQ652" s="9"/>
      <c r="KR652" s="9"/>
      <c r="KS652" s="23">
        <v>44701</v>
      </c>
      <c r="KT652" s="20">
        <v>2</v>
      </c>
      <c r="KU652" s="1">
        <v>1</v>
      </c>
      <c r="KV652" s="1">
        <v>2</v>
      </c>
      <c r="KW652" s="245">
        <v>44701</v>
      </c>
      <c r="KX652" s="1">
        <v>2</v>
      </c>
      <c r="KY652" s="1">
        <v>0</v>
      </c>
      <c r="KZ652" s="1">
        <v>0</v>
      </c>
      <c r="LA652" s="11" t="s">
        <v>2428</v>
      </c>
      <c r="LB652" s="11"/>
      <c r="LC652" s="11"/>
    </row>
    <row r="653" spans="1:315">
      <c r="A653" s="1">
        <v>45</v>
      </c>
      <c r="B653" s="1">
        <f>COUNTIFS($D$3:D653,D653,$F$3:F653,F653)</f>
        <v>1</v>
      </c>
      <c r="C653" s="34">
        <v>12336</v>
      </c>
      <c r="D653" s="21" t="s">
        <v>447</v>
      </c>
      <c r="E653" s="2" t="s">
        <v>498</v>
      </c>
      <c r="F653" s="12">
        <v>485911402</v>
      </c>
      <c r="G653" s="1">
        <v>72</v>
      </c>
      <c r="H653" s="441">
        <v>43868</v>
      </c>
      <c r="I653" s="29" t="s">
        <v>436</v>
      </c>
      <c r="J653" s="24" t="s">
        <v>486</v>
      </c>
      <c r="K653" s="2" t="s">
        <v>429</v>
      </c>
      <c r="L653" s="1">
        <v>22</v>
      </c>
      <c r="M653" s="2">
        <v>1</v>
      </c>
      <c r="N653" s="2" t="s">
        <v>644</v>
      </c>
      <c r="O653" s="1"/>
      <c r="P653" s="1" t="s">
        <v>1002</v>
      </c>
      <c r="Q653" s="25"/>
      <c r="R653" s="25"/>
      <c r="S653" s="2"/>
      <c r="T653" s="49" t="s">
        <v>1013</v>
      </c>
      <c r="U653" s="49"/>
      <c r="V653" s="50" t="s">
        <v>1014</v>
      </c>
      <c r="W653" s="27"/>
      <c r="X653" s="56"/>
      <c r="Y653" s="56"/>
      <c r="Z653" s="29"/>
      <c r="AA653" s="1" t="s">
        <v>793</v>
      </c>
      <c r="AB653" s="1"/>
      <c r="AC653" s="112">
        <v>65</v>
      </c>
      <c r="AD653" s="112">
        <v>1400</v>
      </c>
      <c r="AE653" s="11" t="s">
        <v>513</v>
      </c>
      <c r="AF653" s="11" t="s">
        <v>513</v>
      </c>
      <c r="AG653" s="11" t="s">
        <v>482</v>
      </c>
      <c r="AH653" s="112">
        <v>150</v>
      </c>
      <c r="AI653" s="11"/>
      <c r="AJ653" s="11"/>
      <c r="AK653" s="112"/>
      <c r="AL653" s="1"/>
      <c r="AM653" s="11"/>
      <c r="AN653" s="1"/>
      <c r="AO653" s="113">
        <v>61.2</v>
      </c>
      <c r="AP653" s="114">
        <v>34</v>
      </c>
      <c r="AQ653" s="115">
        <v>3.02</v>
      </c>
      <c r="AR653" s="116">
        <f t="shared" si="1078"/>
        <v>98.22</v>
      </c>
      <c r="AS653" s="117">
        <f t="shared" si="1079"/>
        <v>1.8</v>
      </c>
      <c r="AT653" s="118">
        <f t="shared" si="1080"/>
        <v>5.4359999999999999</v>
      </c>
      <c r="AU653" s="119">
        <f t="shared" si="1081"/>
        <v>1.6531604538087519</v>
      </c>
      <c r="AV653" s="19">
        <f>AW653*AO653/100</f>
        <v>57.928720000000006</v>
      </c>
      <c r="AW653" s="19">
        <f>97-AY653-(CD653*100/AO653)</f>
        <v>94.654771241830062</v>
      </c>
      <c r="AX653" s="120">
        <v>0.57528000000000001</v>
      </c>
      <c r="AY653" s="19">
        <v>0.94</v>
      </c>
      <c r="AZ653" s="1" t="s">
        <v>431</v>
      </c>
      <c r="BA653" s="55">
        <v>23.4</v>
      </c>
      <c r="BB653" s="1" t="s">
        <v>431</v>
      </c>
      <c r="BC653" s="6">
        <v>9.1999999999999998E-2</v>
      </c>
      <c r="BD653" s="6"/>
      <c r="BE653" s="22"/>
      <c r="BF653" s="19"/>
      <c r="BG653" s="2">
        <v>5820</v>
      </c>
      <c r="BH653" s="64">
        <v>447</v>
      </c>
      <c r="BI653" s="19">
        <v>1.57</v>
      </c>
      <c r="BJ653" s="19">
        <v>46</v>
      </c>
      <c r="BK653" s="1">
        <v>53.9</v>
      </c>
      <c r="BL653" s="121">
        <f t="shared" si="1082"/>
        <v>0.85343228200371057</v>
      </c>
      <c r="BM653" s="122">
        <v>1.0900000000000001</v>
      </c>
      <c r="BN653" s="6">
        <f t="shared" si="1083"/>
        <v>1.781045751633987</v>
      </c>
      <c r="BO653" s="1" t="s">
        <v>431</v>
      </c>
      <c r="BP653" s="19">
        <v>24.321000000000002</v>
      </c>
      <c r="BQ653" s="19">
        <v>34.647999999999996</v>
      </c>
      <c r="BR653" s="42">
        <v>85587</v>
      </c>
      <c r="BS653" s="6">
        <f t="shared" si="1084"/>
        <v>31.730000000000004</v>
      </c>
      <c r="BT653" s="4">
        <v>90.4</v>
      </c>
      <c r="BU653" s="42">
        <v>8305.6350000000002</v>
      </c>
      <c r="BV653" s="6">
        <f t="shared" si="1085"/>
        <v>9.5999999999999943</v>
      </c>
      <c r="BW653" s="6">
        <f t="shared" si="1086"/>
        <v>33.874200000000002</v>
      </c>
      <c r="BX653" s="4">
        <v>8.6300000000000008</v>
      </c>
      <c r="BY653" s="22">
        <f t="shared" si="1087"/>
        <v>2.9342000000000001</v>
      </c>
      <c r="BZ653" s="4">
        <v>23.1</v>
      </c>
      <c r="CA653" s="22">
        <f t="shared" si="1088"/>
        <v>7.854000000000001</v>
      </c>
      <c r="CB653" s="4">
        <v>67.900000000000006</v>
      </c>
      <c r="CC653" s="22">
        <f t="shared" si="1089"/>
        <v>23.086000000000002</v>
      </c>
      <c r="CD653" s="22">
        <v>0.86</v>
      </c>
      <c r="CE653" s="123">
        <v>99.1</v>
      </c>
      <c r="CF653" s="124">
        <v>7831.5999999999995</v>
      </c>
      <c r="CG653" s="123">
        <v>95.3</v>
      </c>
      <c r="CH653" s="124">
        <v>6324.8</v>
      </c>
      <c r="CI653" s="123">
        <v>74.5</v>
      </c>
      <c r="CJ653" s="123">
        <v>81.400000000000006</v>
      </c>
      <c r="CK653" s="124">
        <v>3472</v>
      </c>
      <c r="CL653" s="19">
        <f t="shared" si="1090"/>
        <v>0.37359307359307359</v>
      </c>
      <c r="CM653" s="22"/>
      <c r="CN653" s="22"/>
      <c r="CO653" s="22"/>
      <c r="CP653" s="6"/>
      <c r="CQ653" s="22">
        <v>10.199999999999999</v>
      </c>
      <c r="CR653" s="19"/>
      <c r="CS653" s="19"/>
      <c r="CT653" s="22"/>
      <c r="CU653" s="139"/>
      <c r="CV653" s="139"/>
      <c r="CW653" s="22"/>
      <c r="CX653" s="22"/>
      <c r="CY653" s="1"/>
      <c r="CZ653" s="22"/>
      <c r="DA653" s="1"/>
      <c r="DB653" s="126" t="s">
        <v>257</v>
      </c>
      <c r="DC653" s="127"/>
      <c r="DD653" s="128" t="s">
        <v>1028</v>
      </c>
      <c r="DE653" s="1"/>
      <c r="DF653" s="1"/>
      <c r="DG653" s="1"/>
      <c r="DH653" s="1"/>
      <c r="DI653" s="1" t="s">
        <v>435</v>
      </c>
      <c r="DJ653" s="205" t="s">
        <v>482</v>
      </c>
      <c r="DK653" s="4">
        <v>2</v>
      </c>
      <c r="DL653" s="4" t="s">
        <v>441</v>
      </c>
      <c r="DM653" s="4" t="s">
        <v>436</v>
      </c>
      <c r="DN653" s="16">
        <v>0</v>
      </c>
      <c r="DO653" s="4"/>
      <c r="DP653" s="4"/>
      <c r="DQ653" s="4"/>
      <c r="DR653" s="1" t="s">
        <v>430</v>
      </c>
      <c r="DS653" s="1" t="s">
        <v>430</v>
      </c>
      <c r="DT653" s="1">
        <v>138</v>
      </c>
      <c r="DU653" s="1">
        <v>31.9</v>
      </c>
      <c r="DV653" s="1">
        <v>68.099999999999994</v>
      </c>
      <c r="DW653" s="1" t="s">
        <v>430</v>
      </c>
      <c r="DX653" s="1" t="s">
        <v>430</v>
      </c>
      <c r="DY653" s="1" t="s">
        <v>430</v>
      </c>
      <c r="DZ653" s="1" t="s">
        <v>430</v>
      </c>
      <c r="EA653" s="1">
        <v>0</v>
      </c>
      <c r="EB653" s="1"/>
      <c r="EC653" s="36"/>
      <c r="ED653" s="36"/>
      <c r="EE653" s="4">
        <v>22</v>
      </c>
      <c r="EF653" s="4">
        <v>25</v>
      </c>
      <c r="EG653" s="4">
        <v>3</v>
      </c>
      <c r="EH653" s="4">
        <v>1</v>
      </c>
      <c r="EI653" s="4" t="s">
        <v>2731</v>
      </c>
      <c r="EJ653" s="4" t="s">
        <v>430</v>
      </c>
      <c r="EK653" s="4" t="s">
        <v>430</v>
      </c>
      <c r="EL653" s="4" t="s">
        <v>430</v>
      </c>
      <c r="EM653" s="4">
        <v>2</v>
      </c>
      <c r="EN653" s="1">
        <v>1</v>
      </c>
      <c r="EO653" s="4">
        <v>2</v>
      </c>
      <c r="EP653" s="4">
        <v>1</v>
      </c>
      <c r="EQ653" s="31" t="s">
        <v>2455</v>
      </c>
      <c r="ER653" s="14">
        <v>43748</v>
      </c>
      <c r="ES653" s="129">
        <v>12336</v>
      </c>
      <c r="ET653" s="130">
        <v>75</v>
      </c>
      <c r="EU653" s="130">
        <v>23471</v>
      </c>
      <c r="EV653" s="130">
        <v>17229</v>
      </c>
      <c r="EW653" s="130">
        <v>40560</v>
      </c>
      <c r="EX653" s="130">
        <v>1962</v>
      </c>
      <c r="EY653" s="131">
        <f t="shared" si="1091"/>
        <v>61.585094898136859</v>
      </c>
      <c r="EZ653" s="38">
        <f t="shared" si="1092"/>
        <v>1354.8720877590108</v>
      </c>
      <c r="FA653" s="9"/>
      <c r="FB653" s="9"/>
      <c r="FC653" s="9"/>
      <c r="FD653" s="9"/>
      <c r="FE653" s="132"/>
      <c r="FF653" s="132"/>
      <c r="FG653" s="132"/>
      <c r="FH653" s="133"/>
      <c r="FI653" s="11"/>
      <c r="FJ653" s="133"/>
      <c r="FK653" s="135"/>
      <c r="FL653" s="136"/>
      <c r="FM653" s="9"/>
      <c r="FN653" s="1"/>
      <c r="FO653" s="40">
        <f>AC653/1000</f>
        <v>6.5000000000000002E-2</v>
      </c>
      <c r="FP653" s="9"/>
      <c r="FQ653" s="118">
        <f t="shared" si="1093"/>
        <v>8.3592518426995017</v>
      </c>
      <c r="FR653" s="137">
        <f t="shared" si="1094"/>
        <v>6.1585094898136857E-2</v>
      </c>
      <c r="FS653" s="140">
        <f>DT653/EY653</f>
        <v>2.2408019380055371</v>
      </c>
      <c r="FT653" s="42">
        <v>20</v>
      </c>
      <c r="FU653" s="337">
        <v>43586</v>
      </c>
      <c r="FV653" s="346" t="s">
        <v>430</v>
      </c>
      <c r="FW653" s="2" t="s">
        <v>1314</v>
      </c>
      <c r="FX653" s="209" t="s">
        <v>430</v>
      </c>
      <c r="FY653" s="241" t="s">
        <v>2522</v>
      </c>
      <c r="FZ653" s="1">
        <v>0</v>
      </c>
      <c r="GA653" s="2">
        <v>1</v>
      </c>
      <c r="GB653" s="11" t="s">
        <v>500</v>
      </c>
      <c r="GC653" s="11"/>
      <c r="GD653" s="1"/>
      <c r="GE653" s="20">
        <v>0</v>
      </c>
      <c r="GF653" s="237" t="s">
        <v>513</v>
      </c>
      <c r="GG653" s="1">
        <v>1</v>
      </c>
      <c r="GH653" s="219">
        <v>43896</v>
      </c>
      <c r="GI653" s="351">
        <v>1</v>
      </c>
      <c r="GJ653" s="29" t="s">
        <v>2966</v>
      </c>
      <c r="GK653" s="1">
        <v>0</v>
      </c>
      <c r="GL653" s="244" t="s">
        <v>513</v>
      </c>
      <c r="GM653" s="11" t="s">
        <v>1031</v>
      </c>
      <c r="GN653" s="1"/>
      <c r="GO653" s="10">
        <v>43868</v>
      </c>
      <c r="GP653" s="14" t="s">
        <v>522</v>
      </c>
      <c r="GQ653" s="20">
        <f>DATEDIF(ER653,GO653,"m")</f>
        <v>3</v>
      </c>
      <c r="GR653" s="138" t="s">
        <v>1018</v>
      </c>
      <c r="GS653" s="1"/>
      <c r="GT653" s="19"/>
      <c r="GU653" s="1"/>
      <c r="GV653" s="11"/>
      <c r="GW653" s="1"/>
      <c r="GX653" s="1"/>
      <c r="GY653" s="9"/>
      <c r="GZ653" s="9">
        <v>1</v>
      </c>
      <c r="HA653" s="51">
        <v>0</v>
      </c>
      <c r="HB653" s="51">
        <v>0</v>
      </c>
      <c r="HC653" s="52">
        <v>304.10000000000002</v>
      </c>
      <c r="HD653" s="51">
        <v>0</v>
      </c>
      <c r="HE653" s="51">
        <v>0</v>
      </c>
      <c r="HF653" s="51">
        <v>0</v>
      </c>
      <c r="HG653" s="52">
        <v>0</v>
      </c>
      <c r="HH653" s="51">
        <v>0</v>
      </c>
      <c r="HI653" s="52">
        <v>0</v>
      </c>
      <c r="HJ653" s="51">
        <v>106</v>
      </c>
      <c r="HK653" s="51">
        <v>0</v>
      </c>
      <c r="HL653" s="51">
        <v>0</v>
      </c>
      <c r="HM653" s="51">
        <v>194.46</v>
      </c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20"/>
      <c r="IC653" s="20"/>
      <c r="ID653" s="11"/>
      <c r="IE653" s="11"/>
      <c r="IF653" s="20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9"/>
      <c r="KC653" s="9"/>
      <c r="KD653" s="9"/>
      <c r="KE653" s="20">
        <f t="shared" si="1095"/>
        <v>37.690078077659756</v>
      </c>
      <c r="KF653" s="20">
        <f t="shared" si="1096"/>
        <v>20.938932265366532</v>
      </c>
      <c r="KG653" s="20">
        <f t="shared" si="1097"/>
        <v>1.8598698659237329</v>
      </c>
      <c r="KH653" s="20">
        <f t="shared" si="1098"/>
        <v>0.35428673393000171</v>
      </c>
      <c r="KI653" s="20">
        <f t="shared" si="1099"/>
        <v>0.67127753438969173</v>
      </c>
      <c r="KJ653" s="20">
        <f t="shared" si="1100"/>
        <v>1.8070298545011318</v>
      </c>
      <c r="KK653" s="20">
        <f t="shared" si="1101"/>
        <v>4.8368933532996694</v>
      </c>
      <c r="KL653" s="20">
        <f t="shared" si="1102"/>
        <v>14.217535008183876</v>
      </c>
      <c r="KM653" s="9"/>
      <c r="KN653" s="9"/>
      <c r="KO653" s="9"/>
      <c r="KP653" s="1"/>
      <c r="KQ653" s="9"/>
      <c r="KR653" s="9"/>
      <c r="KS653" s="23">
        <v>43896</v>
      </c>
      <c r="KT653" s="20">
        <v>1</v>
      </c>
      <c r="KU653" s="1">
        <v>1</v>
      </c>
      <c r="KV653" s="2">
        <v>1</v>
      </c>
      <c r="KW653" s="23">
        <v>43896</v>
      </c>
      <c r="KX653" s="1">
        <v>1</v>
      </c>
      <c r="KY653" s="1">
        <v>0</v>
      </c>
      <c r="KZ653" s="1">
        <v>2</v>
      </c>
      <c r="LA653" s="11" t="s">
        <v>2428</v>
      </c>
      <c r="LB653" s="11"/>
      <c r="LC653" s="11"/>
    </row>
    <row r="654" spans="1:315">
      <c r="A654" s="1">
        <v>205</v>
      </c>
      <c r="B654" s="1">
        <f>COUNTIFS($D$3:D654,D654,$F$3:F654,F654)</f>
        <v>1</v>
      </c>
      <c r="C654" s="34">
        <v>18014</v>
      </c>
      <c r="D654" s="21" t="s">
        <v>2121</v>
      </c>
      <c r="E654" s="2" t="s">
        <v>511</v>
      </c>
      <c r="F654" s="12">
        <v>466028471</v>
      </c>
      <c r="G654" s="1">
        <v>76</v>
      </c>
      <c r="H654" s="441">
        <v>44819</v>
      </c>
      <c r="I654" s="29" t="s">
        <v>561</v>
      </c>
      <c r="J654" s="24" t="s">
        <v>486</v>
      </c>
      <c r="K654" s="2" t="s">
        <v>429</v>
      </c>
      <c r="L654" s="2">
        <v>7</v>
      </c>
      <c r="M654" s="2">
        <v>2</v>
      </c>
      <c r="N654" s="2" t="s">
        <v>644</v>
      </c>
      <c r="O654" s="11"/>
      <c r="P654" s="2" t="s">
        <v>2115</v>
      </c>
      <c r="Q654" s="11" t="s">
        <v>2097</v>
      </c>
      <c r="R654" s="11"/>
      <c r="S654" s="11"/>
      <c r="T654" s="41"/>
      <c r="U654" s="41"/>
      <c r="V654" s="61" t="s">
        <v>1980</v>
      </c>
      <c r="W654" s="41"/>
      <c r="X654" s="41"/>
      <c r="Y654" s="41"/>
      <c r="Z654" s="29"/>
      <c r="AA654" s="1" t="s">
        <v>1780</v>
      </c>
      <c r="AB654" s="1"/>
      <c r="AC654" s="112">
        <v>69</v>
      </c>
      <c r="AD654" s="112">
        <v>400</v>
      </c>
      <c r="AE654" s="1"/>
      <c r="AF654" s="1"/>
      <c r="AG654" s="11" t="s">
        <v>490</v>
      </c>
      <c r="AH654" s="112">
        <v>50</v>
      </c>
      <c r="AI654" s="1"/>
      <c r="AJ654" s="11"/>
      <c r="AK654" s="112"/>
      <c r="AL654" s="1"/>
      <c r="AM654" s="11"/>
      <c r="AN654" s="1"/>
      <c r="AO654" s="113"/>
      <c r="AP654" s="114"/>
      <c r="AQ654" s="115"/>
      <c r="AR654" s="116">
        <f t="shared" si="1078"/>
        <v>0</v>
      </c>
      <c r="AS654" s="117" t="e">
        <f t="shared" si="1079"/>
        <v>#DIV/0!</v>
      </c>
      <c r="AT654" s="118" t="e">
        <f t="shared" si="1080"/>
        <v>#DIV/0!</v>
      </c>
      <c r="AU654" s="119" t="e">
        <f t="shared" si="1081"/>
        <v>#DIV/0!</v>
      </c>
      <c r="AV654" s="19" t="e">
        <f>AW654*AO654/100</f>
        <v>#DIV/0!</v>
      </c>
      <c r="AW654" s="19" t="e">
        <f>98-AY654</f>
        <v>#DIV/0!</v>
      </c>
      <c r="AX654" s="120"/>
      <c r="AY654" s="19" t="e">
        <f>AX654*100/AO654</f>
        <v>#DIV/0!</v>
      </c>
      <c r="AZ654" s="1" t="s">
        <v>431</v>
      </c>
      <c r="BA654" s="55"/>
      <c r="BB654" s="1" t="s">
        <v>431</v>
      </c>
      <c r="BC654" s="6"/>
      <c r="BD654" s="6"/>
      <c r="BE654" s="19"/>
      <c r="BF654" s="19"/>
      <c r="BG654" s="64"/>
      <c r="BH654" s="64"/>
      <c r="BI654" s="19"/>
      <c r="BJ654" s="19"/>
      <c r="BK654" s="19">
        <f>100-BJ654</f>
        <v>100</v>
      </c>
      <c r="BL654" s="121">
        <f t="shared" si="1082"/>
        <v>0</v>
      </c>
      <c r="BM654" s="122"/>
      <c r="BN654" s="6" t="e">
        <f t="shared" si="1083"/>
        <v>#DIV/0!</v>
      </c>
      <c r="BO654" s="1" t="s">
        <v>431</v>
      </c>
      <c r="BP654" s="19"/>
      <c r="BQ654" s="19"/>
      <c r="BR654" s="42"/>
      <c r="BS654" s="6">
        <f t="shared" si="1084"/>
        <v>0</v>
      </c>
      <c r="BT654" s="4"/>
      <c r="BU654" s="42"/>
      <c r="BV654" s="6">
        <f t="shared" si="1085"/>
        <v>100</v>
      </c>
      <c r="BW654" s="6">
        <f t="shared" si="1086"/>
        <v>0</v>
      </c>
      <c r="BX654" s="22"/>
      <c r="BY654" s="22">
        <f t="shared" si="1087"/>
        <v>0</v>
      </c>
      <c r="BZ654" s="6"/>
      <c r="CA654" s="22">
        <f t="shared" si="1088"/>
        <v>0</v>
      </c>
      <c r="CB654" s="6"/>
      <c r="CC654" s="22">
        <f t="shared" si="1089"/>
        <v>0</v>
      </c>
      <c r="CD654" s="22" t="s">
        <v>431</v>
      </c>
      <c r="CE654" s="123"/>
      <c r="CF654" s="124"/>
      <c r="CG654" s="123"/>
      <c r="CH654" s="124"/>
      <c r="CI654" s="123"/>
      <c r="CJ654" s="123"/>
      <c r="CK654" s="124"/>
      <c r="CL654" s="19" t="e">
        <f t="shared" si="1090"/>
        <v>#DIV/0!</v>
      </c>
      <c r="CM654" s="19"/>
      <c r="CN654" s="19"/>
      <c r="CO654" s="19"/>
      <c r="CP654" s="6"/>
      <c r="CQ654" s="19"/>
      <c r="CR654" s="19"/>
      <c r="CS654" s="20"/>
      <c r="CT654" s="25"/>
      <c r="CU654" s="125"/>
      <c r="CV654" s="125"/>
      <c r="CW654" s="1"/>
      <c r="CX654" s="1"/>
      <c r="CY654" s="1"/>
      <c r="CZ654" s="22"/>
      <c r="DA654" s="16"/>
      <c r="DB654" s="126"/>
      <c r="DC654" s="127"/>
      <c r="DD654" s="128"/>
      <c r="DE654" s="1"/>
      <c r="DF654" s="1"/>
      <c r="DG654" s="1"/>
      <c r="DH654" s="1"/>
      <c r="DI654" s="1"/>
      <c r="DJ654" s="331" t="s">
        <v>2624</v>
      </c>
      <c r="DK654" s="4"/>
      <c r="DL654" s="4"/>
      <c r="DM654" s="4"/>
      <c r="DN654" s="16"/>
      <c r="DO654" s="4"/>
      <c r="DP654" s="4"/>
      <c r="DQ654" s="4"/>
      <c r="DR654" s="55"/>
      <c r="DS654" s="22"/>
      <c r="DT654" s="22"/>
      <c r="DU654" s="22"/>
      <c r="DV654" s="22"/>
      <c r="DW654" s="22"/>
      <c r="DX654" s="22"/>
      <c r="DY654" s="22"/>
      <c r="DZ654" s="22"/>
      <c r="EA654" s="2"/>
      <c r="EB654" s="2"/>
      <c r="EC654" s="36"/>
      <c r="ED654" s="36"/>
      <c r="EE654" s="4">
        <f>L654</f>
        <v>7</v>
      </c>
      <c r="EF654" s="4">
        <v>12</v>
      </c>
      <c r="EG654" s="4"/>
      <c r="EH654" s="4">
        <v>1</v>
      </c>
      <c r="EI654" s="4" t="s">
        <v>2967</v>
      </c>
      <c r="EJ654" s="4">
        <v>158</v>
      </c>
      <c r="EK654" s="4">
        <v>58</v>
      </c>
      <c r="EL654" s="6">
        <f>EK654/(EJ654*EJ654*0.01*0.01)</f>
        <v>23.233456176894723</v>
      </c>
      <c r="EM654" s="4"/>
      <c r="EN654" s="4">
        <v>1</v>
      </c>
      <c r="EO654" s="4">
        <v>2</v>
      </c>
      <c r="EP654" s="4">
        <v>2</v>
      </c>
      <c r="EQ654" s="31" t="s">
        <v>513</v>
      </c>
      <c r="ER654" s="14" t="s">
        <v>513</v>
      </c>
      <c r="ES654" s="129">
        <f>C654</f>
        <v>18014</v>
      </c>
      <c r="ET654" s="130">
        <v>75</v>
      </c>
      <c r="EU654" s="130"/>
      <c r="EV654" s="130">
        <v>4000</v>
      </c>
      <c r="EW654" s="130">
        <v>40560</v>
      </c>
      <c r="EX654" s="130"/>
      <c r="EY654" s="131">
        <f t="shared" si="1091"/>
        <v>0</v>
      </c>
      <c r="EZ654" s="38">
        <f t="shared" si="1092"/>
        <v>0</v>
      </c>
      <c r="FA654" s="9"/>
      <c r="FB654" s="9"/>
      <c r="FC654" s="9"/>
      <c r="FD654" s="9"/>
      <c r="FE654" s="132"/>
      <c r="FF654" s="132"/>
      <c r="FG654" s="132"/>
      <c r="FH654" s="133"/>
      <c r="FI654" s="134"/>
      <c r="FJ654" s="133"/>
      <c r="FK654" s="135"/>
      <c r="FL654" s="136"/>
      <c r="FM654" s="9"/>
      <c r="FN654" s="1"/>
      <c r="FO654" s="40" t="e">
        <f>#REF!/1000</f>
        <v>#REF!</v>
      </c>
      <c r="FP654" s="9"/>
      <c r="FQ654" s="118" t="e">
        <f t="shared" si="1093"/>
        <v>#DIV/0!</v>
      </c>
      <c r="FR654" s="137">
        <f t="shared" si="1094"/>
        <v>0</v>
      </c>
      <c r="FS654" s="9"/>
      <c r="FT654" s="1"/>
      <c r="FU654" s="335"/>
      <c r="FV654" s="344">
        <v>44805</v>
      </c>
      <c r="FW654" s="210"/>
      <c r="FX654" s="244" t="s">
        <v>2609</v>
      </c>
      <c r="FY654" s="243" t="s">
        <v>2461</v>
      </c>
      <c r="FZ654" s="1"/>
      <c r="GA654" s="1">
        <v>1</v>
      </c>
      <c r="GB654" s="9"/>
      <c r="GC654" s="9"/>
      <c r="GD654" s="1"/>
      <c r="GE654" s="20">
        <v>0</v>
      </c>
      <c r="GF654" s="237" t="s">
        <v>513</v>
      </c>
      <c r="GG654" s="1"/>
      <c r="GH654" s="28">
        <v>44834</v>
      </c>
      <c r="GI654" s="351">
        <v>1</v>
      </c>
      <c r="GJ654" s="244" t="s">
        <v>2489</v>
      </c>
      <c r="GK654" s="1"/>
      <c r="GL654" s="244" t="s">
        <v>513</v>
      </c>
      <c r="GM654" s="9"/>
      <c r="GN654" s="1"/>
      <c r="GO654" s="10"/>
      <c r="GP654" s="10"/>
      <c r="GQ654" s="20"/>
      <c r="GR654" s="138"/>
      <c r="GS654" s="1"/>
      <c r="GT654" s="1"/>
      <c r="GU654" s="1"/>
      <c r="GV654" s="1"/>
      <c r="GW654" s="1"/>
      <c r="GX654" s="1"/>
      <c r="GY654" s="9"/>
      <c r="GZ654" s="9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22"/>
      <c r="KC654" s="22"/>
      <c r="KD654" s="22"/>
      <c r="KE654" s="20">
        <f t="shared" si="1095"/>
        <v>0</v>
      </c>
      <c r="KF654" s="20">
        <f t="shared" si="1096"/>
        <v>0</v>
      </c>
      <c r="KG654" s="20">
        <f t="shared" si="1097"/>
        <v>0</v>
      </c>
      <c r="KH654" s="20">
        <f t="shared" si="1098"/>
        <v>0</v>
      </c>
      <c r="KI654" s="20">
        <f t="shared" si="1099"/>
        <v>0</v>
      </c>
      <c r="KJ654" s="20">
        <f t="shared" si="1100"/>
        <v>0</v>
      </c>
      <c r="KK654" s="20">
        <f t="shared" si="1101"/>
        <v>0</v>
      </c>
      <c r="KL654" s="20">
        <f t="shared" si="1102"/>
        <v>0</v>
      </c>
      <c r="KM654" s="1"/>
      <c r="KN654" s="1"/>
      <c r="KO654" s="9"/>
      <c r="KP654" s="22"/>
      <c r="KQ654" s="22"/>
      <c r="KR654" s="22"/>
      <c r="KS654" s="23">
        <v>44981</v>
      </c>
      <c r="KT654" s="20">
        <v>2</v>
      </c>
      <c r="KU654" s="1">
        <v>1</v>
      </c>
      <c r="KV654" s="1">
        <v>1</v>
      </c>
      <c r="KW654" s="23">
        <v>44981</v>
      </c>
      <c r="KX654" s="1">
        <v>2</v>
      </c>
      <c r="KY654" s="2">
        <v>0</v>
      </c>
      <c r="KZ654" s="2">
        <v>0</v>
      </c>
      <c r="LA654" s="11" t="s">
        <v>2428</v>
      </c>
      <c r="LB654" s="11"/>
      <c r="LC654" s="11"/>
    </row>
    <row r="655" spans="1:315">
      <c r="A655" s="1">
        <v>384</v>
      </c>
      <c r="B655" s="1">
        <f>COUNTIFS($D$3:D655,D655,$F$3:F655,F655)</f>
        <v>1</v>
      </c>
      <c r="C655" s="34">
        <v>12035</v>
      </c>
      <c r="D655" s="72" t="s">
        <v>961</v>
      </c>
      <c r="E655" s="73" t="s">
        <v>467</v>
      </c>
      <c r="F655" s="75">
        <v>500215082</v>
      </c>
      <c r="G655" s="74">
        <v>69</v>
      </c>
      <c r="H655" s="442">
        <v>43810</v>
      </c>
      <c r="I655" s="29" t="s">
        <v>456</v>
      </c>
      <c r="J655" s="24" t="s">
        <v>486</v>
      </c>
      <c r="K655" s="2" t="s">
        <v>429</v>
      </c>
      <c r="L655" s="1">
        <v>44</v>
      </c>
      <c r="M655" s="2" t="s">
        <v>822</v>
      </c>
      <c r="N655" s="2" t="s">
        <v>430</v>
      </c>
      <c r="O655" s="1"/>
      <c r="P655" s="1" t="s">
        <v>943</v>
      </c>
      <c r="Q655" s="25"/>
      <c r="R655" s="25"/>
      <c r="S655" s="2"/>
      <c r="T655" s="45" t="s">
        <v>782</v>
      </c>
      <c r="U655" s="45"/>
      <c r="V655" s="47" t="s">
        <v>858</v>
      </c>
      <c r="W655" s="27"/>
      <c r="X655" s="56"/>
      <c r="Y655" s="56"/>
      <c r="Z655" s="29"/>
      <c r="AA655" s="1" t="s">
        <v>797</v>
      </c>
      <c r="AB655" s="1"/>
      <c r="AC655" s="112">
        <v>167</v>
      </c>
      <c r="AD655" s="112">
        <v>7300</v>
      </c>
      <c r="AE655" s="11"/>
      <c r="AF655" s="11"/>
      <c r="AG655" s="11" t="s">
        <v>490</v>
      </c>
      <c r="AH655" s="112">
        <v>550</v>
      </c>
      <c r="AI655" s="11"/>
      <c r="AJ655" s="11"/>
      <c r="AK655" s="112"/>
      <c r="AL655" s="1"/>
      <c r="AM655" s="1"/>
      <c r="AN655" s="1"/>
      <c r="AO655" s="113">
        <v>51.5</v>
      </c>
      <c r="AP655" s="114">
        <v>39.4</v>
      </c>
      <c r="AQ655" s="115">
        <v>9.07</v>
      </c>
      <c r="AR655" s="116">
        <f t="shared" si="1078"/>
        <v>99.97</v>
      </c>
      <c r="AS655" s="117">
        <f t="shared" si="1079"/>
        <v>1.3071065989847717</v>
      </c>
      <c r="AT655" s="118">
        <f t="shared" si="1080"/>
        <v>11.85545685279188</v>
      </c>
      <c r="AU655" s="119">
        <f t="shared" si="1081"/>
        <v>1.0625128945739633</v>
      </c>
      <c r="AV655" s="19">
        <v>33.6295</v>
      </c>
      <c r="AW655" s="19">
        <f>95-AY655</f>
        <v>65.3</v>
      </c>
      <c r="AX655" s="148">
        <v>15.295499999999999</v>
      </c>
      <c r="AY655" s="19">
        <v>29.7</v>
      </c>
      <c r="AZ655" s="1" t="s">
        <v>431</v>
      </c>
      <c r="BA655" s="55">
        <v>3.8870000000000005</v>
      </c>
      <c r="BB655" s="1" t="s">
        <v>431</v>
      </c>
      <c r="BC655" s="6">
        <v>0.7</v>
      </c>
      <c r="BD655" s="6">
        <v>84.4</v>
      </c>
      <c r="BE655" s="19">
        <v>26.1</v>
      </c>
      <c r="BF655" s="19">
        <v>10.5</v>
      </c>
      <c r="BG655" s="2">
        <v>5820</v>
      </c>
      <c r="BH655" s="20">
        <v>297</v>
      </c>
      <c r="BI655" s="19">
        <v>0</v>
      </c>
      <c r="BJ655" s="19">
        <v>57.3</v>
      </c>
      <c r="BK655" s="1">
        <v>42.7</v>
      </c>
      <c r="BL655" s="121">
        <f t="shared" si="1082"/>
        <v>1.3419203747072599</v>
      </c>
      <c r="BM655" s="122">
        <v>1.24</v>
      </c>
      <c r="BN655" s="6">
        <f t="shared" si="1083"/>
        <v>2.407766990291262</v>
      </c>
      <c r="BO655" s="1" t="s">
        <v>431</v>
      </c>
      <c r="BP655" s="19">
        <v>14.156999999999998</v>
      </c>
      <c r="BQ655" s="19">
        <v>43.025999999999996</v>
      </c>
      <c r="BR655" s="42">
        <v>40611.299999999996</v>
      </c>
      <c r="BS655" s="6">
        <f t="shared" si="1084"/>
        <v>63.2</v>
      </c>
      <c r="BT655" s="4">
        <v>92.4</v>
      </c>
      <c r="BU655" s="42">
        <v>14481.720000000001</v>
      </c>
      <c r="BV655" s="6">
        <f t="shared" si="1085"/>
        <v>7.5999999999999943</v>
      </c>
      <c r="BW655" s="6">
        <f t="shared" si="1086"/>
        <v>38.769599999999997</v>
      </c>
      <c r="BX655" s="4">
        <v>37</v>
      </c>
      <c r="BY655" s="22">
        <f t="shared" si="1087"/>
        <v>14.577999999999999</v>
      </c>
      <c r="BZ655" s="4">
        <v>26.2</v>
      </c>
      <c r="CA655" s="22">
        <f t="shared" si="1088"/>
        <v>10.322799999999999</v>
      </c>
      <c r="CB655" s="4">
        <v>35.200000000000003</v>
      </c>
      <c r="CC655" s="22">
        <f t="shared" si="1089"/>
        <v>13.8688</v>
      </c>
      <c r="CD655" s="22">
        <v>0.79</v>
      </c>
      <c r="CE655" s="123">
        <v>100</v>
      </c>
      <c r="CF655" s="124">
        <v>12384.349999999999</v>
      </c>
      <c r="CG655" s="123">
        <v>99.9</v>
      </c>
      <c r="CH655" s="123">
        <v>8363</v>
      </c>
      <c r="CI655" s="123">
        <v>96</v>
      </c>
      <c r="CJ655" s="123">
        <v>98.6</v>
      </c>
      <c r="CK655" s="124">
        <v>9944.4</v>
      </c>
      <c r="CL655" s="19">
        <f t="shared" si="1090"/>
        <v>1.4122137404580153</v>
      </c>
      <c r="CM655" s="22"/>
      <c r="CN655" s="22"/>
      <c r="CO655" s="22"/>
      <c r="CP655" s="6"/>
      <c r="CQ655" s="19"/>
      <c r="CR655" s="19"/>
      <c r="CS655" s="19"/>
      <c r="CT655" s="22"/>
      <c r="CU655" s="139"/>
      <c r="CV655" s="139"/>
      <c r="CW655" s="22"/>
      <c r="CX655" s="22"/>
      <c r="CY655" s="1"/>
      <c r="CZ655" s="22"/>
      <c r="DA655" s="16">
        <v>3</v>
      </c>
      <c r="DB655" s="126" t="s">
        <v>446</v>
      </c>
      <c r="DC655" s="127"/>
      <c r="DD655" s="128" t="s">
        <v>962</v>
      </c>
      <c r="DE655" s="1"/>
      <c r="DF655" s="1"/>
      <c r="DG655" s="1"/>
      <c r="DH655" s="1"/>
      <c r="DI655" s="1" t="s">
        <v>433</v>
      </c>
      <c r="DJ655" s="206" t="s">
        <v>490</v>
      </c>
      <c r="DK655" s="4">
        <v>2</v>
      </c>
      <c r="DL655" s="4"/>
      <c r="DM655" s="4"/>
      <c r="DN655" s="16">
        <v>0</v>
      </c>
      <c r="DO655" s="4"/>
      <c r="DP655" s="4"/>
      <c r="DQ655" s="4"/>
      <c r="DR655" s="1" t="s">
        <v>430</v>
      </c>
      <c r="DS655" s="1" t="s">
        <v>430</v>
      </c>
      <c r="DT655" s="1">
        <v>361</v>
      </c>
      <c r="DU655" s="1">
        <v>7.2</v>
      </c>
      <c r="DV655" s="1">
        <v>92.8</v>
      </c>
      <c r="DW655" s="1" t="s">
        <v>430</v>
      </c>
      <c r="DX655" s="1" t="s">
        <v>430</v>
      </c>
      <c r="DY655" s="1" t="s">
        <v>430</v>
      </c>
      <c r="DZ655" s="1" t="s">
        <v>430</v>
      </c>
      <c r="EA655" s="1">
        <v>0</v>
      </c>
      <c r="EB655" s="1"/>
      <c r="EC655" s="36"/>
      <c r="ED655" s="36"/>
      <c r="EE655" s="4">
        <v>44</v>
      </c>
      <c r="EF655" s="4">
        <v>50</v>
      </c>
      <c r="EG655" s="5">
        <v>3</v>
      </c>
      <c r="EH655" s="4">
        <v>1</v>
      </c>
      <c r="EI655" s="4" t="s">
        <v>2969</v>
      </c>
      <c r="EJ655" s="4">
        <v>182</v>
      </c>
      <c r="EK655" s="4">
        <v>80</v>
      </c>
      <c r="EL655" s="6">
        <f>EK655/(EJ655*EJ655*0.01*0.01)</f>
        <v>24.151672503320853</v>
      </c>
      <c r="EM655" s="4"/>
      <c r="EN655" s="4">
        <v>1</v>
      </c>
      <c r="EO655" s="4">
        <v>3</v>
      </c>
      <c r="EP655" s="4">
        <v>3</v>
      </c>
      <c r="EQ655" s="330" t="s">
        <v>2455</v>
      </c>
      <c r="ER655" s="14">
        <v>43804</v>
      </c>
      <c r="ES655" s="129">
        <v>12035</v>
      </c>
      <c r="ET655" s="130">
        <v>75</v>
      </c>
      <c r="EU655" s="130">
        <v>871043</v>
      </c>
      <c r="EV655" s="130">
        <v>8000</v>
      </c>
      <c r="EW655" s="130">
        <v>40560</v>
      </c>
      <c r="EX655" s="130">
        <v>2508</v>
      </c>
      <c r="EY655" s="131">
        <f t="shared" si="1091"/>
        <v>169.54079999999999</v>
      </c>
      <c r="EZ655" s="38">
        <f t="shared" si="1092"/>
        <v>7459.7951999999996</v>
      </c>
      <c r="FA655" s="9"/>
      <c r="FB655" s="9"/>
      <c r="FC655" s="9"/>
      <c r="FD655" s="9"/>
      <c r="FE655" s="132"/>
      <c r="FF655" s="132"/>
      <c r="FG655" s="132"/>
      <c r="FH655" s="133"/>
      <c r="FI655" s="134"/>
      <c r="FJ655" s="133"/>
      <c r="FK655" s="135"/>
      <c r="FL655" s="136"/>
      <c r="FM655" s="9"/>
      <c r="FN655" s="1"/>
      <c r="FO655" s="40">
        <f>AC655/1000</f>
        <v>0.16700000000000001</v>
      </c>
      <c r="FP655" s="9"/>
      <c r="FQ655" s="118">
        <f t="shared" si="1093"/>
        <v>0.287930676212311</v>
      </c>
      <c r="FR655" s="137">
        <f t="shared" si="1094"/>
        <v>0.16954079999999999</v>
      </c>
      <c r="FS655" s="9"/>
      <c r="FT655" s="1"/>
      <c r="FU655" s="335"/>
      <c r="FV655" s="344">
        <v>43709</v>
      </c>
      <c r="FW655" s="210"/>
      <c r="FX655" s="244" t="s">
        <v>1322</v>
      </c>
      <c r="FY655" s="243" t="s">
        <v>2625</v>
      </c>
      <c r="FZ655" s="1"/>
      <c r="GA655" s="1">
        <v>0</v>
      </c>
      <c r="GB655" s="9"/>
      <c r="GC655" s="9"/>
      <c r="GD655" s="1"/>
      <c r="GE655" s="20">
        <v>1</v>
      </c>
      <c r="GF655" s="237" t="s">
        <v>522</v>
      </c>
      <c r="GG655" s="1"/>
      <c r="GH655" s="28">
        <v>43852</v>
      </c>
      <c r="GI655" s="351">
        <v>0</v>
      </c>
      <c r="GJ655" s="244" t="s">
        <v>2968</v>
      </c>
      <c r="GK655" s="1"/>
      <c r="GL655" s="244" t="s">
        <v>513</v>
      </c>
      <c r="GM655" s="9"/>
      <c r="GN655" s="1"/>
      <c r="GO655" s="10">
        <v>43810</v>
      </c>
      <c r="GP655" s="10"/>
      <c r="GQ655" s="20"/>
      <c r="GR655" s="138"/>
      <c r="GS655" s="1"/>
      <c r="GT655" s="1"/>
      <c r="GU655" s="1"/>
      <c r="GV655" s="1"/>
      <c r="GW655" s="1"/>
      <c r="GX655" s="1"/>
      <c r="GY655" s="9"/>
      <c r="GZ655" s="9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9"/>
      <c r="KC655" s="9"/>
      <c r="KD655" s="9"/>
      <c r="KE655" s="20">
        <f t="shared" si="1095"/>
        <v>87.313511999999989</v>
      </c>
      <c r="KF655" s="20">
        <f t="shared" si="1096"/>
        <v>66.799075200000004</v>
      </c>
      <c r="KG655" s="20">
        <f t="shared" si="1097"/>
        <v>15.377350560000002</v>
      </c>
      <c r="KH655" s="20">
        <f t="shared" si="1098"/>
        <v>25.932113063999996</v>
      </c>
      <c r="KI655" s="20">
        <f t="shared" si="1099"/>
        <v>2.1023059200000001</v>
      </c>
      <c r="KJ655" s="20">
        <f t="shared" si="1100"/>
        <v>24.715657823999997</v>
      </c>
      <c r="KK655" s="20">
        <f t="shared" si="1101"/>
        <v>17.501357702399996</v>
      </c>
      <c r="KL655" s="20">
        <f t="shared" si="1102"/>
        <v>23.513274470400003</v>
      </c>
      <c r="KM655" s="9"/>
      <c r="KN655" s="9"/>
      <c r="KO655" s="9"/>
      <c r="KP655" s="1"/>
      <c r="KQ655" s="9"/>
      <c r="KR655" s="9"/>
      <c r="KS655" s="23">
        <v>43852</v>
      </c>
      <c r="KT655" s="20">
        <v>3</v>
      </c>
      <c r="KU655" s="1">
        <v>1</v>
      </c>
      <c r="KV655" s="1">
        <v>2</v>
      </c>
      <c r="KW655" s="23">
        <v>44762</v>
      </c>
      <c r="KX655" s="1">
        <v>1</v>
      </c>
      <c r="KY655" s="1">
        <v>4</v>
      </c>
      <c r="KZ655" s="1">
        <v>4</v>
      </c>
      <c r="LA655" s="11" t="s">
        <v>2438</v>
      </c>
      <c r="LB655" s="11"/>
      <c r="LC655" s="11"/>
    </row>
    <row r="656" spans="1:315">
      <c r="A656" s="1">
        <v>120</v>
      </c>
      <c r="B656" s="1">
        <f>COUNTIFS($D$3:D656,D656,$F$3:F656,F656)</f>
        <v>2</v>
      </c>
      <c r="C656" s="34">
        <v>12737</v>
      </c>
      <c r="D656" s="72" t="s">
        <v>961</v>
      </c>
      <c r="E656" s="73" t="s">
        <v>467</v>
      </c>
      <c r="F656" s="75">
        <v>500215082</v>
      </c>
      <c r="G656" s="74">
        <v>70</v>
      </c>
      <c r="H656" s="442">
        <v>43964</v>
      </c>
      <c r="I656" s="29" t="s">
        <v>1132</v>
      </c>
      <c r="J656" s="24" t="s">
        <v>486</v>
      </c>
      <c r="K656" s="2" t="s">
        <v>429</v>
      </c>
      <c r="L656" s="1">
        <v>14</v>
      </c>
      <c r="M656" s="2" t="s">
        <v>661</v>
      </c>
      <c r="N656" s="2" t="s">
        <v>644</v>
      </c>
      <c r="O656" s="1"/>
      <c r="P656" s="1" t="s">
        <v>1117</v>
      </c>
      <c r="Q656" s="25"/>
      <c r="R656" s="25"/>
      <c r="S656" s="2"/>
      <c r="T656" s="49" t="s">
        <v>1013</v>
      </c>
      <c r="U656" s="49"/>
      <c r="V656" s="54" t="s">
        <v>1107</v>
      </c>
      <c r="W656" s="27"/>
      <c r="X656" s="56"/>
      <c r="Y656" s="56"/>
      <c r="Z656" s="29"/>
      <c r="AA656" s="1" t="s">
        <v>793</v>
      </c>
      <c r="AB656" s="1"/>
      <c r="AC656" s="112">
        <v>112</v>
      </c>
      <c r="AD656" s="112">
        <v>1500</v>
      </c>
      <c r="AE656" s="11"/>
      <c r="AF656" s="11"/>
      <c r="AG656" s="11" t="s">
        <v>490</v>
      </c>
      <c r="AH656" s="112">
        <v>150</v>
      </c>
      <c r="AI656" s="11"/>
      <c r="AJ656" s="11"/>
      <c r="AK656" s="112"/>
      <c r="AL656" s="1"/>
      <c r="AM656" s="11"/>
      <c r="AN656" s="1"/>
      <c r="AO656" s="113">
        <v>35.1</v>
      </c>
      <c r="AP656" s="114">
        <v>59.2</v>
      </c>
      <c r="AQ656" s="115">
        <v>1.77</v>
      </c>
      <c r="AR656" s="116">
        <f t="shared" si="1078"/>
        <v>96.070000000000007</v>
      </c>
      <c r="AS656" s="117">
        <f t="shared" si="1079"/>
        <v>0.59290540540540537</v>
      </c>
      <c r="AT656" s="118">
        <f t="shared" si="1080"/>
        <v>1.0494425675675676</v>
      </c>
      <c r="AU656" s="119">
        <f t="shared" si="1081"/>
        <v>0.57569296375266521</v>
      </c>
      <c r="AV656" s="19">
        <f>AW656*AO656/100</f>
        <v>20.658000000000001</v>
      </c>
      <c r="AW656" s="19">
        <f>98-AY656-(CD656*100/AO656)</f>
        <v>58.854700854700859</v>
      </c>
      <c r="AX656" s="148">
        <v>13.1</v>
      </c>
      <c r="AY656" s="19">
        <f>AX656*100/AO656</f>
        <v>37.32193732193732</v>
      </c>
      <c r="AZ656" s="1" t="s">
        <v>431</v>
      </c>
      <c r="BA656" s="55">
        <v>62.9</v>
      </c>
      <c r="BB656" s="1" t="s">
        <v>431</v>
      </c>
      <c r="BC656" s="6">
        <v>1.4999999999999999E-2</v>
      </c>
      <c r="BD656" s="6"/>
      <c r="BE656" s="19"/>
      <c r="BF656" s="19"/>
      <c r="BG656" s="2">
        <v>3597</v>
      </c>
      <c r="BH656" s="64">
        <v>399.6</v>
      </c>
      <c r="BI656" s="19">
        <v>5.29</v>
      </c>
      <c r="BJ656" s="19">
        <v>32.200000000000003</v>
      </c>
      <c r="BK656" s="1">
        <v>67.8</v>
      </c>
      <c r="BL656" s="144">
        <f t="shared" si="1082"/>
        <v>0.47492625368731567</v>
      </c>
      <c r="BM656" s="122">
        <v>0.47</v>
      </c>
      <c r="BN656" s="6">
        <f t="shared" si="1083"/>
        <v>1.3390313390313391</v>
      </c>
      <c r="BO656" s="1" t="s">
        <v>431</v>
      </c>
      <c r="BP656" s="1">
        <v>30.5</v>
      </c>
      <c r="BQ656" s="19">
        <v>44.634999999999998</v>
      </c>
      <c r="BR656" s="4">
        <v>27541</v>
      </c>
      <c r="BS656" s="6">
        <f t="shared" si="1084"/>
        <v>52.2</v>
      </c>
      <c r="BT656" s="4">
        <v>77.599999999999994</v>
      </c>
      <c r="BU656" s="42">
        <v>4873.665</v>
      </c>
      <c r="BV656" s="6">
        <f t="shared" si="1085"/>
        <v>22.400000000000006</v>
      </c>
      <c r="BW656" s="6">
        <f t="shared" si="1086"/>
        <v>58.430400000000006</v>
      </c>
      <c r="BX656" s="2">
        <v>28.3</v>
      </c>
      <c r="BY656" s="22">
        <f t="shared" si="1087"/>
        <v>16.753600000000002</v>
      </c>
      <c r="BZ656" s="4">
        <v>23.9</v>
      </c>
      <c r="CA656" s="22">
        <f t="shared" si="1088"/>
        <v>14.1488</v>
      </c>
      <c r="CB656" s="4">
        <v>46.5</v>
      </c>
      <c r="CC656" s="22">
        <f t="shared" si="1089"/>
        <v>27.528000000000002</v>
      </c>
      <c r="CD656" s="22">
        <v>0.64</v>
      </c>
      <c r="CE656" s="123">
        <v>96.2</v>
      </c>
      <c r="CF656" s="124">
        <v>5077.8999999999996</v>
      </c>
      <c r="CG656" s="123">
        <v>91.7</v>
      </c>
      <c r="CH656" s="124">
        <v>3139.2000000000003</v>
      </c>
      <c r="CI656" s="123">
        <v>62.8</v>
      </c>
      <c r="CJ656" s="123">
        <v>79.400000000000006</v>
      </c>
      <c r="CK656" s="124">
        <v>2845.7999999999997</v>
      </c>
      <c r="CL656" s="19">
        <f t="shared" si="1090"/>
        <v>1.1841004184100419</v>
      </c>
      <c r="CM656" s="22"/>
      <c r="CN656" s="22"/>
      <c r="CO656" s="22"/>
      <c r="CP656" s="6">
        <v>1.52</v>
      </c>
      <c r="CQ656" s="19"/>
      <c r="CR656" s="19"/>
      <c r="CS656" s="19"/>
      <c r="CT656" s="22"/>
      <c r="CU656" s="139"/>
      <c r="CV656" s="139"/>
      <c r="CW656" s="22"/>
      <c r="CX656" s="22"/>
      <c r="CY656" s="1"/>
      <c r="CZ656" s="22"/>
      <c r="DA656" s="16"/>
      <c r="DB656" s="126" t="s">
        <v>440</v>
      </c>
      <c r="DC656" s="127"/>
      <c r="DD656" s="128" t="s">
        <v>1133</v>
      </c>
      <c r="DE656" s="1"/>
      <c r="DF656" s="1"/>
      <c r="DG656" s="1"/>
      <c r="DH656" s="1"/>
      <c r="DI656" s="1" t="s">
        <v>433</v>
      </c>
      <c r="DJ656" s="206" t="s">
        <v>490</v>
      </c>
      <c r="DK656" s="4">
        <v>2</v>
      </c>
      <c r="DL656" s="4" t="s">
        <v>456</v>
      </c>
      <c r="DM656" s="4" t="s">
        <v>436</v>
      </c>
      <c r="DN656" s="16">
        <v>0</v>
      </c>
      <c r="DO656" s="4"/>
      <c r="DP656" s="4"/>
      <c r="DQ656" s="4"/>
      <c r="DR656" s="1" t="s">
        <v>430</v>
      </c>
      <c r="DS656" s="1" t="s">
        <v>430</v>
      </c>
      <c r="DT656" s="22">
        <v>153</v>
      </c>
      <c r="DU656" s="22">
        <v>12.4</v>
      </c>
      <c r="DV656" s="22">
        <v>87.6</v>
      </c>
      <c r="DW656" s="1" t="s">
        <v>430</v>
      </c>
      <c r="DX656" s="1" t="s">
        <v>430</v>
      </c>
      <c r="DY656" s="1" t="s">
        <v>430</v>
      </c>
      <c r="DZ656" s="1" t="s">
        <v>430</v>
      </c>
      <c r="EA656" s="1">
        <v>0</v>
      </c>
      <c r="EB656" s="2"/>
      <c r="EC656" s="36"/>
      <c r="ED656" s="36"/>
      <c r="EE656" s="4">
        <v>14</v>
      </c>
      <c r="EF656" s="4">
        <v>40</v>
      </c>
      <c r="EG656" s="4">
        <v>3</v>
      </c>
      <c r="EH656" s="4">
        <v>1</v>
      </c>
      <c r="EI656" s="4" t="s">
        <v>2969</v>
      </c>
      <c r="EJ656" s="4">
        <v>182</v>
      </c>
      <c r="EK656" s="4">
        <v>80</v>
      </c>
      <c r="EL656" s="6">
        <f>EK656/(EJ656*EJ656*0.01*0.01)</f>
        <v>24.151672503320853</v>
      </c>
      <c r="EM656" s="4">
        <v>2</v>
      </c>
      <c r="EN656" s="1">
        <v>1</v>
      </c>
      <c r="EO656" s="4">
        <v>3</v>
      </c>
      <c r="EP656" s="4">
        <v>3</v>
      </c>
      <c r="EQ656" s="31" t="s">
        <v>2455</v>
      </c>
      <c r="ER656" s="14">
        <v>43804</v>
      </c>
      <c r="ES656" s="129">
        <v>12737</v>
      </c>
      <c r="ET656" s="130">
        <v>75</v>
      </c>
      <c r="EU656" s="130">
        <v>8778</v>
      </c>
      <c r="EV656" s="130">
        <v>16000</v>
      </c>
      <c r="EW656" s="130">
        <v>40560</v>
      </c>
      <c r="EX656" s="130">
        <v>3343</v>
      </c>
      <c r="EY656" s="131">
        <f t="shared" si="1091"/>
        <v>112.99339999999999</v>
      </c>
      <c r="EZ656" s="38">
        <f t="shared" si="1092"/>
        <v>1581.9076</v>
      </c>
      <c r="FA656" s="9"/>
      <c r="FB656" s="9"/>
      <c r="FC656" s="9"/>
      <c r="FD656" s="9"/>
      <c r="FE656" s="132"/>
      <c r="FF656" s="132"/>
      <c r="FG656" s="132"/>
      <c r="FH656" s="133"/>
      <c r="FI656" s="11"/>
      <c r="FJ656" s="133"/>
      <c r="FK656" s="135"/>
      <c r="FL656" s="136"/>
      <c r="FM656" s="9"/>
      <c r="FN656" s="1"/>
      <c r="FO656" s="40">
        <f>AC656/1000</f>
        <v>0.112</v>
      </c>
      <c r="FP656" s="9"/>
      <c r="FQ656" s="118">
        <f t="shared" si="1093"/>
        <v>38.083845978582822</v>
      </c>
      <c r="FR656" s="137">
        <f t="shared" si="1094"/>
        <v>0.11299339999999999</v>
      </c>
      <c r="FS656" s="140">
        <f>DT656/EY656</f>
        <v>1.3540613876562702</v>
      </c>
      <c r="FT656" s="42">
        <v>70</v>
      </c>
      <c r="FU656" s="338" t="s">
        <v>430</v>
      </c>
      <c r="FV656" s="345">
        <v>43709</v>
      </c>
      <c r="FW656" s="211" t="s">
        <v>430</v>
      </c>
      <c r="FX656" s="29" t="s">
        <v>1314</v>
      </c>
      <c r="FY656" s="243" t="s">
        <v>2625</v>
      </c>
      <c r="FZ656" s="1">
        <v>0</v>
      </c>
      <c r="GA656" s="2">
        <v>1</v>
      </c>
      <c r="GB656" s="11" t="s">
        <v>500</v>
      </c>
      <c r="GC656" s="11"/>
      <c r="GD656" s="1"/>
      <c r="GE656" s="20">
        <v>0</v>
      </c>
      <c r="GF656" s="237" t="s">
        <v>513</v>
      </c>
      <c r="GG656" s="1">
        <v>1</v>
      </c>
      <c r="GH656" s="219">
        <v>44013</v>
      </c>
      <c r="GI656" s="352" t="s">
        <v>2488</v>
      </c>
      <c r="GJ656" s="244" t="s">
        <v>2968</v>
      </c>
      <c r="GK656" s="1">
        <v>0</v>
      </c>
      <c r="GL656" s="244" t="s">
        <v>513</v>
      </c>
      <c r="GM656" s="11" t="s">
        <v>784</v>
      </c>
      <c r="GN656" s="1"/>
      <c r="GO656" s="10">
        <v>43964</v>
      </c>
      <c r="GP656" s="14" t="s">
        <v>522</v>
      </c>
      <c r="GQ656" s="20">
        <f>DATEDIF(ER656,GO656,"m")</f>
        <v>5</v>
      </c>
      <c r="GR656" s="138" t="s">
        <v>1018</v>
      </c>
      <c r="GS656" s="1"/>
      <c r="GT656" s="19"/>
      <c r="GU656" s="1"/>
      <c r="GV656" s="11"/>
      <c r="GW656" s="1"/>
      <c r="GX656" s="1"/>
      <c r="GY656" s="9"/>
      <c r="GZ656" s="11">
        <v>1</v>
      </c>
      <c r="HA656" s="51">
        <v>0</v>
      </c>
      <c r="HB656" s="51">
        <v>0</v>
      </c>
      <c r="HC656" s="52">
        <v>96.82</v>
      </c>
      <c r="HD656" s="51">
        <v>0</v>
      </c>
      <c r="HE656" s="51">
        <v>0</v>
      </c>
      <c r="HF656" s="51">
        <v>0</v>
      </c>
      <c r="HG656" s="52">
        <v>0</v>
      </c>
      <c r="HH656" s="51">
        <v>0</v>
      </c>
      <c r="HI656" s="52">
        <v>0</v>
      </c>
      <c r="HJ656" s="51">
        <v>0</v>
      </c>
      <c r="HK656" s="51">
        <v>0</v>
      </c>
      <c r="HL656" s="51">
        <v>0</v>
      </c>
      <c r="HM656" s="51">
        <v>308.33999999999997</v>
      </c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20"/>
      <c r="IC656" s="20"/>
      <c r="ID656" s="11"/>
      <c r="IE656" s="11"/>
      <c r="IF656" s="20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9"/>
      <c r="KC656" s="9"/>
      <c r="KD656" s="9"/>
      <c r="KE656" s="20">
        <f t="shared" si="1095"/>
        <v>39.660683400000003</v>
      </c>
      <c r="KF656" s="20">
        <f t="shared" si="1096"/>
        <v>66.8920928</v>
      </c>
      <c r="KG656" s="20">
        <f t="shared" si="1097"/>
        <v>1.9999831799999996</v>
      </c>
      <c r="KH656" s="20">
        <f t="shared" si="1098"/>
        <v>14.802135399999997</v>
      </c>
      <c r="KI656" s="20">
        <f t="shared" si="1099"/>
        <v>0.53106898000000002</v>
      </c>
      <c r="KJ656" s="20">
        <f t="shared" si="1100"/>
        <v>18.930462262399999</v>
      </c>
      <c r="KK656" s="20">
        <f t="shared" si="1101"/>
        <v>15.987210179199996</v>
      </c>
      <c r="KL656" s="20">
        <f t="shared" si="1102"/>
        <v>31.104823151999998</v>
      </c>
      <c r="KM656" s="9"/>
      <c r="KN656" s="9"/>
      <c r="KO656" s="9"/>
      <c r="KP656" s="1"/>
      <c r="KQ656" s="9"/>
      <c r="KR656" s="9"/>
      <c r="KS656" s="23">
        <v>44013</v>
      </c>
      <c r="KT656" s="20">
        <v>2</v>
      </c>
      <c r="KU656" s="1">
        <v>1</v>
      </c>
      <c r="KV656" s="2">
        <v>2</v>
      </c>
      <c r="KW656" s="23">
        <v>44762</v>
      </c>
      <c r="KX656" s="1">
        <v>1</v>
      </c>
      <c r="KY656" s="1">
        <v>4</v>
      </c>
      <c r="KZ656" s="1">
        <v>4</v>
      </c>
      <c r="LA656" s="11" t="s">
        <v>2438</v>
      </c>
      <c r="LB656" s="11"/>
      <c r="LC656" s="11"/>
    </row>
    <row r="657" spans="1:315">
      <c r="A657" s="1">
        <v>360</v>
      </c>
      <c r="B657" s="1">
        <f>COUNTIFS($D$3:D657,D657,$F$3:F657,F657)</f>
        <v>1</v>
      </c>
      <c r="C657" s="34">
        <v>11950</v>
      </c>
      <c r="D657" s="21" t="s">
        <v>667</v>
      </c>
      <c r="E657" s="2" t="s">
        <v>550</v>
      </c>
      <c r="F657" s="12">
        <v>5907251328</v>
      </c>
      <c r="G657" s="1">
        <v>60</v>
      </c>
      <c r="H657" s="441">
        <v>43796</v>
      </c>
      <c r="I657" s="29" t="s">
        <v>765</v>
      </c>
      <c r="J657" s="24" t="s">
        <v>486</v>
      </c>
      <c r="K657" s="2" t="s">
        <v>429</v>
      </c>
      <c r="L657" s="1">
        <v>4</v>
      </c>
      <c r="M657" s="2" t="s">
        <v>597</v>
      </c>
      <c r="N657" s="2" t="s">
        <v>430</v>
      </c>
      <c r="O657" s="1"/>
      <c r="P657" s="1" t="s">
        <v>916</v>
      </c>
      <c r="Q657" s="25"/>
      <c r="R657" s="25"/>
      <c r="S657" s="2"/>
      <c r="T657" s="45" t="s">
        <v>782</v>
      </c>
      <c r="U657" s="45"/>
      <c r="V657" s="47" t="s">
        <v>858</v>
      </c>
      <c r="W657" s="27"/>
      <c r="X657" s="56"/>
      <c r="Y657" s="56"/>
      <c r="Z657" s="29"/>
      <c r="AA657" s="1" t="s">
        <v>797</v>
      </c>
      <c r="AB657" s="1"/>
      <c r="AC657" s="112">
        <v>146</v>
      </c>
      <c r="AD657" s="112">
        <v>580</v>
      </c>
      <c r="AE657" s="11"/>
      <c r="AF657" s="11"/>
      <c r="AG657" s="11" t="s">
        <v>490</v>
      </c>
      <c r="AH657" s="112">
        <v>50</v>
      </c>
      <c r="AI657" s="11"/>
      <c r="AJ657" s="1"/>
      <c r="AK657" s="112"/>
      <c r="AL657" s="1"/>
      <c r="AM657" s="1"/>
      <c r="AN657" s="1"/>
      <c r="AO657" s="113">
        <v>19.5</v>
      </c>
      <c r="AP657" s="114">
        <v>34.6</v>
      </c>
      <c r="AQ657" s="115">
        <v>44.6</v>
      </c>
      <c r="AR657" s="116">
        <f t="shared" si="1078"/>
        <v>98.7</v>
      </c>
      <c r="AS657" s="117">
        <f t="shared" si="1079"/>
        <v>0.56358381502890176</v>
      </c>
      <c r="AT657" s="118">
        <f t="shared" si="1080"/>
        <v>25.135838150289018</v>
      </c>
      <c r="AU657" s="119">
        <f t="shared" si="1081"/>
        <v>0.24621212121212122</v>
      </c>
      <c r="AV657" s="19">
        <v>18.018000000000001</v>
      </c>
      <c r="AW657" s="19">
        <f>95-AY657</f>
        <v>92.4</v>
      </c>
      <c r="AX657" s="120">
        <v>0.50700000000000001</v>
      </c>
      <c r="AY657" s="19">
        <v>2.6</v>
      </c>
      <c r="AZ657" s="1" t="s">
        <v>431</v>
      </c>
      <c r="BA657" s="55">
        <v>44.460000000000008</v>
      </c>
      <c r="BB657" s="1" t="s">
        <v>431</v>
      </c>
      <c r="BC657" s="6">
        <v>0.01</v>
      </c>
      <c r="BD657" s="6">
        <v>83.9</v>
      </c>
      <c r="BE657" s="19">
        <v>51.2</v>
      </c>
      <c r="BF657" s="19">
        <v>45.8</v>
      </c>
      <c r="BG657" s="2">
        <v>7381</v>
      </c>
      <c r="BH657" s="20">
        <v>424.32</v>
      </c>
      <c r="BI657" s="19">
        <v>0.5</v>
      </c>
      <c r="BJ657" s="19">
        <v>37</v>
      </c>
      <c r="BK657" s="1">
        <v>63</v>
      </c>
      <c r="BL657" s="121">
        <f t="shared" si="1082"/>
        <v>0.58730158730158732</v>
      </c>
      <c r="BM657" s="122">
        <v>0.2</v>
      </c>
      <c r="BN657" s="6">
        <f t="shared" si="1083"/>
        <v>1.0256410256410255</v>
      </c>
      <c r="BO657" s="1" t="s">
        <v>431</v>
      </c>
      <c r="BP657" s="1">
        <v>30</v>
      </c>
      <c r="BQ657" s="19">
        <v>33.515999999999998</v>
      </c>
      <c r="BR657" s="42">
        <v>53382.999999999993</v>
      </c>
      <c r="BS657" s="6">
        <f t="shared" si="1084"/>
        <v>72.599999999999994</v>
      </c>
      <c r="BT657" s="4">
        <v>96.4</v>
      </c>
      <c r="BU657" s="42">
        <v>12134.080000000002</v>
      </c>
      <c r="BV657" s="6">
        <f t="shared" si="1085"/>
        <v>3.5999999999999943</v>
      </c>
      <c r="BW657" s="6">
        <f t="shared" si="1086"/>
        <v>34.461599999999997</v>
      </c>
      <c r="BX657" s="4">
        <v>39.6</v>
      </c>
      <c r="BY657" s="22">
        <f t="shared" si="1087"/>
        <v>13.701600000000001</v>
      </c>
      <c r="BZ657" s="4">
        <v>33</v>
      </c>
      <c r="CA657" s="22">
        <f t="shared" si="1088"/>
        <v>11.417999999999999</v>
      </c>
      <c r="CB657" s="4">
        <v>27</v>
      </c>
      <c r="CC657" s="22">
        <f t="shared" si="1089"/>
        <v>9.3420000000000005</v>
      </c>
      <c r="CD657" s="22">
        <v>0.93</v>
      </c>
      <c r="CE657" s="123">
        <v>99</v>
      </c>
      <c r="CF657" s="124">
        <v>7962.5999999999995</v>
      </c>
      <c r="CG657" s="123">
        <v>95.6</v>
      </c>
      <c r="CH657" s="123">
        <v>4833</v>
      </c>
      <c r="CI657" s="123">
        <v>85.4</v>
      </c>
      <c r="CJ657" s="123">
        <v>94</v>
      </c>
      <c r="CK657" s="124">
        <v>6108</v>
      </c>
      <c r="CL657" s="19">
        <f t="shared" si="1090"/>
        <v>1.2</v>
      </c>
      <c r="CM657" s="22"/>
      <c r="CN657" s="22"/>
      <c r="CO657" s="22"/>
      <c r="CP657" s="6"/>
      <c r="CQ657" s="19"/>
      <c r="CR657" s="19"/>
      <c r="CS657" s="19"/>
      <c r="CT657" s="22"/>
      <c r="CU657" s="139"/>
      <c r="CV657" s="139"/>
      <c r="CW657" s="22"/>
      <c r="CX657" s="22"/>
      <c r="CY657" s="1"/>
      <c r="CZ657" s="22"/>
      <c r="DA657" s="16">
        <v>3</v>
      </c>
      <c r="DB657" s="126" t="s">
        <v>546</v>
      </c>
      <c r="DC657" s="127"/>
      <c r="DD657" s="128" t="s">
        <v>917</v>
      </c>
      <c r="DE657" s="1"/>
      <c r="DF657" s="1"/>
      <c r="DG657" s="1"/>
      <c r="DH657" s="1"/>
      <c r="DI657" s="1" t="s">
        <v>433</v>
      </c>
      <c r="DJ657" s="331" t="s">
        <v>2624</v>
      </c>
      <c r="DK657" s="4">
        <v>2</v>
      </c>
      <c r="DL657" s="4"/>
      <c r="DM657" s="4"/>
      <c r="DN657" s="16">
        <v>0</v>
      </c>
      <c r="DO657" s="4"/>
      <c r="DP657" s="4"/>
      <c r="DQ657" s="4"/>
      <c r="DR657" s="1" t="s">
        <v>430</v>
      </c>
      <c r="DS657" s="1" t="s">
        <v>430</v>
      </c>
      <c r="DT657" s="1">
        <v>195</v>
      </c>
      <c r="DU657" s="1">
        <v>48.2</v>
      </c>
      <c r="DV657" s="1">
        <v>51.8</v>
      </c>
      <c r="DW657" s="1" t="s">
        <v>430</v>
      </c>
      <c r="DX657" s="1" t="s">
        <v>430</v>
      </c>
      <c r="DY657" s="1" t="s">
        <v>430</v>
      </c>
      <c r="DZ657" s="1" t="s">
        <v>430</v>
      </c>
      <c r="EA657" s="1">
        <v>0</v>
      </c>
      <c r="EB657" s="1"/>
      <c r="EC657" s="36"/>
      <c r="ED657" s="36"/>
      <c r="EE657" s="4">
        <v>4</v>
      </c>
      <c r="EF657" s="4">
        <v>10</v>
      </c>
      <c r="EG657" s="4"/>
      <c r="EH657" s="4">
        <v>1</v>
      </c>
      <c r="EI657" s="4" t="s">
        <v>2435</v>
      </c>
      <c r="EJ657" s="4">
        <v>180</v>
      </c>
      <c r="EK657" s="4">
        <v>82</v>
      </c>
      <c r="EL657" s="6">
        <f>EK657/(EJ657*EJ657*0.01*0.01)</f>
        <v>25.308641975308639</v>
      </c>
      <c r="EM657" s="4"/>
      <c r="EN657" s="4">
        <v>0</v>
      </c>
      <c r="EO657" s="4">
        <v>2</v>
      </c>
      <c r="EP657" s="4">
        <v>2</v>
      </c>
      <c r="EQ657" s="31" t="s">
        <v>513</v>
      </c>
      <c r="ER657" s="14" t="s">
        <v>513</v>
      </c>
      <c r="ES657" s="129">
        <v>11950</v>
      </c>
      <c r="ET657" s="130">
        <v>75</v>
      </c>
      <c r="EU657" s="130">
        <v>7163</v>
      </c>
      <c r="EV657" s="130">
        <v>8000</v>
      </c>
      <c r="EW657" s="130">
        <v>40560</v>
      </c>
      <c r="EX657" s="130">
        <v>1006</v>
      </c>
      <c r="EY657" s="131">
        <f t="shared" si="1091"/>
        <v>68.005600000000001</v>
      </c>
      <c r="EZ657" s="38">
        <f t="shared" si="1092"/>
        <v>272.0224</v>
      </c>
      <c r="FA657" s="9"/>
      <c r="FB657" s="9"/>
      <c r="FC657" s="9"/>
      <c r="FD657" s="9"/>
      <c r="FE657" s="132"/>
      <c r="FF657" s="132"/>
      <c r="FG657" s="132"/>
      <c r="FH657" s="133"/>
      <c r="FI657" s="134"/>
      <c r="FJ657" s="133"/>
      <c r="FK657" s="135"/>
      <c r="FL657" s="136"/>
      <c r="FM657" s="9"/>
      <c r="FN657" s="1"/>
      <c r="FO657" s="40">
        <f>AC657/1000</f>
        <v>0.14599999999999999</v>
      </c>
      <c r="FP657" s="9"/>
      <c r="FQ657" s="118">
        <f t="shared" si="1093"/>
        <v>14.04439480664526</v>
      </c>
      <c r="FR657" s="137">
        <f t="shared" si="1094"/>
        <v>6.8005599999999999E-2</v>
      </c>
      <c r="FS657" s="9"/>
      <c r="FT657" s="1"/>
      <c r="FU657" s="335"/>
      <c r="FV657" s="344">
        <v>43647</v>
      </c>
      <c r="FW657" s="210"/>
      <c r="FX657" s="244" t="s">
        <v>1391</v>
      </c>
      <c r="FY657" s="243" t="s">
        <v>2429</v>
      </c>
      <c r="FZ657" s="1"/>
      <c r="GA657" s="1">
        <v>2</v>
      </c>
      <c r="GB657" s="9"/>
      <c r="GC657" s="9"/>
      <c r="GD657" s="1"/>
      <c r="GE657" s="20">
        <v>0</v>
      </c>
      <c r="GF657" s="237" t="s">
        <v>513</v>
      </c>
      <c r="GG657" s="1"/>
      <c r="GH657" s="28">
        <v>43808</v>
      </c>
      <c r="GI657" s="351">
        <v>1</v>
      </c>
      <c r="GJ657" s="244" t="s">
        <v>2489</v>
      </c>
      <c r="GK657" s="1"/>
      <c r="GL657" s="244" t="s">
        <v>513</v>
      </c>
      <c r="GM657" s="9"/>
      <c r="GN657" s="1"/>
      <c r="GO657" s="10">
        <v>43796</v>
      </c>
      <c r="GP657" s="10"/>
      <c r="GQ657" s="20"/>
      <c r="GR657" s="138"/>
      <c r="GS657" s="1"/>
      <c r="GT657" s="1"/>
      <c r="GU657" s="1"/>
      <c r="GV657" s="1"/>
      <c r="GW657" s="1"/>
      <c r="GX657" s="1"/>
      <c r="GY657" s="9"/>
      <c r="GZ657" s="9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9"/>
      <c r="KC657" s="9"/>
      <c r="KD657" s="9"/>
      <c r="KE657" s="20">
        <f t="shared" si="1095"/>
        <v>13.261091999999998</v>
      </c>
      <c r="KF657" s="20">
        <f t="shared" si="1096"/>
        <v>23.529937599999997</v>
      </c>
      <c r="KG657" s="20">
        <f t="shared" si="1097"/>
        <v>30.330497599999998</v>
      </c>
      <c r="KH657" s="20">
        <f t="shared" si="1098"/>
        <v>0.344788392</v>
      </c>
      <c r="KI657" s="20">
        <f t="shared" si="1099"/>
        <v>0.13601120000000003</v>
      </c>
      <c r="KJ657" s="20">
        <f t="shared" si="1100"/>
        <v>9.3178552896000006</v>
      </c>
      <c r="KK657" s="20">
        <f t="shared" si="1101"/>
        <v>7.7648794079999996</v>
      </c>
      <c r="KL657" s="20">
        <f t="shared" si="1102"/>
        <v>6.3530831520000008</v>
      </c>
      <c r="KM657" s="9"/>
      <c r="KN657" s="9"/>
      <c r="KO657" s="9"/>
      <c r="KP657" s="1"/>
      <c r="KQ657" s="9"/>
      <c r="KR657" s="9"/>
      <c r="KS657" s="23">
        <v>43808</v>
      </c>
      <c r="KT657" s="20">
        <v>2</v>
      </c>
      <c r="KU657" s="1">
        <v>2</v>
      </c>
      <c r="KV657" s="1">
        <v>1</v>
      </c>
      <c r="KW657" s="23">
        <v>43992</v>
      </c>
      <c r="KX657" s="1">
        <v>1</v>
      </c>
      <c r="KY657" s="1">
        <v>0</v>
      </c>
      <c r="KZ657" s="1">
        <v>2</v>
      </c>
      <c r="LA657" s="11" t="s">
        <v>2428</v>
      </c>
      <c r="LB657" s="11"/>
      <c r="LC657" s="11"/>
    </row>
    <row r="658" spans="1:315">
      <c r="A658" s="1">
        <v>373</v>
      </c>
      <c r="B658" s="1">
        <f>COUNTIFS($D$3:D658,D658,$F$3:F658,F658)</f>
        <v>1</v>
      </c>
      <c r="C658" s="34">
        <v>11977</v>
      </c>
      <c r="D658" s="21" t="s">
        <v>944</v>
      </c>
      <c r="E658" s="2" t="s">
        <v>612</v>
      </c>
      <c r="F658" s="12">
        <v>6008310803</v>
      </c>
      <c r="G658" s="1">
        <v>59</v>
      </c>
      <c r="H658" s="441">
        <v>43801</v>
      </c>
      <c r="I658" s="29" t="s">
        <v>453</v>
      </c>
      <c r="J658" s="24" t="s">
        <v>486</v>
      </c>
      <c r="K658" s="2" t="s">
        <v>429</v>
      </c>
      <c r="L658" s="1">
        <v>39</v>
      </c>
      <c r="M658" s="2" t="s">
        <v>661</v>
      </c>
      <c r="N658" s="2" t="s">
        <v>430</v>
      </c>
      <c r="O658" s="1"/>
      <c r="P658" s="1" t="s">
        <v>943</v>
      </c>
      <c r="Q658" s="25"/>
      <c r="R658" s="25"/>
      <c r="S658" s="2"/>
      <c r="T658" s="45" t="s">
        <v>782</v>
      </c>
      <c r="U658" s="45"/>
      <c r="V658" s="47" t="s">
        <v>858</v>
      </c>
      <c r="W658" s="27"/>
      <c r="X658" s="56"/>
      <c r="Y658" s="56"/>
      <c r="Z658" s="29"/>
      <c r="AA658" s="1" t="s">
        <v>793</v>
      </c>
      <c r="AB658" s="1"/>
      <c r="AC658" s="112">
        <v>461</v>
      </c>
      <c r="AD658" s="112">
        <v>18000</v>
      </c>
      <c r="AE658" s="11"/>
      <c r="AF658" s="11"/>
      <c r="AG658" s="11" t="s">
        <v>482</v>
      </c>
      <c r="AH658" s="112">
        <v>1500</v>
      </c>
      <c r="AI658" s="11"/>
      <c r="AJ658" s="1"/>
      <c r="AK658" s="112"/>
      <c r="AL658" s="1"/>
      <c r="AM658" s="1"/>
      <c r="AN658" s="1"/>
      <c r="AO658" s="113">
        <v>44.6</v>
      </c>
      <c r="AP658" s="114">
        <v>40.5</v>
      </c>
      <c r="AQ658" s="115">
        <v>14.9</v>
      </c>
      <c r="AR658" s="116">
        <f t="shared" si="1078"/>
        <v>100</v>
      </c>
      <c r="AS658" s="117">
        <f t="shared" si="1079"/>
        <v>1.1012345679012345</v>
      </c>
      <c r="AT658" s="118">
        <f t="shared" si="1080"/>
        <v>16.408395061728395</v>
      </c>
      <c r="AU658" s="119">
        <f t="shared" si="1081"/>
        <v>0.80505415162454874</v>
      </c>
      <c r="AV658" s="19">
        <v>41.39772</v>
      </c>
      <c r="AW658" s="19">
        <f>95-AY658</f>
        <v>92.82</v>
      </c>
      <c r="AX658" s="120">
        <v>0.97228000000000003</v>
      </c>
      <c r="AY658" s="19">
        <v>2.1800000000000002</v>
      </c>
      <c r="AZ658" s="1" t="s">
        <v>431</v>
      </c>
      <c r="BA658" s="55">
        <v>30.419999999999998</v>
      </c>
      <c r="BB658" s="1" t="s">
        <v>431</v>
      </c>
      <c r="BC658" s="6">
        <v>0.25</v>
      </c>
      <c r="BD658" s="6">
        <v>76.7</v>
      </c>
      <c r="BE658" s="19">
        <v>72.8</v>
      </c>
      <c r="BF658" s="19">
        <v>49.8</v>
      </c>
      <c r="BG658" s="2">
        <v>8038</v>
      </c>
      <c r="BH658" s="20">
        <v>547.4</v>
      </c>
      <c r="BI658" s="19">
        <v>0.88</v>
      </c>
      <c r="BJ658" s="19">
        <v>29.7</v>
      </c>
      <c r="BK658" s="1">
        <v>70.3</v>
      </c>
      <c r="BL658" s="144">
        <f t="shared" si="1082"/>
        <v>0.42247510668563298</v>
      </c>
      <c r="BM658" s="122">
        <v>0.49</v>
      </c>
      <c r="BN658" s="6">
        <f t="shared" si="1083"/>
        <v>1.0986547085201794</v>
      </c>
      <c r="BO658" s="1" t="s">
        <v>431</v>
      </c>
      <c r="BP658" s="1">
        <v>57</v>
      </c>
      <c r="BQ658" s="19">
        <v>80.94</v>
      </c>
      <c r="BR658" s="42">
        <v>72682.299999999988</v>
      </c>
      <c r="BS658" s="6">
        <f t="shared" si="1084"/>
        <v>40.200000000000003</v>
      </c>
      <c r="BT658" s="4">
        <v>91.1</v>
      </c>
      <c r="BU658" s="42">
        <v>8420.76</v>
      </c>
      <c r="BV658" s="6">
        <f t="shared" si="1085"/>
        <v>8.9000000000000057</v>
      </c>
      <c r="BW658" s="6">
        <f t="shared" si="1086"/>
        <v>39.932999999999993</v>
      </c>
      <c r="BX658" s="4">
        <v>13.7</v>
      </c>
      <c r="BY658" s="22">
        <f t="shared" si="1087"/>
        <v>5.5485000000000007</v>
      </c>
      <c r="BZ658" s="4">
        <v>26.5</v>
      </c>
      <c r="CA658" s="22">
        <f t="shared" si="1088"/>
        <v>10.7325</v>
      </c>
      <c r="CB658" s="4">
        <v>58.4</v>
      </c>
      <c r="CC658" s="22">
        <f t="shared" si="1089"/>
        <v>23.651999999999997</v>
      </c>
      <c r="CD658" s="141">
        <v>5.3</v>
      </c>
      <c r="CE658" s="123">
        <v>98.1</v>
      </c>
      <c r="CF658" s="124">
        <v>10996.3</v>
      </c>
      <c r="CG658" s="123">
        <v>94.7</v>
      </c>
      <c r="CH658" s="123">
        <v>7404</v>
      </c>
      <c r="CI658" s="123">
        <v>68.5</v>
      </c>
      <c r="CJ658" s="123">
        <v>79.5</v>
      </c>
      <c r="CK658" s="124">
        <v>7178.4</v>
      </c>
      <c r="CL658" s="19">
        <f t="shared" si="1090"/>
        <v>0.51698113207547169</v>
      </c>
      <c r="CM658" s="22"/>
      <c r="CN658" s="22"/>
      <c r="CO658" s="22"/>
      <c r="CP658" s="6"/>
      <c r="CQ658" s="19"/>
      <c r="CR658" s="19"/>
      <c r="CS658" s="19"/>
      <c r="CT658" s="22"/>
      <c r="CU658" s="139"/>
      <c r="CV658" s="139"/>
      <c r="CW658" s="22"/>
      <c r="CX658" s="22"/>
      <c r="CY658" s="1"/>
      <c r="CZ658" s="22"/>
      <c r="DA658" s="1"/>
      <c r="DB658" s="126" t="s">
        <v>440</v>
      </c>
      <c r="DC658" s="127"/>
      <c r="DD658" s="128" t="s">
        <v>945</v>
      </c>
      <c r="DE658" s="1"/>
      <c r="DF658" s="1"/>
      <c r="DG658" s="1"/>
      <c r="DH658" s="1"/>
      <c r="DI658" s="1" t="s">
        <v>433</v>
      </c>
      <c r="DJ658" s="205" t="s">
        <v>482</v>
      </c>
      <c r="DK658" s="4">
        <v>2</v>
      </c>
      <c r="DL658" s="4"/>
      <c r="DM658" s="4"/>
      <c r="DN658" s="16">
        <v>0</v>
      </c>
      <c r="DO658" s="4"/>
      <c r="DP658" s="4"/>
      <c r="DQ658" s="4"/>
      <c r="DR658" s="1" t="s">
        <v>430</v>
      </c>
      <c r="DS658" s="1" t="s">
        <v>430</v>
      </c>
      <c r="DT658" s="1">
        <v>556</v>
      </c>
      <c r="DU658" s="1">
        <v>13.5</v>
      </c>
      <c r="DV658" s="1">
        <v>86.5</v>
      </c>
      <c r="DW658" s="1" t="s">
        <v>430</v>
      </c>
      <c r="DX658" s="1" t="s">
        <v>430</v>
      </c>
      <c r="DY658" s="1" t="s">
        <v>430</v>
      </c>
      <c r="DZ658" s="1" t="s">
        <v>430</v>
      </c>
      <c r="EA658" s="1">
        <v>0</v>
      </c>
      <c r="EB658" s="1"/>
      <c r="EC658" s="36"/>
      <c r="ED658" s="36"/>
      <c r="EE658" s="4">
        <v>39</v>
      </c>
      <c r="EF658" s="4">
        <v>70</v>
      </c>
      <c r="EG658" s="5">
        <v>3</v>
      </c>
      <c r="EH658" s="4">
        <v>1</v>
      </c>
      <c r="EI658" s="4" t="s">
        <v>2971</v>
      </c>
      <c r="EJ658" s="4">
        <v>180</v>
      </c>
      <c r="EK658" s="4">
        <v>135</v>
      </c>
      <c r="EL658" s="6">
        <f>EK658/(EJ658*EJ658*0.01*0.01)</f>
        <v>41.666666666666664</v>
      </c>
      <c r="EM658" s="4"/>
      <c r="EN658" s="4">
        <v>1</v>
      </c>
      <c r="EO658" s="4">
        <v>2</v>
      </c>
      <c r="EP658" s="4">
        <v>2</v>
      </c>
      <c r="EQ658" s="31" t="s">
        <v>513</v>
      </c>
      <c r="ER658" s="14" t="s">
        <v>513</v>
      </c>
      <c r="ES658" s="129">
        <v>11977</v>
      </c>
      <c r="ET658" s="130">
        <v>75</v>
      </c>
      <c r="EU658" s="130">
        <v>9024</v>
      </c>
      <c r="EV658" s="130">
        <v>8000</v>
      </c>
      <c r="EW658" s="130">
        <v>40560</v>
      </c>
      <c r="EX658" s="130">
        <v>3140</v>
      </c>
      <c r="EY658" s="131">
        <f t="shared" si="1091"/>
        <v>212.26400000000001</v>
      </c>
      <c r="EZ658" s="38">
        <f t="shared" si="1092"/>
        <v>8278.2960000000003</v>
      </c>
      <c r="FA658" s="9"/>
      <c r="FB658" s="9"/>
      <c r="FC658" s="9"/>
      <c r="FD658" s="9"/>
      <c r="FE658" s="132"/>
      <c r="FF658" s="132"/>
      <c r="FG658" s="132"/>
      <c r="FH658" s="133"/>
      <c r="FI658" s="134"/>
      <c r="FJ658" s="133"/>
      <c r="FK658" s="135"/>
      <c r="FL658" s="136"/>
      <c r="FM658" s="9"/>
      <c r="FN658" s="1"/>
      <c r="FO658" s="40">
        <f>AC658/1000</f>
        <v>0.46100000000000002</v>
      </c>
      <c r="FP658" s="9"/>
      <c r="FQ658" s="118">
        <f t="shared" si="1093"/>
        <v>34.796099290780141</v>
      </c>
      <c r="FR658" s="137">
        <f t="shared" si="1094"/>
        <v>0.21226400000000001</v>
      </c>
      <c r="FS658" s="9"/>
      <c r="FT658" s="1"/>
      <c r="FU658" s="336">
        <v>43770</v>
      </c>
      <c r="FV658" s="343"/>
      <c r="FW658" s="237" t="s">
        <v>1314</v>
      </c>
      <c r="FX658" s="208"/>
      <c r="FY658" s="243" t="s">
        <v>2429</v>
      </c>
      <c r="FZ658" s="1"/>
      <c r="GA658" s="1">
        <v>2</v>
      </c>
      <c r="GB658" s="9"/>
      <c r="GC658" s="9"/>
      <c r="GD658" s="1"/>
      <c r="GE658" s="20">
        <v>1</v>
      </c>
      <c r="GF658" s="237" t="s">
        <v>2440</v>
      </c>
      <c r="GG658" s="1"/>
      <c r="GH658" s="28">
        <v>43896</v>
      </c>
      <c r="GI658" s="351">
        <v>1</v>
      </c>
      <c r="GJ658" s="244" t="s">
        <v>2970</v>
      </c>
      <c r="GK658" s="1"/>
      <c r="GL658" s="244" t="s">
        <v>513</v>
      </c>
      <c r="GM658" s="9"/>
      <c r="GN658" s="1"/>
      <c r="GO658" s="10">
        <v>43801</v>
      </c>
      <c r="GP658" s="10"/>
      <c r="GQ658" s="20"/>
      <c r="GR658" s="138"/>
      <c r="GS658" s="1"/>
      <c r="GT658" s="1"/>
      <c r="GU658" s="1"/>
      <c r="GV658" s="1"/>
      <c r="GW658" s="1"/>
      <c r="GX658" s="1"/>
      <c r="GY658" s="9"/>
      <c r="GZ658" s="9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9"/>
      <c r="KC658" s="9"/>
      <c r="KD658" s="9"/>
      <c r="KE658" s="20">
        <f t="shared" si="1095"/>
        <v>94.669743999999994</v>
      </c>
      <c r="KF658" s="20">
        <f t="shared" si="1096"/>
        <v>85.966920000000002</v>
      </c>
      <c r="KG658" s="20">
        <f t="shared" si="1097"/>
        <v>31.627336</v>
      </c>
      <c r="KH658" s="20">
        <f t="shared" si="1098"/>
        <v>2.0638004192000001</v>
      </c>
      <c r="KI658" s="20">
        <f t="shared" si="1099"/>
        <v>1.0400936000000001</v>
      </c>
      <c r="KJ658" s="20">
        <f t="shared" si="1100"/>
        <v>11.77746804</v>
      </c>
      <c r="KK658" s="20">
        <f t="shared" si="1101"/>
        <v>22.781233800000003</v>
      </c>
      <c r="KL658" s="20">
        <f t="shared" si="1102"/>
        <v>50.204681280000003</v>
      </c>
      <c r="KM658" s="9"/>
      <c r="KN658" s="9"/>
      <c r="KO658" s="9"/>
      <c r="KP658" s="1"/>
      <c r="KQ658" s="9"/>
      <c r="KR658" s="9"/>
      <c r="KS658" s="23">
        <v>43896</v>
      </c>
      <c r="KT658" s="20">
        <v>2</v>
      </c>
      <c r="KU658" s="1">
        <v>2</v>
      </c>
      <c r="KV658" s="1">
        <v>2</v>
      </c>
      <c r="KW658" s="23">
        <v>44235</v>
      </c>
      <c r="KX658" s="1">
        <v>1</v>
      </c>
      <c r="KY658" s="1">
        <v>0</v>
      </c>
      <c r="KZ658" s="1">
        <v>3</v>
      </c>
      <c r="LA658" s="11" t="s">
        <v>2428</v>
      </c>
      <c r="LB658" s="11"/>
      <c r="LC658" s="11"/>
    </row>
    <row r="659" spans="1:315">
      <c r="A659" s="1">
        <v>262</v>
      </c>
      <c r="B659" s="415">
        <f>COUNTIFS($D$3:D659,D659,$F$3:F659,F659)</f>
        <v>1</v>
      </c>
      <c r="C659" s="21">
        <v>9519</v>
      </c>
      <c r="D659" s="21" t="s">
        <v>2302</v>
      </c>
      <c r="E659" s="1" t="s">
        <v>479</v>
      </c>
      <c r="F659" s="12">
        <v>5409051010</v>
      </c>
      <c r="G659" s="1">
        <v>64</v>
      </c>
      <c r="H659" s="441">
        <v>43377</v>
      </c>
      <c r="I659" s="162"/>
      <c r="J659" s="24"/>
      <c r="K659" s="9"/>
      <c r="L659" s="1"/>
      <c r="M659" s="1"/>
      <c r="N659" s="1"/>
      <c r="O659" s="1"/>
      <c r="P659" s="25"/>
      <c r="Q659" s="25"/>
      <c r="R659" s="25"/>
      <c r="S659" s="27"/>
      <c r="T659" s="27"/>
      <c r="U659" s="27"/>
      <c r="V659" s="27"/>
      <c r="W659" s="27"/>
      <c r="X659" s="27"/>
      <c r="Y659" s="26"/>
      <c r="Z659" s="8"/>
      <c r="AA659" s="1"/>
      <c r="AB659" s="1"/>
      <c r="AC659" s="1"/>
      <c r="AD659" s="1"/>
      <c r="AE659" s="1"/>
      <c r="AF659" s="1"/>
      <c r="AG659" s="136"/>
      <c r="AH659" s="9"/>
      <c r="AI659" s="1"/>
      <c r="AJ659" s="1"/>
      <c r="AK659" s="112"/>
      <c r="AL659" s="1"/>
      <c r="AM659" s="1"/>
      <c r="AN659" s="1"/>
      <c r="AO659" s="163"/>
      <c r="AP659" s="164"/>
      <c r="AQ659" s="165"/>
      <c r="AR659" s="166"/>
      <c r="AS659" s="135"/>
      <c r="AT659" s="21"/>
      <c r="AU659" s="167"/>
      <c r="AV659" s="1"/>
      <c r="AW659" s="1"/>
      <c r="AX659" s="168"/>
      <c r="AY659" s="1"/>
      <c r="AZ659" s="1"/>
      <c r="BA659" s="142"/>
      <c r="BB659" s="1"/>
      <c r="BC659" s="169"/>
      <c r="BD659" s="4"/>
      <c r="BE659" s="1"/>
      <c r="BF659" s="1"/>
      <c r="BG659" s="1"/>
      <c r="BH659" s="1"/>
      <c r="BI659" s="1"/>
      <c r="BJ659" s="1"/>
      <c r="BK659" s="1"/>
      <c r="BL659" s="170"/>
      <c r="BM659" s="123"/>
      <c r="BN659" s="4"/>
      <c r="BO659" s="1"/>
      <c r="BP659" s="1"/>
      <c r="BQ659" s="1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25"/>
      <c r="CP659" s="4"/>
      <c r="CQ659" s="1"/>
      <c r="CR659" s="1"/>
      <c r="CS659" s="1"/>
      <c r="CT659" s="25"/>
      <c r="CU659" s="125"/>
      <c r="CV659" s="125"/>
      <c r="CW659" s="1"/>
      <c r="CX659" s="1"/>
      <c r="CY659" s="1"/>
      <c r="CZ659" s="1"/>
      <c r="DA659" s="1"/>
      <c r="DB659" s="126"/>
      <c r="DC659" s="8"/>
      <c r="DD659" s="8"/>
      <c r="DE659" s="1"/>
      <c r="DF659" s="1"/>
      <c r="DG659" s="1"/>
      <c r="DH659" s="1"/>
      <c r="DI659" s="2"/>
      <c r="DJ659" s="205" t="s">
        <v>482</v>
      </c>
      <c r="DK659" s="4"/>
      <c r="DL659" s="4"/>
      <c r="DM659" s="4"/>
      <c r="DN659" s="4"/>
      <c r="DO659" s="4"/>
      <c r="DP659" s="4"/>
      <c r="DQ659" s="4"/>
      <c r="DR659" s="1"/>
      <c r="DS659" s="1"/>
      <c r="DT659" s="2"/>
      <c r="DU659" s="2"/>
      <c r="DV659" s="2"/>
      <c r="DW659" s="2"/>
      <c r="DX659" s="2"/>
      <c r="DY659" s="2"/>
      <c r="DZ659" s="2"/>
      <c r="EA659" s="2"/>
      <c r="EB659" s="1"/>
      <c r="EC659" s="9"/>
      <c r="ED659" s="9"/>
      <c r="EE659" s="9"/>
      <c r="EF659" s="1">
        <v>30</v>
      </c>
      <c r="EG659" s="1"/>
      <c r="EH659" s="1">
        <v>0</v>
      </c>
      <c r="EI659" s="237" t="s">
        <v>513</v>
      </c>
      <c r="EJ659" s="1">
        <v>175</v>
      </c>
      <c r="EK659" s="1">
        <v>97</v>
      </c>
      <c r="EL659" s="6">
        <f>EK659/((EJ659/100)*(EJ659/100))</f>
        <v>31.673469387755102</v>
      </c>
      <c r="EM659" s="1"/>
      <c r="EN659" s="1">
        <v>0</v>
      </c>
      <c r="EO659" s="1">
        <v>2</v>
      </c>
      <c r="EP659" s="1">
        <v>2</v>
      </c>
      <c r="EQ659" s="244" t="s">
        <v>513</v>
      </c>
      <c r="ER659" s="10" t="s">
        <v>513</v>
      </c>
      <c r="ES659" s="129"/>
      <c r="ET659" s="9"/>
      <c r="EU659" s="9"/>
      <c r="EV659" s="9"/>
      <c r="EW659" s="9"/>
      <c r="EX659" s="9"/>
      <c r="EY659" s="132"/>
      <c r="EZ659" s="132"/>
      <c r="FA659" s="11"/>
      <c r="FB659" s="9"/>
      <c r="FC659" s="9"/>
      <c r="FD659" s="9"/>
      <c r="FE659" s="9"/>
      <c r="FF659" s="9"/>
      <c r="FG659" s="132"/>
      <c r="FH659" s="132"/>
      <c r="FI659" s="134"/>
      <c r="FJ659" s="133"/>
      <c r="FK659" s="171"/>
      <c r="FL659" s="21"/>
      <c r="FM659" s="136"/>
      <c r="FN659" s="9"/>
      <c r="FO659" s="36"/>
      <c r="FP659" s="9"/>
      <c r="FQ659" s="132"/>
      <c r="FR659" s="132"/>
      <c r="FS659" s="1"/>
      <c r="FT659" s="1"/>
      <c r="FU659" s="336">
        <v>42887</v>
      </c>
      <c r="FV659" s="343" t="s">
        <v>772</v>
      </c>
      <c r="FW659" s="237" t="s">
        <v>2471</v>
      </c>
      <c r="FX659" s="208" t="s">
        <v>772</v>
      </c>
      <c r="FY659" s="243" t="s">
        <v>2693</v>
      </c>
      <c r="FZ659" s="1"/>
      <c r="GA659" s="1">
        <v>1</v>
      </c>
      <c r="GB659" s="9"/>
      <c r="GC659" s="9"/>
      <c r="GD659" s="1"/>
      <c r="GE659" s="20">
        <v>1</v>
      </c>
      <c r="GF659" s="237" t="s">
        <v>2836</v>
      </c>
      <c r="GG659" s="1"/>
      <c r="GH659" s="28">
        <v>43398</v>
      </c>
      <c r="GI659" s="351">
        <v>1</v>
      </c>
      <c r="GJ659" s="244" t="s">
        <v>2499</v>
      </c>
      <c r="GK659" s="1"/>
      <c r="GL659" s="244" t="s">
        <v>513</v>
      </c>
      <c r="GM659" s="9"/>
      <c r="GN659" s="1"/>
      <c r="GO659" s="1"/>
      <c r="GP659" s="4"/>
      <c r="GQ659" s="1"/>
      <c r="GR659" s="138"/>
      <c r="GS659" s="1"/>
      <c r="GT659" s="1"/>
      <c r="GU659" s="1"/>
      <c r="GV659" s="1"/>
      <c r="GW659" s="1"/>
      <c r="GX659" s="1"/>
      <c r="GY659" s="9"/>
      <c r="GZ659" s="9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9"/>
      <c r="KC659" s="9"/>
      <c r="KD659" s="9"/>
      <c r="KE659" s="9"/>
      <c r="KF659" s="9"/>
      <c r="KG659" s="9"/>
      <c r="KH659" s="9"/>
      <c r="KI659" s="9"/>
      <c r="KJ659" s="9"/>
      <c r="KK659" s="9"/>
      <c r="KL659" s="9"/>
      <c r="KM659" s="9"/>
      <c r="KN659" s="9"/>
      <c r="KO659" s="9"/>
      <c r="KP659" s="1"/>
      <c r="KQ659" s="9"/>
      <c r="KR659" s="9"/>
      <c r="KS659" s="23">
        <v>43398</v>
      </c>
      <c r="KT659" s="20">
        <v>1</v>
      </c>
      <c r="KU659" s="1">
        <v>1</v>
      </c>
      <c r="KV659" s="1">
        <v>1</v>
      </c>
      <c r="KW659" s="23">
        <v>43769</v>
      </c>
      <c r="KX659" s="1">
        <v>2</v>
      </c>
      <c r="KY659" s="1">
        <v>0</v>
      </c>
      <c r="KZ659" s="1">
        <v>0</v>
      </c>
      <c r="LA659" s="11" t="s">
        <v>2428</v>
      </c>
      <c r="LB659" s="11"/>
      <c r="LC659" s="11"/>
    </row>
    <row r="660" spans="1:315">
      <c r="A660" s="1">
        <v>288</v>
      </c>
      <c r="B660" s="1">
        <f>COUNTIFS($D$3:D660,D660,$F$3:F660,F660)</f>
        <v>1</v>
      </c>
      <c r="C660" s="34">
        <v>11734</v>
      </c>
      <c r="D660" s="21" t="s">
        <v>816</v>
      </c>
      <c r="E660" s="2" t="s">
        <v>817</v>
      </c>
      <c r="F660" s="12">
        <v>5454040702</v>
      </c>
      <c r="G660" s="1">
        <v>65</v>
      </c>
      <c r="H660" s="441">
        <v>43748</v>
      </c>
      <c r="I660" s="29" t="s">
        <v>818</v>
      </c>
      <c r="J660" s="24" t="s">
        <v>486</v>
      </c>
      <c r="K660" s="2" t="s">
        <v>429</v>
      </c>
      <c r="L660" s="1">
        <v>8</v>
      </c>
      <c r="M660" s="2" t="s">
        <v>597</v>
      </c>
      <c r="N660" s="2" t="s">
        <v>430</v>
      </c>
      <c r="O660" s="1"/>
      <c r="P660" s="1" t="s">
        <v>808</v>
      </c>
      <c r="Q660" s="25"/>
      <c r="R660" s="25"/>
      <c r="S660" s="2"/>
      <c r="T660" s="45" t="s">
        <v>782</v>
      </c>
      <c r="U660" s="45"/>
      <c r="V660" s="46" t="s">
        <v>801</v>
      </c>
      <c r="W660" s="27"/>
      <c r="X660" s="56"/>
      <c r="Y660" s="56"/>
      <c r="Z660" s="29"/>
      <c r="AA660" s="1" t="s">
        <v>797</v>
      </c>
      <c r="AB660" s="1"/>
      <c r="AC660" s="112">
        <v>221</v>
      </c>
      <c r="AD660" s="112">
        <v>1700</v>
      </c>
      <c r="AE660" s="11"/>
      <c r="AF660" s="11"/>
      <c r="AG660" s="11" t="s">
        <v>490</v>
      </c>
      <c r="AH660" s="112">
        <v>150</v>
      </c>
      <c r="AI660" s="11"/>
      <c r="AJ660" s="1"/>
      <c r="AK660" s="112"/>
      <c r="AL660" s="1"/>
      <c r="AM660" s="1"/>
      <c r="AN660" s="1"/>
      <c r="AO660" s="113">
        <v>38.700000000000003</v>
      </c>
      <c r="AP660" s="114">
        <v>48.4</v>
      </c>
      <c r="AQ660" s="115">
        <v>12.9</v>
      </c>
      <c r="AR660" s="116">
        <f t="shared" ref="AR660:AR665" si="1103">AO660+AP660+AQ660</f>
        <v>100</v>
      </c>
      <c r="AS660" s="117">
        <f t="shared" ref="AS660:AS665" si="1104">AO660/AP660</f>
        <v>0.79958677685950419</v>
      </c>
      <c r="AT660" s="118">
        <f t="shared" ref="AT660:AT665" si="1105">AO660/AP660*AQ660</f>
        <v>10.314669421487604</v>
      </c>
      <c r="AU660" s="119">
        <f t="shared" ref="AU660:AU665" si="1106">AO660/(AP660+AQ660)</f>
        <v>0.63132137030995117</v>
      </c>
      <c r="AV660" s="19">
        <v>34.559100000000001</v>
      </c>
      <c r="AW660" s="19">
        <f>95-AY660</f>
        <v>89.3</v>
      </c>
      <c r="AX660" s="120">
        <v>2.2059000000000002</v>
      </c>
      <c r="AY660" s="19">
        <v>5.7</v>
      </c>
      <c r="AZ660" s="1" t="s">
        <v>431</v>
      </c>
      <c r="BA660" s="142">
        <v>18.98</v>
      </c>
      <c r="BB660" s="1" t="s">
        <v>431</v>
      </c>
      <c r="BC660" s="6">
        <v>0.15</v>
      </c>
      <c r="BD660" s="6"/>
      <c r="BE660" s="19">
        <v>39.799999999999997</v>
      </c>
      <c r="BF660" s="19">
        <v>31.4</v>
      </c>
      <c r="BG660" s="64">
        <v>8741.4285714285725</v>
      </c>
      <c r="BH660" s="20">
        <v>429</v>
      </c>
      <c r="BI660" s="19">
        <v>1.59</v>
      </c>
      <c r="BJ660" s="19">
        <v>69.5</v>
      </c>
      <c r="BK660" s="1">
        <v>30.5</v>
      </c>
      <c r="BL660" s="121">
        <f t="shared" ref="BL660:BL665" si="1107">BJ660/BK660</f>
        <v>2.278688524590164</v>
      </c>
      <c r="BM660" s="122">
        <v>0.56000000000000005</v>
      </c>
      <c r="BN660" s="6">
        <f t="shared" ref="BN660:BN665" si="1108">BM660*100/AO660</f>
        <v>1.4470284237726099</v>
      </c>
      <c r="BO660" s="1" t="s">
        <v>431</v>
      </c>
      <c r="BP660" s="1">
        <v>45.7</v>
      </c>
      <c r="BQ660" s="1">
        <v>36.299999999999997</v>
      </c>
      <c r="BR660" s="42">
        <v>37988.392857142855</v>
      </c>
      <c r="BS660" s="6">
        <f t="shared" ref="BS660:BS665" si="1109">BX660+BZ660</f>
        <v>42.9</v>
      </c>
      <c r="BT660" s="4">
        <v>95.1</v>
      </c>
      <c r="BU660" s="42">
        <v>13174.560000000001</v>
      </c>
      <c r="BV660" s="6">
        <f t="shared" ref="BV660:BV665" si="1110">100-BT660</f>
        <v>4.9000000000000057</v>
      </c>
      <c r="BW660" s="6">
        <f t="shared" ref="BW660:BW665" si="1111">BY660+CA660+CC660</f>
        <v>48.254800000000003</v>
      </c>
      <c r="BX660" s="4">
        <v>4.8</v>
      </c>
      <c r="BY660" s="22">
        <f t="shared" ref="BY660:BY665" si="1112">BX660*AP660/100</f>
        <v>2.3231999999999999</v>
      </c>
      <c r="BZ660" s="4">
        <v>38.1</v>
      </c>
      <c r="CA660" s="22">
        <f t="shared" ref="CA660:CA665" si="1113">BZ660*AP660/100</f>
        <v>18.4404</v>
      </c>
      <c r="CB660" s="4">
        <v>56.8</v>
      </c>
      <c r="CC660" s="22">
        <f t="shared" ref="CC660:CC665" si="1114">CB660*AP660/100</f>
        <v>27.491199999999999</v>
      </c>
      <c r="CD660" s="6">
        <v>0.16</v>
      </c>
      <c r="CE660" s="123">
        <v>98.9</v>
      </c>
      <c r="CF660" s="124">
        <v>15752.699999999999</v>
      </c>
      <c r="CG660" s="123">
        <v>99.1</v>
      </c>
      <c r="CH660" s="123">
        <v>12127</v>
      </c>
      <c r="CI660" s="123">
        <v>88.6</v>
      </c>
      <c r="CJ660" s="123">
        <v>93</v>
      </c>
      <c r="CK660" s="124">
        <v>10665.6</v>
      </c>
      <c r="CL660" s="143">
        <f t="shared" ref="CL660:CL665" si="1115">BX660/BZ660</f>
        <v>0.12598425196850394</v>
      </c>
      <c r="CM660" s="22"/>
      <c r="CN660" s="22"/>
      <c r="CO660" s="22"/>
      <c r="CP660" s="6"/>
      <c r="CQ660" s="19"/>
      <c r="CR660" s="19"/>
      <c r="CS660" s="19"/>
      <c r="CT660" s="6">
        <v>63.9</v>
      </c>
      <c r="CU660" s="6">
        <v>12.6</v>
      </c>
      <c r="CV660" s="6">
        <v>88</v>
      </c>
      <c r="CW660" s="22">
        <v>75</v>
      </c>
      <c r="CX660" s="22">
        <v>83.8</v>
      </c>
      <c r="CY660" s="2"/>
      <c r="CZ660" s="22">
        <v>5.5E-2</v>
      </c>
      <c r="DA660" s="16">
        <v>3</v>
      </c>
      <c r="DB660" s="126" t="s">
        <v>256</v>
      </c>
      <c r="DC660" s="127"/>
      <c r="DD660" s="128" t="s">
        <v>819</v>
      </c>
      <c r="DE660" s="1"/>
      <c r="DF660" s="1"/>
      <c r="DG660" s="1"/>
      <c r="DH660" s="1"/>
      <c r="DI660" s="1" t="s">
        <v>435</v>
      </c>
      <c r="DJ660" s="206" t="s">
        <v>490</v>
      </c>
      <c r="DK660" s="4">
        <v>2</v>
      </c>
      <c r="DL660" s="4"/>
      <c r="DM660" s="4"/>
      <c r="DN660" s="16">
        <v>0</v>
      </c>
      <c r="DO660" s="4"/>
      <c r="DP660" s="4"/>
      <c r="DQ660" s="4"/>
      <c r="DR660" s="1" t="s">
        <v>430</v>
      </c>
      <c r="DS660" s="1" t="s">
        <v>430</v>
      </c>
      <c r="DT660" s="1">
        <v>277</v>
      </c>
      <c r="DU660" s="1">
        <v>10.1</v>
      </c>
      <c r="DV660" s="1">
        <v>89.9</v>
      </c>
      <c r="DW660" s="1" t="s">
        <v>430</v>
      </c>
      <c r="DX660" s="1" t="s">
        <v>430</v>
      </c>
      <c r="DY660" s="1" t="s">
        <v>430</v>
      </c>
      <c r="DZ660" s="1" t="s">
        <v>430</v>
      </c>
      <c r="EA660" s="1" t="s">
        <v>820</v>
      </c>
      <c r="EB660" s="1"/>
      <c r="EC660" s="4"/>
      <c r="ED660" s="4"/>
      <c r="EE660" s="4">
        <v>8</v>
      </c>
      <c r="EF660" s="4">
        <v>15</v>
      </c>
      <c r="EG660" s="4"/>
      <c r="EH660" s="4">
        <v>1</v>
      </c>
      <c r="EI660" s="4" t="s">
        <v>2731</v>
      </c>
      <c r="EJ660" s="4">
        <v>153</v>
      </c>
      <c r="EK660" s="4">
        <v>66</v>
      </c>
      <c r="EL660" s="6">
        <f>EK660/(EJ660*EJ660*0.01*0.01)</f>
        <v>28.194284249647573</v>
      </c>
      <c r="EM660" s="4">
        <v>1</v>
      </c>
      <c r="EN660" s="1">
        <v>1</v>
      </c>
      <c r="EO660" s="4">
        <v>2</v>
      </c>
      <c r="EP660" s="4">
        <v>2</v>
      </c>
      <c r="EQ660" s="31" t="s">
        <v>2455</v>
      </c>
      <c r="ER660" s="14">
        <v>43972</v>
      </c>
      <c r="ES660" s="129">
        <v>11734</v>
      </c>
      <c r="ET660" s="130">
        <v>75</v>
      </c>
      <c r="EU660" s="130">
        <v>3276</v>
      </c>
      <c r="EV660" s="130">
        <v>4000</v>
      </c>
      <c r="EW660" s="130">
        <v>42120</v>
      </c>
      <c r="EX660" s="130">
        <v>1594</v>
      </c>
      <c r="EY660" s="131">
        <f t="shared" ref="EY660:EY665" si="1116">EX660/EV660*EW660/ET660</f>
        <v>223.79759999999999</v>
      </c>
      <c r="EZ660" s="38">
        <f t="shared" ref="EZ660:EZ665" si="1117">L660*EY660</f>
        <v>1790.3807999999999</v>
      </c>
      <c r="FA660" s="9"/>
      <c r="FB660" s="9"/>
      <c r="FC660" s="9"/>
      <c r="FD660" s="9"/>
      <c r="FE660" s="132"/>
      <c r="FF660" s="132"/>
      <c r="FG660" s="132"/>
      <c r="FH660" s="133"/>
      <c r="FI660" s="134"/>
      <c r="FJ660" s="133"/>
      <c r="FK660" s="135"/>
      <c r="FL660" s="136"/>
      <c r="FM660" s="9"/>
      <c r="FN660" s="1"/>
      <c r="FO660" s="40">
        <f>AC660/1000</f>
        <v>0.221</v>
      </c>
      <c r="FP660" s="9"/>
      <c r="FQ660" s="118">
        <f t="shared" ref="FQ660:FQ665" si="1118">EX660*100/EU660</f>
        <v>48.656898656898655</v>
      </c>
      <c r="FR660" s="137">
        <f t="shared" ref="FR660:FR665" si="1119">EY660/1000</f>
        <v>0.22379759999999999</v>
      </c>
      <c r="FS660" s="9"/>
      <c r="FT660" s="1"/>
      <c r="FU660" s="335"/>
      <c r="FV660" s="344">
        <v>43739</v>
      </c>
      <c r="FW660" s="210"/>
      <c r="FX660" s="244" t="s">
        <v>2629</v>
      </c>
      <c r="FY660" s="243" t="s">
        <v>2461</v>
      </c>
      <c r="FZ660" s="1"/>
      <c r="GA660" s="1">
        <v>1</v>
      </c>
      <c r="GB660" s="9"/>
      <c r="GC660" s="9"/>
      <c r="GD660" s="1"/>
      <c r="GE660" s="20">
        <v>0</v>
      </c>
      <c r="GF660" s="237" t="s">
        <v>513</v>
      </c>
      <c r="GG660" s="1"/>
      <c r="GH660" s="28">
        <v>43790</v>
      </c>
      <c r="GI660" s="351">
        <v>1</v>
      </c>
      <c r="GJ660" s="244" t="s">
        <v>2974</v>
      </c>
      <c r="GK660" s="1"/>
      <c r="GL660" s="244" t="s">
        <v>513</v>
      </c>
      <c r="GM660" s="9"/>
      <c r="GN660" s="1"/>
      <c r="GO660" s="10">
        <v>43748</v>
      </c>
      <c r="GP660" s="10"/>
      <c r="GQ660" s="20"/>
      <c r="GR660" s="138"/>
      <c r="GS660" s="1"/>
      <c r="GT660" s="22">
        <v>6.0397758842499991</v>
      </c>
      <c r="GU660" s="1"/>
      <c r="GV660" s="145">
        <v>1.1707628607999998</v>
      </c>
      <c r="GW660" s="1"/>
      <c r="GX660" s="1"/>
      <c r="GY660" s="1"/>
      <c r="GZ660" s="1"/>
      <c r="HA660" s="32">
        <v>3.79</v>
      </c>
      <c r="HB660" s="32">
        <v>13.04</v>
      </c>
      <c r="HC660" s="33">
        <v>1683.27</v>
      </c>
      <c r="HD660" s="32">
        <v>7.59</v>
      </c>
      <c r="HE660" s="32">
        <v>6.06</v>
      </c>
      <c r="HF660" s="32">
        <v>8.14</v>
      </c>
      <c r="HG660" s="33">
        <v>9327.2000000000007</v>
      </c>
      <c r="HH660" s="32">
        <v>201.22</v>
      </c>
      <c r="HI660" s="33">
        <v>437.31</v>
      </c>
      <c r="HJ660" s="32">
        <v>336.25</v>
      </c>
      <c r="HK660" s="32">
        <v>7.08</v>
      </c>
      <c r="HL660" s="32">
        <v>27.88</v>
      </c>
      <c r="HM660" s="32">
        <v>873.47</v>
      </c>
      <c r="HN660" s="32">
        <v>0</v>
      </c>
      <c r="HO660" s="32">
        <v>77</v>
      </c>
      <c r="HP660" s="33">
        <v>42.73</v>
      </c>
      <c r="HQ660" s="32">
        <v>7.09</v>
      </c>
      <c r="HR660" s="32">
        <v>136.15</v>
      </c>
      <c r="HS660" s="32">
        <v>148.66</v>
      </c>
      <c r="HT660" s="32">
        <v>2241.7800000000002</v>
      </c>
      <c r="HU660" s="32">
        <v>293.95999999999998</v>
      </c>
      <c r="HV660" s="32">
        <v>7.98</v>
      </c>
      <c r="HW660" s="32">
        <v>28.62</v>
      </c>
      <c r="HX660" s="32">
        <v>0</v>
      </c>
      <c r="HY660" s="32">
        <v>0</v>
      </c>
      <c r="HZ660" s="32">
        <v>0</v>
      </c>
      <c r="IA660" s="22">
        <f>HU660/HP660</f>
        <v>6.8794757781418205</v>
      </c>
      <c r="IB660" s="1"/>
      <c r="IC660" s="1"/>
      <c r="ID660" s="1"/>
      <c r="IE660" s="1"/>
      <c r="IF660" s="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"/>
      <c r="KC660" s="1"/>
      <c r="KD660" s="1"/>
      <c r="KE660" s="20">
        <f t="shared" ref="KE660:KE665" si="1120">FR660*AO660/100*1000</f>
        <v>86.609671200000008</v>
      </c>
      <c r="KF660" s="20">
        <f t="shared" ref="KF660:KF665" si="1121">FR660*AP660/100*1000</f>
        <v>108.31803839999999</v>
      </c>
      <c r="KG660" s="20">
        <f t="shared" ref="KG660:KG665" si="1122">FR660*AQ660/100*1000</f>
        <v>28.869890399999999</v>
      </c>
      <c r="KH660" s="20">
        <f t="shared" ref="KH660:KH665" si="1123">FR660*AX660/100*1000</f>
        <v>4.9367512584000002</v>
      </c>
      <c r="KI660" s="20">
        <f t="shared" ref="KI660:KI665" si="1124">FR660*BM660/100*1000</f>
        <v>1.2532665599999999</v>
      </c>
      <c r="KJ660" s="20">
        <f t="shared" ref="KJ660:KJ665" si="1125">FR660*BY660/100*1000</f>
        <v>5.1992658431999992</v>
      </c>
      <c r="KK660" s="20">
        <f t="shared" ref="KK660:KK665" si="1126">FR660*CA660/100*1000</f>
        <v>41.2691726304</v>
      </c>
      <c r="KL660" s="20">
        <f t="shared" ref="KL660:KL665" si="1127">FR660*CC660/100*1000</f>
        <v>61.524645811199989</v>
      </c>
      <c r="KM660" s="1"/>
      <c r="KN660" s="1"/>
      <c r="KO660" s="1"/>
      <c r="KP660" s="1"/>
      <c r="KQ660" s="9"/>
      <c r="KR660" s="9"/>
      <c r="KS660" s="23">
        <v>43790</v>
      </c>
      <c r="KT660" s="20">
        <v>2</v>
      </c>
      <c r="KU660" s="1">
        <v>1</v>
      </c>
      <c r="KV660" s="1">
        <v>2</v>
      </c>
      <c r="KW660" s="23">
        <v>43986</v>
      </c>
      <c r="KX660" s="1">
        <v>1</v>
      </c>
      <c r="KY660" s="1">
        <v>0</v>
      </c>
      <c r="KZ660" s="1">
        <v>3</v>
      </c>
      <c r="LA660" s="11" t="s">
        <v>2428</v>
      </c>
      <c r="LB660" s="11"/>
      <c r="LC660" s="11"/>
    </row>
    <row r="661" spans="1:315">
      <c r="A661" s="1">
        <v>281</v>
      </c>
      <c r="B661" s="1">
        <f>COUNTIFS($D$3:D661,D661,$F$3:F661,F661)</f>
        <v>1</v>
      </c>
      <c r="C661" s="34">
        <v>11700</v>
      </c>
      <c r="D661" s="21" t="s">
        <v>810</v>
      </c>
      <c r="E661" s="2" t="s">
        <v>525</v>
      </c>
      <c r="F661" s="12">
        <v>466202429</v>
      </c>
      <c r="G661" s="1">
        <v>73</v>
      </c>
      <c r="H661" s="441">
        <v>43738</v>
      </c>
      <c r="I661" s="29" t="s">
        <v>441</v>
      </c>
      <c r="J661" s="30" t="s">
        <v>515</v>
      </c>
      <c r="K661" s="2" t="s">
        <v>429</v>
      </c>
      <c r="L661" s="1">
        <v>5</v>
      </c>
      <c r="M661" s="2">
        <v>10</v>
      </c>
      <c r="N661" s="2" t="s">
        <v>643</v>
      </c>
      <c r="O661" s="1"/>
      <c r="P661" s="1" t="s">
        <v>808</v>
      </c>
      <c r="Q661" s="25"/>
      <c r="R661" s="25"/>
      <c r="S661" s="2"/>
      <c r="T661" s="45" t="s">
        <v>782</v>
      </c>
      <c r="U661" s="45"/>
      <c r="V661" s="46" t="s">
        <v>801</v>
      </c>
      <c r="W661" s="27"/>
      <c r="X661" s="56"/>
      <c r="Y661" s="56"/>
      <c r="Z661" s="29"/>
      <c r="AA661" s="1" t="s">
        <v>797</v>
      </c>
      <c r="AB661" s="1"/>
      <c r="AC661" s="112">
        <v>136</v>
      </c>
      <c r="AD661" s="112">
        <v>682</v>
      </c>
      <c r="AE661" s="11"/>
      <c r="AF661" s="11"/>
      <c r="AG661" s="11" t="s">
        <v>490</v>
      </c>
      <c r="AH661" s="112">
        <v>50</v>
      </c>
      <c r="AI661" s="11"/>
      <c r="AJ661" s="1"/>
      <c r="AK661" s="112"/>
      <c r="AL661" s="1"/>
      <c r="AM661" s="1"/>
      <c r="AN661" s="1"/>
      <c r="AO661" s="113">
        <v>31.5</v>
      </c>
      <c r="AP661" s="114">
        <v>9</v>
      </c>
      <c r="AQ661" s="115">
        <v>59.2</v>
      </c>
      <c r="AR661" s="116">
        <f t="shared" si="1103"/>
        <v>99.7</v>
      </c>
      <c r="AS661" s="117">
        <f t="shared" si="1104"/>
        <v>3.5</v>
      </c>
      <c r="AT661" s="118">
        <f t="shared" si="1105"/>
        <v>207.20000000000002</v>
      </c>
      <c r="AU661" s="119">
        <f t="shared" si="1106"/>
        <v>0.46187683284457476</v>
      </c>
      <c r="AV661" s="19">
        <v>27.751499999999997</v>
      </c>
      <c r="AW661" s="19">
        <f>95-AY661</f>
        <v>88.1</v>
      </c>
      <c r="AX661" s="120">
        <v>2.1735000000000002</v>
      </c>
      <c r="AY661" s="19">
        <v>6.9</v>
      </c>
      <c r="AZ661" s="1" t="s">
        <v>431</v>
      </c>
      <c r="BA661" s="142">
        <v>2</v>
      </c>
      <c r="BB661" s="1" t="s">
        <v>431</v>
      </c>
      <c r="BC661" s="6">
        <v>2.4</v>
      </c>
      <c r="BD661" s="6"/>
      <c r="BE661" s="19">
        <v>39.5</v>
      </c>
      <c r="BF661" s="19">
        <v>23.5</v>
      </c>
      <c r="BG661" s="64">
        <v>4975.7142857142862</v>
      </c>
      <c r="BH661" s="20">
        <v>133</v>
      </c>
      <c r="BI661" s="19">
        <v>1.9E-2</v>
      </c>
      <c r="BJ661" s="19">
        <v>40.4</v>
      </c>
      <c r="BK661" s="1">
        <v>59.6</v>
      </c>
      <c r="BL661" s="121">
        <f t="shared" si="1107"/>
        <v>0.6778523489932885</v>
      </c>
      <c r="BM661" s="122">
        <v>0.4</v>
      </c>
      <c r="BN661" s="6">
        <f t="shared" si="1108"/>
        <v>1.2698412698412698</v>
      </c>
      <c r="BO661" s="1" t="s">
        <v>431</v>
      </c>
      <c r="BP661" s="1">
        <v>66.3</v>
      </c>
      <c r="BQ661" s="1">
        <v>44</v>
      </c>
      <c r="BR661" s="42">
        <v>37350.892857142855</v>
      </c>
      <c r="BS661" s="6">
        <f t="shared" si="1109"/>
        <v>45.4</v>
      </c>
      <c r="BT661" s="4">
        <v>76.400000000000006</v>
      </c>
      <c r="BU661" s="42">
        <v>11805.920000000002</v>
      </c>
      <c r="BV661" s="6">
        <f t="shared" si="1110"/>
        <v>23.599999999999994</v>
      </c>
      <c r="BW661" s="6">
        <f t="shared" si="1111"/>
        <v>8.8650000000000002</v>
      </c>
      <c r="BX661" s="4">
        <v>28.7</v>
      </c>
      <c r="BY661" s="22">
        <f t="shared" si="1112"/>
        <v>2.5830000000000002</v>
      </c>
      <c r="BZ661" s="4">
        <v>16.7</v>
      </c>
      <c r="CA661" s="22">
        <f t="shared" si="1113"/>
        <v>1.5029999999999999</v>
      </c>
      <c r="CB661" s="4">
        <v>53.1</v>
      </c>
      <c r="CC661" s="22">
        <f t="shared" si="1114"/>
        <v>4.7789999999999999</v>
      </c>
      <c r="CD661" s="6">
        <v>1.1499999999999999</v>
      </c>
      <c r="CE661" s="123">
        <v>99.5</v>
      </c>
      <c r="CF661" s="124">
        <v>10098.15</v>
      </c>
      <c r="CG661" s="123">
        <v>93.4</v>
      </c>
      <c r="CH661" s="123">
        <v>6205</v>
      </c>
      <c r="CI661" s="123">
        <v>70.3</v>
      </c>
      <c r="CJ661" s="123">
        <v>82.5</v>
      </c>
      <c r="CK661" s="124">
        <v>5979.5999999999995</v>
      </c>
      <c r="CL661" s="19">
        <f t="shared" si="1115"/>
        <v>1.7185628742514971</v>
      </c>
      <c r="CM661" s="22"/>
      <c r="CN661" s="22"/>
      <c r="CO661" s="22"/>
      <c r="CP661" s="6"/>
      <c r="CQ661" s="19"/>
      <c r="CR661" s="19"/>
      <c r="CS661" s="19"/>
      <c r="CT661" s="6">
        <v>37.700000000000003</v>
      </c>
      <c r="CU661" s="6">
        <v>1.23</v>
      </c>
      <c r="CV661" s="6">
        <v>65.599999999999994</v>
      </c>
      <c r="CW661" s="22">
        <v>35.6</v>
      </c>
      <c r="CX661" s="22">
        <v>40.9</v>
      </c>
      <c r="CY661" s="2">
        <v>24.5</v>
      </c>
      <c r="CZ661" s="22">
        <v>1.53</v>
      </c>
      <c r="DA661" s="16">
        <v>3</v>
      </c>
      <c r="DB661" s="126" t="s">
        <v>457</v>
      </c>
      <c r="DC661" s="127"/>
      <c r="DD661" s="128"/>
      <c r="DE661" s="1"/>
      <c r="DF661" s="1"/>
      <c r="DG661" s="1"/>
      <c r="DH661" s="1"/>
      <c r="DI661" s="1" t="s">
        <v>435</v>
      </c>
      <c r="DJ661" s="206" t="s">
        <v>490</v>
      </c>
      <c r="DK661" s="4">
        <v>2</v>
      </c>
      <c r="DL661" s="4"/>
      <c r="DM661" s="4" t="s">
        <v>441</v>
      </c>
      <c r="DN661" s="16" t="s">
        <v>466</v>
      </c>
      <c r="DO661" s="4">
        <v>0</v>
      </c>
      <c r="DP661" s="14">
        <v>43738</v>
      </c>
      <c r="DQ661" s="4"/>
      <c r="DR661" s="1">
        <v>14.4</v>
      </c>
      <c r="DS661" s="1" t="s">
        <v>430</v>
      </c>
      <c r="DT661" s="1" t="s">
        <v>430</v>
      </c>
      <c r="DU661" s="1" t="s">
        <v>430</v>
      </c>
      <c r="DV661" s="1" t="s">
        <v>430</v>
      </c>
      <c r="DW661" s="1" t="s">
        <v>430</v>
      </c>
      <c r="DX661" s="1" t="s">
        <v>430</v>
      </c>
      <c r="DY661" s="1" t="s">
        <v>430</v>
      </c>
      <c r="DZ661" s="1" t="s">
        <v>430</v>
      </c>
      <c r="EA661" s="1" t="s">
        <v>430</v>
      </c>
      <c r="EB661" s="1" t="s">
        <v>430</v>
      </c>
      <c r="EC661" s="4">
        <v>0</v>
      </c>
      <c r="ED661" s="4"/>
      <c r="EE661" s="4">
        <v>5</v>
      </c>
      <c r="EF661" s="4">
        <v>20</v>
      </c>
      <c r="EG661" s="4">
        <v>2</v>
      </c>
      <c r="EH661" s="4">
        <v>0</v>
      </c>
      <c r="EI661" s="4" t="s">
        <v>513</v>
      </c>
      <c r="EJ661" s="4">
        <v>168</v>
      </c>
      <c r="EK661" s="4">
        <v>115</v>
      </c>
      <c r="EL661" s="6">
        <f>EK661/((EJ661/100)*(EJ661/100))</f>
        <v>40.745464852607718</v>
      </c>
      <c r="EM661" s="17">
        <v>3</v>
      </c>
      <c r="EN661" s="1">
        <v>0</v>
      </c>
      <c r="EO661" s="4">
        <v>3</v>
      </c>
      <c r="EP661" s="4">
        <v>1</v>
      </c>
      <c r="EQ661" s="31">
        <v>8</v>
      </c>
      <c r="ER661" s="14">
        <v>43738</v>
      </c>
      <c r="ES661" s="129">
        <v>11700</v>
      </c>
      <c r="ET661" s="130">
        <v>75</v>
      </c>
      <c r="EU661" s="130">
        <v>455745</v>
      </c>
      <c r="EV661" s="130">
        <v>12000</v>
      </c>
      <c r="EW661" s="130">
        <v>42120</v>
      </c>
      <c r="EX661" s="130">
        <v>2912</v>
      </c>
      <c r="EY661" s="131">
        <f t="shared" si="1116"/>
        <v>136.2816</v>
      </c>
      <c r="EZ661" s="38">
        <f t="shared" si="1117"/>
        <v>681.40800000000002</v>
      </c>
      <c r="FA661" s="9"/>
      <c r="FB661" s="9"/>
      <c r="FC661" s="9"/>
      <c r="FD661" s="9"/>
      <c r="FE661" s="132"/>
      <c r="FF661" s="132"/>
      <c r="FG661" s="132"/>
      <c r="FH661" s="133"/>
      <c r="FI661" s="134"/>
      <c r="FJ661" s="133"/>
      <c r="FK661" s="135"/>
      <c r="FL661" s="136"/>
      <c r="FM661" s="9"/>
      <c r="FN661" s="1"/>
      <c r="FO661" s="40">
        <f>AC661/1000</f>
        <v>0.13600000000000001</v>
      </c>
      <c r="FP661" s="9"/>
      <c r="FQ661" s="118">
        <f t="shared" si="1118"/>
        <v>0.63895380091937382</v>
      </c>
      <c r="FR661" s="137">
        <f t="shared" si="1119"/>
        <v>0.1362816</v>
      </c>
      <c r="FS661" s="9"/>
      <c r="FT661" s="42">
        <v>6</v>
      </c>
      <c r="FU661" s="335" t="s">
        <v>430</v>
      </c>
      <c r="FV661" s="345">
        <v>42248</v>
      </c>
      <c r="FW661" s="210" t="s">
        <v>430</v>
      </c>
      <c r="FX661" s="244" t="s">
        <v>1349</v>
      </c>
      <c r="FY661" s="243" t="s">
        <v>2430</v>
      </c>
      <c r="FZ661" s="1">
        <v>0</v>
      </c>
      <c r="GA661" s="1">
        <v>4</v>
      </c>
      <c r="GB661" s="9" t="s">
        <v>811</v>
      </c>
      <c r="GC661" s="9"/>
      <c r="GD661" s="1">
        <v>0</v>
      </c>
      <c r="GE661" s="20">
        <v>0</v>
      </c>
      <c r="GF661" s="237" t="s">
        <v>513</v>
      </c>
      <c r="GG661" s="1">
        <v>1</v>
      </c>
      <c r="GH661" s="28">
        <v>43789</v>
      </c>
      <c r="GI661" s="351">
        <v>0</v>
      </c>
      <c r="GJ661" s="244" t="s">
        <v>2975</v>
      </c>
      <c r="GK661" s="1">
        <v>1</v>
      </c>
      <c r="GL661" s="373" t="s">
        <v>513</v>
      </c>
      <c r="GM661" s="9" t="s">
        <v>685</v>
      </c>
      <c r="GN661" s="1">
        <f>DATEDIF(DP661,GO661,"m")</f>
        <v>0</v>
      </c>
      <c r="GO661" s="10">
        <v>43738</v>
      </c>
      <c r="GP661" s="10" t="s">
        <v>443</v>
      </c>
      <c r="GQ661" s="20"/>
      <c r="GR661" s="138"/>
      <c r="GS661" s="1"/>
      <c r="GT661" s="22">
        <v>4.1761526334500001</v>
      </c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"/>
      <c r="KC661" s="1"/>
      <c r="KD661" s="1"/>
      <c r="KE661" s="20">
        <f t="shared" si="1120"/>
        <v>42.928703999999996</v>
      </c>
      <c r="KF661" s="20">
        <f t="shared" si="1121"/>
        <v>12.265344000000001</v>
      </c>
      <c r="KG661" s="20">
        <f t="shared" si="1122"/>
        <v>80.678707200000005</v>
      </c>
      <c r="KH661" s="20">
        <f t="shared" si="1123"/>
        <v>2.962080576</v>
      </c>
      <c r="KI661" s="20">
        <f t="shared" si="1124"/>
        <v>0.54512640000000001</v>
      </c>
      <c r="KJ661" s="20">
        <f t="shared" si="1125"/>
        <v>3.5201537280000004</v>
      </c>
      <c r="KK661" s="20">
        <f t="shared" si="1126"/>
        <v>2.0483124479999999</v>
      </c>
      <c r="KL661" s="20">
        <f t="shared" si="1127"/>
        <v>6.5128976640000005</v>
      </c>
      <c r="KM661" s="1"/>
      <c r="KN661" s="1"/>
      <c r="KO661" s="1"/>
      <c r="KP661" s="1"/>
      <c r="KQ661" s="9"/>
      <c r="KR661" s="9"/>
      <c r="KS661" s="23">
        <v>43789</v>
      </c>
      <c r="KT661" s="20">
        <v>1</v>
      </c>
      <c r="KU661" s="1">
        <v>0</v>
      </c>
      <c r="KV661" s="1">
        <v>1</v>
      </c>
      <c r="KW661" s="23">
        <v>44116</v>
      </c>
      <c r="KX661" s="1">
        <v>1</v>
      </c>
      <c r="KY661" s="1">
        <v>4</v>
      </c>
      <c r="KZ661" s="1">
        <v>4</v>
      </c>
      <c r="LA661" s="11" t="s">
        <v>2438</v>
      </c>
      <c r="LB661" s="11"/>
      <c r="LC661" s="11"/>
    </row>
    <row r="662" spans="1:315">
      <c r="A662" s="1">
        <v>121</v>
      </c>
      <c r="B662" s="415">
        <f>COUNTIFS($D$3:D662,D662,$F$3:F662,F662)</f>
        <v>1</v>
      </c>
      <c r="C662" s="34">
        <v>15159</v>
      </c>
      <c r="D662" s="72" t="s">
        <v>1588</v>
      </c>
      <c r="E662" s="73" t="s">
        <v>498</v>
      </c>
      <c r="F662" s="75">
        <v>526231130</v>
      </c>
      <c r="G662" s="74">
        <v>69</v>
      </c>
      <c r="H662" s="442">
        <v>44315</v>
      </c>
      <c r="I662" s="29" t="s">
        <v>441</v>
      </c>
      <c r="J662" s="24" t="s">
        <v>486</v>
      </c>
      <c r="K662" s="2" t="s">
        <v>429</v>
      </c>
      <c r="L662" s="2">
        <v>12</v>
      </c>
      <c r="M662" s="2">
        <v>2</v>
      </c>
      <c r="N662" s="2" t="s">
        <v>430</v>
      </c>
      <c r="O662" s="11"/>
      <c r="P662" s="2" t="s">
        <v>1574</v>
      </c>
      <c r="Q662" s="11"/>
      <c r="R662" s="11"/>
      <c r="S662" s="11"/>
      <c r="T662" s="41"/>
      <c r="U662" s="41"/>
      <c r="V662" s="61" t="s">
        <v>1358</v>
      </c>
      <c r="W662" s="41"/>
      <c r="X662" s="41"/>
      <c r="Y662" s="63"/>
      <c r="Z662" s="11"/>
      <c r="AA662" s="1" t="s">
        <v>793</v>
      </c>
      <c r="AB662" s="1"/>
      <c r="AC662" s="112">
        <v>89</v>
      </c>
      <c r="AD662" s="112">
        <v>1000</v>
      </c>
      <c r="AE662" s="11"/>
      <c r="AF662" s="11"/>
      <c r="AG662" s="11" t="s">
        <v>482</v>
      </c>
      <c r="AH662" s="112">
        <v>50</v>
      </c>
      <c r="AI662" s="11"/>
      <c r="AJ662" s="11"/>
      <c r="AK662" s="112"/>
      <c r="AL662" s="1"/>
      <c r="AM662" s="11"/>
      <c r="AN662" s="1"/>
      <c r="AO662" s="113">
        <v>3.52</v>
      </c>
      <c r="AP662" s="114">
        <v>93</v>
      </c>
      <c r="AQ662" s="115">
        <v>2.11</v>
      </c>
      <c r="AR662" s="116">
        <f t="shared" si="1103"/>
        <v>98.63</v>
      </c>
      <c r="AS662" s="117">
        <f t="shared" si="1104"/>
        <v>3.7849462365591398E-2</v>
      </c>
      <c r="AT662" s="118">
        <f t="shared" si="1105"/>
        <v>7.9862365591397838E-2</v>
      </c>
      <c r="AU662" s="119">
        <f t="shared" si="1106"/>
        <v>3.7009778151613923E-2</v>
      </c>
      <c r="AV662" s="19">
        <f>AW662*AO662/100</f>
        <v>3.0595999999999997</v>
      </c>
      <c r="AW662" s="19">
        <f>98-AY662-(CD662*100/AO662)</f>
        <v>86.920454545454547</v>
      </c>
      <c r="AX662" s="120">
        <v>0.23</v>
      </c>
      <c r="AY662" s="19">
        <f>AX662*100/AO662</f>
        <v>6.5340909090909092</v>
      </c>
      <c r="AZ662" s="1" t="s">
        <v>431</v>
      </c>
      <c r="BA662" s="55" t="s">
        <v>431</v>
      </c>
      <c r="BB662" s="1" t="s">
        <v>431</v>
      </c>
      <c r="BC662" s="6">
        <v>7.2899999999999996E-3</v>
      </c>
      <c r="BD662" s="6"/>
      <c r="BE662" s="19"/>
      <c r="BF662" s="19"/>
      <c r="BG662" s="64">
        <v>4293.3333333333339</v>
      </c>
      <c r="BH662" s="64" t="s">
        <v>431</v>
      </c>
      <c r="BI662" s="19" t="s">
        <v>431</v>
      </c>
      <c r="BJ662" s="19">
        <v>46.6</v>
      </c>
      <c r="BK662" s="19">
        <f>100-BJ662</f>
        <v>53.4</v>
      </c>
      <c r="BL662" s="121">
        <f t="shared" si="1107"/>
        <v>0.87265917602996257</v>
      </c>
      <c r="BM662" s="122">
        <v>5.8000000000000003E-2</v>
      </c>
      <c r="BN662" s="6">
        <f t="shared" si="1108"/>
        <v>1.6477272727272729</v>
      </c>
      <c r="BO662" s="1" t="s">
        <v>431</v>
      </c>
      <c r="BP662" s="19">
        <v>69.122</v>
      </c>
      <c r="BQ662" s="19">
        <v>53.9</v>
      </c>
      <c r="BR662" s="42">
        <v>69678</v>
      </c>
      <c r="BS662" s="6">
        <f t="shared" si="1109"/>
        <v>80.099999999999994</v>
      </c>
      <c r="BT662" s="4">
        <v>88.8</v>
      </c>
      <c r="BU662" s="42">
        <v>7355.92</v>
      </c>
      <c r="BV662" s="6">
        <f t="shared" si="1110"/>
        <v>11.200000000000003</v>
      </c>
      <c r="BW662" s="6">
        <f t="shared" si="1111"/>
        <v>90.48899999999999</v>
      </c>
      <c r="BX662" s="22">
        <v>68.3</v>
      </c>
      <c r="BY662" s="22">
        <f t="shared" si="1112"/>
        <v>63.518999999999998</v>
      </c>
      <c r="BZ662" s="6">
        <v>11.8</v>
      </c>
      <c r="CA662" s="22">
        <f t="shared" si="1113"/>
        <v>10.974</v>
      </c>
      <c r="CB662" s="6">
        <v>17.2</v>
      </c>
      <c r="CC662" s="22">
        <f t="shared" si="1114"/>
        <v>15.995999999999999</v>
      </c>
      <c r="CD662" s="22">
        <v>0.16</v>
      </c>
      <c r="CE662" s="123">
        <v>95.3</v>
      </c>
      <c r="CF662" s="124">
        <v>9918</v>
      </c>
      <c r="CG662" s="123">
        <v>67.8</v>
      </c>
      <c r="CH662" s="124">
        <v>5680</v>
      </c>
      <c r="CI662" s="123">
        <v>41</v>
      </c>
      <c r="CJ662" s="123">
        <v>82.8</v>
      </c>
      <c r="CK662" s="124">
        <v>8781</v>
      </c>
      <c r="CL662" s="19">
        <f t="shared" si="1115"/>
        <v>5.7881355932203382</v>
      </c>
      <c r="CM662" s="19">
        <v>12.9</v>
      </c>
      <c r="CN662" s="19">
        <v>7.14</v>
      </c>
      <c r="CO662" s="19">
        <v>34.700000000000003</v>
      </c>
      <c r="CP662" s="6"/>
      <c r="CQ662" s="19"/>
      <c r="CR662" s="19"/>
      <c r="CS662" s="20"/>
      <c r="CT662" s="25"/>
      <c r="CU662" s="125"/>
      <c r="CV662" s="125"/>
      <c r="CW662" s="1"/>
      <c r="CX662" s="1"/>
      <c r="CY662" s="1"/>
      <c r="CZ662" s="22"/>
      <c r="DA662" s="16"/>
      <c r="DB662" s="126" t="s">
        <v>256</v>
      </c>
      <c r="DC662" s="127"/>
      <c r="DD662" s="128" t="s">
        <v>1589</v>
      </c>
      <c r="DE662" s="1"/>
      <c r="DF662" s="1"/>
      <c r="DG662" s="1"/>
      <c r="DH662" s="1"/>
      <c r="DI662" s="1" t="s">
        <v>435</v>
      </c>
      <c r="DJ662" s="205" t="s">
        <v>482</v>
      </c>
      <c r="DK662" s="4">
        <v>2</v>
      </c>
      <c r="DL662" s="4"/>
      <c r="DM662" s="4"/>
      <c r="DN662" s="16">
        <v>0</v>
      </c>
      <c r="DO662" s="4"/>
      <c r="DP662" s="4"/>
      <c r="DQ662" s="4"/>
      <c r="DR662" s="22" t="s">
        <v>430</v>
      </c>
      <c r="DS662" s="22" t="s">
        <v>430</v>
      </c>
      <c r="DT662" s="64">
        <v>41</v>
      </c>
      <c r="DU662" s="22">
        <v>48.8</v>
      </c>
      <c r="DV662" s="22">
        <v>51.2</v>
      </c>
      <c r="DW662" s="22" t="s">
        <v>430</v>
      </c>
      <c r="DX662" s="22" t="s">
        <v>430</v>
      </c>
      <c r="DY662" s="22" t="s">
        <v>430</v>
      </c>
      <c r="DZ662" s="22" t="s">
        <v>430</v>
      </c>
      <c r="EA662" s="2">
        <v>0</v>
      </c>
      <c r="EB662" s="65"/>
      <c r="EC662" s="36"/>
      <c r="ED662" s="36"/>
      <c r="EE662" s="4">
        <f>L662</f>
        <v>12</v>
      </c>
      <c r="EF662" s="4" t="s">
        <v>430</v>
      </c>
      <c r="EG662" s="4"/>
      <c r="EH662" s="4">
        <v>1</v>
      </c>
      <c r="EI662" s="4" t="s">
        <v>2439</v>
      </c>
      <c r="EJ662" s="4">
        <v>161</v>
      </c>
      <c r="EK662" s="4">
        <v>72</v>
      </c>
      <c r="EL662" s="6">
        <f>EK662/(EJ662*EJ662*0.01*0.01)</f>
        <v>27.776706145596236</v>
      </c>
      <c r="EM662" s="4"/>
      <c r="EN662" s="4">
        <v>0</v>
      </c>
      <c r="EO662" s="4">
        <v>3</v>
      </c>
      <c r="EP662" s="4">
        <v>3</v>
      </c>
      <c r="EQ662" s="31">
        <v>8</v>
      </c>
      <c r="ER662" s="14">
        <v>44797</v>
      </c>
      <c r="ES662" s="129">
        <v>15159</v>
      </c>
      <c r="ET662" s="130">
        <v>75</v>
      </c>
      <c r="EU662" s="130">
        <v>10186</v>
      </c>
      <c r="EV662" s="130">
        <v>12000</v>
      </c>
      <c r="EW662" s="130">
        <v>39780</v>
      </c>
      <c r="EX662" s="130">
        <v>1927</v>
      </c>
      <c r="EY662" s="131">
        <f t="shared" si="1116"/>
        <v>85.173400000000001</v>
      </c>
      <c r="EZ662" s="38">
        <f t="shared" si="1117"/>
        <v>1022.0808</v>
      </c>
      <c r="FA662" s="9"/>
      <c r="FB662" s="9"/>
      <c r="FC662" s="9"/>
      <c r="FD662" s="9"/>
      <c r="FE662" s="132"/>
      <c r="FF662" s="132"/>
      <c r="FG662" s="132"/>
      <c r="FH662" s="133"/>
      <c r="FI662" s="134"/>
      <c r="FJ662" s="133"/>
      <c r="FK662" s="135"/>
      <c r="FL662" s="136"/>
      <c r="FM662" s="9"/>
      <c r="FN662" s="1"/>
      <c r="FO662" s="40">
        <f>AC662/1000</f>
        <v>8.8999999999999996E-2</v>
      </c>
      <c r="FP662" s="9"/>
      <c r="FQ662" s="118">
        <f t="shared" si="1118"/>
        <v>18.918122913803259</v>
      </c>
      <c r="FR662" s="137">
        <f t="shared" si="1119"/>
        <v>8.5173399999999996E-2</v>
      </c>
      <c r="FS662" s="9"/>
      <c r="FT662" s="1"/>
      <c r="FU662" s="336">
        <v>43466</v>
      </c>
      <c r="FV662" s="343"/>
      <c r="FW662" s="237" t="s">
        <v>2471</v>
      </c>
      <c r="FX662" s="208"/>
      <c r="FY662" s="243" t="s">
        <v>2507</v>
      </c>
      <c r="FZ662" s="1"/>
      <c r="GA662" s="1">
        <v>3</v>
      </c>
      <c r="GB662" s="9"/>
      <c r="GC662" s="9"/>
      <c r="GD662" s="1"/>
      <c r="GE662" s="20">
        <v>0</v>
      </c>
      <c r="GF662" s="237" t="s">
        <v>513</v>
      </c>
      <c r="GG662" s="1"/>
      <c r="GH662" s="28">
        <v>44332</v>
      </c>
      <c r="GI662" s="351">
        <v>1</v>
      </c>
      <c r="GJ662" s="244" t="s">
        <v>2976</v>
      </c>
      <c r="GK662" s="1"/>
      <c r="GL662" s="244" t="s">
        <v>513</v>
      </c>
      <c r="GM662" s="9"/>
      <c r="GN662" s="1"/>
      <c r="GO662" s="10"/>
      <c r="GP662" s="10"/>
      <c r="GQ662" s="20"/>
      <c r="GR662" s="138"/>
      <c r="GS662" s="1"/>
      <c r="GT662" s="1"/>
      <c r="GU662" s="1"/>
      <c r="GV662" s="1"/>
      <c r="GW662" s="1"/>
      <c r="GX662" s="1"/>
      <c r="GY662" s="9"/>
      <c r="GZ662" s="9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9"/>
      <c r="KC662" s="9"/>
      <c r="KD662" s="9"/>
      <c r="KE662" s="20">
        <f t="shared" si="1120"/>
        <v>2.9981036800000003</v>
      </c>
      <c r="KF662" s="20">
        <f t="shared" si="1121"/>
        <v>79.211262000000005</v>
      </c>
      <c r="KG662" s="20">
        <f t="shared" si="1122"/>
        <v>1.7971587399999998</v>
      </c>
      <c r="KH662" s="20">
        <f t="shared" si="1123"/>
        <v>0.19589882</v>
      </c>
      <c r="KI662" s="20">
        <f t="shared" si="1124"/>
        <v>4.9400572000000004E-2</v>
      </c>
      <c r="KJ662" s="20">
        <f t="shared" si="1125"/>
        <v>54.101291945999996</v>
      </c>
      <c r="KK662" s="20">
        <f t="shared" si="1126"/>
        <v>9.3469289160000013</v>
      </c>
      <c r="KL662" s="20">
        <f t="shared" si="1127"/>
        <v>13.624337063999999</v>
      </c>
      <c r="KM662" s="9"/>
      <c r="KN662" s="9"/>
      <c r="KO662" s="9"/>
      <c r="KP662" s="1"/>
      <c r="KQ662" s="9"/>
      <c r="KR662" s="9"/>
      <c r="KS662" s="23">
        <v>44332</v>
      </c>
      <c r="KT662" s="20">
        <v>1</v>
      </c>
      <c r="KU662" s="1">
        <v>1</v>
      </c>
      <c r="KV662" s="1">
        <v>2</v>
      </c>
      <c r="KW662" s="23">
        <v>44952</v>
      </c>
      <c r="KX662" s="1">
        <v>1</v>
      </c>
      <c r="KY662" s="1">
        <v>4</v>
      </c>
      <c r="KZ662" s="1">
        <v>4</v>
      </c>
      <c r="LA662" s="11" t="s">
        <v>2438</v>
      </c>
      <c r="LB662" s="11"/>
      <c r="LC662" s="11"/>
    </row>
    <row r="663" spans="1:315">
      <c r="A663" s="1">
        <v>135</v>
      </c>
      <c r="B663" s="1">
        <f>COUNTIFS($D$3:D663,D663,$F$3:F663,F663)</f>
        <v>2</v>
      </c>
      <c r="C663" s="34">
        <v>15264</v>
      </c>
      <c r="D663" s="72" t="s">
        <v>1588</v>
      </c>
      <c r="E663" s="73" t="s">
        <v>498</v>
      </c>
      <c r="F663" s="75">
        <v>526231130</v>
      </c>
      <c r="G663" s="74">
        <v>69</v>
      </c>
      <c r="H663" s="442">
        <v>44329</v>
      </c>
      <c r="I663" s="29" t="s">
        <v>441</v>
      </c>
      <c r="J663" s="24" t="s">
        <v>486</v>
      </c>
      <c r="K663" s="2" t="s">
        <v>429</v>
      </c>
      <c r="L663" s="2">
        <v>7</v>
      </c>
      <c r="M663" s="2" t="s">
        <v>661</v>
      </c>
      <c r="N663" s="2" t="s">
        <v>430</v>
      </c>
      <c r="O663" s="11"/>
      <c r="P663" s="2" t="s">
        <v>1574</v>
      </c>
      <c r="Q663" s="11"/>
      <c r="R663" s="11"/>
      <c r="S663" s="11"/>
      <c r="T663" s="41"/>
      <c r="U663" s="41"/>
      <c r="V663" s="61" t="s">
        <v>1358</v>
      </c>
      <c r="W663" s="41"/>
      <c r="X663" s="41"/>
      <c r="Y663" s="63"/>
      <c r="Z663" s="11"/>
      <c r="AA663" s="1" t="s">
        <v>793</v>
      </c>
      <c r="AB663" s="1"/>
      <c r="AC663" s="112">
        <v>81</v>
      </c>
      <c r="AD663" s="112">
        <v>500</v>
      </c>
      <c r="AE663" s="11"/>
      <c r="AF663" s="11"/>
      <c r="AG663" s="11" t="s">
        <v>482</v>
      </c>
      <c r="AH663" s="112">
        <v>50</v>
      </c>
      <c r="AI663" s="11"/>
      <c r="AJ663" s="11"/>
      <c r="AK663" s="112"/>
      <c r="AL663" s="1"/>
      <c r="AM663" s="11"/>
      <c r="AN663" s="1"/>
      <c r="AO663" s="113">
        <v>13.4</v>
      </c>
      <c r="AP663" s="114">
        <v>79.2</v>
      </c>
      <c r="AQ663" s="115">
        <v>6.08</v>
      </c>
      <c r="AR663" s="116">
        <f t="shared" si="1103"/>
        <v>98.68</v>
      </c>
      <c r="AS663" s="117">
        <f t="shared" si="1104"/>
        <v>0.1691919191919192</v>
      </c>
      <c r="AT663" s="118">
        <f t="shared" si="1105"/>
        <v>1.0286868686868686</v>
      </c>
      <c r="AU663" s="119">
        <f t="shared" si="1106"/>
        <v>0.1571294559099437</v>
      </c>
      <c r="AV663" s="19">
        <f>AW663*AO663/100</f>
        <v>11.672000000000001</v>
      </c>
      <c r="AW663" s="19">
        <f>98-AY663-(CD663*100/AO663)</f>
        <v>87.104477611940297</v>
      </c>
      <c r="AX663" s="120">
        <v>1.0900000000000001</v>
      </c>
      <c r="AY663" s="19">
        <f>AX663*100/AO663</f>
        <v>8.1343283582089558</v>
      </c>
      <c r="AZ663" s="1" t="s">
        <v>431</v>
      </c>
      <c r="BA663" s="55">
        <v>60.7</v>
      </c>
      <c r="BB663" s="1" t="s">
        <v>431</v>
      </c>
      <c r="BC663" s="6">
        <v>4.9000000000000002E-2</v>
      </c>
      <c r="BD663" s="6"/>
      <c r="BE663" s="19"/>
      <c r="BF663" s="19"/>
      <c r="BG663" s="64">
        <v>3786.7256637168143</v>
      </c>
      <c r="BH663" s="64">
        <v>290.90909090909088</v>
      </c>
      <c r="BI663" s="19">
        <v>2.17</v>
      </c>
      <c r="BJ663" s="19">
        <v>42.5</v>
      </c>
      <c r="BK663" s="19">
        <f>100-BJ663</f>
        <v>57.5</v>
      </c>
      <c r="BL663" s="121">
        <f t="shared" si="1107"/>
        <v>0.73913043478260865</v>
      </c>
      <c r="BM663" s="122">
        <v>0.23</v>
      </c>
      <c r="BN663" s="6">
        <f t="shared" si="1108"/>
        <v>1.716417910447761</v>
      </c>
      <c r="BO663" s="1" t="s">
        <v>431</v>
      </c>
      <c r="BP663" s="19">
        <v>37.878</v>
      </c>
      <c r="BQ663" s="19">
        <v>45.360000000000007</v>
      </c>
      <c r="BR663" s="42">
        <v>47789</v>
      </c>
      <c r="BS663" s="6">
        <f t="shared" si="1109"/>
        <v>71.5</v>
      </c>
      <c r="BT663" s="4">
        <v>90.6</v>
      </c>
      <c r="BU663" s="42">
        <v>8803.6</v>
      </c>
      <c r="BV663" s="6">
        <f t="shared" si="1110"/>
        <v>9.4000000000000057</v>
      </c>
      <c r="BW663" s="6">
        <f t="shared" si="1111"/>
        <v>77.616</v>
      </c>
      <c r="BX663" s="22">
        <v>49</v>
      </c>
      <c r="BY663" s="22">
        <f t="shared" si="1112"/>
        <v>38.808</v>
      </c>
      <c r="BZ663" s="6">
        <v>22.5</v>
      </c>
      <c r="CA663" s="22">
        <f t="shared" si="1113"/>
        <v>17.82</v>
      </c>
      <c r="CB663" s="6">
        <v>26.5</v>
      </c>
      <c r="CC663" s="22">
        <f t="shared" si="1114"/>
        <v>20.988000000000003</v>
      </c>
      <c r="CD663" s="22">
        <v>0.37</v>
      </c>
      <c r="CE663" s="123">
        <v>95.3</v>
      </c>
      <c r="CF663" s="124">
        <v>9304</v>
      </c>
      <c r="CG663" s="123">
        <v>80.2</v>
      </c>
      <c r="CH663" s="124">
        <v>6018</v>
      </c>
      <c r="CI663" s="123">
        <v>49.9</v>
      </c>
      <c r="CJ663" s="123">
        <v>79.8</v>
      </c>
      <c r="CK663" s="124">
        <v>7404</v>
      </c>
      <c r="CL663" s="19">
        <f t="shared" si="1115"/>
        <v>2.1777777777777776</v>
      </c>
      <c r="CM663" s="19">
        <v>6.74</v>
      </c>
      <c r="CN663" s="19">
        <v>17</v>
      </c>
      <c r="CO663" s="19">
        <v>16.7</v>
      </c>
      <c r="CP663" s="6"/>
      <c r="CQ663" s="19"/>
      <c r="CR663" s="19"/>
      <c r="CS663" s="20"/>
      <c r="CT663" s="25"/>
      <c r="CU663" s="125"/>
      <c r="CV663" s="125"/>
      <c r="CW663" s="1"/>
      <c r="CX663" s="1"/>
      <c r="CY663" s="1"/>
      <c r="CZ663" s="22"/>
      <c r="DA663" s="16"/>
      <c r="DB663" s="126" t="s">
        <v>256</v>
      </c>
      <c r="DC663" s="127"/>
      <c r="DD663" s="128" t="s">
        <v>1593</v>
      </c>
      <c r="DE663" s="1"/>
      <c r="DF663" s="1"/>
      <c r="DG663" s="1"/>
      <c r="DH663" s="1"/>
      <c r="DI663" s="1" t="s">
        <v>435</v>
      </c>
      <c r="DJ663" s="205" t="s">
        <v>482</v>
      </c>
      <c r="DK663" s="4">
        <v>2</v>
      </c>
      <c r="DL663" s="4"/>
      <c r="DM663" s="4"/>
      <c r="DN663" s="16">
        <v>0</v>
      </c>
      <c r="DO663" s="4"/>
      <c r="DP663" s="4"/>
      <c r="DQ663" s="4"/>
      <c r="DR663" s="22" t="s">
        <v>430</v>
      </c>
      <c r="DS663" s="22" t="s">
        <v>430</v>
      </c>
      <c r="DT663" s="64">
        <v>50</v>
      </c>
      <c r="DU663" s="22">
        <v>50</v>
      </c>
      <c r="DV663" s="22">
        <v>50</v>
      </c>
      <c r="DW663" s="22" t="s">
        <v>430</v>
      </c>
      <c r="DX663" s="22" t="s">
        <v>430</v>
      </c>
      <c r="DY663" s="22" t="s">
        <v>430</v>
      </c>
      <c r="DZ663" s="22" t="s">
        <v>430</v>
      </c>
      <c r="EA663" s="2">
        <v>0</v>
      </c>
      <c r="EB663" s="65"/>
      <c r="EC663" s="36"/>
      <c r="ED663" s="36"/>
      <c r="EE663" s="4">
        <f>L663</f>
        <v>7</v>
      </c>
      <c r="EF663" s="4" t="s">
        <v>430</v>
      </c>
      <c r="EG663" s="4"/>
      <c r="EH663" s="4">
        <v>1</v>
      </c>
      <c r="EI663" s="4" t="s">
        <v>2439</v>
      </c>
      <c r="EJ663" s="4">
        <v>161</v>
      </c>
      <c r="EK663" s="4">
        <v>72</v>
      </c>
      <c r="EL663" s="6">
        <f>EK663/(EJ663*EJ663*0.01*0.01)</f>
        <v>27.776706145596236</v>
      </c>
      <c r="EM663" s="4"/>
      <c r="EN663" s="4">
        <v>0</v>
      </c>
      <c r="EO663" s="4">
        <v>3</v>
      </c>
      <c r="EP663" s="4">
        <v>3</v>
      </c>
      <c r="EQ663" s="31">
        <v>8</v>
      </c>
      <c r="ER663" s="14">
        <v>44797</v>
      </c>
      <c r="ES663" s="129">
        <v>15159</v>
      </c>
      <c r="ET663" s="130">
        <v>75</v>
      </c>
      <c r="EU663" s="130">
        <v>10186</v>
      </c>
      <c r="EV663" s="130">
        <v>12000</v>
      </c>
      <c r="EW663" s="130">
        <v>39780</v>
      </c>
      <c r="EX663" s="130">
        <v>1927</v>
      </c>
      <c r="EY663" s="131">
        <f t="shared" si="1116"/>
        <v>85.173400000000001</v>
      </c>
      <c r="EZ663" s="38">
        <f t="shared" si="1117"/>
        <v>596.21379999999999</v>
      </c>
      <c r="FA663" s="9"/>
      <c r="FB663" s="9"/>
      <c r="FC663" s="9"/>
      <c r="FD663" s="9"/>
      <c r="FE663" s="132"/>
      <c r="FF663" s="132"/>
      <c r="FG663" s="132"/>
      <c r="FH663" s="133"/>
      <c r="FI663" s="134"/>
      <c r="FJ663" s="133"/>
      <c r="FK663" s="135"/>
      <c r="FL663" s="136"/>
      <c r="FM663" s="9"/>
      <c r="FN663" s="1"/>
      <c r="FO663" s="40">
        <f>AC663/1000</f>
        <v>8.1000000000000003E-2</v>
      </c>
      <c r="FP663" s="9"/>
      <c r="FQ663" s="118">
        <f t="shared" si="1118"/>
        <v>18.918122913803259</v>
      </c>
      <c r="FR663" s="137">
        <f t="shared" si="1119"/>
        <v>8.5173399999999996E-2</v>
      </c>
      <c r="FS663" s="9"/>
      <c r="FT663" s="1"/>
      <c r="FU663" s="336">
        <v>43466</v>
      </c>
      <c r="FV663" s="343"/>
      <c r="FW663" s="237" t="s">
        <v>2471</v>
      </c>
      <c r="FX663" s="208"/>
      <c r="FY663" s="243" t="s">
        <v>2507</v>
      </c>
      <c r="FZ663" s="1"/>
      <c r="GA663" s="1">
        <v>2</v>
      </c>
      <c r="GB663" s="9"/>
      <c r="GC663" s="9"/>
      <c r="GD663" s="1"/>
      <c r="GE663" s="20">
        <v>0</v>
      </c>
      <c r="GF663" s="237" t="s">
        <v>513</v>
      </c>
      <c r="GG663" s="1"/>
      <c r="GH663" s="249">
        <v>44483</v>
      </c>
      <c r="GI663" s="352" t="s">
        <v>2488</v>
      </c>
      <c r="GJ663" s="244" t="s">
        <v>2976</v>
      </c>
      <c r="GK663" s="1"/>
      <c r="GL663" s="244" t="s">
        <v>513</v>
      </c>
      <c r="GM663" s="9"/>
      <c r="GN663" s="1"/>
      <c r="GO663" s="10"/>
      <c r="GP663" s="10"/>
      <c r="GQ663" s="20"/>
      <c r="GR663" s="138"/>
      <c r="GS663" s="1"/>
      <c r="GT663" s="1"/>
      <c r="GU663" s="1"/>
      <c r="GV663" s="1"/>
      <c r="GW663" s="1"/>
      <c r="GX663" s="1"/>
      <c r="GY663" s="9"/>
      <c r="GZ663" s="9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9"/>
      <c r="KC663" s="9"/>
      <c r="KD663" s="9"/>
      <c r="KE663" s="20">
        <f t="shared" si="1120"/>
        <v>11.4132356</v>
      </c>
      <c r="KF663" s="20">
        <f t="shared" si="1121"/>
        <v>67.457332799999989</v>
      </c>
      <c r="KG663" s="20">
        <f t="shared" si="1122"/>
        <v>5.1785427200000003</v>
      </c>
      <c r="KH663" s="20">
        <f t="shared" si="1123"/>
        <v>0.92839006000000002</v>
      </c>
      <c r="KI663" s="20">
        <f t="shared" si="1124"/>
        <v>0.19589882</v>
      </c>
      <c r="KJ663" s="20">
        <f t="shared" si="1125"/>
        <v>33.054093071999993</v>
      </c>
      <c r="KK663" s="20">
        <f t="shared" si="1126"/>
        <v>15.177899879999998</v>
      </c>
      <c r="KL663" s="20">
        <f t="shared" si="1127"/>
        <v>17.876193192000002</v>
      </c>
      <c r="KM663" s="9"/>
      <c r="KN663" s="9"/>
      <c r="KO663" s="9"/>
      <c r="KP663" s="1"/>
      <c r="KQ663" s="9"/>
      <c r="KR663" s="9"/>
      <c r="KS663" s="23">
        <v>44483</v>
      </c>
      <c r="KT663" s="20">
        <v>2</v>
      </c>
      <c r="KU663" s="1">
        <v>2</v>
      </c>
      <c r="KV663" s="1">
        <v>2</v>
      </c>
      <c r="KW663" s="23">
        <v>44952</v>
      </c>
      <c r="KX663" s="1">
        <v>1</v>
      </c>
      <c r="KY663" s="1">
        <v>4</v>
      </c>
      <c r="KZ663" s="1">
        <v>4</v>
      </c>
      <c r="LA663" s="11" t="s">
        <v>2438</v>
      </c>
      <c r="LB663" s="11"/>
      <c r="LC663" s="11"/>
    </row>
    <row r="664" spans="1:315">
      <c r="A664" s="1">
        <v>186</v>
      </c>
      <c r="B664" s="1">
        <f>COUNTIFS($D$3:D664,D664,$F$3:F664,F664)</f>
        <v>1</v>
      </c>
      <c r="C664" s="34">
        <v>17923</v>
      </c>
      <c r="D664" s="21" t="s">
        <v>2100</v>
      </c>
      <c r="E664" s="2" t="s">
        <v>551</v>
      </c>
      <c r="F664" s="12">
        <v>7457275719</v>
      </c>
      <c r="G664" s="1">
        <v>48</v>
      </c>
      <c r="H664" s="441">
        <v>44797</v>
      </c>
      <c r="I664" s="29" t="s">
        <v>441</v>
      </c>
      <c r="J664" s="24" t="s">
        <v>486</v>
      </c>
      <c r="K664" s="2" t="s">
        <v>429</v>
      </c>
      <c r="L664" s="2">
        <v>6</v>
      </c>
      <c r="M664" s="2">
        <v>2</v>
      </c>
      <c r="N664" s="2" t="s">
        <v>430</v>
      </c>
      <c r="O664" s="11"/>
      <c r="P664" s="2" t="s">
        <v>2087</v>
      </c>
      <c r="Q664" s="11" t="s">
        <v>2097</v>
      </c>
      <c r="R664" s="11"/>
      <c r="S664" s="11"/>
      <c r="T664" s="41"/>
      <c r="U664" s="41"/>
      <c r="V664" s="61" t="s">
        <v>1980</v>
      </c>
      <c r="W664" s="41"/>
      <c r="X664" s="41"/>
      <c r="Y664" s="41"/>
      <c r="Z664" s="29"/>
      <c r="AA664" s="1" t="s">
        <v>1780</v>
      </c>
      <c r="AB664" s="1"/>
      <c r="AC664" s="112">
        <v>231</v>
      </c>
      <c r="AD664" s="112">
        <v>1300</v>
      </c>
      <c r="AE664" s="1"/>
      <c r="AF664" s="1"/>
      <c r="AG664" s="11" t="s">
        <v>442</v>
      </c>
      <c r="AH664" s="112">
        <v>50</v>
      </c>
      <c r="AI664" s="1"/>
      <c r="AJ664" s="11"/>
      <c r="AK664" s="112"/>
      <c r="AL664" s="1"/>
      <c r="AM664" s="11"/>
      <c r="AN664" s="1"/>
      <c r="AO664" s="113"/>
      <c r="AP664" s="114"/>
      <c r="AQ664" s="115"/>
      <c r="AR664" s="116">
        <f t="shared" si="1103"/>
        <v>0</v>
      </c>
      <c r="AS664" s="117" t="e">
        <f t="shared" si="1104"/>
        <v>#DIV/0!</v>
      </c>
      <c r="AT664" s="118" t="e">
        <f t="shared" si="1105"/>
        <v>#DIV/0!</v>
      </c>
      <c r="AU664" s="119" t="e">
        <f t="shared" si="1106"/>
        <v>#DIV/0!</v>
      </c>
      <c r="AV664" s="19" t="e">
        <f>AW664*AO664/100</f>
        <v>#DIV/0!</v>
      </c>
      <c r="AW664" s="19" t="e">
        <f>98-AY664</f>
        <v>#DIV/0!</v>
      </c>
      <c r="AX664" s="120"/>
      <c r="AY664" s="19" t="e">
        <f>AX664*100/AO664</f>
        <v>#DIV/0!</v>
      </c>
      <c r="AZ664" s="1" t="s">
        <v>431</v>
      </c>
      <c r="BA664" s="55"/>
      <c r="BB664" s="1" t="s">
        <v>431</v>
      </c>
      <c r="BC664" s="6"/>
      <c r="BD664" s="6"/>
      <c r="BE664" s="19"/>
      <c r="BF664" s="19"/>
      <c r="BG664" s="64"/>
      <c r="BH664" s="64"/>
      <c r="BI664" s="19"/>
      <c r="BJ664" s="19"/>
      <c r="BK664" s="19">
        <f>100-BJ664</f>
        <v>100</v>
      </c>
      <c r="BL664" s="121">
        <f t="shared" si="1107"/>
        <v>0</v>
      </c>
      <c r="BM664" s="122"/>
      <c r="BN664" s="6" t="e">
        <f t="shared" si="1108"/>
        <v>#DIV/0!</v>
      </c>
      <c r="BO664" s="1" t="s">
        <v>431</v>
      </c>
      <c r="BP664" s="19"/>
      <c r="BQ664" s="19"/>
      <c r="BR664" s="42"/>
      <c r="BS664" s="6">
        <f t="shared" si="1109"/>
        <v>0</v>
      </c>
      <c r="BT664" s="4"/>
      <c r="BU664" s="42"/>
      <c r="BV664" s="6">
        <f t="shared" si="1110"/>
        <v>100</v>
      </c>
      <c r="BW664" s="6">
        <f t="shared" si="1111"/>
        <v>0</v>
      </c>
      <c r="BX664" s="22"/>
      <c r="BY664" s="22">
        <f t="shared" si="1112"/>
        <v>0</v>
      </c>
      <c r="BZ664" s="6"/>
      <c r="CA664" s="22">
        <f t="shared" si="1113"/>
        <v>0</v>
      </c>
      <c r="CB664" s="6"/>
      <c r="CC664" s="22">
        <f t="shared" si="1114"/>
        <v>0</v>
      </c>
      <c r="CD664" s="22" t="s">
        <v>431</v>
      </c>
      <c r="CE664" s="123"/>
      <c r="CF664" s="124"/>
      <c r="CG664" s="123"/>
      <c r="CH664" s="124"/>
      <c r="CI664" s="123"/>
      <c r="CJ664" s="123"/>
      <c r="CK664" s="124"/>
      <c r="CL664" s="19" t="e">
        <f t="shared" si="1115"/>
        <v>#DIV/0!</v>
      </c>
      <c r="CM664" s="19"/>
      <c r="CN664" s="19"/>
      <c r="CO664" s="19"/>
      <c r="CP664" s="6"/>
      <c r="CQ664" s="19"/>
      <c r="CR664" s="19"/>
      <c r="CS664" s="20"/>
      <c r="CT664" s="25"/>
      <c r="CU664" s="125"/>
      <c r="CV664" s="125"/>
      <c r="CW664" s="1"/>
      <c r="CX664" s="1"/>
      <c r="CY664" s="1"/>
      <c r="CZ664" s="22"/>
      <c r="DA664" s="16"/>
      <c r="DB664" s="126"/>
      <c r="DC664" s="127"/>
      <c r="DD664" s="128"/>
      <c r="DE664" s="1"/>
      <c r="DF664" s="1"/>
      <c r="DG664" s="1"/>
      <c r="DH664" s="1"/>
      <c r="DI664" s="1"/>
      <c r="DJ664" s="206" t="s">
        <v>490</v>
      </c>
      <c r="DK664" s="4"/>
      <c r="DL664" s="4"/>
      <c r="DM664" s="4"/>
      <c r="DN664" s="16"/>
      <c r="DO664" s="4"/>
      <c r="DP664" s="4"/>
      <c r="DQ664" s="4"/>
      <c r="DR664" s="55"/>
      <c r="DS664" s="22"/>
      <c r="DT664" s="22"/>
      <c r="DU664" s="22"/>
      <c r="DV664" s="22"/>
      <c r="DW664" s="22"/>
      <c r="DX664" s="22"/>
      <c r="DY664" s="22"/>
      <c r="DZ664" s="22"/>
      <c r="EA664" s="2"/>
      <c r="EB664" s="2"/>
      <c r="EC664" s="36"/>
      <c r="ED664" s="36"/>
      <c r="EE664" s="4">
        <f>L664</f>
        <v>6</v>
      </c>
      <c r="EF664" s="4">
        <v>15</v>
      </c>
      <c r="EG664" s="4"/>
      <c r="EH664" s="4">
        <v>0</v>
      </c>
      <c r="EI664" s="4" t="s">
        <v>513</v>
      </c>
      <c r="EJ664" s="4" t="s">
        <v>430</v>
      </c>
      <c r="EK664" s="4" t="s">
        <v>430</v>
      </c>
      <c r="EL664" s="6" t="s">
        <v>430</v>
      </c>
      <c r="EM664" s="4"/>
      <c r="EN664" s="4">
        <v>1</v>
      </c>
      <c r="EO664" s="4">
        <v>3</v>
      </c>
      <c r="EP664" s="4">
        <v>2</v>
      </c>
      <c r="EQ664" s="31" t="s">
        <v>513</v>
      </c>
      <c r="ER664" s="14" t="s">
        <v>513</v>
      </c>
      <c r="ES664" s="129">
        <f>C664</f>
        <v>17923</v>
      </c>
      <c r="ET664" s="130">
        <v>75</v>
      </c>
      <c r="EU664" s="130"/>
      <c r="EV664" s="130">
        <v>4000</v>
      </c>
      <c r="EW664" s="130">
        <v>40560</v>
      </c>
      <c r="EX664" s="130"/>
      <c r="EY664" s="131">
        <f t="shared" si="1116"/>
        <v>0</v>
      </c>
      <c r="EZ664" s="38">
        <f t="shared" si="1117"/>
        <v>0</v>
      </c>
      <c r="FA664" s="9"/>
      <c r="FB664" s="9"/>
      <c r="FC664" s="9"/>
      <c r="FD664" s="9"/>
      <c r="FE664" s="132"/>
      <c r="FF664" s="132"/>
      <c r="FG664" s="132"/>
      <c r="FH664" s="133"/>
      <c r="FI664" s="134"/>
      <c r="FJ664" s="133"/>
      <c r="FK664" s="135"/>
      <c r="FL664" s="136"/>
      <c r="FM664" s="9"/>
      <c r="FN664" s="1"/>
      <c r="FO664" s="40" t="e">
        <f>#REF!/1000</f>
        <v>#REF!</v>
      </c>
      <c r="FP664" s="9"/>
      <c r="FQ664" s="118" t="e">
        <f t="shared" si="1118"/>
        <v>#DIV/0!</v>
      </c>
      <c r="FR664" s="137">
        <f t="shared" si="1119"/>
        <v>0</v>
      </c>
      <c r="FS664" s="9"/>
      <c r="FT664" s="1"/>
      <c r="FU664" s="343"/>
      <c r="FV664" s="348" t="s">
        <v>430</v>
      </c>
      <c r="FW664" s="343"/>
      <c r="FX664" s="244" t="s">
        <v>430</v>
      </c>
      <c r="FY664" s="243" t="s">
        <v>2491</v>
      </c>
      <c r="FZ664" s="1"/>
      <c r="GA664" s="237" t="s">
        <v>430</v>
      </c>
      <c r="GB664" s="9"/>
      <c r="GC664" s="9"/>
      <c r="GD664" s="1"/>
      <c r="GE664" s="20">
        <v>0</v>
      </c>
      <c r="GF664" s="237" t="s">
        <v>513</v>
      </c>
      <c r="GG664" s="1"/>
      <c r="GH664" s="244" t="s">
        <v>430</v>
      </c>
      <c r="GI664" s="351">
        <v>0</v>
      </c>
      <c r="GJ664" s="244" t="s">
        <v>430</v>
      </c>
      <c r="GK664" s="1"/>
      <c r="GL664" s="244" t="s">
        <v>513</v>
      </c>
      <c r="GM664" s="9"/>
      <c r="GN664" s="1"/>
      <c r="GO664" s="10"/>
      <c r="GP664" s="10"/>
      <c r="GQ664" s="20"/>
      <c r="GR664" s="138"/>
      <c r="GS664" s="1"/>
      <c r="GT664" s="1"/>
      <c r="GU664" s="1"/>
      <c r="GV664" s="1"/>
      <c r="GW664" s="1"/>
      <c r="GX664" s="1"/>
      <c r="GY664" s="9"/>
      <c r="GZ664" s="9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22"/>
      <c r="KC664" s="22"/>
      <c r="KD664" s="22"/>
      <c r="KE664" s="20">
        <f t="shared" si="1120"/>
        <v>0</v>
      </c>
      <c r="KF664" s="20">
        <f t="shared" si="1121"/>
        <v>0</v>
      </c>
      <c r="KG664" s="20">
        <f t="shared" si="1122"/>
        <v>0</v>
      </c>
      <c r="KH664" s="20">
        <f t="shared" si="1123"/>
        <v>0</v>
      </c>
      <c r="KI664" s="20">
        <f t="shared" si="1124"/>
        <v>0</v>
      </c>
      <c r="KJ664" s="20">
        <f t="shared" si="1125"/>
        <v>0</v>
      </c>
      <c r="KK664" s="20">
        <f t="shared" si="1126"/>
        <v>0</v>
      </c>
      <c r="KL664" s="20">
        <f t="shared" si="1127"/>
        <v>0</v>
      </c>
      <c r="KM664" s="1"/>
      <c r="KN664" s="1"/>
      <c r="KO664" s="9"/>
      <c r="KP664" s="22"/>
      <c r="KQ664" s="22"/>
      <c r="KR664" s="22"/>
      <c r="KS664" s="245" t="s">
        <v>430</v>
      </c>
      <c r="KT664" s="459" t="s">
        <v>430</v>
      </c>
      <c r="KU664" s="237" t="s">
        <v>430</v>
      </c>
      <c r="KV664" s="237" t="s">
        <v>430</v>
      </c>
      <c r="KW664" s="237" t="s">
        <v>430</v>
      </c>
      <c r="KX664" s="237" t="s">
        <v>430</v>
      </c>
      <c r="KY664" s="2" t="s">
        <v>430</v>
      </c>
      <c r="KZ664" s="2" t="s">
        <v>430</v>
      </c>
      <c r="LA664" s="11" t="s">
        <v>430</v>
      </c>
      <c r="LB664" s="11"/>
      <c r="LC664" s="11"/>
    </row>
    <row r="665" spans="1:315">
      <c r="A665" s="1">
        <v>354</v>
      </c>
      <c r="B665" s="1">
        <f>COUNTIFS($D$3:D665,D665,$F$3:F665,F665)</f>
        <v>1</v>
      </c>
      <c r="C665" s="34">
        <v>11923</v>
      </c>
      <c r="D665" s="21" t="s">
        <v>741</v>
      </c>
      <c r="E665" s="2" t="s">
        <v>623</v>
      </c>
      <c r="F665" s="12">
        <v>6255300568</v>
      </c>
      <c r="G665" s="1">
        <v>57</v>
      </c>
      <c r="H665" s="441">
        <v>43790</v>
      </c>
      <c r="I665" s="29" t="s">
        <v>441</v>
      </c>
      <c r="J665" s="24" t="s">
        <v>486</v>
      </c>
      <c r="K665" s="2" t="s">
        <v>429</v>
      </c>
      <c r="L665" s="1">
        <v>16</v>
      </c>
      <c r="M665" s="2" t="s">
        <v>661</v>
      </c>
      <c r="N665" s="2" t="s">
        <v>430</v>
      </c>
      <c r="O665" s="1"/>
      <c r="P665" s="1" t="s">
        <v>894</v>
      </c>
      <c r="Q665" s="25"/>
      <c r="R665" s="25"/>
      <c r="S665" s="2"/>
      <c r="T665" s="45"/>
      <c r="U665" s="45"/>
      <c r="V665" s="48" t="s">
        <v>767</v>
      </c>
      <c r="W665" s="27"/>
      <c r="X665" s="56"/>
      <c r="Y665" s="56"/>
      <c r="Z665" s="29"/>
      <c r="AA665" s="1" t="s">
        <v>797</v>
      </c>
      <c r="AB665" s="1"/>
      <c r="AC665" s="112">
        <v>15</v>
      </c>
      <c r="AD665" s="112">
        <v>240</v>
      </c>
      <c r="AE665" s="11"/>
      <c r="AF665" s="11"/>
      <c r="AG665" s="11" t="s">
        <v>482</v>
      </c>
      <c r="AH665" s="112">
        <v>50</v>
      </c>
      <c r="AI665" s="8" t="s">
        <v>838</v>
      </c>
      <c r="AJ665" s="1"/>
      <c r="AK665" s="112"/>
      <c r="AL665" s="1"/>
      <c r="AM665" s="1"/>
      <c r="AN665" s="1"/>
      <c r="AO665" s="113">
        <v>35.799999999999997</v>
      </c>
      <c r="AP665" s="114">
        <v>51</v>
      </c>
      <c r="AQ665" s="115">
        <v>13.1</v>
      </c>
      <c r="AR665" s="116">
        <f t="shared" si="1103"/>
        <v>99.899999999999991</v>
      </c>
      <c r="AS665" s="117">
        <f t="shared" si="1104"/>
        <v>0.70196078431372544</v>
      </c>
      <c r="AT665" s="118">
        <f t="shared" si="1105"/>
        <v>9.1956862745098036</v>
      </c>
      <c r="AU665" s="119">
        <f t="shared" si="1106"/>
        <v>0.55850234009360378</v>
      </c>
      <c r="AV665" s="19">
        <v>31.181799999999996</v>
      </c>
      <c r="AW665" s="19">
        <f>95-AY665</f>
        <v>87.1</v>
      </c>
      <c r="AX665" s="120">
        <v>2.8281999999999998</v>
      </c>
      <c r="AY665" s="19">
        <v>7.9</v>
      </c>
      <c r="AZ665" s="1" t="s">
        <v>431</v>
      </c>
      <c r="BA665" s="142">
        <v>22.36</v>
      </c>
      <c r="BB665" s="1" t="s">
        <v>431</v>
      </c>
      <c r="BC665" s="6">
        <v>0.2</v>
      </c>
      <c r="BD665" s="6" t="s">
        <v>431</v>
      </c>
      <c r="BE665" s="19" t="s">
        <v>431</v>
      </c>
      <c r="BF665" s="19" t="s">
        <v>431</v>
      </c>
      <c r="BG665" s="64">
        <v>7052.2222222222217</v>
      </c>
      <c r="BH665" s="20">
        <v>492</v>
      </c>
      <c r="BI665" s="19">
        <v>1.6</v>
      </c>
      <c r="BJ665" s="19">
        <v>41.2</v>
      </c>
      <c r="BK665" s="1">
        <v>58.7</v>
      </c>
      <c r="BL665" s="121">
        <f t="shared" si="1107"/>
        <v>0.7018739352640545</v>
      </c>
      <c r="BM665" s="122">
        <v>0.6</v>
      </c>
      <c r="BN665" s="6">
        <f t="shared" si="1108"/>
        <v>1.6759776536312851</v>
      </c>
      <c r="BO665" s="1" t="s">
        <v>431</v>
      </c>
      <c r="BP665" s="1">
        <v>79.7</v>
      </c>
      <c r="BQ665" s="19">
        <v>79.8</v>
      </c>
      <c r="BR665" s="4">
        <v>88546</v>
      </c>
      <c r="BS665" s="6">
        <f t="shared" si="1109"/>
        <v>55.9</v>
      </c>
      <c r="BT665" s="4">
        <v>85.3</v>
      </c>
      <c r="BU665" s="42">
        <v>11987.36</v>
      </c>
      <c r="BV665" s="6">
        <f t="shared" si="1110"/>
        <v>14.700000000000003</v>
      </c>
      <c r="BW665" s="6">
        <f t="shared" si="1111"/>
        <v>49.367999999999995</v>
      </c>
      <c r="BX665" s="4">
        <v>15.1</v>
      </c>
      <c r="BY665" s="22">
        <f t="shared" si="1112"/>
        <v>7.7010000000000005</v>
      </c>
      <c r="BZ665" s="4">
        <v>40.799999999999997</v>
      </c>
      <c r="CA665" s="22">
        <f t="shared" si="1113"/>
        <v>20.807999999999996</v>
      </c>
      <c r="CB665" s="4">
        <v>40.9</v>
      </c>
      <c r="CC665" s="22">
        <f t="shared" si="1114"/>
        <v>20.859000000000002</v>
      </c>
      <c r="CD665" s="6">
        <v>0.6</v>
      </c>
      <c r="CE665" s="123">
        <v>94.9</v>
      </c>
      <c r="CF665" s="124">
        <v>9530.0499999999993</v>
      </c>
      <c r="CG665" s="123">
        <v>92.9</v>
      </c>
      <c r="CH665" s="123">
        <v>5697</v>
      </c>
      <c r="CI665" s="123">
        <v>80</v>
      </c>
      <c r="CJ665" s="123">
        <v>85.8</v>
      </c>
      <c r="CK665" s="124">
        <v>5764.8</v>
      </c>
      <c r="CL665" s="19">
        <f t="shared" si="1115"/>
        <v>0.37009803921568629</v>
      </c>
      <c r="CM665" s="22"/>
      <c r="CN665" s="22"/>
      <c r="CO665" s="22"/>
      <c r="CP665" s="6"/>
      <c r="CQ665" s="19"/>
      <c r="CR665" s="19"/>
      <c r="CS665" s="19"/>
      <c r="CT665" s="22"/>
      <c r="CU665" s="139"/>
      <c r="CV665" s="139"/>
      <c r="CW665" s="22"/>
      <c r="CX665" s="22"/>
      <c r="CY665" s="1"/>
      <c r="CZ665" s="22"/>
      <c r="DA665" s="16">
        <v>3</v>
      </c>
      <c r="DB665" s="126" t="s">
        <v>256</v>
      </c>
      <c r="DC665" s="127"/>
      <c r="DD665" s="128" t="s">
        <v>910</v>
      </c>
      <c r="DE665" s="1"/>
      <c r="DF665" s="1"/>
      <c r="DG665" s="1"/>
      <c r="DH665" s="1"/>
      <c r="DI665" s="1" t="s">
        <v>435</v>
      </c>
      <c r="DJ665" s="205" t="s">
        <v>482</v>
      </c>
      <c r="DK665" s="4">
        <v>2</v>
      </c>
      <c r="DL665" s="4"/>
      <c r="DM665" s="4"/>
      <c r="DN665" s="16">
        <v>0</v>
      </c>
      <c r="DO665" s="4"/>
      <c r="DP665" s="4"/>
      <c r="DQ665" s="4"/>
      <c r="DR665" s="1" t="s">
        <v>430</v>
      </c>
      <c r="DS665" s="1" t="s">
        <v>430</v>
      </c>
      <c r="DT665" s="1">
        <v>408</v>
      </c>
      <c r="DU665" s="1">
        <v>52</v>
      </c>
      <c r="DV665" s="1">
        <v>48</v>
      </c>
      <c r="DW665" s="1" t="s">
        <v>430</v>
      </c>
      <c r="DX665" s="1" t="s">
        <v>430</v>
      </c>
      <c r="DY665" s="1" t="s">
        <v>430</v>
      </c>
      <c r="DZ665" s="1" t="s">
        <v>430</v>
      </c>
      <c r="EA665" s="1">
        <v>0</v>
      </c>
      <c r="EB665" s="1"/>
      <c r="EC665" s="36"/>
      <c r="ED665" s="36"/>
      <c r="EE665" s="4">
        <v>16</v>
      </c>
      <c r="EF665" s="4">
        <v>30</v>
      </c>
      <c r="EG665" s="4"/>
      <c r="EH665" s="4">
        <v>1</v>
      </c>
      <c r="EI665" s="4" t="s">
        <v>2978</v>
      </c>
      <c r="EJ665" s="4">
        <v>159</v>
      </c>
      <c r="EK665" s="4">
        <v>80</v>
      </c>
      <c r="EL665" s="6">
        <f>EK665/(EJ665*EJ665*0.01*0.01)</f>
        <v>31.644317867172973</v>
      </c>
      <c r="EM665" s="4">
        <v>1</v>
      </c>
      <c r="EN665" s="1">
        <v>0</v>
      </c>
      <c r="EO665" s="4">
        <v>3</v>
      </c>
      <c r="EP665" s="4">
        <v>2</v>
      </c>
      <c r="EQ665" s="31">
        <v>8</v>
      </c>
      <c r="ER665" s="14">
        <v>44753</v>
      </c>
      <c r="ES665" s="129">
        <v>11923</v>
      </c>
      <c r="ET665" s="130">
        <v>75</v>
      </c>
      <c r="EU665" s="130">
        <v>6144</v>
      </c>
      <c r="EV665" s="130">
        <v>20000</v>
      </c>
      <c r="EW665" s="130">
        <v>40560</v>
      </c>
      <c r="EX665" s="130">
        <v>428</v>
      </c>
      <c r="EY665" s="131">
        <f t="shared" si="1116"/>
        <v>11.573119999999999</v>
      </c>
      <c r="EZ665" s="38">
        <f t="shared" si="1117"/>
        <v>185.16991999999999</v>
      </c>
      <c r="FA665" s="9"/>
      <c r="FB665" s="9"/>
      <c r="FC665" s="9"/>
      <c r="FD665" s="9"/>
      <c r="FE665" s="132"/>
      <c r="FF665" s="132"/>
      <c r="FG665" s="132"/>
      <c r="FH665" s="133"/>
      <c r="FI665" s="134"/>
      <c r="FJ665" s="133"/>
      <c r="FK665" s="135"/>
      <c r="FL665" s="136"/>
      <c r="FM665" s="9"/>
      <c r="FN665" s="1"/>
      <c r="FO665" s="40">
        <f>AC665/1000</f>
        <v>1.4999999999999999E-2</v>
      </c>
      <c r="FP665" s="9"/>
      <c r="FQ665" s="118">
        <f t="shared" si="1118"/>
        <v>6.966145833333333</v>
      </c>
      <c r="FR665" s="137">
        <f t="shared" si="1119"/>
        <v>1.1573119999999999E-2</v>
      </c>
      <c r="FS665" s="9"/>
      <c r="FT665" s="1"/>
      <c r="FU665" s="336">
        <v>42430</v>
      </c>
      <c r="FV665" s="343"/>
      <c r="FW665" s="237" t="s">
        <v>2471</v>
      </c>
      <c r="FX665" s="208"/>
      <c r="FY665" s="243" t="s">
        <v>2693</v>
      </c>
      <c r="FZ665" s="1"/>
      <c r="GA665" s="1">
        <v>2</v>
      </c>
      <c r="GB665" s="9"/>
      <c r="GC665" s="9"/>
      <c r="GD665" s="1"/>
      <c r="GE665" s="20">
        <v>0</v>
      </c>
      <c r="GF665" s="237" t="s">
        <v>513</v>
      </c>
      <c r="GG665" s="1"/>
      <c r="GH665" s="28">
        <v>43838</v>
      </c>
      <c r="GI665" s="351">
        <v>1</v>
      </c>
      <c r="GJ665" s="244" t="s">
        <v>2977</v>
      </c>
      <c r="GK665" s="1"/>
      <c r="GL665" s="244" t="s">
        <v>513</v>
      </c>
      <c r="GM665" s="9"/>
      <c r="GN665" s="1"/>
      <c r="GO665" s="10">
        <v>43790</v>
      </c>
      <c r="GP665" s="10"/>
      <c r="GQ665" s="20"/>
      <c r="GR665" s="138"/>
      <c r="GS665" s="1"/>
      <c r="GT665" s="19">
        <v>0.37490683299999999</v>
      </c>
      <c r="GU665" s="1"/>
      <c r="GV665" s="145">
        <v>0.41712868000000003</v>
      </c>
      <c r="GW665" s="1"/>
      <c r="GX665" s="1"/>
      <c r="GY665" s="9"/>
      <c r="GZ665" s="9"/>
      <c r="HA665" s="32">
        <v>6.25</v>
      </c>
      <c r="HB665" s="32">
        <v>6.32</v>
      </c>
      <c r="HC665" s="33">
        <v>3286.74</v>
      </c>
      <c r="HD665" s="32">
        <v>7.59</v>
      </c>
      <c r="HE665" s="32">
        <v>9.69</v>
      </c>
      <c r="HF665" s="32">
        <v>7.37</v>
      </c>
      <c r="HG665" s="33">
        <v>6998.34</v>
      </c>
      <c r="HH665" s="32">
        <v>70.23</v>
      </c>
      <c r="HI665" s="33">
        <v>327.49</v>
      </c>
      <c r="HJ665" s="32">
        <v>418.81</v>
      </c>
      <c r="HK665" s="32">
        <v>7.74</v>
      </c>
      <c r="HL665" s="32">
        <v>62.21</v>
      </c>
      <c r="HM665" s="32">
        <v>149.66999999999999</v>
      </c>
      <c r="HN665" s="32">
        <v>0</v>
      </c>
      <c r="HO665" s="32">
        <v>150.91999999999999</v>
      </c>
      <c r="HP665" s="33">
        <v>2170.48</v>
      </c>
      <c r="HQ665" s="32">
        <v>10.84</v>
      </c>
      <c r="HR665" s="32">
        <v>0</v>
      </c>
      <c r="HS665" s="32">
        <v>249.85</v>
      </c>
      <c r="HT665" s="32">
        <v>862.58</v>
      </c>
      <c r="HU665" s="32">
        <v>1138.82</v>
      </c>
      <c r="HV665" s="32">
        <v>9.81</v>
      </c>
      <c r="HW665" s="32">
        <v>129.49</v>
      </c>
      <c r="HX665" s="32">
        <v>0</v>
      </c>
      <c r="HY665" s="32">
        <v>0</v>
      </c>
      <c r="HZ665" s="32">
        <v>359.28</v>
      </c>
      <c r="IA665" s="22">
        <f>HU665/HP665</f>
        <v>0.52468578378976072</v>
      </c>
      <c r="IB665" s="1"/>
      <c r="IC665" s="1"/>
      <c r="ID665" s="1"/>
      <c r="IE665" s="1"/>
      <c r="IF665" s="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9"/>
      <c r="KC665" s="9"/>
      <c r="KD665" s="9"/>
      <c r="KE665" s="20">
        <f t="shared" si="1120"/>
        <v>4.1431769599999999</v>
      </c>
      <c r="KF665" s="20">
        <f t="shared" si="1121"/>
        <v>5.9022911999999996</v>
      </c>
      <c r="KG665" s="20">
        <f t="shared" si="1122"/>
        <v>1.5160787199999999</v>
      </c>
      <c r="KH665" s="20">
        <f t="shared" si="1123"/>
        <v>0.3273109798399999</v>
      </c>
      <c r="KI665" s="20">
        <f t="shared" si="1124"/>
        <v>6.9438719999999995E-2</v>
      </c>
      <c r="KJ665" s="20">
        <f t="shared" si="1125"/>
        <v>0.89124597119999993</v>
      </c>
      <c r="KK665" s="20">
        <f t="shared" si="1126"/>
        <v>2.408134809599999</v>
      </c>
      <c r="KL665" s="20">
        <f t="shared" si="1127"/>
        <v>2.4140371007999999</v>
      </c>
      <c r="KM665" s="9"/>
      <c r="KN665" s="9"/>
      <c r="KO665" s="9"/>
      <c r="KP665" s="1"/>
      <c r="KQ665" s="9"/>
      <c r="KR665" s="9"/>
      <c r="KS665" s="23">
        <v>43838</v>
      </c>
      <c r="KT665" s="20">
        <v>2</v>
      </c>
      <c r="KU665" s="1">
        <v>2</v>
      </c>
      <c r="KV665" s="1">
        <v>2</v>
      </c>
      <c r="KW665" s="23">
        <v>44942</v>
      </c>
      <c r="KX665" s="1">
        <v>1</v>
      </c>
      <c r="KY665" s="1">
        <v>4</v>
      </c>
      <c r="KZ665" s="1">
        <v>4</v>
      </c>
      <c r="LA665" s="11" t="s">
        <v>2438</v>
      </c>
      <c r="LB665" s="11"/>
      <c r="LC665" s="11"/>
    </row>
    <row r="666" spans="1:315">
      <c r="A666" s="1">
        <v>17</v>
      </c>
      <c r="B666" s="415">
        <f>COUNTIFS($D$3:D666,D666,$F$3:F666,F666)</f>
        <v>1</v>
      </c>
      <c r="C666" s="21">
        <v>7831</v>
      </c>
      <c r="D666" s="21" t="s">
        <v>2271</v>
      </c>
      <c r="E666" s="1" t="s">
        <v>521</v>
      </c>
      <c r="F666" s="12">
        <v>8310195344</v>
      </c>
      <c r="G666" s="1">
        <v>35</v>
      </c>
      <c r="H666" s="441">
        <v>43125</v>
      </c>
      <c r="I666" s="162"/>
      <c r="J666" s="24"/>
      <c r="K666" s="9"/>
      <c r="L666" s="1"/>
      <c r="M666" s="1"/>
      <c r="N666" s="1"/>
      <c r="O666" s="1"/>
      <c r="P666" s="25"/>
      <c r="Q666" s="25"/>
      <c r="R666" s="25"/>
      <c r="S666" s="27"/>
      <c r="T666" s="27"/>
      <c r="U666" s="27"/>
      <c r="V666" s="27"/>
      <c r="W666" s="27"/>
      <c r="X666" s="27"/>
      <c r="Y666" s="26"/>
      <c r="Z666" s="8"/>
      <c r="AA666" s="1"/>
      <c r="AB666" s="1"/>
      <c r="AC666" s="1"/>
      <c r="AD666" s="1"/>
      <c r="AE666" s="1"/>
      <c r="AF666" s="1"/>
      <c r="AG666" s="136"/>
      <c r="AH666" s="9"/>
      <c r="AI666" s="1"/>
      <c r="AJ666" s="1"/>
      <c r="AK666" s="112"/>
      <c r="AL666" s="1"/>
      <c r="AM666" s="1"/>
      <c r="AN666" s="1"/>
      <c r="AO666" s="163"/>
      <c r="AP666" s="164"/>
      <c r="AQ666" s="165"/>
      <c r="AR666" s="166"/>
      <c r="AS666" s="135"/>
      <c r="AT666" s="21"/>
      <c r="AU666" s="167"/>
      <c r="AV666" s="1"/>
      <c r="AW666" s="1"/>
      <c r="AX666" s="168"/>
      <c r="AY666" s="1"/>
      <c r="AZ666" s="1"/>
      <c r="BA666" s="142"/>
      <c r="BB666" s="1"/>
      <c r="BC666" s="169"/>
      <c r="BD666" s="4"/>
      <c r="BE666" s="1"/>
      <c r="BF666" s="1"/>
      <c r="BG666" s="1"/>
      <c r="BH666" s="1"/>
      <c r="BI666" s="1"/>
      <c r="BJ666" s="1"/>
      <c r="BK666" s="1"/>
      <c r="BL666" s="170"/>
      <c r="BM666" s="123"/>
      <c r="BN666" s="4"/>
      <c r="BO666" s="1"/>
      <c r="BP666" s="1"/>
      <c r="BQ666" s="1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25"/>
      <c r="CP666" s="4"/>
      <c r="CQ666" s="1"/>
      <c r="CR666" s="1"/>
      <c r="CS666" s="1"/>
      <c r="CT666" s="25"/>
      <c r="CU666" s="125"/>
      <c r="CV666" s="125"/>
      <c r="CW666" s="1"/>
      <c r="CX666" s="1"/>
      <c r="CY666" s="1"/>
      <c r="CZ666" s="1"/>
      <c r="DA666" s="1"/>
      <c r="DB666" s="126"/>
      <c r="DC666" s="8"/>
      <c r="DD666" s="8"/>
      <c r="DE666" s="1"/>
      <c r="DF666" s="1"/>
      <c r="DG666" s="1"/>
      <c r="DH666" s="1"/>
      <c r="DI666" s="2"/>
      <c r="DJ666" s="206" t="s">
        <v>490</v>
      </c>
      <c r="DK666" s="4"/>
      <c r="DL666" s="4"/>
      <c r="DM666" s="4"/>
      <c r="DN666" s="4"/>
      <c r="DO666" s="4"/>
      <c r="DP666" s="4"/>
      <c r="DQ666" s="4"/>
      <c r="DR666" s="1"/>
      <c r="DS666" s="1"/>
      <c r="DT666" s="2"/>
      <c r="DU666" s="2"/>
      <c r="DV666" s="2"/>
      <c r="DW666" s="2"/>
      <c r="DX666" s="2"/>
      <c r="DY666" s="2"/>
      <c r="DZ666" s="2"/>
      <c r="EA666" s="2"/>
      <c r="EB666" s="1"/>
      <c r="EC666" s="9"/>
      <c r="ED666" s="9"/>
      <c r="EE666" s="9"/>
      <c r="EF666" s="237" t="s">
        <v>430</v>
      </c>
      <c r="EG666" s="1"/>
      <c r="EH666" s="1">
        <v>1</v>
      </c>
      <c r="EI666" s="237" t="s">
        <v>2981</v>
      </c>
      <c r="EJ666" s="1">
        <v>173</v>
      </c>
      <c r="EK666" s="1">
        <v>70</v>
      </c>
      <c r="EL666" s="6">
        <f>EK666/((EJ666/100)*(EJ666/100))</f>
        <v>23.388686558187711</v>
      </c>
      <c r="EM666" s="1"/>
      <c r="EN666" s="1">
        <v>0</v>
      </c>
      <c r="EO666" s="1">
        <v>1</v>
      </c>
      <c r="EP666" s="1">
        <v>1</v>
      </c>
      <c r="EQ666" s="8">
        <v>3</v>
      </c>
      <c r="ER666" s="10">
        <v>43116</v>
      </c>
      <c r="ES666" s="129"/>
      <c r="ET666" s="9"/>
      <c r="EU666" s="9"/>
      <c r="EV666" s="9"/>
      <c r="EW666" s="9"/>
      <c r="EX666" s="9"/>
      <c r="EY666" s="132"/>
      <c r="EZ666" s="132"/>
      <c r="FA666" s="11"/>
      <c r="FB666" s="9"/>
      <c r="FC666" s="9"/>
      <c r="FD666" s="9"/>
      <c r="FE666" s="9"/>
      <c r="FF666" s="9"/>
      <c r="FG666" s="132"/>
      <c r="FH666" s="132"/>
      <c r="FI666" s="134"/>
      <c r="FJ666" s="133"/>
      <c r="FK666" s="171"/>
      <c r="FL666" s="21"/>
      <c r="FM666" s="136"/>
      <c r="FN666" s="9"/>
      <c r="FO666" s="36"/>
      <c r="FP666" s="9"/>
      <c r="FQ666" s="132"/>
      <c r="FR666" s="132"/>
      <c r="FS666" s="1"/>
      <c r="FT666" s="1"/>
      <c r="FU666" s="336">
        <v>42826</v>
      </c>
      <c r="FV666" s="343" t="s">
        <v>772</v>
      </c>
      <c r="FW666" s="237" t="s">
        <v>2471</v>
      </c>
      <c r="FX666" s="208" t="s">
        <v>772</v>
      </c>
      <c r="FY666" s="243" t="s">
        <v>2539</v>
      </c>
      <c r="FZ666" s="1"/>
      <c r="GA666" s="1">
        <v>1</v>
      </c>
      <c r="GB666" s="9"/>
      <c r="GC666" s="9"/>
      <c r="GD666" s="1"/>
      <c r="GE666" s="20">
        <v>1</v>
      </c>
      <c r="GF666" s="237" t="s">
        <v>2979</v>
      </c>
      <c r="GG666" s="1"/>
      <c r="GH666" s="28">
        <v>43174</v>
      </c>
      <c r="GI666" s="351">
        <v>0</v>
      </c>
      <c r="GJ666" s="244" t="s">
        <v>2980</v>
      </c>
      <c r="GK666" s="1"/>
      <c r="GL666" s="244" t="s">
        <v>513</v>
      </c>
      <c r="GM666" s="9"/>
      <c r="GN666" s="1"/>
      <c r="GO666" s="1"/>
      <c r="GP666" s="4"/>
      <c r="GQ666" s="1"/>
      <c r="GR666" s="138"/>
      <c r="GS666" s="1"/>
      <c r="GT666" s="1"/>
      <c r="GU666" s="1"/>
      <c r="GV666" s="1"/>
      <c r="GW666" s="1"/>
      <c r="GX666" s="1"/>
      <c r="GY666" s="9"/>
      <c r="GZ666" s="9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9"/>
      <c r="KC666" s="9"/>
      <c r="KD666" s="9"/>
      <c r="KE666" s="9"/>
      <c r="KF666" s="9"/>
      <c r="KG666" s="9"/>
      <c r="KH666" s="9"/>
      <c r="KI666" s="9"/>
      <c r="KJ666" s="9"/>
      <c r="KK666" s="9"/>
      <c r="KL666" s="9"/>
      <c r="KM666" s="9"/>
      <c r="KN666" s="9"/>
      <c r="KO666" s="9"/>
      <c r="KP666" s="1"/>
      <c r="KQ666" s="9"/>
      <c r="KR666" s="9"/>
      <c r="KS666" s="23">
        <v>43174</v>
      </c>
      <c r="KT666" s="20">
        <v>1</v>
      </c>
      <c r="KU666" s="1">
        <v>0</v>
      </c>
      <c r="KV666" s="1">
        <v>1</v>
      </c>
      <c r="KW666" s="23">
        <v>43867</v>
      </c>
      <c r="KX666" s="1">
        <v>1</v>
      </c>
      <c r="KY666" s="1">
        <v>0</v>
      </c>
      <c r="KZ666" s="1">
        <v>3</v>
      </c>
      <c r="LA666" s="11" t="s">
        <v>2744</v>
      </c>
      <c r="LB666" s="11"/>
      <c r="LC666" s="11"/>
    </row>
    <row r="667" spans="1:315">
      <c r="A667" s="1">
        <v>212</v>
      </c>
      <c r="B667" s="1">
        <f>COUNTIFS($D$3:D667,D667,$F$3:F667,F667)</f>
        <v>1</v>
      </c>
      <c r="C667" s="34">
        <v>13361</v>
      </c>
      <c r="D667" s="21" t="s">
        <v>693</v>
      </c>
      <c r="E667" s="2" t="s">
        <v>491</v>
      </c>
      <c r="F667" s="12">
        <v>450619017</v>
      </c>
      <c r="G667" s="1">
        <v>75</v>
      </c>
      <c r="H667" s="441">
        <v>44081</v>
      </c>
      <c r="I667" s="29" t="s">
        <v>1271</v>
      </c>
      <c r="J667" s="24" t="s">
        <v>486</v>
      </c>
      <c r="K667" s="2" t="s">
        <v>429</v>
      </c>
      <c r="L667" s="1">
        <v>9</v>
      </c>
      <c r="M667" s="2">
        <v>1</v>
      </c>
      <c r="N667" s="2" t="s">
        <v>430</v>
      </c>
      <c r="O667" s="1"/>
      <c r="P667" s="1" t="s">
        <v>1246</v>
      </c>
      <c r="Q667" s="25"/>
      <c r="R667" s="25"/>
      <c r="S667" s="2"/>
      <c r="T667" s="41"/>
      <c r="U667" s="41"/>
      <c r="V667" s="57" t="s">
        <v>1270</v>
      </c>
      <c r="W667" s="27"/>
      <c r="X667" s="56"/>
      <c r="Y667" s="56"/>
      <c r="Z667" s="29"/>
      <c r="AA667" s="1" t="s">
        <v>793</v>
      </c>
      <c r="AB667" s="1"/>
      <c r="AC667" s="112">
        <v>81</v>
      </c>
      <c r="AD667" s="112">
        <v>730</v>
      </c>
      <c r="AE667" s="11"/>
      <c r="AF667" s="11"/>
      <c r="AG667" s="11" t="s">
        <v>482</v>
      </c>
      <c r="AH667" s="112">
        <v>50</v>
      </c>
      <c r="AI667" s="11"/>
      <c r="AJ667" s="11"/>
      <c r="AK667" s="112"/>
      <c r="AL667" s="1"/>
      <c r="AM667" s="11"/>
      <c r="AN667" s="1"/>
      <c r="AO667" s="113">
        <v>10.5</v>
      </c>
      <c r="AP667" s="114">
        <v>76.599999999999994</v>
      </c>
      <c r="AQ667" s="115">
        <v>10.4</v>
      </c>
      <c r="AR667" s="116">
        <f>AO667+AP667+AQ667</f>
        <v>97.5</v>
      </c>
      <c r="AS667" s="117">
        <f>AO667/AP667</f>
        <v>0.13707571801566582</v>
      </c>
      <c r="AT667" s="118">
        <f>AO667/AP667*AQ667</f>
        <v>1.4255874673629245</v>
      </c>
      <c r="AU667" s="119">
        <f>AO667/(AP667+AQ667)</f>
        <v>0.1206896551724138</v>
      </c>
      <c r="AV667" s="19">
        <f>AW667*AO667/100</f>
        <v>8</v>
      </c>
      <c r="AW667" s="19">
        <f>98-AY667-(CD667*100/AO667)</f>
        <v>76.19047619047619</v>
      </c>
      <c r="AX667" s="120">
        <v>2.29</v>
      </c>
      <c r="AY667" s="19">
        <f>AX667*100/AO667</f>
        <v>21.80952380952381</v>
      </c>
      <c r="AZ667" s="1" t="s">
        <v>431</v>
      </c>
      <c r="BA667" s="55">
        <v>73.900000000000006</v>
      </c>
      <c r="BB667" s="1" t="s">
        <v>431</v>
      </c>
      <c r="BC667" s="6">
        <v>0.13</v>
      </c>
      <c r="BD667" s="6"/>
      <c r="BE667" s="19"/>
      <c r="BF667" s="19"/>
      <c r="BG667" s="64">
        <v>11406</v>
      </c>
      <c r="BH667" s="64">
        <v>431.16279069767444</v>
      </c>
      <c r="BI667" s="19" t="s">
        <v>431</v>
      </c>
      <c r="BJ667" s="19">
        <v>58.7</v>
      </c>
      <c r="BK667" s="1">
        <v>41.3</v>
      </c>
      <c r="BL667" s="121">
        <f>BJ667/BK667</f>
        <v>1.4213075060532689</v>
      </c>
      <c r="BM667" s="122">
        <v>0.25</v>
      </c>
      <c r="BN667" s="6">
        <f>BM667*100/AO667</f>
        <v>2.3809523809523809</v>
      </c>
      <c r="BO667" s="1" t="s">
        <v>431</v>
      </c>
      <c r="BP667" s="19">
        <v>17.899999999999999</v>
      </c>
      <c r="BQ667" s="19">
        <v>7.9135</v>
      </c>
      <c r="BR667" s="42">
        <v>33737</v>
      </c>
      <c r="BS667" s="6">
        <f>BX667+BZ667</f>
        <v>73.900000000000006</v>
      </c>
      <c r="BT667" s="4">
        <v>98.1</v>
      </c>
      <c r="BU667" s="42">
        <v>6648.3050847457635</v>
      </c>
      <c r="BV667" s="6">
        <f>100-BT667</f>
        <v>1.9000000000000057</v>
      </c>
      <c r="BW667" s="6">
        <f>BY667+CA667+CC667</f>
        <v>75.374399999999994</v>
      </c>
      <c r="BX667" s="2">
        <v>47</v>
      </c>
      <c r="BY667" s="22">
        <f>BX667*AP667/100</f>
        <v>36.001999999999995</v>
      </c>
      <c r="BZ667" s="4">
        <v>26.9</v>
      </c>
      <c r="CA667" s="22">
        <f>BZ667*AP667/100</f>
        <v>20.605399999999999</v>
      </c>
      <c r="CB667" s="4">
        <v>24.5</v>
      </c>
      <c r="CC667" s="22">
        <f>CB667*AP667/100</f>
        <v>18.766999999999999</v>
      </c>
      <c r="CD667" s="22">
        <v>0</v>
      </c>
      <c r="CE667" s="123">
        <v>97.5</v>
      </c>
      <c r="CF667" s="123">
        <v>6281</v>
      </c>
      <c r="CG667" s="123">
        <v>87.6</v>
      </c>
      <c r="CH667" s="123">
        <v>3754</v>
      </c>
      <c r="CI667" s="123">
        <v>58.1</v>
      </c>
      <c r="CJ667" s="123">
        <v>85</v>
      </c>
      <c r="CK667" s="123">
        <v>4631</v>
      </c>
      <c r="CL667" s="19">
        <f>BX667/BZ667</f>
        <v>1.7472118959107807</v>
      </c>
      <c r="CM667" s="22"/>
      <c r="CN667" s="22"/>
      <c r="CO667" s="22"/>
      <c r="CP667" s="6"/>
      <c r="CQ667" s="19"/>
      <c r="CR667" s="19">
        <v>87.3</v>
      </c>
      <c r="CS667" s="20">
        <v>3749</v>
      </c>
      <c r="CT667" s="22"/>
      <c r="CU667" s="139"/>
      <c r="CV667" s="139"/>
      <c r="CW667" s="22"/>
      <c r="CX667" s="22"/>
      <c r="CY667" s="1"/>
      <c r="CZ667" s="22"/>
      <c r="DA667" s="16"/>
      <c r="DB667" s="126" t="s">
        <v>440</v>
      </c>
      <c r="DC667" s="127"/>
      <c r="DD667" s="128" t="s">
        <v>1161</v>
      </c>
      <c r="DE667" s="1"/>
      <c r="DF667" s="1"/>
      <c r="DG667" s="1"/>
      <c r="DH667" s="1"/>
      <c r="DI667" s="1" t="s">
        <v>433</v>
      </c>
      <c r="DJ667" s="205" t="s">
        <v>482</v>
      </c>
      <c r="DK667" s="4">
        <v>2</v>
      </c>
      <c r="DL667" s="4"/>
      <c r="DM667" s="4"/>
      <c r="DN667" s="16">
        <v>0</v>
      </c>
      <c r="DO667" s="4"/>
      <c r="DP667" s="4"/>
      <c r="DQ667" s="4"/>
      <c r="DR667" s="1" t="s">
        <v>430</v>
      </c>
      <c r="DS667" s="1" t="s">
        <v>430</v>
      </c>
      <c r="DT667" s="1">
        <v>62</v>
      </c>
      <c r="DU667" s="1">
        <v>32.299999999999997</v>
      </c>
      <c r="DV667" s="1">
        <v>67.7</v>
      </c>
      <c r="DW667" s="1" t="s">
        <v>430</v>
      </c>
      <c r="DX667" s="1" t="s">
        <v>430</v>
      </c>
      <c r="DY667" s="1" t="s">
        <v>430</v>
      </c>
      <c r="DZ667" s="1" t="s">
        <v>430</v>
      </c>
      <c r="EA667" s="8" t="s">
        <v>1272</v>
      </c>
      <c r="EB667" s="1"/>
      <c r="EC667" s="36"/>
      <c r="ED667" s="36"/>
      <c r="EE667" s="4">
        <v>9</v>
      </c>
      <c r="EF667" s="4" t="s">
        <v>430</v>
      </c>
      <c r="EG667" s="4"/>
      <c r="EH667" s="4">
        <v>0</v>
      </c>
      <c r="EI667" s="4" t="s">
        <v>513</v>
      </c>
      <c r="EJ667" s="4" t="s">
        <v>430</v>
      </c>
      <c r="EK667" s="4" t="s">
        <v>430</v>
      </c>
      <c r="EL667" s="6" t="s">
        <v>430</v>
      </c>
      <c r="EM667" s="4"/>
      <c r="EN667" s="4">
        <v>0</v>
      </c>
      <c r="EO667" s="4">
        <v>2</v>
      </c>
      <c r="EP667" s="4">
        <v>2</v>
      </c>
      <c r="EQ667" s="31" t="s">
        <v>2455</v>
      </c>
      <c r="ER667" s="14">
        <v>41330</v>
      </c>
      <c r="ES667" s="129">
        <v>13361</v>
      </c>
      <c r="ET667" s="130">
        <v>75</v>
      </c>
      <c r="EU667" s="130">
        <v>10508</v>
      </c>
      <c r="EV667" s="130">
        <v>12000</v>
      </c>
      <c r="EW667" s="130">
        <v>39780</v>
      </c>
      <c r="EX667" s="130">
        <v>1657</v>
      </c>
      <c r="EY667" s="131">
        <f>EX667/EV667*EW667/ET667</f>
        <v>73.239400000000003</v>
      </c>
      <c r="EZ667" s="38">
        <f>L667*EY667</f>
        <v>659.15460000000007</v>
      </c>
      <c r="FA667" s="9"/>
      <c r="FB667" s="9"/>
      <c r="FC667" s="9"/>
      <c r="FD667" s="9"/>
      <c r="FE667" s="132"/>
      <c r="FF667" s="132"/>
      <c r="FG667" s="132"/>
      <c r="FH667" s="133"/>
      <c r="FI667" s="137">
        <f>EX667/50000</f>
        <v>3.3140000000000003E-2</v>
      </c>
      <c r="FJ667" s="133"/>
      <c r="FK667" s="135"/>
      <c r="FL667" s="136"/>
      <c r="FM667" s="9"/>
      <c r="FN667" s="1"/>
      <c r="FO667" s="40">
        <f>AC667/1000</f>
        <v>8.1000000000000003E-2</v>
      </c>
      <c r="FP667" s="9"/>
      <c r="FQ667" s="118">
        <f>EX667*100/EU667</f>
        <v>15.768937952036543</v>
      </c>
      <c r="FR667" s="137">
        <f>EY667/1000</f>
        <v>7.323940000000001E-2</v>
      </c>
      <c r="FS667" s="140">
        <f>DT667/EY667</f>
        <v>0.84653888480790396</v>
      </c>
      <c r="FT667" s="140"/>
      <c r="FU667" s="336">
        <v>41214</v>
      </c>
      <c r="FV667" s="343"/>
      <c r="FW667" s="237" t="s">
        <v>2471</v>
      </c>
      <c r="FX667" s="208"/>
      <c r="FY667" s="243" t="s">
        <v>2507</v>
      </c>
      <c r="FZ667" s="1"/>
      <c r="GA667" s="1">
        <v>2</v>
      </c>
      <c r="GB667" s="9"/>
      <c r="GC667" s="9"/>
      <c r="GD667" s="1"/>
      <c r="GE667" s="20">
        <v>0</v>
      </c>
      <c r="GF667" s="237" t="s">
        <v>513</v>
      </c>
      <c r="GG667" s="1"/>
      <c r="GH667" s="28">
        <v>44480</v>
      </c>
      <c r="GI667" s="351">
        <v>2</v>
      </c>
      <c r="GJ667" s="244" t="s">
        <v>2864</v>
      </c>
      <c r="GK667" s="1"/>
      <c r="GL667" s="244" t="s">
        <v>513</v>
      </c>
      <c r="GM667" s="9"/>
      <c r="GN667" s="1"/>
      <c r="GO667" s="10">
        <v>44081</v>
      </c>
      <c r="GP667" s="10"/>
      <c r="GQ667" s="20"/>
      <c r="GR667" s="138"/>
      <c r="GS667" s="1"/>
      <c r="GT667" s="1"/>
      <c r="GU667" s="1"/>
      <c r="GV667" s="1"/>
      <c r="GW667" s="1"/>
      <c r="GX667" s="1"/>
      <c r="GY667" s="9"/>
      <c r="GZ667" s="9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9"/>
      <c r="KC667" s="9"/>
      <c r="KD667" s="9"/>
      <c r="KE667" s="20">
        <f>FR667*AO667/100*1000</f>
        <v>7.6901370000000018</v>
      </c>
      <c r="KF667" s="20">
        <f>FR667*AP667/100*1000</f>
        <v>56.101380400000004</v>
      </c>
      <c r="KG667" s="20">
        <f>FR667*AQ667/100*1000</f>
        <v>7.6168976000000015</v>
      </c>
      <c r="KH667" s="20">
        <f>FR667*AX667/100*1000</f>
        <v>1.6771822600000001</v>
      </c>
      <c r="KI667" s="20">
        <f>FR667*BM667/100*1000</f>
        <v>0.18309850000000003</v>
      </c>
      <c r="KJ667" s="20">
        <f>FR667*BY667/100*1000</f>
        <v>26.367648788000004</v>
      </c>
      <c r="KK667" s="20">
        <f>FR667*CA667/100*1000</f>
        <v>15.091271327600003</v>
      </c>
      <c r="KL667" s="20">
        <f>FR667*CC667/100*1000</f>
        <v>13.744838198000002</v>
      </c>
      <c r="KM667" s="9"/>
      <c r="KN667" s="9"/>
      <c r="KO667" s="9"/>
      <c r="KP667" s="1"/>
      <c r="KQ667" s="9"/>
      <c r="KR667" s="9"/>
      <c r="KS667" s="23">
        <v>44480</v>
      </c>
      <c r="KT667" s="20">
        <v>2</v>
      </c>
      <c r="KU667" s="1">
        <v>2</v>
      </c>
      <c r="KV667" s="1">
        <v>1</v>
      </c>
      <c r="KW667" s="23">
        <v>44851</v>
      </c>
      <c r="KX667" s="1">
        <v>1</v>
      </c>
      <c r="KY667" s="1">
        <v>0</v>
      </c>
      <c r="KZ667" s="1">
        <v>2</v>
      </c>
      <c r="LA667" s="11" t="s">
        <v>2480</v>
      </c>
      <c r="LB667" s="11"/>
      <c r="LC667" s="11"/>
    </row>
    <row r="668" spans="1:315">
      <c r="A668" s="1">
        <v>242</v>
      </c>
      <c r="B668" s="415">
        <f>COUNTIFS($D$3:D668,D668,$F$3:F668,F668)</f>
        <v>1</v>
      </c>
      <c r="C668" s="21">
        <v>9425</v>
      </c>
      <c r="D668" s="21" t="s">
        <v>2301</v>
      </c>
      <c r="E668" s="1" t="s">
        <v>479</v>
      </c>
      <c r="F668" s="12">
        <v>490718097</v>
      </c>
      <c r="G668" s="1">
        <v>69</v>
      </c>
      <c r="H668" s="441">
        <v>43363</v>
      </c>
      <c r="I668" s="162"/>
      <c r="J668" s="24"/>
      <c r="K668" s="9"/>
      <c r="L668" s="1"/>
      <c r="M668" s="1"/>
      <c r="N668" s="1"/>
      <c r="O668" s="1"/>
      <c r="P668" s="25"/>
      <c r="Q668" s="25"/>
      <c r="R668" s="25"/>
      <c r="S668" s="27"/>
      <c r="T668" s="27"/>
      <c r="U668" s="27"/>
      <c r="V668" s="27"/>
      <c r="W668" s="27"/>
      <c r="X668" s="27"/>
      <c r="Y668" s="26"/>
      <c r="Z668" s="8"/>
      <c r="AA668" s="1"/>
      <c r="AB668" s="1"/>
      <c r="AC668" s="1"/>
      <c r="AD668" s="1"/>
      <c r="AE668" s="1"/>
      <c r="AF668" s="1"/>
      <c r="AG668" s="136"/>
      <c r="AH668" s="9"/>
      <c r="AI668" s="1"/>
      <c r="AJ668" s="1"/>
      <c r="AK668" s="112"/>
      <c r="AL668" s="1"/>
      <c r="AM668" s="1"/>
      <c r="AN668" s="1"/>
      <c r="AO668" s="163"/>
      <c r="AP668" s="164"/>
      <c r="AQ668" s="165"/>
      <c r="AR668" s="166"/>
      <c r="AS668" s="135"/>
      <c r="AT668" s="21"/>
      <c r="AU668" s="167"/>
      <c r="AV668" s="1"/>
      <c r="AW668" s="1"/>
      <c r="AX668" s="168"/>
      <c r="AY668" s="1"/>
      <c r="AZ668" s="1"/>
      <c r="BA668" s="142"/>
      <c r="BB668" s="1"/>
      <c r="BC668" s="169"/>
      <c r="BD668" s="4"/>
      <c r="BE668" s="1"/>
      <c r="BF668" s="1"/>
      <c r="BG668" s="1"/>
      <c r="BH668" s="1"/>
      <c r="BI668" s="1"/>
      <c r="BJ668" s="1"/>
      <c r="BK668" s="1"/>
      <c r="BL668" s="170"/>
      <c r="BM668" s="123"/>
      <c r="BN668" s="4"/>
      <c r="BO668" s="1"/>
      <c r="BP668" s="1"/>
      <c r="BQ668" s="1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25"/>
      <c r="CP668" s="4"/>
      <c r="CQ668" s="1"/>
      <c r="CR668" s="1"/>
      <c r="CS668" s="1"/>
      <c r="CT668" s="25"/>
      <c r="CU668" s="125"/>
      <c r="CV668" s="125"/>
      <c r="CW668" s="1"/>
      <c r="CX668" s="1"/>
      <c r="CY668" s="1"/>
      <c r="CZ668" s="1"/>
      <c r="DA668" s="1"/>
      <c r="DB668" s="126"/>
      <c r="DC668" s="8"/>
      <c r="DD668" s="8"/>
      <c r="DE668" s="1"/>
      <c r="DF668" s="1"/>
      <c r="DG668" s="1"/>
      <c r="DH668" s="1"/>
      <c r="DI668" s="2"/>
      <c r="DJ668" s="206" t="s">
        <v>490</v>
      </c>
      <c r="DK668" s="4"/>
      <c r="DL668" s="4"/>
      <c r="DM668" s="4"/>
      <c r="DN668" s="4"/>
      <c r="DO668" s="4"/>
      <c r="DP668" s="4"/>
      <c r="DQ668" s="4"/>
      <c r="DR668" s="1"/>
      <c r="DS668" s="1"/>
      <c r="DT668" s="2"/>
      <c r="DU668" s="2"/>
      <c r="DV668" s="2"/>
      <c r="DW668" s="2"/>
      <c r="DX668" s="2"/>
      <c r="DY668" s="2"/>
      <c r="DZ668" s="2"/>
      <c r="EA668" s="2"/>
      <c r="EB668" s="1"/>
      <c r="EC668" s="9"/>
      <c r="ED668" s="9"/>
      <c r="EE668" s="9"/>
      <c r="EF668" s="237" t="s">
        <v>430</v>
      </c>
      <c r="EG668" s="1"/>
      <c r="EH668" s="1">
        <v>0</v>
      </c>
      <c r="EI668" s="237" t="s">
        <v>513</v>
      </c>
      <c r="EJ668" s="237" t="s">
        <v>430</v>
      </c>
      <c r="EK668" s="237" t="s">
        <v>430</v>
      </c>
      <c r="EL668" s="6" t="s">
        <v>430</v>
      </c>
      <c r="EM668" s="1"/>
      <c r="EN668" s="1">
        <v>0</v>
      </c>
      <c r="EO668" s="1">
        <v>3</v>
      </c>
      <c r="EP668" s="1">
        <v>1</v>
      </c>
      <c r="EQ668" s="244" t="s">
        <v>513</v>
      </c>
      <c r="ER668" s="10" t="s">
        <v>513</v>
      </c>
      <c r="ES668" s="129"/>
      <c r="ET668" s="9"/>
      <c r="EU668" s="9"/>
      <c r="EV668" s="9"/>
      <c r="EW668" s="9"/>
      <c r="EX668" s="9"/>
      <c r="EY668" s="132"/>
      <c r="EZ668" s="132"/>
      <c r="FA668" s="11"/>
      <c r="FB668" s="9"/>
      <c r="FC668" s="9"/>
      <c r="FD668" s="9"/>
      <c r="FE668" s="9"/>
      <c r="FF668" s="9"/>
      <c r="FG668" s="132"/>
      <c r="FH668" s="132"/>
      <c r="FI668" s="134"/>
      <c r="FJ668" s="133"/>
      <c r="FK668" s="171"/>
      <c r="FL668" s="21"/>
      <c r="FM668" s="136"/>
      <c r="FN668" s="9"/>
      <c r="FO668" s="36"/>
      <c r="FP668" s="9"/>
      <c r="FQ668" s="132"/>
      <c r="FR668" s="132"/>
      <c r="FS668" s="1"/>
      <c r="FT668" s="1"/>
      <c r="FU668" s="335" t="s">
        <v>772</v>
      </c>
      <c r="FV668" s="348" t="s">
        <v>430</v>
      </c>
      <c r="FW668" s="210" t="s">
        <v>772</v>
      </c>
      <c r="FX668" s="244" t="s">
        <v>1322</v>
      </c>
      <c r="FY668" s="243" t="s">
        <v>2432</v>
      </c>
      <c r="FZ668" s="1"/>
      <c r="GA668" s="237" t="s">
        <v>430</v>
      </c>
      <c r="GB668" s="9"/>
      <c r="GC668" s="9"/>
      <c r="GD668" s="1"/>
      <c r="GE668" s="20">
        <v>0</v>
      </c>
      <c r="GF668" s="237" t="s">
        <v>513</v>
      </c>
      <c r="GG668" s="1"/>
      <c r="GH668" s="244" t="s">
        <v>430</v>
      </c>
      <c r="GI668" s="352">
        <v>1</v>
      </c>
      <c r="GJ668" s="244" t="s">
        <v>430</v>
      </c>
      <c r="GK668" s="1"/>
      <c r="GL668" s="244" t="s">
        <v>513</v>
      </c>
      <c r="GM668" s="9"/>
      <c r="GN668" s="1"/>
      <c r="GO668" s="1"/>
      <c r="GP668" s="4"/>
      <c r="GQ668" s="1"/>
      <c r="GR668" s="138"/>
      <c r="GS668" s="1"/>
      <c r="GT668" s="1"/>
      <c r="GU668" s="1"/>
      <c r="GV668" s="1"/>
      <c r="GW668" s="1"/>
      <c r="GX668" s="1"/>
      <c r="GY668" s="9"/>
      <c r="GZ668" s="9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9"/>
      <c r="KC668" s="9"/>
      <c r="KD668" s="9"/>
      <c r="KE668" s="9"/>
      <c r="KF668" s="9"/>
      <c r="KG668" s="9"/>
      <c r="KH668" s="9"/>
      <c r="KI668" s="9"/>
      <c r="KJ668" s="9"/>
      <c r="KK668" s="9"/>
      <c r="KL668" s="9"/>
      <c r="KM668" s="9"/>
      <c r="KN668" s="9"/>
      <c r="KO668" s="9"/>
      <c r="KP668" s="1"/>
      <c r="KQ668" s="9"/>
      <c r="KR668" s="9"/>
      <c r="KS668" s="245" t="s">
        <v>430</v>
      </c>
      <c r="KT668" s="459" t="s">
        <v>430</v>
      </c>
      <c r="KU668" s="237" t="s">
        <v>430</v>
      </c>
      <c r="KV668" s="237" t="s">
        <v>430</v>
      </c>
      <c r="KW668" s="237" t="s">
        <v>430</v>
      </c>
      <c r="KX668" s="237" t="s">
        <v>430</v>
      </c>
      <c r="KY668" s="237" t="s">
        <v>430</v>
      </c>
      <c r="KZ668" s="237" t="s">
        <v>430</v>
      </c>
      <c r="LA668" s="11" t="s">
        <v>430</v>
      </c>
      <c r="LB668" s="11"/>
      <c r="LC668" s="11"/>
    </row>
    <row r="669" spans="1:315">
      <c r="A669" s="1">
        <v>18</v>
      </c>
      <c r="B669" s="1">
        <f>COUNTIFS($D$3:D669,D669,$F$3:F669,F669)</f>
        <v>1</v>
      </c>
      <c r="C669" s="34">
        <v>12216</v>
      </c>
      <c r="D669" s="21" t="s">
        <v>992</v>
      </c>
      <c r="E669" s="2" t="s">
        <v>993</v>
      </c>
      <c r="F669" s="12">
        <v>6951114478</v>
      </c>
      <c r="G669" s="1">
        <v>51</v>
      </c>
      <c r="H669" s="441">
        <v>43853</v>
      </c>
      <c r="I669" s="29" t="s">
        <v>536</v>
      </c>
      <c r="J669" s="24" t="s">
        <v>486</v>
      </c>
      <c r="K669" s="2" t="s">
        <v>429</v>
      </c>
      <c r="L669" s="1">
        <v>15</v>
      </c>
      <c r="M669" s="2">
        <v>2</v>
      </c>
      <c r="N669" s="2" t="s">
        <v>430</v>
      </c>
      <c r="O669" s="1"/>
      <c r="P669" s="1" t="s">
        <v>976</v>
      </c>
      <c r="Q669" s="25"/>
      <c r="R669" s="25"/>
      <c r="S669" s="2"/>
      <c r="T669" s="45" t="s">
        <v>782</v>
      </c>
      <c r="U669" s="45"/>
      <c r="V669" s="47" t="s">
        <v>858</v>
      </c>
      <c r="W669" s="27"/>
      <c r="X669" s="56"/>
      <c r="Y669" s="56"/>
      <c r="Z669" s="29"/>
      <c r="AA669" s="1" t="s">
        <v>797</v>
      </c>
      <c r="AB669" s="1"/>
      <c r="AC669" s="112">
        <v>361</v>
      </c>
      <c r="AD669" s="112">
        <v>5400</v>
      </c>
      <c r="AE669" s="11"/>
      <c r="AF669" s="11"/>
      <c r="AG669" s="11" t="s">
        <v>482</v>
      </c>
      <c r="AH669" s="112">
        <v>350</v>
      </c>
      <c r="AI669" s="11"/>
      <c r="AJ669" s="11"/>
      <c r="AK669" s="112"/>
      <c r="AL669" s="1"/>
      <c r="AM669" s="1"/>
      <c r="AN669" s="1"/>
      <c r="AO669" s="113">
        <v>39.4</v>
      </c>
      <c r="AP669" s="114">
        <v>54</v>
      </c>
      <c r="AQ669" s="115">
        <v>4.9000000000000004</v>
      </c>
      <c r="AR669" s="116">
        <f>AO669+AP669+AQ669</f>
        <v>98.300000000000011</v>
      </c>
      <c r="AS669" s="117">
        <f>AO669/AP669</f>
        <v>0.72962962962962963</v>
      </c>
      <c r="AT669" s="118">
        <f>AO669/AP669*AQ669</f>
        <v>3.5751851851851852</v>
      </c>
      <c r="AU669" s="119">
        <f>AO669/(AP669+AQ669)</f>
        <v>0.66893039049235992</v>
      </c>
      <c r="AV669" s="19">
        <v>33.765799999999999</v>
      </c>
      <c r="AW669" s="19">
        <f>95-AY669</f>
        <v>85.7</v>
      </c>
      <c r="AX669" s="120">
        <v>3.6642000000000001</v>
      </c>
      <c r="AY669" s="19">
        <v>9.3000000000000007</v>
      </c>
      <c r="AZ669" s="1" t="s">
        <v>431</v>
      </c>
      <c r="BA669" s="55">
        <v>49.9</v>
      </c>
      <c r="BB669" s="1" t="s">
        <v>431</v>
      </c>
      <c r="BC669" s="6">
        <v>0.03</v>
      </c>
      <c r="BD669" s="22">
        <v>85.7</v>
      </c>
      <c r="BE669" s="22">
        <v>63.5</v>
      </c>
      <c r="BF669" s="22">
        <v>44.3</v>
      </c>
      <c r="BG669" s="64">
        <v>5782.8</v>
      </c>
      <c r="BH669" s="20">
        <v>483.20000000000005</v>
      </c>
      <c r="BI669" s="19">
        <v>0.7</v>
      </c>
      <c r="BJ669" s="19">
        <v>52.9</v>
      </c>
      <c r="BK669" s="1">
        <v>36.5</v>
      </c>
      <c r="BL669" s="121">
        <f>BJ669/BK669</f>
        <v>1.4493150684931506</v>
      </c>
      <c r="BM669" s="122">
        <v>0.4</v>
      </c>
      <c r="BN669" s="6">
        <f>BM669*100/AO669</f>
        <v>1.015228426395939</v>
      </c>
      <c r="BO669" s="1" t="s">
        <v>431</v>
      </c>
      <c r="BP669" s="19">
        <v>17.061</v>
      </c>
      <c r="BQ669" s="19">
        <v>51.83</v>
      </c>
      <c r="BR669" s="42">
        <v>43696.800000000003</v>
      </c>
      <c r="BS669" s="6">
        <f>BX669+BZ669</f>
        <v>57.1</v>
      </c>
      <c r="BT669" s="4">
        <v>80.599999999999994</v>
      </c>
      <c r="BU669" s="42">
        <v>9142.2000000000007</v>
      </c>
      <c r="BV669" s="6">
        <f>100-BT669</f>
        <v>19.400000000000006</v>
      </c>
      <c r="BW669" s="6">
        <f>BY669+CA669+CC669</f>
        <v>53.459999999999994</v>
      </c>
      <c r="BX669" s="4">
        <v>38</v>
      </c>
      <c r="BY669" s="22">
        <f>BX669*AP669/100</f>
        <v>20.52</v>
      </c>
      <c r="BZ669" s="4">
        <v>19.100000000000001</v>
      </c>
      <c r="CA669" s="22">
        <f>BZ669*AP669/100</f>
        <v>10.314</v>
      </c>
      <c r="CB669" s="4">
        <v>41.9</v>
      </c>
      <c r="CC669" s="22">
        <f>CB669*AP669/100</f>
        <v>22.625999999999998</v>
      </c>
      <c r="CD669" s="22">
        <v>1.88</v>
      </c>
      <c r="CE669" s="123">
        <v>97.5</v>
      </c>
      <c r="CF669" s="124">
        <v>6524</v>
      </c>
      <c r="CG669" s="123">
        <v>88.2</v>
      </c>
      <c r="CH669" s="124">
        <v>4040.4</v>
      </c>
      <c r="CI669" s="123">
        <v>66.400000000000006</v>
      </c>
      <c r="CJ669" s="123">
        <v>82.6</v>
      </c>
      <c r="CK669" s="124">
        <v>4233.5999999999995</v>
      </c>
      <c r="CL669" s="19">
        <f>BX669/BZ669</f>
        <v>1.9895287958115182</v>
      </c>
      <c r="CM669" s="22"/>
      <c r="CN669" s="22"/>
      <c r="CO669" s="22"/>
      <c r="CP669" s="6"/>
      <c r="CQ669" s="19"/>
      <c r="CR669" s="19"/>
      <c r="CS669" s="19"/>
      <c r="CT669" s="22"/>
      <c r="CU669" s="139"/>
      <c r="CV669" s="139"/>
      <c r="CW669" s="22"/>
      <c r="CX669" s="22"/>
      <c r="CY669" s="1"/>
      <c r="CZ669" s="22"/>
      <c r="DA669" s="1"/>
      <c r="DB669" s="126" t="s">
        <v>256</v>
      </c>
      <c r="DC669" s="127"/>
      <c r="DD669" s="128" t="s">
        <v>994</v>
      </c>
      <c r="DE669" s="1"/>
      <c r="DF669" s="1"/>
      <c r="DG669" s="1"/>
      <c r="DH669" s="1"/>
      <c r="DI669" s="1" t="s">
        <v>435</v>
      </c>
      <c r="DJ669" s="205" t="s">
        <v>482</v>
      </c>
      <c r="DK669" s="4">
        <v>2</v>
      </c>
      <c r="DL669" s="4"/>
      <c r="DM669" s="4"/>
      <c r="DN669" s="16">
        <v>0</v>
      </c>
      <c r="DO669" s="4"/>
      <c r="DP669" s="4"/>
      <c r="DQ669" s="4"/>
      <c r="DR669" s="1">
        <v>2.6</v>
      </c>
      <c r="DS669" s="1" t="s">
        <v>666</v>
      </c>
      <c r="DT669" s="1">
        <v>316</v>
      </c>
      <c r="DU669" s="1">
        <v>15.2</v>
      </c>
      <c r="DV669" s="1">
        <v>84.8</v>
      </c>
      <c r="DW669" s="1" t="s">
        <v>995</v>
      </c>
      <c r="DX669" s="1"/>
      <c r="DY669" s="1"/>
      <c r="DZ669" s="1"/>
      <c r="EA669" s="1">
        <v>0</v>
      </c>
      <c r="EB669" s="1"/>
      <c r="EC669" s="36"/>
      <c r="ED669" s="36"/>
      <c r="EE669" s="4">
        <v>15</v>
      </c>
      <c r="EF669" s="4">
        <v>45</v>
      </c>
      <c r="EG669" s="4"/>
      <c r="EH669" s="4">
        <v>0</v>
      </c>
      <c r="EI669" s="4" t="s">
        <v>513</v>
      </c>
      <c r="EJ669" s="4" t="s">
        <v>430</v>
      </c>
      <c r="EK669" s="4" t="s">
        <v>430</v>
      </c>
      <c r="EL669" s="6" t="s">
        <v>430</v>
      </c>
      <c r="EM669" s="4"/>
      <c r="EN669" s="4">
        <v>0</v>
      </c>
      <c r="EO669" s="4">
        <v>2</v>
      </c>
      <c r="EP669" s="4">
        <v>2</v>
      </c>
      <c r="EQ669" s="31" t="s">
        <v>2455</v>
      </c>
      <c r="ER669" s="14">
        <v>43617</v>
      </c>
      <c r="ES669" s="129">
        <v>12216</v>
      </c>
      <c r="ET669" s="130">
        <v>75</v>
      </c>
      <c r="EU669" s="130">
        <v>4896</v>
      </c>
      <c r="EV669" s="130">
        <v>4000</v>
      </c>
      <c r="EW669" s="130">
        <v>40560</v>
      </c>
      <c r="EX669" s="130">
        <v>2570</v>
      </c>
      <c r="EY669" s="131">
        <f>EX669/EV669*EW669/ET669</f>
        <v>347.464</v>
      </c>
      <c r="EZ669" s="38">
        <f>L669*EY669</f>
        <v>5211.96</v>
      </c>
      <c r="FA669" s="9"/>
      <c r="FB669" s="9"/>
      <c r="FC669" s="9"/>
      <c r="FD669" s="9"/>
      <c r="FE669" s="132"/>
      <c r="FF669" s="132"/>
      <c r="FG669" s="132"/>
      <c r="FH669" s="133"/>
      <c r="FI669" s="11"/>
      <c r="FJ669" s="133"/>
      <c r="FK669" s="135"/>
      <c r="FL669" s="136"/>
      <c r="FM669" s="9"/>
      <c r="FN669" s="1"/>
      <c r="FO669" s="40">
        <f>AC669/1000</f>
        <v>0.36099999999999999</v>
      </c>
      <c r="FP669" s="9"/>
      <c r="FQ669" s="118">
        <f>EX669*100/EU669</f>
        <v>52.49183006535948</v>
      </c>
      <c r="FR669" s="137">
        <f>EY669/1000</f>
        <v>0.347464</v>
      </c>
      <c r="FS669" s="140">
        <f>DT669/EY669</f>
        <v>0.9094467340501462</v>
      </c>
      <c r="FT669" s="140"/>
      <c r="FU669" s="336">
        <v>43617</v>
      </c>
      <c r="FV669" s="343"/>
      <c r="FW669" s="237" t="s">
        <v>2471</v>
      </c>
      <c r="FX669" s="208"/>
      <c r="FY669" s="243" t="s">
        <v>2432</v>
      </c>
      <c r="FZ669" s="1"/>
      <c r="GA669" s="237" t="s">
        <v>430</v>
      </c>
      <c r="GB669" s="9"/>
      <c r="GC669" s="9"/>
      <c r="GD669" s="1"/>
      <c r="GE669" s="20">
        <v>0</v>
      </c>
      <c r="GF669" s="237" t="s">
        <v>513</v>
      </c>
      <c r="GG669" s="1"/>
      <c r="GH669" s="244" t="s">
        <v>430</v>
      </c>
      <c r="GI669" s="351">
        <v>1</v>
      </c>
      <c r="GJ669" s="244" t="s">
        <v>430</v>
      </c>
      <c r="GK669" s="1"/>
      <c r="GL669" s="244" t="s">
        <v>513</v>
      </c>
      <c r="GM669" s="9"/>
      <c r="GN669" s="1"/>
      <c r="GO669" s="10">
        <v>43853</v>
      </c>
      <c r="GP669" s="10"/>
      <c r="GQ669" s="20"/>
      <c r="GR669" s="138"/>
      <c r="GS669" s="1"/>
      <c r="GT669" s="1"/>
      <c r="GU669" s="1"/>
      <c r="GV669" s="1"/>
      <c r="GW669" s="1"/>
      <c r="GX669" s="1"/>
      <c r="GY669" s="9"/>
      <c r="GZ669" s="9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9"/>
      <c r="KC669" s="9"/>
      <c r="KD669" s="9"/>
      <c r="KE669" s="20">
        <f>FR669*AO669/100*1000</f>
        <v>136.90081599999999</v>
      </c>
      <c r="KF669" s="20">
        <f>FR669*AP669/100*1000</f>
        <v>187.63056</v>
      </c>
      <c r="KG669" s="20">
        <f>FR669*AQ669/100*1000</f>
        <v>17.025735999999998</v>
      </c>
      <c r="KH669" s="20">
        <f>FR669*AX669/100*1000</f>
        <v>12.731775888000001</v>
      </c>
      <c r="KI669" s="20">
        <f>FR669*BM669/100*1000</f>
        <v>1.389856</v>
      </c>
      <c r="KJ669" s="20">
        <f>FR669*BY669/100*1000</f>
        <v>71.299612799999991</v>
      </c>
      <c r="KK669" s="20">
        <f>FR669*CA669/100*1000</f>
        <v>35.837436959999998</v>
      </c>
      <c r="KL669" s="20">
        <f>FR669*CC669/100*1000</f>
        <v>78.617204639999997</v>
      </c>
      <c r="KM669" s="9"/>
      <c r="KN669" s="9"/>
      <c r="KO669" s="9"/>
      <c r="KP669" s="1"/>
      <c r="KQ669" s="9"/>
      <c r="KR669" s="9"/>
      <c r="KS669" s="245" t="s">
        <v>430</v>
      </c>
      <c r="KT669" s="459" t="s">
        <v>430</v>
      </c>
      <c r="KU669" s="237" t="s">
        <v>430</v>
      </c>
      <c r="KV669" s="237" t="s">
        <v>430</v>
      </c>
      <c r="KW669" s="237" t="s">
        <v>430</v>
      </c>
      <c r="KX669" s="237" t="s">
        <v>430</v>
      </c>
      <c r="KY669" s="237" t="s">
        <v>430</v>
      </c>
      <c r="KZ669" s="237" t="s">
        <v>430</v>
      </c>
      <c r="LA669" s="11" t="s">
        <v>430</v>
      </c>
      <c r="LB669" s="11"/>
      <c r="LC669" s="11"/>
    </row>
    <row r="670" spans="1:315">
      <c r="A670" s="1">
        <v>255</v>
      </c>
      <c r="B670" s="1">
        <f>COUNTIFS($D$3:D670,D670,$F$3:F670,F670)</f>
        <v>1</v>
      </c>
      <c r="C670" s="34">
        <v>13781</v>
      </c>
      <c r="D670" s="21" t="s">
        <v>1340</v>
      </c>
      <c r="E670" s="2" t="s">
        <v>495</v>
      </c>
      <c r="F670" s="12">
        <v>6309020971</v>
      </c>
      <c r="G670" s="1">
        <v>57</v>
      </c>
      <c r="H670" s="441">
        <v>44147</v>
      </c>
      <c r="I670" s="29" t="s">
        <v>561</v>
      </c>
      <c r="J670" s="24" t="s">
        <v>486</v>
      </c>
      <c r="K670" s="2" t="s">
        <v>429</v>
      </c>
      <c r="L670" s="1">
        <v>22</v>
      </c>
      <c r="M670" s="2">
        <v>6</v>
      </c>
      <c r="N670" s="2" t="s">
        <v>430</v>
      </c>
      <c r="O670" s="1"/>
      <c r="P670" s="1" t="s">
        <v>1325</v>
      </c>
      <c r="Q670" s="25"/>
      <c r="R670" s="25"/>
      <c r="S670" s="2"/>
      <c r="T670" s="49" t="s">
        <v>1013</v>
      </c>
      <c r="U670" s="49"/>
      <c r="V670" s="57" t="s">
        <v>1270</v>
      </c>
      <c r="W670" s="59" t="s">
        <v>1305</v>
      </c>
      <c r="X670" s="60"/>
      <c r="Y670" s="60"/>
      <c r="Z670" s="29"/>
      <c r="AA670" s="1" t="s">
        <v>760</v>
      </c>
      <c r="AB670" s="1"/>
      <c r="AC670" s="112">
        <v>3813</v>
      </c>
      <c r="AD670" s="112">
        <v>83800</v>
      </c>
      <c r="AE670" s="11"/>
      <c r="AF670" s="11"/>
      <c r="AG670" s="11" t="s">
        <v>490</v>
      </c>
      <c r="AH670" s="112">
        <v>10000</v>
      </c>
      <c r="AI670" s="11"/>
      <c r="AJ670" s="11"/>
      <c r="AK670" s="112"/>
      <c r="AL670" s="1"/>
      <c r="AM670" s="11"/>
      <c r="AN670" s="1"/>
      <c r="AO670" s="113">
        <v>16.600000000000001</v>
      </c>
      <c r="AP670" s="114">
        <v>54.1</v>
      </c>
      <c r="AQ670" s="115">
        <v>28.5</v>
      </c>
      <c r="AR670" s="116">
        <f>AO670+AP670+AQ670</f>
        <v>99.2</v>
      </c>
      <c r="AS670" s="117">
        <f>AO670/AP670</f>
        <v>0.30683918669131238</v>
      </c>
      <c r="AT670" s="118">
        <f>AO670/AP670*AQ670</f>
        <v>8.7449168207024037</v>
      </c>
      <c r="AU670" s="119">
        <f>AO670/(AP670+AQ670)</f>
        <v>0.20096852300242135</v>
      </c>
      <c r="AV670" s="19">
        <f>AW670*AO670/100</f>
        <v>13.348000000000003</v>
      </c>
      <c r="AW670" s="19">
        <f>98-AY670-(CD670*100/AO670)</f>
        <v>80.409638554216869</v>
      </c>
      <c r="AX670" s="120">
        <v>1.08</v>
      </c>
      <c r="AY670" s="19">
        <f>AX670*100/AO670</f>
        <v>6.5060240963855414</v>
      </c>
      <c r="AZ670" s="1" t="s">
        <v>431</v>
      </c>
      <c r="BA670" s="55">
        <v>32.799999999999997</v>
      </c>
      <c r="BB670" s="1" t="s">
        <v>431</v>
      </c>
      <c r="BC670" s="6">
        <v>2.89</v>
      </c>
      <c r="BD670" s="6"/>
      <c r="BE670" s="19"/>
      <c r="BF670" s="19"/>
      <c r="BG670" s="64">
        <v>6683.8095238095239</v>
      </c>
      <c r="BH670" s="64">
        <v>700.95238095238096</v>
      </c>
      <c r="BI670" s="19">
        <v>4.7</v>
      </c>
      <c r="BJ670" s="19">
        <v>72.5</v>
      </c>
      <c r="BK670" s="1">
        <v>27.5</v>
      </c>
      <c r="BL670" s="121">
        <f>BJ670/BK670</f>
        <v>2.6363636363636362</v>
      </c>
      <c r="BM670" s="122">
        <v>0.53</v>
      </c>
      <c r="BN670" s="6">
        <f>BM670*100/AO670</f>
        <v>3.1927710843373491</v>
      </c>
      <c r="BO670" s="1" t="s">
        <v>431</v>
      </c>
      <c r="BP670" s="19">
        <v>52</v>
      </c>
      <c r="BQ670" s="19">
        <v>39.864999999999995</v>
      </c>
      <c r="BR670" s="42">
        <v>58207.600000000006</v>
      </c>
      <c r="BS670" s="6">
        <f>BX670+BZ670</f>
        <v>53.4</v>
      </c>
      <c r="BT670" s="4">
        <v>93.8</v>
      </c>
      <c r="BU670" s="42">
        <v>9669.4915254237294</v>
      </c>
      <c r="BV670" s="6">
        <f>100-BT670</f>
        <v>6.2000000000000028</v>
      </c>
      <c r="BW670" s="6">
        <f>BY670+CA670+CC670</f>
        <v>53.667199999999994</v>
      </c>
      <c r="BX670" s="2">
        <v>18.100000000000001</v>
      </c>
      <c r="BY670" s="22">
        <f>BX670*AP670/100</f>
        <v>9.7921000000000014</v>
      </c>
      <c r="BZ670" s="4">
        <v>35.299999999999997</v>
      </c>
      <c r="CA670" s="22">
        <f>BZ670*AP670/100</f>
        <v>19.097299999999997</v>
      </c>
      <c r="CB670" s="4">
        <v>45.8</v>
      </c>
      <c r="CC670" s="22">
        <f>CB670*AP670/100</f>
        <v>24.777799999999999</v>
      </c>
      <c r="CD670" s="22">
        <v>1.84</v>
      </c>
      <c r="CE670" s="123">
        <v>99.7</v>
      </c>
      <c r="CF670" s="123">
        <v>18976</v>
      </c>
      <c r="CG670" s="123">
        <v>100</v>
      </c>
      <c r="CH670" s="123">
        <v>15711</v>
      </c>
      <c r="CI670" s="123">
        <v>98.4</v>
      </c>
      <c r="CJ670" s="123">
        <v>99.1</v>
      </c>
      <c r="CK670" s="123">
        <v>11001</v>
      </c>
      <c r="CL670" s="19">
        <f>BX670/BZ670</f>
        <v>0.51274787535410771</v>
      </c>
      <c r="CM670" s="22"/>
      <c r="CN670" s="22"/>
      <c r="CO670" s="22"/>
      <c r="CP670" s="6"/>
      <c r="CQ670" s="19"/>
      <c r="CR670" s="19"/>
      <c r="CS670" s="20"/>
      <c r="CT670" s="22"/>
      <c r="CU670" s="139"/>
      <c r="CV670" s="139"/>
      <c r="CW670" s="22"/>
      <c r="CX670" s="22"/>
      <c r="CY670" s="1"/>
      <c r="CZ670" s="22"/>
      <c r="DA670" s="16"/>
      <c r="DB670" s="126" t="s">
        <v>440</v>
      </c>
      <c r="DC670" s="127"/>
      <c r="DD670" s="128" t="s">
        <v>1341</v>
      </c>
      <c r="DE670" s="1"/>
      <c r="DF670" s="1"/>
      <c r="DG670" s="1"/>
      <c r="DH670" s="1"/>
      <c r="DI670" s="105" t="s">
        <v>433</v>
      </c>
      <c r="DJ670" s="206" t="s">
        <v>490</v>
      </c>
      <c r="DK670" s="4">
        <v>2</v>
      </c>
      <c r="DL670" s="4" t="s">
        <v>1342</v>
      </c>
      <c r="DM670" s="4">
        <v>0</v>
      </c>
      <c r="DN670" s="16" t="s">
        <v>442</v>
      </c>
      <c r="DO670" s="4">
        <v>0</v>
      </c>
      <c r="DP670" s="4">
        <v>0</v>
      </c>
      <c r="DQ670" s="4" t="s">
        <v>430</v>
      </c>
      <c r="DR670" s="1" t="s">
        <v>430</v>
      </c>
      <c r="DS670" s="1" t="s">
        <v>430</v>
      </c>
      <c r="DT670" s="1">
        <v>4377</v>
      </c>
      <c r="DU670" s="1">
        <v>42.3</v>
      </c>
      <c r="DV670" s="1">
        <v>57.7</v>
      </c>
      <c r="DW670" s="1" t="s">
        <v>430</v>
      </c>
      <c r="DX670" s="1" t="s">
        <v>430</v>
      </c>
      <c r="DY670" s="1" t="s">
        <v>430</v>
      </c>
      <c r="DZ670" s="1" t="s">
        <v>430</v>
      </c>
      <c r="EA670" s="1">
        <v>0</v>
      </c>
      <c r="EB670" s="1"/>
      <c r="EC670" s="36"/>
      <c r="ED670" s="36"/>
      <c r="EE670" s="4">
        <v>22</v>
      </c>
      <c r="EF670" s="4">
        <v>40</v>
      </c>
      <c r="EG670" s="4">
        <v>3</v>
      </c>
      <c r="EH670" s="4">
        <v>0</v>
      </c>
      <c r="EI670" s="4" t="s">
        <v>513</v>
      </c>
      <c r="EJ670" s="4" t="s">
        <v>430</v>
      </c>
      <c r="EK670" s="4" t="s">
        <v>430</v>
      </c>
      <c r="EL670" s="6" t="s">
        <v>430</v>
      </c>
      <c r="EM670" s="4">
        <v>3</v>
      </c>
      <c r="EN670" s="1">
        <v>1</v>
      </c>
      <c r="EO670" s="4">
        <v>1</v>
      </c>
      <c r="EP670" s="4">
        <v>0</v>
      </c>
      <c r="EQ670" s="31" t="s">
        <v>513</v>
      </c>
      <c r="ER670" s="14" t="s">
        <v>513</v>
      </c>
      <c r="ES670" s="129">
        <v>13781</v>
      </c>
      <c r="ET670" s="130">
        <v>75</v>
      </c>
      <c r="EU670" s="130">
        <v>45970</v>
      </c>
      <c r="EV670" s="130">
        <v>4000</v>
      </c>
      <c r="EW670" s="130">
        <v>39780</v>
      </c>
      <c r="EX670" s="130">
        <v>28343</v>
      </c>
      <c r="EY670" s="131">
        <f>EX670/EV670*EW670/ET670</f>
        <v>3758.2818000000002</v>
      </c>
      <c r="EZ670" s="38">
        <f>L670*EY670</f>
        <v>82682.199600000007</v>
      </c>
      <c r="FA670" s="9"/>
      <c r="FB670" s="9"/>
      <c r="FC670" s="9"/>
      <c r="FD670" s="9"/>
      <c r="FE670" s="132"/>
      <c r="FF670" s="132"/>
      <c r="FG670" s="132"/>
      <c r="FH670" s="133"/>
      <c r="FI670" s="134"/>
      <c r="FJ670" s="133"/>
      <c r="FK670" s="135"/>
      <c r="FL670" s="136"/>
      <c r="FM670" s="9"/>
      <c r="FN670" s="1"/>
      <c r="FO670" s="40">
        <f>AC670/1000</f>
        <v>3.8130000000000002</v>
      </c>
      <c r="FP670" s="9"/>
      <c r="FQ670" s="118">
        <f>EX670*100/EU670</f>
        <v>61.655427452686531</v>
      </c>
      <c r="FR670" s="137">
        <f>EY670/1000</f>
        <v>3.7582818000000002</v>
      </c>
      <c r="FS670" s="140"/>
      <c r="FT670" s="1">
        <v>12</v>
      </c>
      <c r="FU670" s="335"/>
      <c r="FV670" s="345">
        <v>44136</v>
      </c>
      <c r="FW670" s="210"/>
      <c r="FX670" s="244" t="s">
        <v>1314</v>
      </c>
      <c r="FY670" s="243" t="s">
        <v>2461</v>
      </c>
      <c r="FZ670" s="1">
        <v>0</v>
      </c>
      <c r="GA670" s="1">
        <v>1</v>
      </c>
      <c r="GB670" s="9" t="s">
        <v>1343</v>
      </c>
      <c r="GC670" s="9"/>
      <c r="GD670" s="1">
        <v>0</v>
      </c>
      <c r="GE670" s="20">
        <v>0</v>
      </c>
      <c r="GF670" s="237" t="s">
        <v>513</v>
      </c>
      <c r="GG670" s="1">
        <v>0</v>
      </c>
      <c r="GH670" s="8" t="s">
        <v>430</v>
      </c>
      <c r="GI670" s="351">
        <v>1</v>
      </c>
      <c r="GJ670" s="8" t="s">
        <v>430</v>
      </c>
      <c r="GK670" s="1">
        <v>0</v>
      </c>
      <c r="GL670" s="244" t="s">
        <v>513</v>
      </c>
      <c r="GM670" s="9" t="s">
        <v>527</v>
      </c>
      <c r="GN670" s="1"/>
      <c r="GO670" s="10">
        <v>44147</v>
      </c>
      <c r="GP670" s="14" t="s">
        <v>522</v>
      </c>
      <c r="GQ670" s="20" t="e">
        <f>DATEDIF(ER670,GO670,"m")</f>
        <v>#VALUE!</v>
      </c>
      <c r="GR670" s="138" t="s">
        <v>1018</v>
      </c>
      <c r="GS670" s="1"/>
      <c r="GT670" s="1"/>
      <c r="GU670" s="1"/>
      <c r="GV670" s="1"/>
      <c r="GW670" s="1"/>
      <c r="GX670" s="1"/>
      <c r="GY670" s="9"/>
      <c r="GZ670" s="1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9"/>
      <c r="KC670" s="9"/>
      <c r="KD670" s="9"/>
      <c r="KE670" s="20">
        <f>FR670*AO670/100*1000</f>
        <v>623.87477880000006</v>
      </c>
      <c r="KF670" s="20">
        <f>FR670*AP670/100*1000</f>
        <v>2033.2304538000003</v>
      </c>
      <c r="KG670" s="20">
        <f>FR670*AQ670/100*1000</f>
        <v>1071.1103130000001</v>
      </c>
      <c r="KH670" s="20">
        <f>FR670*AX670/100*1000</f>
        <v>40.589443440000004</v>
      </c>
      <c r="KI670" s="20">
        <f>FR670*BM670/100*1000</f>
        <v>19.918893540000003</v>
      </c>
      <c r="KJ670" s="20">
        <f>FR670*BY670/100*1000</f>
        <v>368.01471213780007</v>
      </c>
      <c r="KK670" s="20">
        <f>FR670*CA670/100*1000</f>
        <v>717.73035019140002</v>
      </c>
      <c r="KL670" s="20">
        <f>FR670*CC670/100*1000</f>
        <v>931.21954784039997</v>
      </c>
      <c r="KM670" s="9"/>
      <c r="KN670" s="9"/>
      <c r="KO670" s="9"/>
      <c r="KP670" s="1"/>
      <c r="KQ670" s="9"/>
      <c r="KR670" s="9"/>
      <c r="KS670" s="245" t="s">
        <v>430</v>
      </c>
      <c r="KT670" s="459" t="s">
        <v>430</v>
      </c>
      <c r="KU670" s="237" t="s">
        <v>430</v>
      </c>
      <c r="KV670" s="237" t="s">
        <v>430</v>
      </c>
      <c r="KW670" s="237" t="s">
        <v>430</v>
      </c>
      <c r="KX670" s="237" t="s">
        <v>430</v>
      </c>
      <c r="KY670" s="237" t="s">
        <v>430</v>
      </c>
      <c r="KZ670" s="237" t="s">
        <v>430</v>
      </c>
      <c r="LA670" s="11" t="s">
        <v>430</v>
      </c>
      <c r="LB670" s="11"/>
      <c r="LC670" s="11"/>
    </row>
    <row r="671" spans="1:315">
      <c r="A671" s="1">
        <v>63</v>
      </c>
      <c r="B671" s="415">
        <f>COUNTIFS($D$3:D671,D671,$F$3:F671,F671)</f>
        <v>1</v>
      </c>
      <c r="C671" s="21">
        <v>12416</v>
      </c>
      <c r="D671" s="21" t="s">
        <v>2354</v>
      </c>
      <c r="E671" s="1" t="s">
        <v>2355</v>
      </c>
      <c r="F671" s="12">
        <v>8353125308</v>
      </c>
      <c r="G671" s="1">
        <v>37</v>
      </c>
      <c r="H671" s="441">
        <v>43882</v>
      </c>
      <c r="I671" s="162"/>
      <c r="J671" s="24"/>
      <c r="K671" s="9"/>
      <c r="L671" s="1"/>
      <c r="M671" s="1"/>
      <c r="N671" s="1"/>
      <c r="O671" s="1"/>
      <c r="P671" s="25"/>
      <c r="Q671" s="25"/>
      <c r="R671" s="25"/>
      <c r="S671" s="27"/>
      <c r="T671" s="27"/>
      <c r="U671" s="27"/>
      <c r="V671" s="27"/>
      <c r="W671" s="27"/>
      <c r="X671" s="27"/>
      <c r="Y671" s="26"/>
      <c r="Z671" s="8"/>
      <c r="AA671" s="1"/>
      <c r="AB671" s="1"/>
      <c r="AC671" s="1"/>
      <c r="AD671" s="1"/>
      <c r="AE671" s="1"/>
      <c r="AF671" s="1"/>
      <c r="AG671" s="136"/>
      <c r="AH671" s="9"/>
      <c r="AI671" s="1"/>
      <c r="AJ671" s="1"/>
      <c r="AK671" s="112"/>
      <c r="AL671" s="1"/>
      <c r="AM671" s="1"/>
      <c r="AN671" s="1"/>
      <c r="AO671" s="163"/>
      <c r="AP671" s="164"/>
      <c r="AQ671" s="165"/>
      <c r="AR671" s="166"/>
      <c r="AS671" s="135"/>
      <c r="AT671" s="21"/>
      <c r="AU671" s="167"/>
      <c r="AV671" s="1"/>
      <c r="AW671" s="1"/>
      <c r="AX671" s="168"/>
      <c r="AY671" s="1"/>
      <c r="AZ671" s="1"/>
      <c r="BA671" s="142"/>
      <c r="BB671" s="1"/>
      <c r="BC671" s="169"/>
      <c r="BD671" s="4"/>
      <c r="BE671" s="1"/>
      <c r="BF671" s="1"/>
      <c r="BG671" s="1"/>
      <c r="BH671" s="1"/>
      <c r="BI671" s="1"/>
      <c r="BJ671" s="1"/>
      <c r="BK671" s="1"/>
      <c r="BL671" s="170"/>
      <c r="BM671" s="123"/>
      <c r="BN671" s="4"/>
      <c r="BO671" s="1"/>
      <c r="BP671" s="1"/>
      <c r="BQ671" s="1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5"/>
      <c r="CP671" s="4"/>
      <c r="CQ671" s="1"/>
      <c r="CR671" s="1"/>
      <c r="CS671" s="1"/>
      <c r="CT671" s="25"/>
      <c r="CU671" s="125"/>
      <c r="CV671" s="125"/>
      <c r="CW671" s="1"/>
      <c r="CX671" s="1"/>
      <c r="CY671" s="1"/>
      <c r="CZ671" s="1"/>
      <c r="DA671" s="1"/>
      <c r="DB671" s="126"/>
      <c r="DC671" s="8"/>
      <c r="DD671" s="8"/>
      <c r="DE671" s="1"/>
      <c r="DF671" s="1"/>
      <c r="DG671" s="1"/>
      <c r="DH671" s="1"/>
      <c r="DI671" s="2"/>
      <c r="DJ671" s="205" t="s">
        <v>482</v>
      </c>
      <c r="DK671" s="4"/>
      <c r="DL671" s="4"/>
      <c r="DM671" s="4"/>
      <c r="DN671" s="4"/>
      <c r="DO671" s="4"/>
      <c r="DP671" s="4"/>
      <c r="DQ671" s="4"/>
      <c r="DR671" s="1"/>
      <c r="DS671" s="1"/>
      <c r="DT671" s="2"/>
      <c r="DU671" s="2"/>
      <c r="DV671" s="2"/>
      <c r="DW671" s="2"/>
      <c r="DX671" s="2"/>
      <c r="DY671" s="2"/>
      <c r="DZ671" s="2"/>
      <c r="EA671" s="2"/>
      <c r="EB671" s="1"/>
      <c r="EC671" s="9"/>
      <c r="ED671" s="9"/>
      <c r="EE671" s="9"/>
      <c r="EF671" s="1">
        <v>40</v>
      </c>
      <c r="EG671" s="1"/>
      <c r="EH671" s="1">
        <v>0</v>
      </c>
      <c r="EI671" s="237" t="s">
        <v>513</v>
      </c>
      <c r="EJ671" s="1">
        <v>178</v>
      </c>
      <c r="EK671" s="1">
        <v>83</v>
      </c>
      <c r="EL671" s="6">
        <f>EK671/(EJ671*EJ671*0.01*0.01)</f>
        <v>26.196187350082056</v>
      </c>
      <c r="EM671" s="1"/>
      <c r="EN671" s="1">
        <v>1</v>
      </c>
      <c r="EO671" s="1">
        <v>1</v>
      </c>
      <c r="EP671" s="1">
        <v>1</v>
      </c>
      <c r="EQ671" s="244" t="s">
        <v>2455</v>
      </c>
      <c r="ER671" s="10">
        <v>43844</v>
      </c>
      <c r="ES671" s="129"/>
      <c r="ET671" s="9"/>
      <c r="EU671" s="9"/>
      <c r="EV671" s="9"/>
      <c r="EW671" s="9"/>
      <c r="EX671" s="9"/>
      <c r="EY671" s="132"/>
      <c r="EZ671" s="132"/>
      <c r="FA671" s="11"/>
      <c r="FB671" s="9"/>
      <c r="FC671" s="9"/>
      <c r="FD671" s="9"/>
      <c r="FE671" s="9"/>
      <c r="FF671" s="9"/>
      <c r="FG671" s="132"/>
      <c r="FH671" s="132"/>
      <c r="FI671" s="134"/>
      <c r="FJ671" s="133"/>
      <c r="FK671" s="171"/>
      <c r="FL671" s="21"/>
      <c r="FM671" s="136"/>
      <c r="FN671" s="9"/>
      <c r="FO671" s="36"/>
      <c r="FP671" s="9"/>
      <c r="FQ671" s="132"/>
      <c r="FR671" s="132"/>
      <c r="FS671" s="1"/>
      <c r="FT671" s="1"/>
      <c r="FU671" s="336">
        <v>43586</v>
      </c>
      <c r="FV671" s="343" t="s">
        <v>772</v>
      </c>
      <c r="FW671" s="237" t="s">
        <v>2471</v>
      </c>
      <c r="FX671" s="208" t="s">
        <v>772</v>
      </c>
      <c r="FY671" s="243" t="s">
        <v>2769</v>
      </c>
      <c r="FZ671" s="1"/>
      <c r="GA671" s="1">
        <v>1</v>
      </c>
      <c r="GB671" s="9"/>
      <c r="GC671" s="9"/>
      <c r="GD671" s="1"/>
      <c r="GE671" s="20">
        <v>1</v>
      </c>
      <c r="GF671" s="237" t="s">
        <v>522</v>
      </c>
      <c r="GG671" s="1"/>
      <c r="GH671" s="28">
        <v>43896</v>
      </c>
      <c r="GI671" s="351">
        <v>1</v>
      </c>
      <c r="GJ671" s="244" t="s">
        <v>784</v>
      </c>
      <c r="GK671" s="1"/>
      <c r="GL671" s="244" t="s">
        <v>513</v>
      </c>
      <c r="GM671" s="9"/>
      <c r="GN671" s="1"/>
      <c r="GO671" s="1"/>
      <c r="GP671" s="4"/>
      <c r="GQ671" s="1"/>
      <c r="GR671" s="138"/>
      <c r="GS671" s="1"/>
      <c r="GT671" s="1"/>
      <c r="GU671" s="1"/>
      <c r="GV671" s="1"/>
      <c r="GW671" s="1"/>
      <c r="GX671" s="1"/>
      <c r="GY671" s="9"/>
      <c r="GZ671" s="9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9"/>
      <c r="KC671" s="9"/>
      <c r="KD671" s="9"/>
      <c r="KE671" s="9"/>
      <c r="KF671" s="9"/>
      <c r="KG671" s="9"/>
      <c r="KH671" s="9"/>
      <c r="KI671" s="9"/>
      <c r="KJ671" s="9"/>
      <c r="KK671" s="9"/>
      <c r="KL671" s="9"/>
      <c r="KM671" s="9"/>
      <c r="KN671" s="9"/>
      <c r="KO671" s="9"/>
      <c r="KP671" s="1"/>
      <c r="KQ671" s="9"/>
      <c r="KR671" s="9"/>
      <c r="KS671" s="23">
        <v>43896</v>
      </c>
      <c r="KT671" s="20">
        <v>1</v>
      </c>
      <c r="KU671" s="1">
        <v>0</v>
      </c>
      <c r="KV671" s="1">
        <v>1</v>
      </c>
      <c r="KW671" s="23">
        <v>43896</v>
      </c>
      <c r="KX671" s="1">
        <v>1</v>
      </c>
      <c r="KY671" s="1">
        <v>0</v>
      </c>
      <c r="KZ671" s="1">
        <v>3</v>
      </c>
      <c r="LA671" s="11" t="s">
        <v>2498</v>
      </c>
      <c r="LB671" s="11"/>
      <c r="LC671" s="11"/>
    </row>
    <row r="672" spans="1:315">
      <c r="A672" s="1">
        <v>265</v>
      </c>
      <c r="B672" s="415">
        <f>COUNTIFS($D$3:D672,D672,$F$3:F672,F672)</f>
        <v>1</v>
      </c>
      <c r="C672" s="21">
        <v>13979</v>
      </c>
      <c r="D672" s="21" t="s">
        <v>2366</v>
      </c>
      <c r="E672" s="1" t="s">
        <v>2367</v>
      </c>
      <c r="F672" s="12">
        <v>5461281551</v>
      </c>
      <c r="G672" s="1">
        <v>66</v>
      </c>
      <c r="H672" s="441">
        <v>44168</v>
      </c>
      <c r="I672" s="162"/>
      <c r="J672" s="24"/>
      <c r="K672" s="9"/>
      <c r="L672" s="1"/>
      <c r="M672" s="1"/>
      <c r="N672" s="1"/>
      <c r="O672" s="1"/>
      <c r="P672" s="25"/>
      <c r="Q672" s="25"/>
      <c r="R672" s="25"/>
      <c r="S672" s="27"/>
      <c r="T672" s="27"/>
      <c r="U672" s="27"/>
      <c r="V672" s="27"/>
      <c r="W672" s="27"/>
      <c r="X672" s="27"/>
      <c r="Y672" s="26"/>
      <c r="Z672" s="8"/>
      <c r="AA672" s="1"/>
      <c r="AB672" s="1"/>
      <c r="AC672" s="1"/>
      <c r="AD672" s="1"/>
      <c r="AE672" s="1"/>
      <c r="AF672" s="1"/>
      <c r="AG672" s="136"/>
      <c r="AH672" s="9"/>
      <c r="AI672" s="1"/>
      <c r="AJ672" s="1"/>
      <c r="AK672" s="112"/>
      <c r="AL672" s="1"/>
      <c r="AM672" s="1"/>
      <c r="AN672" s="1"/>
      <c r="AO672" s="163"/>
      <c r="AP672" s="164"/>
      <c r="AQ672" s="165"/>
      <c r="AR672" s="166"/>
      <c r="AS672" s="135"/>
      <c r="AT672" s="21"/>
      <c r="AU672" s="167"/>
      <c r="AV672" s="1"/>
      <c r="AW672" s="1"/>
      <c r="AX672" s="168"/>
      <c r="AY672" s="1"/>
      <c r="AZ672" s="1"/>
      <c r="BA672" s="142"/>
      <c r="BB672" s="1"/>
      <c r="BC672" s="169"/>
      <c r="BD672" s="4"/>
      <c r="BE672" s="1"/>
      <c r="BF672" s="1"/>
      <c r="BG672" s="1"/>
      <c r="BH672" s="1"/>
      <c r="BI672" s="1"/>
      <c r="BJ672" s="1"/>
      <c r="BK672" s="1"/>
      <c r="BL672" s="170"/>
      <c r="BM672" s="123"/>
      <c r="BN672" s="4"/>
      <c r="BO672" s="1"/>
      <c r="BP672" s="1"/>
      <c r="BQ672" s="1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25"/>
      <c r="CP672" s="4"/>
      <c r="CQ672" s="1"/>
      <c r="CR672" s="1"/>
      <c r="CS672" s="1"/>
      <c r="CT672" s="25"/>
      <c r="CU672" s="125"/>
      <c r="CV672" s="125"/>
      <c r="CW672" s="1"/>
      <c r="CX672" s="1"/>
      <c r="CY672" s="1"/>
      <c r="CZ672" s="1"/>
      <c r="DA672" s="1"/>
      <c r="DB672" s="126"/>
      <c r="DC672" s="8"/>
      <c r="DD672" s="8"/>
      <c r="DE672" s="1"/>
      <c r="DF672" s="1"/>
      <c r="DG672" s="1"/>
      <c r="DH672" s="1"/>
      <c r="DI672" s="2"/>
      <c r="DJ672" s="206" t="s">
        <v>490</v>
      </c>
      <c r="DK672" s="4"/>
      <c r="DL672" s="4"/>
      <c r="DM672" s="4"/>
      <c r="DN672" s="4"/>
      <c r="DO672" s="4"/>
      <c r="DP672" s="4"/>
      <c r="DQ672" s="4"/>
      <c r="DR672" s="1"/>
      <c r="DS672" s="1"/>
      <c r="DT672" s="2"/>
      <c r="DU672" s="2"/>
      <c r="DV672" s="2"/>
      <c r="DW672" s="2"/>
      <c r="DX672" s="2"/>
      <c r="DY672" s="2"/>
      <c r="DZ672" s="2"/>
      <c r="EA672" s="2"/>
      <c r="EB672" s="1"/>
      <c r="EC672" s="9"/>
      <c r="ED672" s="9"/>
      <c r="EE672" s="9"/>
      <c r="EF672" s="1">
        <v>60</v>
      </c>
      <c r="EG672" s="1"/>
      <c r="EH672" s="1">
        <v>1</v>
      </c>
      <c r="EI672" s="237" t="s">
        <v>2730</v>
      </c>
      <c r="EJ672" s="1">
        <v>154</v>
      </c>
      <c r="EK672" s="1">
        <v>69</v>
      </c>
      <c r="EL672" s="6">
        <f>EK672/(EJ672*EJ672*0.01*0.01)</f>
        <v>29.094282341035587</v>
      </c>
      <c r="EM672" s="1"/>
      <c r="EN672" s="1">
        <v>1</v>
      </c>
      <c r="EO672" s="1">
        <v>2</v>
      </c>
      <c r="EP672" s="1">
        <v>2</v>
      </c>
      <c r="EQ672" s="244" t="s">
        <v>2982</v>
      </c>
      <c r="ER672" s="10">
        <v>44195</v>
      </c>
      <c r="ES672" s="129"/>
      <c r="ET672" s="9"/>
      <c r="EU672" s="9"/>
      <c r="EV672" s="9"/>
      <c r="EW672" s="9"/>
      <c r="EX672" s="9"/>
      <c r="EY672" s="132"/>
      <c r="EZ672" s="132"/>
      <c r="FA672" s="11"/>
      <c r="FB672" s="9"/>
      <c r="FC672" s="9"/>
      <c r="FD672" s="9"/>
      <c r="FE672" s="9"/>
      <c r="FF672" s="9"/>
      <c r="FG672" s="132"/>
      <c r="FH672" s="132"/>
      <c r="FI672" s="134"/>
      <c r="FJ672" s="133"/>
      <c r="FK672" s="171"/>
      <c r="FL672" s="21"/>
      <c r="FM672" s="136"/>
      <c r="FN672" s="9"/>
      <c r="FO672" s="36"/>
      <c r="FP672" s="9"/>
      <c r="FQ672" s="132"/>
      <c r="FR672" s="132"/>
      <c r="FS672" s="1"/>
      <c r="FT672" s="1"/>
      <c r="FU672" s="335" t="s">
        <v>772</v>
      </c>
      <c r="FV672" s="344">
        <v>42156</v>
      </c>
      <c r="FW672" s="210" t="s">
        <v>772</v>
      </c>
      <c r="FX672" s="244" t="s">
        <v>1314</v>
      </c>
      <c r="FY672" s="243" t="s">
        <v>2983</v>
      </c>
      <c r="FZ672" s="1"/>
      <c r="GA672" s="1">
        <v>2</v>
      </c>
      <c r="GB672" s="9"/>
      <c r="GC672" s="9"/>
      <c r="GD672" s="1"/>
      <c r="GE672" s="20">
        <v>0</v>
      </c>
      <c r="GF672" s="237" t="s">
        <v>513</v>
      </c>
      <c r="GG672" s="1"/>
      <c r="GH672" s="28">
        <v>44187</v>
      </c>
      <c r="GI672" s="351">
        <v>0</v>
      </c>
      <c r="GJ672" s="244" t="s">
        <v>2984</v>
      </c>
      <c r="GK672" s="1"/>
      <c r="GL672" s="244" t="s">
        <v>2985</v>
      </c>
      <c r="GM672" s="9"/>
      <c r="GN672" s="1"/>
      <c r="GO672" s="1"/>
      <c r="GP672" s="4"/>
      <c r="GQ672" s="1"/>
      <c r="GR672" s="138"/>
      <c r="GS672" s="1"/>
      <c r="GT672" s="1"/>
      <c r="GU672" s="1"/>
      <c r="GV672" s="1"/>
      <c r="GW672" s="1"/>
      <c r="GX672" s="1"/>
      <c r="GY672" s="9"/>
      <c r="GZ672" s="9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9"/>
      <c r="KC672" s="9"/>
      <c r="KD672" s="9"/>
      <c r="KE672" s="9"/>
      <c r="KF672" s="9"/>
      <c r="KG672" s="9"/>
      <c r="KH672" s="9"/>
      <c r="KI672" s="9"/>
      <c r="KJ672" s="9"/>
      <c r="KK672" s="9"/>
      <c r="KL672" s="9"/>
      <c r="KM672" s="9"/>
      <c r="KN672" s="9"/>
      <c r="KO672" s="9"/>
      <c r="KP672" s="1"/>
      <c r="KQ672" s="9"/>
      <c r="KR672" s="9"/>
      <c r="KS672" s="23">
        <v>44187</v>
      </c>
      <c r="KT672" s="20">
        <v>3</v>
      </c>
      <c r="KU672" s="1">
        <v>3</v>
      </c>
      <c r="KV672" s="1">
        <v>1</v>
      </c>
      <c r="KW672" s="23">
        <v>44245</v>
      </c>
      <c r="KX672" s="1">
        <v>1</v>
      </c>
      <c r="KY672" s="1">
        <v>0</v>
      </c>
      <c r="KZ672" s="1">
        <v>3</v>
      </c>
      <c r="LA672" s="11" t="s">
        <v>2428</v>
      </c>
      <c r="LB672" s="11"/>
      <c r="LC672" s="11"/>
    </row>
    <row r="673" spans="1:315">
      <c r="A673" s="1">
        <v>6</v>
      </c>
      <c r="B673" s="1">
        <f>COUNTIFS($D$3:D673,D673,$F$3:F673,F673)</f>
        <v>1</v>
      </c>
      <c r="C673" s="34">
        <v>12103</v>
      </c>
      <c r="D673" s="72" t="s">
        <v>981</v>
      </c>
      <c r="E673" s="73" t="s">
        <v>503</v>
      </c>
      <c r="F673" s="75">
        <v>5402022274</v>
      </c>
      <c r="G673" s="74">
        <v>66</v>
      </c>
      <c r="H673" s="442">
        <v>43832</v>
      </c>
      <c r="I673" s="29" t="s">
        <v>647</v>
      </c>
      <c r="J673" s="24" t="s">
        <v>486</v>
      </c>
      <c r="K673" s="2" t="s">
        <v>429</v>
      </c>
      <c r="L673" s="1">
        <v>18</v>
      </c>
      <c r="M673" s="2">
        <v>2</v>
      </c>
      <c r="N673" s="2" t="s">
        <v>643</v>
      </c>
      <c r="O673" s="1"/>
      <c r="P673" s="1" t="s">
        <v>976</v>
      </c>
      <c r="Q673" s="25"/>
      <c r="R673" s="25"/>
      <c r="S673" s="2"/>
      <c r="T673" s="45" t="s">
        <v>782</v>
      </c>
      <c r="U673" s="45"/>
      <c r="V673" s="47" t="s">
        <v>858</v>
      </c>
      <c r="W673" s="27"/>
      <c r="X673" s="56"/>
      <c r="Y673" s="56"/>
      <c r="Z673" s="29"/>
      <c r="AA673" s="1" t="s">
        <v>768</v>
      </c>
      <c r="AB673" s="1"/>
      <c r="AC673" s="112">
        <v>422</v>
      </c>
      <c r="AD673" s="112">
        <v>7600</v>
      </c>
      <c r="AE673" s="11"/>
      <c r="AF673" s="11"/>
      <c r="AG673" s="11" t="s">
        <v>490</v>
      </c>
      <c r="AH673" s="112">
        <v>550</v>
      </c>
      <c r="AI673" s="11"/>
      <c r="AJ673" s="11"/>
      <c r="AK673" s="112"/>
      <c r="AL673" s="1"/>
      <c r="AM673" s="1"/>
      <c r="AN673" s="1"/>
      <c r="AO673" s="113">
        <v>13.9</v>
      </c>
      <c r="AP673" s="114">
        <v>62.9</v>
      </c>
      <c r="AQ673" s="115">
        <v>22.6</v>
      </c>
      <c r="AR673" s="116">
        <f>AO673+AP673+AQ673</f>
        <v>99.4</v>
      </c>
      <c r="AS673" s="117">
        <f>AO673/AP673</f>
        <v>0.22098569157392689</v>
      </c>
      <c r="AT673" s="118">
        <f>AO673/AP673*AQ673</f>
        <v>4.9942766295707477</v>
      </c>
      <c r="AU673" s="119">
        <f>AO673/(AP673+AQ673)</f>
        <v>0.16257309941520467</v>
      </c>
      <c r="AV673" s="19">
        <v>10.981000000000002</v>
      </c>
      <c r="AW673" s="19">
        <f>95-AY673</f>
        <v>79</v>
      </c>
      <c r="AX673" s="120">
        <v>2.2240000000000002</v>
      </c>
      <c r="AY673" s="19">
        <v>16</v>
      </c>
      <c r="AZ673" s="1" t="s">
        <v>431</v>
      </c>
      <c r="BA673" s="55">
        <v>26.2</v>
      </c>
      <c r="BB673" s="1" t="s">
        <v>431</v>
      </c>
      <c r="BC673" s="6">
        <v>0.4</v>
      </c>
      <c r="BD673" s="6">
        <v>90.7</v>
      </c>
      <c r="BE673" s="19">
        <v>62.4</v>
      </c>
      <c r="BF673" s="19">
        <v>46.5</v>
      </c>
      <c r="BG673" s="2">
        <v>8997</v>
      </c>
      <c r="BH673" s="20">
        <v>328</v>
      </c>
      <c r="BI673" s="19">
        <v>1</v>
      </c>
      <c r="BJ673" s="19">
        <v>25.2</v>
      </c>
      <c r="BK673" s="1">
        <v>74.8</v>
      </c>
      <c r="BL673" s="144">
        <f>BJ673/BK673</f>
        <v>0.33689839572192515</v>
      </c>
      <c r="BM673" s="122">
        <v>0.2</v>
      </c>
      <c r="BN673" s="6">
        <f>BM673*100/AO673</f>
        <v>1.4388489208633093</v>
      </c>
      <c r="BO673" s="1" t="s">
        <v>431</v>
      </c>
      <c r="BP673" s="19">
        <v>53.790000000000006</v>
      </c>
      <c r="BQ673" s="19">
        <v>81.649999999999991</v>
      </c>
      <c r="BR673" s="4">
        <v>57197</v>
      </c>
      <c r="BS673" s="6">
        <f>BX673+BZ673</f>
        <v>62.099999999999994</v>
      </c>
      <c r="BT673" s="4">
        <v>93.6</v>
      </c>
      <c r="BU673" s="42">
        <v>12820.68</v>
      </c>
      <c r="BV673" s="6">
        <f>100-BT673</f>
        <v>6.4000000000000057</v>
      </c>
      <c r="BW673" s="6">
        <f>BY673+CA673+CC673</f>
        <v>62.459700000000005</v>
      </c>
      <c r="BX673" s="4">
        <v>33.799999999999997</v>
      </c>
      <c r="BY673" s="22">
        <f>BX673*AP673/100</f>
        <v>21.260200000000001</v>
      </c>
      <c r="BZ673" s="4">
        <v>28.3</v>
      </c>
      <c r="CA673" s="22">
        <f>BZ673*AP673/100</f>
        <v>17.800699999999999</v>
      </c>
      <c r="CB673" s="4">
        <v>37.200000000000003</v>
      </c>
      <c r="CC673" s="22">
        <f>CB673*AP673/100</f>
        <v>23.398800000000001</v>
      </c>
      <c r="CD673" s="22">
        <v>0.83</v>
      </c>
      <c r="CE673" s="123">
        <v>99.6</v>
      </c>
      <c r="CF673" s="124">
        <v>11495.4</v>
      </c>
      <c r="CG673" s="123">
        <v>99.4</v>
      </c>
      <c r="CH673" s="124">
        <v>7589.4000000000005</v>
      </c>
      <c r="CI673" s="123">
        <v>92.7</v>
      </c>
      <c r="CJ673" s="123">
        <v>96.7</v>
      </c>
      <c r="CK673" s="124">
        <v>7169.4</v>
      </c>
      <c r="CL673" s="19">
        <f>BX673/BZ673</f>
        <v>1.19434628975265</v>
      </c>
      <c r="CM673" s="22"/>
      <c r="CN673" s="22"/>
      <c r="CO673" s="22"/>
      <c r="CP673" s="6"/>
      <c r="CQ673" s="19"/>
      <c r="CR673" s="19"/>
      <c r="CS673" s="19"/>
      <c r="CT673" s="22"/>
      <c r="CU673" s="139"/>
      <c r="CV673" s="139"/>
      <c r="CW673" s="22"/>
      <c r="CX673" s="22"/>
      <c r="CY673" s="1"/>
      <c r="CZ673" s="22"/>
      <c r="DA673" s="1"/>
      <c r="DB673" s="126" t="s">
        <v>440</v>
      </c>
      <c r="DC673" s="127"/>
      <c r="DD673" s="128" t="s">
        <v>956</v>
      </c>
      <c r="DE673" s="1"/>
      <c r="DF673" s="1"/>
      <c r="DG673" s="1"/>
      <c r="DH673" s="1"/>
      <c r="DI673" s="1" t="s">
        <v>433</v>
      </c>
      <c r="DJ673" s="205" t="s">
        <v>482</v>
      </c>
      <c r="DK673" s="4">
        <v>2</v>
      </c>
      <c r="DL673" s="4"/>
      <c r="DM673" s="4"/>
      <c r="DN673" s="16">
        <v>0</v>
      </c>
      <c r="DO673" s="4"/>
      <c r="DP673" s="4"/>
      <c r="DQ673" s="4"/>
      <c r="DR673" s="1" t="s">
        <v>430</v>
      </c>
      <c r="DS673" s="1" t="s">
        <v>430</v>
      </c>
      <c r="DT673" s="1">
        <v>384</v>
      </c>
      <c r="DU673" s="1">
        <v>23.2</v>
      </c>
      <c r="DV673" s="1">
        <v>76.8</v>
      </c>
      <c r="DW673" s="1" t="s">
        <v>430</v>
      </c>
      <c r="DX673" s="1" t="s">
        <v>430</v>
      </c>
      <c r="DY673" s="1" t="s">
        <v>430</v>
      </c>
      <c r="DZ673" s="1" t="s">
        <v>430</v>
      </c>
      <c r="EA673" s="1">
        <v>0</v>
      </c>
      <c r="EB673" s="1"/>
      <c r="EC673" s="36"/>
      <c r="ED673" s="36"/>
      <c r="EE673" s="4">
        <v>18</v>
      </c>
      <c r="EF673" s="4">
        <v>10</v>
      </c>
      <c r="EG673" s="4"/>
      <c r="EH673" s="4">
        <v>1</v>
      </c>
      <c r="EI673" s="4" t="s">
        <v>2738</v>
      </c>
      <c r="EJ673" s="4">
        <v>180</v>
      </c>
      <c r="EK673" s="4">
        <v>100</v>
      </c>
      <c r="EL673" s="6">
        <f>EK673/(EJ673*EJ673*0.01*0.01)</f>
        <v>30.864197530864196</v>
      </c>
      <c r="EM673" s="4"/>
      <c r="EN673" s="4">
        <v>1</v>
      </c>
      <c r="EO673" s="4">
        <v>3</v>
      </c>
      <c r="EP673" s="4">
        <v>2</v>
      </c>
      <c r="EQ673" s="31">
        <v>8</v>
      </c>
      <c r="ER673" s="14">
        <v>44886</v>
      </c>
      <c r="ES673" s="129">
        <v>12103</v>
      </c>
      <c r="ET673" s="130">
        <v>75</v>
      </c>
      <c r="EU673" s="130">
        <v>9010</v>
      </c>
      <c r="EV673" s="130">
        <v>8000</v>
      </c>
      <c r="EW673" s="130">
        <v>40560</v>
      </c>
      <c r="EX673" s="130">
        <v>3297</v>
      </c>
      <c r="EY673" s="131">
        <f>EX673/EV673*EW673/ET673</f>
        <v>222.87720000000002</v>
      </c>
      <c r="EZ673" s="38">
        <f>L673*EY673</f>
        <v>4011.7896000000001</v>
      </c>
      <c r="FA673" s="9"/>
      <c r="FB673" s="9"/>
      <c r="FC673" s="9"/>
      <c r="FD673" s="9"/>
      <c r="FE673" s="132"/>
      <c r="FF673" s="132"/>
      <c r="FG673" s="132"/>
      <c r="FH673" s="133"/>
      <c r="FI673" s="11"/>
      <c r="FJ673" s="133"/>
      <c r="FK673" s="135"/>
      <c r="FL673" s="136"/>
      <c r="FM673" s="9"/>
      <c r="FN673" s="1"/>
      <c r="FO673" s="40">
        <f>AC673/1000</f>
        <v>0.42199999999999999</v>
      </c>
      <c r="FP673" s="9"/>
      <c r="FQ673" s="118">
        <f>EX673*100/EU673</f>
        <v>36.592674805771367</v>
      </c>
      <c r="FR673" s="137">
        <f>EY673/1000</f>
        <v>0.22287720000000003</v>
      </c>
      <c r="FS673" s="140">
        <f>DT673/EY673</f>
        <v>1.7229218601095131</v>
      </c>
      <c r="FT673" s="140"/>
      <c r="FU673" s="335"/>
      <c r="FV673" s="344">
        <v>42005</v>
      </c>
      <c r="FW673" s="210"/>
      <c r="FX673" s="244" t="s">
        <v>2471</v>
      </c>
      <c r="FY673" s="243" t="s">
        <v>2693</v>
      </c>
      <c r="FZ673" s="1"/>
      <c r="GA673" s="1">
        <v>3</v>
      </c>
      <c r="GB673" s="9"/>
      <c r="GC673" s="9"/>
      <c r="GD673" s="1"/>
      <c r="GE673" s="20">
        <v>0</v>
      </c>
      <c r="GF673" s="237" t="s">
        <v>513</v>
      </c>
      <c r="GG673" s="1"/>
      <c r="GH673" s="28">
        <v>43958</v>
      </c>
      <c r="GI673" s="351">
        <v>1</v>
      </c>
      <c r="GJ673" s="244" t="s">
        <v>2986</v>
      </c>
      <c r="GK673" s="1"/>
      <c r="GL673" s="244" t="s">
        <v>513</v>
      </c>
      <c r="GM673" s="9"/>
      <c r="GN673" s="1"/>
      <c r="GO673" s="10">
        <v>43832</v>
      </c>
      <c r="GP673" s="10"/>
      <c r="GQ673" s="20"/>
      <c r="GR673" s="138"/>
      <c r="GS673" s="1"/>
      <c r="GT673" s="1"/>
      <c r="GU673" s="1"/>
      <c r="GV673" s="1"/>
      <c r="GW673" s="1"/>
      <c r="GX673" s="1"/>
      <c r="GY673" s="9"/>
      <c r="GZ673" s="9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9"/>
      <c r="KC673" s="9"/>
      <c r="KD673" s="9"/>
      <c r="KE673" s="20">
        <f>FR673*AO673/100*1000</f>
        <v>30.979930800000005</v>
      </c>
      <c r="KF673" s="20">
        <f>FR673*AP673/100*1000</f>
        <v>140.18975880000002</v>
      </c>
      <c r="KG673" s="20">
        <f>FR673*AQ673/100*1000</f>
        <v>50.370247200000009</v>
      </c>
      <c r="KH673" s="20">
        <f>FR673*AX673/100*1000</f>
        <v>4.9567889280000008</v>
      </c>
      <c r="KI673" s="20">
        <f>FR673*BM673/100*1000</f>
        <v>0.44575440000000005</v>
      </c>
      <c r="KJ673" s="20">
        <f>FR673*BY673/100*1000</f>
        <v>47.384138474400004</v>
      </c>
      <c r="KK673" s="20">
        <f>FR673*CA673/100*1000</f>
        <v>39.673701740399999</v>
      </c>
      <c r="KL673" s="20">
        <f>FR673*CC673/100*1000</f>
        <v>52.15059027360001</v>
      </c>
      <c r="KM673" s="9"/>
      <c r="KN673" s="9"/>
      <c r="KO673" s="9"/>
      <c r="KP673" s="1"/>
      <c r="KQ673" s="9"/>
      <c r="KR673" s="9"/>
      <c r="KS673" s="23">
        <v>43958</v>
      </c>
      <c r="KT673" s="20">
        <v>2</v>
      </c>
      <c r="KU673" s="1">
        <v>3</v>
      </c>
      <c r="KV673" s="1">
        <v>2</v>
      </c>
      <c r="KW673" s="23">
        <v>44951</v>
      </c>
      <c r="KX673" s="1">
        <v>1</v>
      </c>
      <c r="KY673" s="1">
        <v>4</v>
      </c>
      <c r="KZ673" s="1">
        <v>4</v>
      </c>
      <c r="LA673" s="11" t="s">
        <v>2438</v>
      </c>
      <c r="LB673" s="11"/>
      <c r="LC673" s="11"/>
    </row>
    <row r="674" spans="1:315">
      <c r="A674" s="1">
        <v>49</v>
      </c>
      <c r="B674" s="1">
        <f>COUNTIFS($D$3:D674,D674,$F$3:F674,F674)</f>
        <v>2</v>
      </c>
      <c r="C674" s="34">
        <v>14693</v>
      </c>
      <c r="D674" s="72" t="s">
        <v>981</v>
      </c>
      <c r="E674" s="73" t="s">
        <v>503</v>
      </c>
      <c r="F674" s="75">
        <v>5402022274</v>
      </c>
      <c r="G674" s="74">
        <v>67</v>
      </c>
      <c r="H674" s="442">
        <v>44259</v>
      </c>
      <c r="I674" s="29" t="s">
        <v>646</v>
      </c>
      <c r="J674" s="24" t="s">
        <v>486</v>
      </c>
      <c r="K674" s="2" t="s">
        <v>429</v>
      </c>
      <c r="L674" s="2">
        <v>16</v>
      </c>
      <c r="M674" s="2" t="s">
        <v>661</v>
      </c>
      <c r="N674" s="2" t="s">
        <v>644</v>
      </c>
      <c r="O674" s="11"/>
      <c r="P674" s="2" t="s">
        <v>1437</v>
      </c>
      <c r="Q674" s="11"/>
      <c r="R674" s="11"/>
      <c r="S674" s="11"/>
      <c r="T674" s="41"/>
      <c r="U674" s="41"/>
      <c r="V674" s="61" t="s">
        <v>1358</v>
      </c>
      <c r="W674" s="41"/>
      <c r="X674" s="63"/>
      <c r="Y674" s="63"/>
      <c r="Z674" s="11"/>
      <c r="AA674" s="1" t="s">
        <v>793</v>
      </c>
      <c r="AB674" s="1"/>
      <c r="AC674" s="112">
        <v>217</v>
      </c>
      <c r="AD674" s="112">
        <v>34000</v>
      </c>
      <c r="AE674" s="11"/>
      <c r="AF674" s="11"/>
      <c r="AG674" s="11" t="s">
        <v>482</v>
      </c>
      <c r="AH674" s="112">
        <v>250</v>
      </c>
      <c r="AI674" s="11"/>
      <c r="AJ674" s="11"/>
      <c r="AK674" s="112"/>
      <c r="AL674" s="1"/>
      <c r="AM674" s="11"/>
      <c r="AN674" s="1"/>
      <c r="AO674" s="113">
        <v>20.5</v>
      </c>
      <c r="AP674" s="114">
        <v>68.599999999999994</v>
      </c>
      <c r="AQ674" s="115">
        <v>8.2200000000000006</v>
      </c>
      <c r="AR674" s="116">
        <f>AO674+AP674+AQ674</f>
        <v>97.32</v>
      </c>
      <c r="AS674" s="117">
        <f>AO674/AP674</f>
        <v>0.29883381924198255</v>
      </c>
      <c r="AT674" s="118">
        <f>AO674/AP674*AQ674</f>
        <v>2.4564139941690968</v>
      </c>
      <c r="AU674" s="119">
        <f>AO674/(AP674+AQ674)</f>
        <v>0.26685758916948715</v>
      </c>
      <c r="AV674" s="19">
        <f>AW674*AO674/100</f>
        <v>16.97</v>
      </c>
      <c r="AW674" s="19">
        <f>98-AY674-(CD674*100/AO674)</f>
        <v>82.780487804878049</v>
      </c>
      <c r="AX674" s="120">
        <v>1.84</v>
      </c>
      <c r="AY674" s="19">
        <f>AX674*100/AO674</f>
        <v>8.9756097560975618</v>
      </c>
      <c r="AZ674" s="1" t="s">
        <v>431</v>
      </c>
      <c r="BA674" s="55">
        <v>32.5</v>
      </c>
      <c r="BB674" s="1" t="s">
        <v>431</v>
      </c>
      <c r="BC674" s="6">
        <v>0.46</v>
      </c>
      <c r="BD674" s="6"/>
      <c r="BE674" s="19"/>
      <c r="BF674" s="19"/>
      <c r="BG674" s="2">
        <v>4717</v>
      </c>
      <c r="BH674" s="2">
        <v>266</v>
      </c>
      <c r="BI674" s="19">
        <v>1.43</v>
      </c>
      <c r="BJ674" s="19">
        <v>29.3</v>
      </c>
      <c r="BK674" s="1">
        <v>70.7</v>
      </c>
      <c r="BL674" s="121">
        <f>BJ674/BK674</f>
        <v>0.41442715700141441</v>
      </c>
      <c r="BM674" s="122">
        <v>0.28999999999999998</v>
      </c>
      <c r="BN674" s="6">
        <f>BM674*100/AO674</f>
        <v>1.4146341463414633</v>
      </c>
      <c r="BO674" s="1" t="s">
        <v>431</v>
      </c>
      <c r="BP674" s="19">
        <v>29.8</v>
      </c>
      <c r="BQ674" s="19">
        <v>41.6</v>
      </c>
      <c r="BR674" s="6">
        <v>35961.450000000004</v>
      </c>
      <c r="BS674" s="6">
        <f>BX674+BZ674</f>
        <v>43.94</v>
      </c>
      <c r="BT674" s="4">
        <v>90.1</v>
      </c>
      <c r="BU674" s="4">
        <v>7009</v>
      </c>
      <c r="BV674" s="6">
        <f>100-BT674</f>
        <v>9.9000000000000057</v>
      </c>
      <c r="BW674" s="6">
        <f>BY674+CA674+CC674</f>
        <v>68.627439999999993</v>
      </c>
      <c r="BX674" s="22">
        <v>5.54</v>
      </c>
      <c r="BY674" s="22">
        <f>BX674*AP674/100</f>
        <v>3.80044</v>
      </c>
      <c r="BZ674" s="4">
        <v>38.4</v>
      </c>
      <c r="CA674" s="22">
        <f>BZ674*AP674/100</f>
        <v>26.342399999999998</v>
      </c>
      <c r="CB674" s="4">
        <v>56.1</v>
      </c>
      <c r="CC674" s="22">
        <f>CB674*AP674/100</f>
        <v>38.484599999999993</v>
      </c>
      <c r="CD674" s="22">
        <v>1.28</v>
      </c>
      <c r="CE674" s="123">
        <v>97</v>
      </c>
      <c r="CF674" s="123">
        <v>6675</v>
      </c>
      <c r="CG674" s="123">
        <v>73.3</v>
      </c>
      <c r="CH674" s="123">
        <v>4775</v>
      </c>
      <c r="CI674" s="123">
        <v>12.4</v>
      </c>
      <c r="CJ674" s="123">
        <v>40.5</v>
      </c>
      <c r="CK674" s="123">
        <v>4674</v>
      </c>
      <c r="CL674" s="19">
        <f>BX674/BZ674</f>
        <v>0.14427083333333335</v>
      </c>
      <c r="CM674" s="22">
        <v>4.6399999999999997</v>
      </c>
      <c r="CN674" s="22">
        <v>11.3</v>
      </c>
      <c r="CO674" s="22">
        <v>3.26</v>
      </c>
      <c r="CP674" s="6"/>
      <c r="CQ674" s="19"/>
      <c r="CR674" s="19"/>
      <c r="CS674" s="20"/>
      <c r="CT674" s="22"/>
      <c r="CU674" s="139"/>
      <c r="CV674" s="139"/>
      <c r="CW674" s="22"/>
      <c r="CX674" s="22"/>
      <c r="CY674" s="1"/>
      <c r="CZ674" s="22"/>
      <c r="DA674" s="16"/>
      <c r="DB674" s="126" t="s">
        <v>440</v>
      </c>
      <c r="DC674" s="127"/>
      <c r="DD674" s="128" t="s">
        <v>1456</v>
      </c>
      <c r="DE674" s="1"/>
      <c r="DF674" s="1"/>
      <c r="DG674" s="1"/>
      <c r="DH674" s="1"/>
      <c r="DI674" s="1" t="s">
        <v>433</v>
      </c>
      <c r="DJ674" s="205" t="s">
        <v>482</v>
      </c>
      <c r="DK674" s="4">
        <v>2</v>
      </c>
      <c r="DL674" s="4"/>
      <c r="DM674" s="4"/>
      <c r="DN674" s="16">
        <v>0</v>
      </c>
      <c r="DO674" s="4"/>
      <c r="DP674" s="4"/>
      <c r="DQ674" s="4"/>
      <c r="DR674" s="1" t="s">
        <v>430</v>
      </c>
      <c r="DS674" s="1" t="s">
        <v>430</v>
      </c>
      <c r="DT674" s="1">
        <v>164</v>
      </c>
      <c r="DU674" s="1">
        <v>19.5</v>
      </c>
      <c r="DV674" s="1">
        <v>80.5</v>
      </c>
      <c r="DW674" s="1" t="s">
        <v>430</v>
      </c>
      <c r="DX674" s="1" t="s">
        <v>430</v>
      </c>
      <c r="DY674" s="1" t="s">
        <v>430</v>
      </c>
      <c r="DZ674" s="1" t="s">
        <v>430</v>
      </c>
      <c r="EA674" s="1">
        <v>0</v>
      </c>
      <c r="EB674" s="1"/>
      <c r="EC674" s="36"/>
      <c r="ED674" s="36"/>
      <c r="EE674" s="4">
        <f>L674</f>
        <v>16</v>
      </c>
      <c r="EF674" s="4" t="s">
        <v>430</v>
      </c>
      <c r="EG674" s="4"/>
      <c r="EH674" s="4">
        <v>1</v>
      </c>
      <c r="EI674" s="4" t="s">
        <v>2738</v>
      </c>
      <c r="EJ674" s="4">
        <v>180</v>
      </c>
      <c r="EK674" s="4">
        <v>100</v>
      </c>
      <c r="EL674" s="6">
        <f>EK674/(EJ674*EJ674*0.01*0.01)</f>
        <v>30.864197530864196</v>
      </c>
      <c r="EM674" s="4"/>
      <c r="EN674" s="4">
        <v>1</v>
      </c>
      <c r="EO674" s="4">
        <v>3</v>
      </c>
      <c r="EP674" s="4">
        <v>2</v>
      </c>
      <c r="EQ674" s="31">
        <v>8</v>
      </c>
      <c r="ER674" s="14">
        <v>44886</v>
      </c>
      <c r="ES674" s="129">
        <v>12103</v>
      </c>
      <c r="ET674" s="130">
        <v>75</v>
      </c>
      <c r="EU674" s="130">
        <v>9010</v>
      </c>
      <c r="EV674" s="130">
        <v>8000</v>
      </c>
      <c r="EW674" s="130">
        <v>40560</v>
      </c>
      <c r="EX674" s="130">
        <v>3297</v>
      </c>
      <c r="EY674" s="131">
        <f>EX674/EV674*EW674/ET674</f>
        <v>222.87720000000002</v>
      </c>
      <c r="EZ674" s="38">
        <f>L674*EY674</f>
        <v>3566.0352000000003</v>
      </c>
      <c r="FA674" s="9"/>
      <c r="FB674" s="9"/>
      <c r="FC674" s="9"/>
      <c r="FD674" s="9"/>
      <c r="FE674" s="132"/>
      <c r="FF674" s="132"/>
      <c r="FG674" s="132"/>
      <c r="FH674" s="133"/>
      <c r="FI674" s="11"/>
      <c r="FJ674" s="133"/>
      <c r="FK674" s="135"/>
      <c r="FL674" s="136"/>
      <c r="FM674" s="9"/>
      <c r="FN674" s="1"/>
      <c r="FO674" s="40">
        <f>AC674/1000</f>
        <v>0.217</v>
      </c>
      <c r="FP674" s="9"/>
      <c r="FQ674" s="118">
        <f>EX674*100/EU674</f>
        <v>36.592674805771367</v>
      </c>
      <c r="FR674" s="137">
        <f>EY674/1000</f>
        <v>0.22287720000000003</v>
      </c>
      <c r="FS674" s="140">
        <f>DT674/EY674</f>
        <v>0.73583121108843785</v>
      </c>
      <c r="FT674" s="140"/>
      <c r="FU674" s="335"/>
      <c r="FV674" s="344">
        <v>42005</v>
      </c>
      <c r="FW674" s="210"/>
      <c r="FX674" s="244" t="s">
        <v>2471</v>
      </c>
      <c r="FY674" s="243" t="s">
        <v>2693</v>
      </c>
      <c r="FZ674" s="1"/>
      <c r="GA674" s="1">
        <v>3</v>
      </c>
      <c r="GB674" s="9"/>
      <c r="GC674" s="9"/>
      <c r="GD674" s="1"/>
      <c r="GE674" s="20">
        <v>0</v>
      </c>
      <c r="GF674" s="237" t="s">
        <v>513</v>
      </c>
      <c r="GG674" s="1"/>
      <c r="GH674" s="28">
        <v>44763</v>
      </c>
      <c r="GI674" s="352" t="s">
        <v>2488</v>
      </c>
      <c r="GJ674" s="244" t="s">
        <v>2986</v>
      </c>
      <c r="GK674" s="1"/>
      <c r="GL674" s="244" t="s">
        <v>513</v>
      </c>
      <c r="GM674" s="9"/>
      <c r="GN674" s="1"/>
      <c r="GO674" s="10">
        <v>44259</v>
      </c>
      <c r="GP674" s="10"/>
      <c r="GQ674" s="20"/>
      <c r="GR674" s="138"/>
      <c r="GS674" s="1"/>
      <c r="GT674" s="19">
        <v>0.82139109700000024</v>
      </c>
      <c r="GU674" s="1"/>
      <c r="GV674" s="145">
        <v>0.27702830319999999</v>
      </c>
      <c r="GW674" s="1"/>
      <c r="GX674" s="1"/>
      <c r="GY674" s="9"/>
      <c r="GZ674" s="9"/>
      <c r="HA674" s="32">
        <v>0.4</v>
      </c>
      <c r="HB674" s="32">
        <v>1.1100000000000001</v>
      </c>
      <c r="HC674" s="33">
        <v>581.4</v>
      </c>
      <c r="HD674" s="32">
        <v>4.0599999999999996</v>
      </c>
      <c r="HE674" s="32">
        <v>0</v>
      </c>
      <c r="HF674" s="32">
        <v>0</v>
      </c>
      <c r="HG674" s="33">
        <v>18502.05</v>
      </c>
      <c r="HH674" s="32">
        <v>21.2</v>
      </c>
      <c r="HI674" s="33">
        <v>97.62</v>
      </c>
      <c r="HJ674" s="32">
        <v>91.19</v>
      </c>
      <c r="HK674" s="32">
        <v>0</v>
      </c>
      <c r="HL674" s="32">
        <v>0</v>
      </c>
      <c r="HM674" s="32">
        <v>118.35</v>
      </c>
      <c r="HN674" s="32">
        <v>0</v>
      </c>
      <c r="HO674" s="32">
        <v>164.37</v>
      </c>
      <c r="HP674" s="33">
        <v>2418.2199999999998</v>
      </c>
      <c r="HQ674" s="32">
        <v>17.809999999999999</v>
      </c>
      <c r="HR674" s="32">
        <v>0</v>
      </c>
      <c r="HS674" s="32">
        <v>392.03</v>
      </c>
      <c r="HT674" s="32">
        <v>314.02999999999997</v>
      </c>
      <c r="HU674" s="32">
        <v>775.89</v>
      </c>
      <c r="HV674" s="32">
        <v>6.31</v>
      </c>
      <c r="HW674" s="32">
        <v>119.4</v>
      </c>
      <c r="HX674" s="32">
        <v>14.07</v>
      </c>
      <c r="HY674" s="32">
        <v>0</v>
      </c>
      <c r="HZ674" s="32">
        <v>400.1</v>
      </c>
      <c r="IA674" s="22">
        <f>HU674/HP674</f>
        <v>0.32085170083780634</v>
      </c>
      <c r="IB674" s="1"/>
      <c r="IC674" s="1"/>
      <c r="ID674" s="1"/>
      <c r="IE674" s="1"/>
      <c r="IF674" s="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9"/>
      <c r="KC674" s="9"/>
      <c r="KD674" s="9"/>
      <c r="KE674" s="20">
        <f>FR674*AO674/100*1000</f>
        <v>45.689826000000011</v>
      </c>
      <c r="KF674" s="20">
        <f>FR674*AP674/100*1000</f>
        <v>152.89375920000001</v>
      </c>
      <c r="KG674" s="20">
        <f>FR674*AQ674/100*1000</f>
        <v>18.320505840000003</v>
      </c>
      <c r="KH674" s="20">
        <f>FR674*AX674/100*1000</f>
        <v>4.1009404800000002</v>
      </c>
      <c r="KI674" s="20">
        <f>FR674*BM674/100*1000</f>
        <v>0.64634387999999998</v>
      </c>
      <c r="KJ674" s="20">
        <f>FR674*BY674/100*1000</f>
        <v>8.4703142596800003</v>
      </c>
      <c r="KK674" s="20">
        <f>FR674*CA674/100*1000</f>
        <v>58.711203532799999</v>
      </c>
      <c r="KL674" s="20">
        <f>FR674*CC674/100*1000</f>
        <v>85.77339891119999</v>
      </c>
      <c r="KM674" s="9"/>
      <c r="KN674" s="9"/>
      <c r="KO674" s="9"/>
      <c r="KP674" s="1"/>
      <c r="KQ674" s="9"/>
      <c r="KR674" s="9"/>
      <c r="KS674" s="23">
        <v>44847</v>
      </c>
      <c r="KT674" s="20">
        <v>2</v>
      </c>
      <c r="KU674" s="1">
        <v>3</v>
      </c>
      <c r="KV674" s="1">
        <v>2</v>
      </c>
      <c r="KW674" s="23">
        <v>44951</v>
      </c>
      <c r="KX674" s="1">
        <v>1</v>
      </c>
      <c r="KY674" s="1">
        <v>4</v>
      </c>
      <c r="KZ674" s="1">
        <v>4</v>
      </c>
      <c r="LA674" s="11" t="s">
        <v>2438</v>
      </c>
      <c r="LB674" s="11"/>
      <c r="LC674" s="11"/>
    </row>
    <row r="675" spans="1:315">
      <c r="A675" s="1">
        <v>280</v>
      </c>
      <c r="B675" s="415">
        <f>COUNTIFS($D$3:D675,D675,$F$3:F675,F675)</f>
        <v>1</v>
      </c>
      <c r="C675" s="34">
        <v>11697</v>
      </c>
      <c r="D675" s="21" t="s">
        <v>809</v>
      </c>
      <c r="E675" s="2" t="s">
        <v>498</v>
      </c>
      <c r="F675" s="12">
        <v>535717073</v>
      </c>
      <c r="G675" s="1">
        <v>66</v>
      </c>
      <c r="H675" s="441">
        <v>43735</v>
      </c>
      <c r="I675" s="29" t="s">
        <v>441</v>
      </c>
      <c r="J675" s="24" t="s">
        <v>486</v>
      </c>
      <c r="K675" s="2" t="s">
        <v>429</v>
      </c>
      <c r="L675" s="1">
        <v>5</v>
      </c>
      <c r="M675" s="2">
        <v>3</v>
      </c>
      <c r="N675" s="2" t="s">
        <v>643</v>
      </c>
      <c r="O675" s="1"/>
      <c r="P675" s="1" t="s">
        <v>808</v>
      </c>
      <c r="Q675" s="25"/>
      <c r="R675" s="25"/>
      <c r="S675" s="2"/>
      <c r="T675" s="45" t="s">
        <v>782</v>
      </c>
      <c r="U675" s="45"/>
      <c r="V675" s="46" t="s">
        <v>801</v>
      </c>
      <c r="W675" s="27"/>
      <c r="X675" s="56"/>
      <c r="Y675" s="56"/>
      <c r="Z675" s="29"/>
      <c r="AA675" s="1" t="s">
        <v>797</v>
      </c>
      <c r="AB675" s="1"/>
      <c r="AC675" s="112">
        <v>93</v>
      </c>
      <c r="AD675" s="112">
        <v>465</v>
      </c>
      <c r="AE675" s="11"/>
      <c r="AF675" s="11"/>
      <c r="AG675" s="11" t="s">
        <v>482</v>
      </c>
      <c r="AH675" s="112">
        <v>50</v>
      </c>
      <c r="AI675" s="11"/>
      <c r="AJ675" s="1"/>
      <c r="AK675" s="112"/>
      <c r="AL675" s="1"/>
      <c r="AM675" s="1"/>
      <c r="AN675" s="1"/>
      <c r="AO675" s="113">
        <v>55.4</v>
      </c>
      <c r="AP675" s="114">
        <v>38.200000000000003</v>
      </c>
      <c r="AQ675" s="115">
        <v>6.2</v>
      </c>
      <c r="AR675" s="116">
        <f>AO675+AP675+AQ675</f>
        <v>99.8</v>
      </c>
      <c r="AS675" s="117">
        <f>AO675/AP675</f>
        <v>1.450261780104712</v>
      </c>
      <c r="AT675" s="118">
        <f>AO675/AP675*AQ675</f>
        <v>8.991623036649214</v>
      </c>
      <c r="AU675" s="119">
        <f>AO675/(AP675+AQ675)</f>
        <v>1.2477477477477477</v>
      </c>
      <c r="AV675" s="19">
        <v>50.746399999999994</v>
      </c>
      <c r="AW675" s="19">
        <f>95-AY675</f>
        <v>91.6</v>
      </c>
      <c r="AX675" s="120">
        <v>1.8835999999999999</v>
      </c>
      <c r="AY675" s="19">
        <v>3.4</v>
      </c>
      <c r="AZ675" s="1" t="s">
        <v>431</v>
      </c>
      <c r="BA675" s="142" t="s">
        <v>431</v>
      </c>
      <c r="BB675" s="1" t="s">
        <v>431</v>
      </c>
      <c r="BC675" s="6">
        <v>0.19</v>
      </c>
      <c r="BD675" s="6"/>
      <c r="BE675" s="19">
        <v>32.4</v>
      </c>
      <c r="BF675" s="19">
        <v>20</v>
      </c>
      <c r="BG675" s="64">
        <v>4513.5714285714284</v>
      </c>
      <c r="BH675" s="20">
        <v>128</v>
      </c>
      <c r="BI675" s="19">
        <v>0</v>
      </c>
      <c r="BJ675" s="19">
        <v>25.2</v>
      </c>
      <c r="BK675" s="1">
        <v>74.8</v>
      </c>
      <c r="BL675" s="144">
        <f>BJ675/BK675</f>
        <v>0.33689839572192515</v>
      </c>
      <c r="BM675" s="122">
        <v>0.8</v>
      </c>
      <c r="BN675" s="6">
        <f>BM675*100/AO675</f>
        <v>1.4440433212996391</v>
      </c>
      <c r="BO675" s="1" t="s">
        <v>431</v>
      </c>
      <c r="BP675" s="1" t="s">
        <v>431</v>
      </c>
      <c r="BQ675" s="1" t="s">
        <v>431</v>
      </c>
      <c r="BR675" s="4">
        <v>105384</v>
      </c>
      <c r="BS675" s="6">
        <f>BX675+BZ675</f>
        <v>41.3</v>
      </c>
      <c r="BT675" s="4">
        <v>88.6</v>
      </c>
      <c r="BU675" s="42">
        <v>6720.0000000000009</v>
      </c>
      <c r="BV675" s="6">
        <f>100-BT675</f>
        <v>11.400000000000006</v>
      </c>
      <c r="BW675" s="6">
        <f>BY675+CA675+CC675</f>
        <v>37.741600000000005</v>
      </c>
      <c r="BX675" s="4">
        <v>12.8</v>
      </c>
      <c r="BY675" s="22">
        <f>BX675*AP675/100</f>
        <v>4.8896000000000006</v>
      </c>
      <c r="BZ675" s="4">
        <v>28.5</v>
      </c>
      <c r="CA675" s="22">
        <f>BZ675*AP675/100</f>
        <v>10.887</v>
      </c>
      <c r="CB675" s="4">
        <v>57.5</v>
      </c>
      <c r="CC675" s="22">
        <f>CB675*AP675/100</f>
        <v>21.965</v>
      </c>
      <c r="CD675" s="6">
        <v>0.02</v>
      </c>
      <c r="CE675" s="123">
        <v>90</v>
      </c>
      <c r="CF675" s="124">
        <v>5134.75</v>
      </c>
      <c r="CG675" s="123">
        <v>85.4</v>
      </c>
      <c r="CH675" s="123">
        <v>3719</v>
      </c>
      <c r="CI675" s="123">
        <v>86</v>
      </c>
      <c r="CJ675" s="123">
        <v>86.5</v>
      </c>
      <c r="CK675" s="124">
        <v>4276.8</v>
      </c>
      <c r="CL675" s="19">
        <f>BX675/BZ675</f>
        <v>0.44912280701754387</v>
      </c>
      <c r="CM675" s="22"/>
      <c r="CN675" s="22"/>
      <c r="CO675" s="22"/>
      <c r="CP675" s="6"/>
      <c r="CQ675" s="19"/>
      <c r="CR675" s="19"/>
      <c r="CS675" s="19"/>
      <c r="CT675" s="6">
        <v>44</v>
      </c>
      <c r="CU675" s="6">
        <v>31.3</v>
      </c>
      <c r="CV675" s="6"/>
      <c r="CW675" s="22">
        <v>64.599999999999994</v>
      </c>
      <c r="CX675" s="22">
        <v>50</v>
      </c>
      <c r="CY675" s="2"/>
      <c r="CZ675" s="22">
        <v>0.24</v>
      </c>
      <c r="DA675" s="16">
        <v>3</v>
      </c>
      <c r="DB675" s="126" t="s">
        <v>257</v>
      </c>
      <c r="DC675" s="127"/>
      <c r="DD675" s="128" t="s">
        <v>721</v>
      </c>
      <c r="DE675" s="1"/>
      <c r="DF675" s="1"/>
      <c r="DG675" s="1"/>
      <c r="DH675" s="1"/>
      <c r="DI675" s="1" t="s">
        <v>435</v>
      </c>
      <c r="DJ675" s="205" t="s">
        <v>482</v>
      </c>
      <c r="DK675" s="4">
        <v>2</v>
      </c>
      <c r="DL675" s="4"/>
      <c r="DM675" s="4"/>
      <c r="DN675" s="16">
        <v>0</v>
      </c>
      <c r="DO675" s="4"/>
      <c r="DP675" s="4"/>
      <c r="DQ675" s="4"/>
      <c r="DR675" s="1" t="s">
        <v>430</v>
      </c>
      <c r="DS675" s="1" t="s">
        <v>430</v>
      </c>
      <c r="DT675" s="1">
        <v>157</v>
      </c>
      <c r="DU675" s="1">
        <v>17.8</v>
      </c>
      <c r="DV675" s="1">
        <v>82.2</v>
      </c>
      <c r="DW675" s="1" t="s">
        <v>430</v>
      </c>
      <c r="DX675" s="1" t="s">
        <v>430</v>
      </c>
      <c r="DY675" s="1" t="s">
        <v>430</v>
      </c>
      <c r="DZ675" s="1" t="s">
        <v>430</v>
      </c>
      <c r="EA675" s="1">
        <v>0</v>
      </c>
      <c r="EB675" s="1"/>
      <c r="EC675" s="4">
        <v>0</v>
      </c>
      <c r="ED675" s="4"/>
      <c r="EE675" s="4">
        <v>5</v>
      </c>
      <c r="EF675" s="4">
        <v>10</v>
      </c>
      <c r="EG675" s="4">
        <v>2</v>
      </c>
      <c r="EH675" s="4">
        <v>1</v>
      </c>
      <c r="EI675" s="4" t="s">
        <v>2435</v>
      </c>
      <c r="EJ675" s="4" t="s">
        <v>430</v>
      </c>
      <c r="EK675" s="4" t="s">
        <v>430</v>
      </c>
      <c r="EL675" s="6" t="s">
        <v>430</v>
      </c>
      <c r="EM675" s="4">
        <v>2</v>
      </c>
      <c r="EN675" s="4">
        <v>0</v>
      </c>
      <c r="EO675" s="4">
        <v>2</v>
      </c>
      <c r="EP675" s="4">
        <v>1</v>
      </c>
      <c r="EQ675" s="31" t="s">
        <v>513</v>
      </c>
      <c r="ER675" s="14" t="s">
        <v>513</v>
      </c>
      <c r="ES675" s="129">
        <v>11697</v>
      </c>
      <c r="ET675" s="130">
        <v>75</v>
      </c>
      <c r="EU675" s="130">
        <v>30194</v>
      </c>
      <c r="EV675" s="130">
        <v>16000</v>
      </c>
      <c r="EW675" s="130">
        <v>42120</v>
      </c>
      <c r="EX675" s="130">
        <v>2795</v>
      </c>
      <c r="EY675" s="131">
        <f>EX675/EV675*EW675/ET675</f>
        <v>98.104500000000002</v>
      </c>
      <c r="EZ675" s="38">
        <f>L675*EY675</f>
        <v>490.52250000000004</v>
      </c>
      <c r="FA675" s="9"/>
      <c r="FB675" s="9"/>
      <c r="FC675" s="9"/>
      <c r="FD675" s="9"/>
      <c r="FE675" s="132"/>
      <c r="FF675" s="132"/>
      <c r="FG675" s="132"/>
      <c r="FH675" s="133"/>
      <c r="FI675" s="134"/>
      <c r="FJ675" s="133"/>
      <c r="FK675" s="135"/>
      <c r="FL675" s="136"/>
      <c r="FM675" s="9"/>
      <c r="FN675" s="1"/>
      <c r="FO675" s="40">
        <f>AC675/1000</f>
        <v>9.2999999999999999E-2</v>
      </c>
      <c r="FP675" s="9"/>
      <c r="FQ675" s="118">
        <f>EX675*100/EU675</f>
        <v>9.2568059879446256</v>
      </c>
      <c r="FR675" s="137">
        <f>EY675/1000</f>
        <v>9.8104499999999997E-2</v>
      </c>
      <c r="FS675" s="9"/>
      <c r="FT675" s="1"/>
      <c r="FU675" s="336">
        <v>43709</v>
      </c>
      <c r="FV675" s="343"/>
      <c r="FW675" s="237" t="s">
        <v>1380</v>
      </c>
      <c r="FX675" s="208"/>
      <c r="FY675" s="243" t="s">
        <v>2461</v>
      </c>
      <c r="FZ675" s="1"/>
      <c r="GA675" s="1">
        <v>1</v>
      </c>
      <c r="GB675" s="9"/>
      <c r="GC675" s="9"/>
      <c r="GD675" s="1"/>
      <c r="GE675" s="20">
        <v>0</v>
      </c>
      <c r="GF675" s="237" t="s">
        <v>513</v>
      </c>
      <c r="GG675" s="1"/>
      <c r="GH675" s="28">
        <v>43768</v>
      </c>
      <c r="GI675" s="351">
        <v>1</v>
      </c>
      <c r="GJ675" s="244" t="s">
        <v>2849</v>
      </c>
      <c r="GK675" s="1"/>
      <c r="GL675" s="244" t="s">
        <v>513</v>
      </c>
      <c r="GM675" s="9"/>
      <c r="GN675" s="1"/>
      <c r="GO675" s="10">
        <v>43735</v>
      </c>
      <c r="GP675" s="10"/>
      <c r="GQ675" s="20"/>
      <c r="GR675" s="138"/>
      <c r="GS675" s="1"/>
      <c r="GT675" s="22">
        <v>2.3472628778</v>
      </c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"/>
      <c r="KC675" s="1"/>
      <c r="KD675" s="1"/>
      <c r="KE675" s="20">
        <f>FR675*AO675/100*1000</f>
        <v>54.349892999999994</v>
      </c>
      <c r="KF675" s="20">
        <f>FR675*AP675/100*1000</f>
        <v>37.475919000000005</v>
      </c>
      <c r="KG675" s="20">
        <f>FR675*AQ675/100*1000</f>
        <v>6.0824789999999993</v>
      </c>
      <c r="KH675" s="20">
        <f>FR675*AX675/100*1000</f>
        <v>1.847896362</v>
      </c>
      <c r="KI675" s="20">
        <f>FR675*BM675/100*1000</f>
        <v>0.78483599999999998</v>
      </c>
      <c r="KJ675" s="20">
        <f>FR675*BY675/100*1000</f>
        <v>4.7969176320000004</v>
      </c>
      <c r="KK675" s="20">
        <f>FR675*CA675/100*1000</f>
        <v>10.680636914999999</v>
      </c>
      <c r="KL675" s="20">
        <f>FR675*CC675/100*1000</f>
        <v>21.548653424999998</v>
      </c>
      <c r="KM675" s="1"/>
      <c r="KN675" s="1"/>
      <c r="KO675" s="1"/>
      <c r="KP675" s="1"/>
      <c r="KQ675" s="9"/>
      <c r="KR675" s="9"/>
      <c r="KS675" s="23">
        <v>43768</v>
      </c>
      <c r="KT675" s="20">
        <v>1</v>
      </c>
      <c r="KU675" s="1">
        <v>1</v>
      </c>
      <c r="KV675" s="1">
        <v>1</v>
      </c>
      <c r="KW675" s="23">
        <v>44622</v>
      </c>
      <c r="KX675" s="1">
        <v>1</v>
      </c>
      <c r="KY675" s="1">
        <v>0</v>
      </c>
      <c r="KZ675" s="1">
        <v>3</v>
      </c>
      <c r="LA675" s="11" t="s">
        <v>2428</v>
      </c>
      <c r="LB675" s="11"/>
      <c r="LC675" s="11"/>
    </row>
    <row r="676" spans="1:315">
      <c r="A676" s="1">
        <v>142</v>
      </c>
      <c r="B676" s="1">
        <f>COUNTIFS($D$3:D676,D676,$F$3:F676,F676)</f>
        <v>1</v>
      </c>
      <c r="C676" s="34">
        <v>15345</v>
      </c>
      <c r="D676" s="21" t="s">
        <v>645</v>
      </c>
      <c r="E676" s="2" t="s">
        <v>508</v>
      </c>
      <c r="F676" s="12">
        <v>6111161496</v>
      </c>
      <c r="G676" s="1">
        <v>60</v>
      </c>
      <c r="H676" s="441">
        <v>44343</v>
      </c>
      <c r="I676" s="29" t="s">
        <v>456</v>
      </c>
      <c r="J676" s="24" t="s">
        <v>486</v>
      </c>
      <c r="K676" s="2" t="s">
        <v>429</v>
      </c>
      <c r="L676" s="2">
        <v>22</v>
      </c>
      <c r="M676" s="2">
        <v>1</v>
      </c>
      <c r="N676" s="2" t="s">
        <v>430</v>
      </c>
      <c r="O676" s="11"/>
      <c r="P676" s="2" t="s">
        <v>1607</v>
      </c>
      <c r="Q676" s="11"/>
      <c r="R676" s="11"/>
      <c r="S676" s="11"/>
      <c r="T676" s="41"/>
      <c r="U676" s="41"/>
      <c r="V676" s="61" t="s">
        <v>1358</v>
      </c>
      <c r="W676" s="41"/>
      <c r="X676" s="41"/>
      <c r="Y676" s="63"/>
      <c r="Z676" s="11"/>
      <c r="AA676" s="1" t="s">
        <v>760</v>
      </c>
      <c r="AB676" s="1"/>
      <c r="AC676" s="112">
        <v>186</v>
      </c>
      <c r="AD676" s="112">
        <v>4000</v>
      </c>
      <c r="AE676" s="11"/>
      <c r="AF676" s="11"/>
      <c r="AG676" s="11" t="s">
        <v>482</v>
      </c>
      <c r="AH676" s="112">
        <v>250</v>
      </c>
      <c r="AI676" s="11"/>
      <c r="AJ676" s="11"/>
      <c r="AK676" s="112"/>
      <c r="AL676" s="1"/>
      <c r="AM676" s="11"/>
      <c r="AN676" s="1"/>
      <c r="AO676" s="113">
        <v>42.8</v>
      </c>
      <c r="AP676" s="114">
        <v>54.7</v>
      </c>
      <c r="AQ676" s="115">
        <v>1.78</v>
      </c>
      <c r="AR676" s="116">
        <f>AO676+AP676+AQ676</f>
        <v>99.28</v>
      </c>
      <c r="AS676" s="117">
        <f>AO676/AP676</f>
        <v>0.78244972577696514</v>
      </c>
      <c r="AT676" s="118">
        <f>AO676/AP676*AQ676</f>
        <v>1.392760511882998</v>
      </c>
      <c r="AU676" s="119">
        <f>AO676/(AP676+AQ676)</f>
        <v>0.75779036827195456</v>
      </c>
      <c r="AV676" s="19">
        <f>AW676*AO676/100</f>
        <v>33.163999999999994</v>
      </c>
      <c r="AW676" s="19">
        <f>98-AY676-(CD676*100/AO676)</f>
        <v>77.485981308411212</v>
      </c>
      <c r="AX676" s="120">
        <v>7.15</v>
      </c>
      <c r="AY676" s="19">
        <f>AX676*100/AO676</f>
        <v>16.705607476635514</v>
      </c>
      <c r="AZ676" s="1" t="s">
        <v>431</v>
      </c>
      <c r="BA676" s="55">
        <v>13.7</v>
      </c>
      <c r="BB676" s="1" t="s">
        <v>431</v>
      </c>
      <c r="BC676" s="6">
        <v>0.03</v>
      </c>
      <c r="BD676" s="6"/>
      <c r="BE676" s="19"/>
      <c r="BF676" s="19"/>
      <c r="BG676" s="64">
        <v>7934.6494213750857</v>
      </c>
      <c r="BH676" s="64">
        <v>389.09090909090907</v>
      </c>
      <c r="BI676" s="19">
        <v>1.1100000000000001</v>
      </c>
      <c r="BJ676" s="19">
        <v>29.9</v>
      </c>
      <c r="BK676" s="19">
        <f>100-BJ676</f>
        <v>70.099999999999994</v>
      </c>
      <c r="BL676" s="121">
        <f>BJ676/BK676</f>
        <v>0.42653352353780316</v>
      </c>
      <c r="BM676" s="122">
        <v>0.28000000000000003</v>
      </c>
      <c r="BN676" s="6">
        <f>BM676*100/AO676</f>
        <v>0.65420560747663559</v>
      </c>
      <c r="BO676" s="1" t="s">
        <v>431</v>
      </c>
      <c r="BP676" s="19">
        <v>43.014000000000003</v>
      </c>
      <c r="BQ676" s="19">
        <v>40.32</v>
      </c>
      <c r="BR676" s="42">
        <v>45309</v>
      </c>
      <c r="BS676" s="6">
        <f>BX676+BZ676</f>
        <v>40</v>
      </c>
      <c r="BT676" s="4">
        <v>88.3</v>
      </c>
      <c r="BU676" s="42">
        <v>15752.880000000001</v>
      </c>
      <c r="BV676" s="6">
        <f>100-BT676</f>
        <v>11.700000000000003</v>
      </c>
      <c r="BW676" s="6">
        <f>BY676+CA676+CC676</f>
        <v>53.879500000000007</v>
      </c>
      <c r="BX676" s="22">
        <v>20.5</v>
      </c>
      <c r="BY676" s="22">
        <f>BX676*AP676/100</f>
        <v>11.213500000000002</v>
      </c>
      <c r="BZ676" s="6">
        <v>19.5</v>
      </c>
      <c r="CA676" s="22">
        <f>BZ676*AP676/100</f>
        <v>10.666500000000001</v>
      </c>
      <c r="CB676" s="6">
        <v>58.5</v>
      </c>
      <c r="CC676" s="22">
        <f>CB676*AP676/100</f>
        <v>31.999500000000001</v>
      </c>
      <c r="CD676" s="22">
        <v>1.63</v>
      </c>
      <c r="CE676" s="123">
        <v>98.8</v>
      </c>
      <c r="CF676" s="124">
        <v>9191</v>
      </c>
      <c r="CG676" s="123">
        <v>96</v>
      </c>
      <c r="CH676" s="124">
        <v>7225</v>
      </c>
      <c r="CI676" s="123">
        <v>74</v>
      </c>
      <c r="CJ676" s="123">
        <v>83.7</v>
      </c>
      <c r="CK676" s="124">
        <v>5628</v>
      </c>
      <c r="CL676" s="19">
        <f>BX676/BZ676</f>
        <v>1.0512820512820513</v>
      </c>
      <c r="CM676" s="19">
        <v>1.9</v>
      </c>
      <c r="CN676" s="19">
        <v>2.97</v>
      </c>
      <c r="CO676" s="19">
        <v>5.24</v>
      </c>
      <c r="CP676" s="6"/>
      <c r="CQ676" s="19"/>
      <c r="CR676" s="19"/>
      <c r="CS676" s="20"/>
      <c r="CT676" s="25"/>
      <c r="CU676" s="125"/>
      <c r="CV676" s="125"/>
      <c r="CW676" s="1"/>
      <c r="CX676" s="1"/>
      <c r="CY676" s="1"/>
      <c r="CZ676" s="22"/>
      <c r="DA676" s="16"/>
      <c r="DB676" s="126" t="s">
        <v>440</v>
      </c>
      <c r="DC676" s="127"/>
      <c r="DD676" s="128" t="s">
        <v>1613</v>
      </c>
      <c r="DE676" s="1"/>
      <c r="DF676" s="1"/>
      <c r="DG676" s="1"/>
      <c r="DH676" s="1"/>
      <c r="DI676" s="1" t="s">
        <v>433</v>
      </c>
      <c r="DJ676" s="205" t="s">
        <v>482</v>
      </c>
      <c r="DK676" s="4">
        <v>2</v>
      </c>
      <c r="DL676" s="4"/>
      <c r="DM676" s="4"/>
      <c r="DN676" s="16">
        <v>0</v>
      </c>
      <c r="DO676" s="4"/>
      <c r="DP676" s="4"/>
      <c r="DQ676" s="4"/>
      <c r="DR676" s="22" t="s">
        <v>430</v>
      </c>
      <c r="DS676" s="22" t="s">
        <v>430</v>
      </c>
      <c r="DT676" s="64">
        <v>41</v>
      </c>
      <c r="DU676" s="22">
        <v>48.8</v>
      </c>
      <c r="DV676" s="22">
        <v>51.2</v>
      </c>
      <c r="DW676" s="22" t="s">
        <v>430</v>
      </c>
      <c r="DX676" s="22" t="s">
        <v>430</v>
      </c>
      <c r="DY676" s="22" t="s">
        <v>430</v>
      </c>
      <c r="DZ676" s="22" t="s">
        <v>430</v>
      </c>
      <c r="EA676" s="2">
        <v>0</v>
      </c>
      <c r="EB676" s="65"/>
      <c r="EC676" s="36"/>
      <c r="ED676" s="36"/>
      <c r="EE676" s="4">
        <f>L676</f>
        <v>22</v>
      </c>
      <c r="EF676" s="4" t="s">
        <v>430</v>
      </c>
      <c r="EG676" s="4"/>
      <c r="EH676" s="4">
        <v>1</v>
      </c>
      <c r="EI676" s="4" t="s">
        <v>2824</v>
      </c>
      <c r="EJ676" s="4" t="s">
        <v>430</v>
      </c>
      <c r="EK676" s="4" t="s">
        <v>430</v>
      </c>
      <c r="EL676" s="6" t="s">
        <v>430</v>
      </c>
      <c r="EM676" s="4"/>
      <c r="EN676" s="4">
        <v>0</v>
      </c>
      <c r="EO676" s="4">
        <v>3</v>
      </c>
      <c r="EP676" s="4">
        <v>2</v>
      </c>
      <c r="EQ676" s="31" t="s">
        <v>513</v>
      </c>
      <c r="ER676" s="14" t="s">
        <v>513</v>
      </c>
      <c r="ES676" s="129">
        <v>15345</v>
      </c>
      <c r="ET676" s="130">
        <v>75</v>
      </c>
      <c r="EU676" s="130">
        <v>11571</v>
      </c>
      <c r="EV676" s="130">
        <v>12000</v>
      </c>
      <c r="EW676" s="130">
        <v>39780</v>
      </c>
      <c r="EX676" s="130">
        <v>2668</v>
      </c>
      <c r="EY676" s="131">
        <f>EX676/EV676*EW676/ET676</f>
        <v>117.9256</v>
      </c>
      <c r="EZ676" s="38">
        <f>L676*EY676</f>
        <v>2594.3632000000002</v>
      </c>
      <c r="FA676" s="9"/>
      <c r="FB676" s="9"/>
      <c r="FC676" s="9"/>
      <c r="FD676" s="9"/>
      <c r="FE676" s="132"/>
      <c r="FF676" s="132"/>
      <c r="FG676" s="132"/>
      <c r="FH676" s="133"/>
      <c r="FI676" s="134"/>
      <c r="FJ676" s="133"/>
      <c r="FK676" s="135"/>
      <c r="FL676" s="136"/>
      <c r="FM676" s="9"/>
      <c r="FN676" s="1"/>
      <c r="FO676" s="40">
        <f>AC676/1000</f>
        <v>0.186</v>
      </c>
      <c r="FP676" s="9"/>
      <c r="FQ676" s="118">
        <f>EX676*100/EU676</f>
        <v>23.057644110275689</v>
      </c>
      <c r="FR676" s="137">
        <f>EY676/1000</f>
        <v>0.11792560000000001</v>
      </c>
      <c r="FS676" s="9"/>
      <c r="FT676" s="1"/>
      <c r="FU676" s="334" t="s">
        <v>430</v>
      </c>
      <c r="FV676" s="343"/>
      <c r="FW676" s="237" t="s">
        <v>2471</v>
      </c>
      <c r="FX676" s="208"/>
      <c r="FY676" s="243" t="s">
        <v>2557</v>
      </c>
      <c r="FZ676" s="1"/>
      <c r="GA676" s="237" t="s">
        <v>430</v>
      </c>
      <c r="GB676" s="9"/>
      <c r="GC676" s="9"/>
      <c r="GD676" s="1"/>
      <c r="GE676" s="20">
        <v>0</v>
      </c>
      <c r="GF676" s="237" t="s">
        <v>513</v>
      </c>
      <c r="GG676" s="1"/>
      <c r="GH676" s="244" t="s">
        <v>430</v>
      </c>
      <c r="GI676" s="351">
        <v>1</v>
      </c>
      <c r="GJ676" s="244" t="s">
        <v>430</v>
      </c>
      <c r="GK676" s="1"/>
      <c r="GL676" s="244" t="s">
        <v>513</v>
      </c>
      <c r="GM676" s="9"/>
      <c r="GN676" s="1"/>
      <c r="GO676" s="10"/>
      <c r="GP676" s="10"/>
      <c r="GQ676" s="20"/>
      <c r="GR676" s="138"/>
      <c r="GS676" s="1"/>
      <c r="GT676" s="1"/>
      <c r="GU676" s="1"/>
      <c r="GV676" s="1"/>
      <c r="GW676" s="1"/>
      <c r="GX676" s="1"/>
      <c r="GY676" s="9"/>
      <c r="GZ676" s="9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9"/>
      <c r="KC676" s="9"/>
      <c r="KD676" s="9"/>
      <c r="KE676" s="20">
        <f>FR676*AO676/100*1000</f>
        <v>50.4721568</v>
      </c>
      <c r="KF676" s="20">
        <f>FR676*AP676/100*1000</f>
        <v>64.5053032</v>
      </c>
      <c r="KG676" s="20">
        <f>FR676*AQ676/100*1000</f>
        <v>2.0990756799999999</v>
      </c>
      <c r="KH676" s="20">
        <f>FR676*AX676/100*1000</f>
        <v>8.4316804000000012</v>
      </c>
      <c r="KI676" s="20">
        <f>FR676*BM676/100*1000</f>
        <v>0.33019168000000004</v>
      </c>
      <c r="KJ676" s="20">
        <f>FR676*BY676/100*1000</f>
        <v>13.223587156000002</v>
      </c>
      <c r="KK676" s="20">
        <f>FR676*CA676/100*1000</f>
        <v>12.578534124000003</v>
      </c>
      <c r="KL676" s="20">
        <f>FR676*CC676/100*1000</f>
        <v>37.735602372000002</v>
      </c>
      <c r="KM676" s="9"/>
      <c r="KN676" s="9"/>
      <c r="KO676" s="9"/>
      <c r="KP676" s="1"/>
      <c r="KQ676" s="9"/>
      <c r="KR676" s="9"/>
      <c r="KS676" s="245" t="s">
        <v>430</v>
      </c>
      <c r="KT676" s="459" t="s">
        <v>430</v>
      </c>
      <c r="KU676" s="237" t="s">
        <v>430</v>
      </c>
      <c r="KV676" s="237" t="s">
        <v>430</v>
      </c>
      <c r="KW676" s="237" t="s">
        <v>430</v>
      </c>
      <c r="KX676" s="237" t="s">
        <v>430</v>
      </c>
      <c r="KY676" s="237" t="s">
        <v>430</v>
      </c>
      <c r="KZ676" s="237" t="s">
        <v>430</v>
      </c>
      <c r="LA676" s="11" t="s">
        <v>430</v>
      </c>
      <c r="LB676" s="11"/>
      <c r="LC676" s="11"/>
    </row>
    <row r="677" spans="1:315">
      <c r="A677" s="1">
        <v>203</v>
      </c>
      <c r="B677" s="415">
        <f>COUNTIFS($D$3:D677,D677,$F$3:F677,F677)</f>
        <v>1</v>
      </c>
      <c r="C677" s="21">
        <v>9237</v>
      </c>
      <c r="D677" s="21" t="s">
        <v>2297</v>
      </c>
      <c r="E677" s="1" t="s">
        <v>519</v>
      </c>
      <c r="F677" s="12">
        <v>6406070363</v>
      </c>
      <c r="G677" s="1">
        <v>54</v>
      </c>
      <c r="H677" s="441">
        <v>43343</v>
      </c>
      <c r="I677" s="162"/>
      <c r="J677" s="24"/>
      <c r="K677" s="9"/>
      <c r="L677" s="1"/>
      <c r="M677" s="1"/>
      <c r="N677" s="1"/>
      <c r="O677" s="1"/>
      <c r="P677" s="25"/>
      <c r="Q677" s="25"/>
      <c r="R677" s="25"/>
      <c r="S677" s="27"/>
      <c r="T677" s="27"/>
      <c r="U677" s="27"/>
      <c r="V677" s="27"/>
      <c r="W677" s="27"/>
      <c r="X677" s="27"/>
      <c r="Y677" s="26"/>
      <c r="Z677" s="8"/>
      <c r="AA677" s="1"/>
      <c r="AB677" s="1"/>
      <c r="AC677" s="1"/>
      <c r="AD677" s="1"/>
      <c r="AE677" s="1"/>
      <c r="AF677" s="1"/>
      <c r="AG677" s="136"/>
      <c r="AH677" s="9"/>
      <c r="AI677" s="1"/>
      <c r="AJ677" s="1"/>
      <c r="AK677" s="112"/>
      <c r="AL677" s="1"/>
      <c r="AM677" s="1"/>
      <c r="AN677" s="1"/>
      <c r="AO677" s="163"/>
      <c r="AP677" s="164"/>
      <c r="AQ677" s="165"/>
      <c r="AR677" s="166"/>
      <c r="AS677" s="135"/>
      <c r="AT677" s="21"/>
      <c r="AU677" s="167"/>
      <c r="AV677" s="1"/>
      <c r="AW677" s="1"/>
      <c r="AX677" s="168"/>
      <c r="AY677" s="1"/>
      <c r="AZ677" s="1"/>
      <c r="BA677" s="142"/>
      <c r="BB677" s="1"/>
      <c r="BC677" s="169"/>
      <c r="BD677" s="4"/>
      <c r="BE677" s="1"/>
      <c r="BF677" s="1"/>
      <c r="BG677" s="1"/>
      <c r="BH677" s="1"/>
      <c r="BI677" s="1"/>
      <c r="BJ677" s="1"/>
      <c r="BK677" s="1"/>
      <c r="BL677" s="170"/>
      <c r="BM677" s="123"/>
      <c r="BN677" s="4"/>
      <c r="BO677" s="1"/>
      <c r="BP677" s="1"/>
      <c r="BQ677" s="1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25"/>
      <c r="CP677" s="4"/>
      <c r="CQ677" s="1"/>
      <c r="CR677" s="1"/>
      <c r="CS677" s="1"/>
      <c r="CT677" s="25"/>
      <c r="CU677" s="125"/>
      <c r="CV677" s="125"/>
      <c r="CW677" s="1"/>
      <c r="CX677" s="1"/>
      <c r="CY677" s="1"/>
      <c r="CZ677" s="1"/>
      <c r="DA677" s="1"/>
      <c r="DB677" s="126"/>
      <c r="DC677" s="8"/>
      <c r="DD677" s="8"/>
      <c r="DE677" s="1"/>
      <c r="DF677" s="1"/>
      <c r="DG677" s="1"/>
      <c r="DH677" s="1"/>
      <c r="DI677" s="2"/>
      <c r="DJ677" s="205" t="s">
        <v>482</v>
      </c>
      <c r="DK677" s="4"/>
      <c r="DL677" s="4"/>
      <c r="DM677" s="4"/>
      <c r="DN677" s="4"/>
      <c r="DO677" s="4"/>
      <c r="DP677" s="4"/>
      <c r="DQ677" s="4"/>
      <c r="DR677" s="1"/>
      <c r="DS677" s="1"/>
      <c r="DT677" s="2"/>
      <c r="DU677" s="2"/>
      <c r="DV677" s="2"/>
      <c r="DW677" s="2"/>
      <c r="DX677" s="2"/>
      <c r="DY677" s="2"/>
      <c r="DZ677" s="2"/>
      <c r="EA677" s="2"/>
      <c r="EB677" s="1"/>
      <c r="EC677" s="9"/>
      <c r="ED677" s="9"/>
      <c r="EE677" s="9"/>
      <c r="EF677" s="1">
        <v>19</v>
      </c>
      <c r="EG677" s="1"/>
      <c r="EH677" s="1">
        <v>0</v>
      </c>
      <c r="EI677" s="237" t="s">
        <v>513</v>
      </c>
      <c r="EJ677" s="1">
        <v>185</v>
      </c>
      <c r="EK677" s="1">
        <v>130</v>
      </c>
      <c r="EL677" s="6">
        <f>EK677/((EJ677/100)*(EJ677/100))</f>
        <v>37.983929875821765</v>
      </c>
      <c r="EM677" s="1"/>
      <c r="EN677" s="1">
        <v>0</v>
      </c>
      <c r="EO677" s="1">
        <v>2</v>
      </c>
      <c r="EP677" s="1">
        <v>2</v>
      </c>
      <c r="EQ677" s="244" t="s">
        <v>2987</v>
      </c>
      <c r="ER677" s="10">
        <v>43166</v>
      </c>
      <c r="ES677" s="129"/>
      <c r="ET677" s="9"/>
      <c r="EU677" s="9"/>
      <c r="EV677" s="9"/>
      <c r="EW677" s="9"/>
      <c r="EX677" s="9"/>
      <c r="EY677" s="132"/>
      <c r="EZ677" s="132"/>
      <c r="FA677" s="11"/>
      <c r="FB677" s="9"/>
      <c r="FC677" s="9"/>
      <c r="FD677" s="9"/>
      <c r="FE677" s="9"/>
      <c r="FF677" s="9"/>
      <c r="FG677" s="132"/>
      <c r="FH677" s="132"/>
      <c r="FI677" s="134"/>
      <c r="FJ677" s="133"/>
      <c r="FK677" s="171"/>
      <c r="FL677" s="21"/>
      <c r="FM677" s="136"/>
      <c r="FN677" s="9"/>
      <c r="FO677" s="36"/>
      <c r="FP677" s="9"/>
      <c r="FQ677" s="132"/>
      <c r="FR677" s="132"/>
      <c r="FS677" s="1"/>
      <c r="FT677" s="1"/>
      <c r="FU677" s="336">
        <v>42887</v>
      </c>
      <c r="FV677" s="343" t="s">
        <v>772</v>
      </c>
      <c r="FW677" s="237" t="s">
        <v>1314</v>
      </c>
      <c r="FX677" s="208" t="s">
        <v>772</v>
      </c>
      <c r="FY677" s="243" t="s">
        <v>2983</v>
      </c>
      <c r="FZ677" s="1"/>
      <c r="GA677" s="1">
        <v>1</v>
      </c>
      <c r="GB677" s="9"/>
      <c r="GC677" s="9"/>
      <c r="GD677" s="1"/>
      <c r="GE677" s="20">
        <v>0</v>
      </c>
      <c r="GF677" s="237" t="s">
        <v>513</v>
      </c>
      <c r="GG677" s="1"/>
      <c r="GH677" s="28">
        <v>43476</v>
      </c>
      <c r="GI677" s="351">
        <v>1</v>
      </c>
      <c r="GJ677" s="244" t="s">
        <v>2523</v>
      </c>
      <c r="GK677" s="1"/>
      <c r="GL677" s="244" t="s">
        <v>513</v>
      </c>
      <c r="GM677" s="9"/>
      <c r="GN677" s="1"/>
      <c r="GO677" s="1"/>
      <c r="GP677" s="4"/>
      <c r="GQ677" s="1"/>
      <c r="GR677" s="138"/>
      <c r="GS677" s="1"/>
      <c r="GT677" s="1"/>
      <c r="GU677" s="1"/>
      <c r="GV677" s="1"/>
      <c r="GW677" s="1"/>
      <c r="GX677" s="1"/>
      <c r="GY677" s="9"/>
      <c r="GZ677" s="9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9"/>
      <c r="KC677" s="9"/>
      <c r="KD677" s="9"/>
      <c r="KE677" s="9"/>
      <c r="KF677" s="9"/>
      <c r="KG677" s="9"/>
      <c r="KH677" s="9"/>
      <c r="KI677" s="9"/>
      <c r="KJ677" s="9"/>
      <c r="KK677" s="9"/>
      <c r="KL677" s="9"/>
      <c r="KM677" s="9"/>
      <c r="KN677" s="9"/>
      <c r="KO677" s="9"/>
      <c r="KP677" s="1"/>
      <c r="KQ677" s="9"/>
      <c r="KR677" s="9"/>
      <c r="KS677" s="245">
        <v>43476</v>
      </c>
      <c r="KT677" s="20">
        <v>1</v>
      </c>
      <c r="KU677" s="1">
        <v>1</v>
      </c>
      <c r="KV677" s="1">
        <v>1</v>
      </c>
      <c r="KW677" s="23">
        <v>43476</v>
      </c>
      <c r="KX677" s="1">
        <v>1</v>
      </c>
      <c r="KY677" s="1">
        <v>0</v>
      </c>
      <c r="KZ677" s="1">
        <v>3</v>
      </c>
      <c r="LA677" s="11" t="s">
        <v>2870</v>
      </c>
      <c r="LB677" s="11"/>
      <c r="LC677" s="11"/>
    </row>
    <row r="678" spans="1:315">
      <c r="A678" s="1">
        <v>180</v>
      </c>
      <c r="B678" s="415">
        <f>COUNTIFS($D$3:D678,D678,$F$3:F678,F678)</f>
        <v>1</v>
      </c>
      <c r="C678" s="34">
        <v>13093</v>
      </c>
      <c r="D678" s="72" t="s">
        <v>1223</v>
      </c>
      <c r="E678" s="73" t="s">
        <v>508</v>
      </c>
      <c r="F678" s="75">
        <v>6308230852</v>
      </c>
      <c r="G678" s="74">
        <v>57</v>
      </c>
      <c r="H678" s="442">
        <v>44020</v>
      </c>
      <c r="I678" s="29" t="s">
        <v>441</v>
      </c>
      <c r="J678" s="24" t="s">
        <v>486</v>
      </c>
      <c r="K678" s="2" t="s">
        <v>429</v>
      </c>
      <c r="L678" s="1">
        <v>12</v>
      </c>
      <c r="M678" s="2">
        <v>1</v>
      </c>
      <c r="N678" s="2" t="s">
        <v>430</v>
      </c>
      <c r="O678" s="1"/>
      <c r="P678" s="1" t="s">
        <v>1204</v>
      </c>
      <c r="Q678" s="25"/>
      <c r="R678" s="25"/>
      <c r="S678" s="2"/>
      <c r="T678" s="49" t="s">
        <v>1013</v>
      </c>
      <c r="U678" s="49"/>
      <c r="V678" s="54" t="s">
        <v>1107</v>
      </c>
      <c r="W678" s="27"/>
      <c r="X678" s="56"/>
      <c r="Y678" s="56"/>
      <c r="Z678" s="29"/>
      <c r="AA678" s="1" t="s">
        <v>793</v>
      </c>
      <c r="AB678" s="1"/>
      <c r="AC678" s="112">
        <v>664</v>
      </c>
      <c r="AD678" s="112">
        <v>7900</v>
      </c>
      <c r="AE678" s="11"/>
      <c r="AF678" s="11"/>
      <c r="AG678" s="11" t="s">
        <v>482</v>
      </c>
      <c r="AH678" s="112">
        <v>550</v>
      </c>
      <c r="AI678" s="11"/>
      <c r="AJ678" s="11"/>
      <c r="AK678" s="112"/>
      <c r="AL678" s="1"/>
      <c r="AM678" s="11"/>
      <c r="AN678" s="1"/>
      <c r="AO678" s="113">
        <v>27.4</v>
      </c>
      <c r="AP678" s="114">
        <v>61.2</v>
      </c>
      <c r="AQ678" s="115">
        <v>9.7200000000000006</v>
      </c>
      <c r="AR678" s="116">
        <f t="shared" ref="AR678:AR689" si="1128">AO678+AP678+AQ678</f>
        <v>98.32</v>
      </c>
      <c r="AS678" s="117">
        <f t="shared" ref="AS678:AS689" si="1129">AO678/AP678</f>
        <v>0.44771241830065356</v>
      </c>
      <c r="AT678" s="118">
        <f t="shared" ref="AT678:AT689" si="1130">AO678/AP678*AQ678</f>
        <v>4.3517647058823528</v>
      </c>
      <c r="AU678" s="119">
        <f t="shared" ref="AU678:AU689" si="1131">AO678/(AP678+AQ678)</f>
        <v>0.38635081782289898</v>
      </c>
      <c r="AV678" s="19">
        <f t="shared" ref="AV678:AV689" si="1132">AW678*AO678/100</f>
        <v>22.052</v>
      </c>
      <c r="AW678" s="19">
        <f t="shared" ref="AW678:AW689" si="1133">98-AY678-(CD678*100/AO678)</f>
        <v>80.481751824817522</v>
      </c>
      <c r="AX678" s="120">
        <v>2.92</v>
      </c>
      <c r="AY678" s="19">
        <f t="shared" ref="AY678:AY689" si="1134">AX678*100/AO678</f>
        <v>10.656934306569344</v>
      </c>
      <c r="AZ678" s="1" t="s">
        <v>431</v>
      </c>
      <c r="BA678" s="55">
        <v>14.1</v>
      </c>
      <c r="BB678" s="1" t="s">
        <v>431</v>
      </c>
      <c r="BC678" s="6">
        <v>0.22</v>
      </c>
      <c r="BD678" s="6"/>
      <c r="BE678" s="19"/>
      <c r="BF678" s="19"/>
      <c r="BG678" s="2">
        <v>9979</v>
      </c>
      <c r="BH678" s="64">
        <v>378.09999999999997</v>
      </c>
      <c r="BI678" s="19">
        <v>0.86</v>
      </c>
      <c r="BJ678" s="19">
        <v>66</v>
      </c>
      <c r="BK678" s="19">
        <f>100-BJ678</f>
        <v>34</v>
      </c>
      <c r="BL678" s="121">
        <f t="shared" ref="BL678:BL689" si="1135">BJ678/BK678</f>
        <v>1.9411764705882353</v>
      </c>
      <c r="BM678" s="122">
        <v>1.74</v>
      </c>
      <c r="BN678" s="6">
        <f t="shared" ref="BN678:BN689" si="1136">BM678*100/AO678</f>
        <v>6.3503649635036501</v>
      </c>
      <c r="BO678" s="1" t="s">
        <v>431</v>
      </c>
      <c r="BP678" s="19">
        <v>31.5</v>
      </c>
      <c r="BQ678" s="19">
        <v>40.019999999999996</v>
      </c>
      <c r="BR678" s="4">
        <v>50043</v>
      </c>
      <c r="BS678" s="6">
        <f t="shared" ref="BS678:BS689" si="1137">BX678+BZ678</f>
        <v>67</v>
      </c>
      <c r="BT678" s="4">
        <v>86.9</v>
      </c>
      <c r="BU678" s="42">
        <v>13152.542372881357</v>
      </c>
      <c r="BV678" s="6">
        <f t="shared" ref="BV678:BV689" si="1138">100-BT678</f>
        <v>13.099999999999994</v>
      </c>
      <c r="BW678" s="6">
        <f t="shared" ref="BW678:BW689" si="1139">BY678+CA678+CC678</f>
        <v>61.016400000000004</v>
      </c>
      <c r="BX678" s="2">
        <v>44</v>
      </c>
      <c r="BY678" s="22">
        <f t="shared" ref="BY678:BY689" si="1140">BX678*AP678/100</f>
        <v>26.928000000000001</v>
      </c>
      <c r="BZ678" s="4">
        <v>23</v>
      </c>
      <c r="CA678" s="22">
        <f t="shared" ref="CA678:CA689" si="1141">BZ678*AP678/100</f>
        <v>14.076000000000001</v>
      </c>
      <c r="CB678" s="4">
        <v>32.700000000000003</v>
      </c>
      <c r="CC678" s="22">
        <f t="shared" ref="CC678:CC689" si="1142">CB678*AP678/100</f>
        <v>20.012400000000003</v>
      </c>
      <c r="CD678" s="22">
        <v>1.88</v>
      </c>
      <c r="CE678" s="123">
        <v>99.3</v>
      </c>
      <c r="CF678" s="123">
        <v>13615</v>
      </c>
      <c r="CG678" s="123">
        <v>99.1</v>
      </c>
      <c r="CH678" s="123">
        <v>8337</v>
      </c>
      <c r="CI678" s="123">
        <v>93</v>
      </c>
      <c r="CJ678" s="123">
        <v>97.2</v>
      </c>
      <c r="CK678" s="123">
        <v>8414</v>
      </c>
      <c r="CL678" s="19">
        <f t="shared" ref="CL678:CL689" si="1143">BX678/BZ678</f>
        <v>1.9130434782608696</v>
      </c>
      <c r="CM678" s="22"/>
      <c r="CN678" s="22"/>
      <c r="CO678" s="22"/>
      <c r="CP678" s="6">
        <v>0.86</v>
      </c>
      <c r="CQ678" s="19"/>
      <c r="CR678" s="19"/>
      <c r="CS678" s="19"/>
      <c r="CT678" s="22"/>
      <c r="CU678" s="139"/>
      <c r="CV678" s="139"/>
      <c r="CW678" s="22"/>
      <c r="CX678" s="22"/>
      <c r="CY678" s="1"/>
      <c r="CZ678" s="22"/>
      <c r="DA678" s="16"/>
      <c r="DB678" s="126" t="s">
        <v>440</v>
      </c>
      <c r="DC678" s="127"/>
      <c r="DD678" s="128" t="s">
        <v>1057</v>
      </c>
      <c r="DE678" s="1"/>
      <c r="DF678" s="1"/>
      <c r="DG678" s="1"/>
      <c r="DH678" s="1"/>
      <c r="DI678" s="1" t="s">
        <v>433</v>
      </c>
      <c r="DJ678" s="205" t="s">
        <v>482</v>
      </c>
      <c r="DK678" s="4">
        <v>2</v>
      </c>
      <c r="DL678" s="4" t="s">
        <v>441</v>
      </c>
      <c r="DM678" s="4" t="s">
        <v>536</v>
      </c>
      <c r="DN678" s="16">
        <v>0</v>
      </c>
      <c r="DO678" s="4"/>
      <c r="DP678" s="4"/>
      <c r="DQ678" s="4"/>
      <c r="DR678" s="22" t="s">
        <v>430</v>
      </c>
      <c r="DS678" s="22" t="s">
        <v>430</v>
      </c>
      <c r="DT678" s="22">
        <v>604</v>
      </c>
      <c r="DU678" s="22">
        <v>6.6</v>
      </c>
      <c r="DV678" s="22">
        <v>93.4</v>
      </c>
      <c r="DW678" s="22" t="s">
        <v>430</v>
      </c>
      <c r="DX678" s="22" t="s">
        <v>430</v>
      </c>
      <c r="DY678" s="22" t="s">
        <v>430</v>
      </c>
      <c r="DZ678" s="22" t="s">
        <v>430</v>
      </c>
      <c r="EA678" s="2">
        <v>0</v>
      </c>
      <c r="EB678" s="2"/>
      <c r="EC678" s="36"/>
      <c r="ED678" s="36"/>
      <c r="EE678" s="4">
        <v>12</v>
      </c>
      <c r="EF678" s="4">
        <v>70</v>
      </c>
      <c r="EG678" s="4">
        <v>3</v>
      </c>
      <c r="EH678" s="4">
        <v>1</v>
      </c>
      <c r="EI678" s="4" t="s">
        <v>2989</v>
      </c>
      <c r="EJ678" s="4">
        <v>180</v>
      </c>
      <c r="EK678" s="4">
        <v>90</v>
      </c>
      <c r="EL678" s="6">
        <f>EK678/(EJ678*EJ678*0.01*0.01)</f>
        <v>27.777777777777775</v>
      </c>
      <c r="EM678" s="4">
        <v>3</v>
      </c>
      <c r="EN678" s="1">
        <v>1</v>
      </c>
      <c r="EO678" s="4">
        <v>4</v>
      </c>
      <c r="EP678" s="4">
        <v>3</v>
      </c>
      <c r="EQ678" s="31">
        <v>8</v>
      </c>
      <c r="ER678" s="14">
        <v>44693</v>
      </c>
      <c r="ES678" s="129">
        <v>13093</v>
      </c>
      <c r="ET678" s="130">
        <v>75</v>
      </c>
      <c r="EU678" s="130">
        <v>8089</v>
      </c>
      <c r="EV678" s="130">
        <v>4000</v>
      </c>
      <c r="EW678" s="130">
        <v>40560</v>
      </c>
      <c r="EX678" s="130">
        <v>4570</v>
      </c>
      <c r="EY678" s="131">
        <f t="shared" ref="EY678:EY689" si="1144">EX678/EV678*EW678/ET678</f>
        <v>617.86400000000003</v>
      </c>
      <c r="EZ678" s="38">
        <f t="shared" ref="EZ678:EZ689" si="1145">L678*EY678</f>
        <v>7414.3680000000004</v>
      </c>
      <c r="FA678" s="9"/>
      <c r="FB678" s="9"/>
      <c r="FC678" s="9"/>
      <c r="FD678" s="9"/>
      <c r="FE678" s="132"/>
      <c r="FF678" s="132"/>
      <c r="FG678" s="132"/>
      <c r="FH678" s="133"/>
      <c r="FI678" s="11"/>
      <c r="FJ678" s="133"/>
      <c r="FK678" s="135"/>
      <c r="FL678" s="136"/>
      <c r="FM678" s="9"/>
      <c r="FN678" s="1"/>
      <c r="FO678" s="40">
        <f t="shared" ref="FO678:FO689" si="1146">AC678/1000</f>
        <v>0.66400000000000003</v>
      </c>
      <c r="FP678" s="9"/>
      <c r="FQ678" s="118">
        <f t="shared" ref="FQ678:FQ689" si="1147">EX678*100/EU678</f>
        <v>56.496476696748672</v>
      </c>
      <c r="FR678" s="137">
        <f t="shared" ref="FR678:FR689" si="1148">EY678/1000</f>
        <v>0.61786400000000008</v>
      </c>
      <c r="FS678" s="140">
        <f>DT678/EY678</f>
        <v>0.97756140509885669</v>
      </c>
      <c r="FT678" s="42">
        <v>6</v>
      </c>
      <c r="FU678" s="337">
        <v>44013</v>
      </c>
      <c r="FV678" s="346" t="s">
        <v>430</v>
      </c>
      <c r="FW678" s="2" t="s">
        <v>1349</v>
      </c>
      <c r="FX678" s="209" t="s">
        <v>430</v>
      </c>
      <c r="FY678" s="241" t="s">
        <v>2429</v>
      </c>
      <c r="FZ678" s="1">
        <v>0</v>
      </c>
      <c r="GA678" s="2">
        <v>3</v>
      </c>
      <c r="GB678" s="11" t="s">
        <v>500</v>
      </c>
      <c r="GC678" s="11"/>
      <c r="GD678" s="1"/>
      <c r="GE678" s="20">
        <v>0</v>
      </c>
      <c r="GF678" s="237" t="s">
        <v>513</v>
      </c>
      <c r="GG678" s="1">
        <v>1</v>
      </c>
      <c r="GH678" s="219">
        <v>44047</v>
      </c>
      <c r="GI678" s="351">
        <v>1</v>
      </c>
      <c r="GJ678" s="29" t="s">
        <v>2988</v>
      </c>
      <c r="GK678" s="1">
        <v>0</v>
      </c>
      <c r="GL678" s="244" t="s">
        <v>513</v>
      </c>
      <c r="GM678" s="11" t="s">
        <v>1224</v>
      </c>
      <c r="GN678" s="1"/>
      <c r="GO678" s="10">
        <v>44020</v>
      </c>
      <c r="GP678" s="10"/>
      <c r="GQ678" s="20"/>
      <c r="GR678" s="138" t="s">
        <v>1018</v>
      </c>
      <c r="GS678" s="1"/>
      <c r="GT678" s="19"/>
      <c r="GU678" s="1"/>
      <c r="GV678" s="11"/>
      <c r="GW678" s="1"/>
      <c r="GX678" s="1"/>
      <c r="GY678" s="9"/>
      <c r="GZ678" s="11">
        <v>1</v>
      </c>
      <c r="HA678" s="51">
        <v>0</v>
      </c>
      <c r="HB678" s="51">
        <v>0</v>
      </c>
      <c r="HC678" s="52">
        <v>2015.67</v>
      </c>
      <c r="HD678" s="51">
        <v>0</v>
      </c>
      <c r="HE678" s="51">
        <v>0</v>
      </c>
      <c r="HF678" s="51">
        <v>0</v>
      </c>
      <c r="HG678" s="52">
        <v>5617.7</v>
      </c>
      <c r="HH678" s="51">
        <v>0</v>
      </c>
      <c r="HI678" s="52">
        <v>646.1</v>
      </c>
      <c r="HJ678" s="51">
        <v>113.21</v>
      </c>
      <c r="HK678" s="51">
        <v>0</v>
      </c>
      <c r="HL678" s="51">
        <v>0</v>
      </c>
      <c r="HM678" s="51">
        <v>250.93</v>
      </c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20"/>
      <c r="IC678" s="20"/>
      <c r="ID678" s="11"/>
      <c r="IE678" s="11"/>
      <c r="IF678" s="20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9"/>
      <c r="KC678" s="9"/>
      <c r="KD678" s="9"/>
      <c r="KE678" s="20">
        <f t="shared" ref="KE678:KE689" si="1149">FR678*AO678/100*1000</f>
        <v>169.294736</v>
      </c>
      <c r="KF678" s="20">
        <f t="shared" ref="KF678:KF689" si="1150">FR678*AP678/100*1000</f>
        <v>378.13276800000006</v>
      </c>
      <c r="KG678" s="20">
        <f t="shared" ref="KG678:KG689" si="1151">FR678*AQ678/100*1000</f>
        <v>60.056380800000014</v>
      </c>
      <c r="KH678" s="20">
        <f t="shared" ref="KH678:KH689" si="1152">FR678*AX678/100*1000</f>
        <v>18.041628800000002</v>
      </c>
      <c r="KI678" s="20">
        <f t="shared" ref="KI678:KI689" si="1153">FR678*BM678/100*1000</f>
        <v>10.7508336</v>
      </c>
      <c r="KJ678" s="20">
        <f t="shared" ref="KJ678:KJ689" si="1154">FR678*BY678/100*1000</f>
        <v>166.37841792000003</v>
      </c>
      <c r="KK678" s="20">
        <f t="shared" ref="KK678:KK689" si="1155">FR678*CA678/100*1000</f>
        <v>86.97053664000002</v>
      </c>
      <c r="KL678" s="20">
        <f t="shared" ref="KL678:KL689" si="1156">FR678*CC678/100*1000</f>
        <v>123.64941513600003</v>
      </c>
      <c r="KM678" s="9"/>
      <c r="KN678" s="9"/>
      <c r="KO678" s="9"/>
      <c r="KP678" s="1"/>
      <c r="KQ678" s="9"/>
      <c r="KR678" s="9"/>
      <c r="KS678" s="23">
        <v>44047</v>
      </c>
      <c r="KT678" s="20">
        <v>3</v>
      </c>
      <c r="KU678" s="1">
        <v>4</v>
      </c>
      <c r="KV678" s="2">
        <v>3</v>
      </c>
      <c r="KW678" s="23">
        <v>44958</v>
      </c>
      <c r="KX678" s="1">
        <v>1</v>
      </c>
      <c r="KY678" s="1">
        <v>4</v>
      </c>
      <c r="KZ678" s="1">
        <v>4</v>
      </c>
      <c r="LA678" s="11" t="s">
        <v>2438</v>
      </c>
      <c r="LB678" s="11"/>
      <c r="LC678" s="11"/>
    </row>
    <row r="679" spans="1:315">
      <c r="A679" s="1">
        <v>221</v>
      </c>
      <c r="B679" s="1">
        <f>COUNTIFS($D$3:D679,D679,$F$3:F679,F679)</f>
        <v>2</v>
      </c>
      <c r="C679" s="34">
        <v>15941</v>
      </c>
      <c r="D679" s="72" t="s">
        <v>1223</v>
      </c>
      <c r="E679" s="73" t="s">
        <v>508</v>
      </c>
      <c r="F679" s="75">
        <v>6308230852</v>
      </c>
      <c r="G679" s="74">
        <v>58</v>
      </c>
      <c r="H679" s="442">
        <v>44424</v>
      </c>
      <c r="I679" s="29" t="s">
        <v>441</v>
      </c>
      <c r="J679" s="24" t="s">
        <v>486</v>
      </c>
      <c r="K679" s="2" t="s">
        <v>429</v>
      </c>
      <c r="L679" s="2">
        <v>16</v>
      </c>
      <c r="M679" s="2">
        <v>1</v>
      </c>
      <c r="N679" s="2" t="s">
        <v>644</v>
      </c>
      <c r="O679" s="11"/>
      <c r="P679" s="2" t="s">
        <v>1727</v>
      </c>
      <c r="Q679" s="11"/>
      <c r="R679" s="11"/>
      <c r="S679" s="11"/>
      <c r="T679" s="41"/>
      <c r="U679" s="41"/>
      <c r="V679" s="61" t="s">
        <v>1358</v>
      </c>
      <c r="W679" s="41"/>
      <c r="X679" s="41"/>
      <c r="Y679" s="63"/>
      <c r="Z679" s="11"/>
      <c r="AA679" s="1" t="s">
        <v>793</v>
      </c>
      <c r="AB679" s="1"/>
      <c r="AC679" s="112">
        <v>203</v>
      </c>
      <c r="AD679" s="112">
        <v>3200</v>
      </c>
      <c r="AE679" s="11"/>
      <c r="AF679" s="11"/>
      <c r="AG679" s="11" t="s">
        <v>482</v>
      </c>
      <c r="AH679" s="112">
        <v>250</v>
      </c>
      <c r="AI679" s="11"/>
      <c r="AJ679" s="11"/>
      <c r="AK679" s="112"/>
      <c r="AL679" s="1"/>
      <c r="AM679" s="11"/>
      <c r="AN679" s="1"/>
      <c r="AO679" s="113">
        <v>51.8</v>
      </c>
      <c r="AP679" s="114">
        <v>41.7</v>
      </c>
      <c r="AQ679" s="115">
        <v>5.01</v>
      </c>
      <c r="AR679" s="116">
        <f t="shared" si="1128"/>
        <v>98.51</v>
      </c>
      <c r="AS679" s="117">
        <f t="shared" si="1129"/>
        <v>1.2422062350119902</v>
      </c>
      <c r="AT679" s="118">
        <f t="shared" si="1130"/>
        <v>6.2234532374100704</v>
      </c>
      <c r="AU679" s="119">
        <f t="shared" si="1131"/>
        <v>1.1089702419182188</v>
      </c>
      <c r="AV679" s="19">
        <f t="shared" si="1132"/>
        <v>43.284000000000006</v>
      </c>
      <c r="AW679" s="19">
        <f t="shared" si="1133"/>
        <v>83.55984555984557</v>
      </c>
      <c r="AX679" s="120">
        <v>4.91</v>
      </c>
      <c r="AY679" s="19">
        <f t="shared" si="1134"/>
        <v>9.4787644787644787</v>
      </c>
      <c r="AZ679" s="1" t="s">
        <v>431</v>
      </c>
      <c r="BA679" s="55">
        <v>19.11</v>
      </c>
      <c r="BB679" s="1" t="s">
        <v>431</v>
      </c>
      <c r="BC679" s="6">
        <v>0.15</v>
      </c>
      <c r="BD679" s="6"/>
      <c r="BE679" s="19"/>
      <c r="BF679" s="19"/>
      <c r="BG679" s="64">
        <v>7469.0265486725675</v>
      </c>
      <c r="BH679" s="64">
        <v>396.88</v>
      </c>
      <c r="BI679" s="19">
        <v>0.2</v>
      </c>
      <c r="BJ679" s="19">
        <v>45.4</v>
      </c>
      <c r="BK679" s="19">
        <f>100-BJ679</f>
        <v>54.6</v>
      </c>
      <c r="BL679" s="121">
        <f t="shared" si="1135"/>
        <v>0.83150183150183143</v>
      </c>
      <c r="BM679" s="122">
        <v>1.46</v>
      </c>
      <c r="BN679" s="6">
        <f t="shared" si="1136"/>
        <v>2.8185328185328187</v>
      </c>
      <c r="BO679" s="1" t="s">
        <v>431</v>
      </c>
      <c r="BP679" s="19">
        <v>22</v>
      </c>
      <c r="BQ679" s="19">
        <v>27.84</v>
      </c>
      <c r="BR679" s="42">
        <v>48463.920000000006</v>
      </c>
      <c r="BS679" s="6">
        <f t="shared" si="1137"/>
        <v>43.2</v>
      </c>
      <c r="BT679" s="4">
        <v>83.6</v>
      </c>
      <c r="BU679" s="42">
        <v>10307.949999999999</v>
      </c>
      <c r="BV679" s="6">
        <f t="shared" si="1138"/>
        <v>16.400000000000006</v>
      </c>
      <c r="BW679" s="6">
        <f t="shared" si="1139"/>
        <v>41.324700000000007</v>
      </c>
      <c r="BX679" s="22">
        <v>21.7</v>
      </c>
      <c r="BY679" s="22">
        <f t="shared" si="1140"/>
        <v>9.0488999999999997</v>
      </c>
      <c r="BZ679" s="6">
        <v>21.5</v>
      </c>
      <c r="CA679" s="22">
        <f t="shared" si="1141"/>
        <v>8.9655000000000005</v>
      </c>
      <c r="CB679" s="6">
        <v>55.9</v>
      </c>
      <c r="CC679" s="22">
        <f t="shared" si="1142"/>
        <v>23.310300000000002</v>
      </c>
      <c r="CD679" s="22">
        <v>2.57</v>
      </c>
      <c r="CE679" s="123">
        <v>99.2</v>
      </c>
      <c r="CF679" s="124">
        <v>13740</v>
      </c>
      <c r="CG679" s="123">
        <v>96.4</v>
      </c>
      <c r="CH679" s="124">
        <v>9219</v>
      </c>
      <c r="CI679" s="123">
        <v>74.7</v>
      </c>
      <c r="CJ679" s="123">
        <v>84.9</v>
      </c>
      <c r="CK679" s="124">
        <v>7336</v>
      </c>
      <c r="CL679" s="19">
        <f t="shared" si="1143"/>
        <v>1.0093023255813953</v>
      </c>
      <c r="CM679" s="19"/>
      <c r="CN679" s="19"/>
      <c r="CO679" s="19"/>
      <c r="CP679" s="6"/>
      <c r="CQ679" s="19"/>
      <c r="CR679" s="19"/>
      <c r="CS679" s="20"/>
      <c r="CT679" s="25"/>
      <c r="CU679" s="125"/>
      <c r="CV679" s="125"/>
      <c r="CW679" s="1"/>
      <c r="CX679" s="1"/>
      <c r="CY679" s="1"/>
      <c r="CZ679" s="22"/>
      <c r="DA679" s="16"/>
      <c r="DB679" s="126" t="s">
        <v>446</v>
      </c>
      <c r="DC679" s="127"/>
      <c r="DD679" s="128" t="s">
        <v>1732</v>
      </c>
      <c r="DE679" s="1"/>
      <c r="DF679" s="1"/>
      <c r="DG679" s="1"/>
      <c r="DH679" s="1"/>
      <c r="DI679" s="1" t="s">
        <v>433</v>
      </c>
      <c r="DJ679" s="205" t="s">
        <v>482</v>
      </c>
      <c r="DK679" s="4">
        <v>2</v>
      </c>
      <c r="DL679" s="4"/>
      <c r="DM679" s="4"/>
      <c r="DN679" s="16">
        <v>0</v>
      </c>
      <c r="DO679" s="4"/>
      <c r="DP679" s="4"/>
      <c r="DQ679" s="4"/>
      <c r="DR679" s="22" t="s">
        <v>430</v>
      </c>
      <c r="DS679" s="22" t="s">
        <v>430</v>
      </c>
      <c r="DT679" s="64">
        <v>120</v>
      </c>
      <c r="DU679" s="22">
        <v>17.5</v>
      </c>
      <c r="DV679" s="22">
        <v>82.5</v>
      </c>
      <c r="DW679" s="22" t="s">
        <v>430</v>
      </c>
      <c r="DX679" s="22" t="s">
        <v>430</v>
      </c>
      <c r="DY679" s="22" t="s">
        <v>430</v>
      </c>
      <c r="DZ679" s="22" t="s">
        <v>430</v>
      </c>
      <c r="EA679" s="2">
        <v>0</v>
      </c>
      <c r="EB679" s="65"/>
      <c r="EC679" s="36"/>
      <c r="ED679" s="36"/>
      <c r="EE679" s="4">
        <f>L679</f>
        <v>16</v>
      </c>
      <c r="EF679" s="4" t="s">
        <v>430</v>
      </c>
      <c r="EG679" s="4"/>
      <c r="EH679" s="4">
        <v>1</v>
      </c>
      <c r="EI679" s="4" t="s">
        <v>2989</v>
      </c>
      <c r="EJ679" s="4">
        <v>180</v>
      </c>
      <c r="EK679" s="4">
        <v>90</v>
      </c>
      <c r="EL679" s="6">
        <f>EK679/(EJ679*EJ679*0.01*0.01)</f>
        <v>27.777777777777775</v>
      </c>
      <c r="EM679" s="4">
        <v>3</v>
      </c>
      <c r="EN679" s="1">
        <v>1</v>
      </c>
      <c r="EO679" s="4">
        <v>4</v>
      </c>
      <c r="EP679" s="4">
        <v>3</v>
      </c>
      <c r="EQ679" s="31">
        <v>8</v>
      </c>
      <c r="ER679" s="14">
        <v>44693</v>
      </c>
      <c r="ES679" s="129">
        <v>13093</v>
      </c>
      <c r="ET679" s="130">
        <v>75</v>
      </c>
      <c r="EU679" s="130">
        <v>8089</v>
      </c>
      <c r="EV679" s="130">
        <v>4000</v>
      </c>
      <c r="EW679" s="130">
        <v>40560</v>
      </c>
      <c r="EX679" s="130">
        <v>4570</v>
      </c>
      <c r="EY679" s="131">
        <f t="shared" si="1144"/>
        <v>617.86400000000003</v>
      </c>
      <c r="EZ679" s="38">
        <f t="shared" si="1145"/>
        <v>9885.8240000000005</v>
      </c>
      <c r="FA679" s="9"/>
      <c r="FB679" s="9"/>
      <c r="FC679" s="9"/>
      <c r="FD679" s="9"/>
      <c r="FE679" s="132"/>
      <c r="FF679" s="132"/>
      <c r="FG679" s="132"/>
      <c r="FH679" s="133"/>
      <c r="FI679" s="11"/>
      <c r="FJ679" s="133"/>
      <c r="FK679" s="135"/>
      <c r="FL679" s="136"/>
      <c r="FM679" s="9"/>
      <c r="FN679" s="1"/>
      <c r="FO679" s="40">
        <f t="shared" si="1146"/>
        <v>0.20300000000000001</v>
      </c>
      <c r="FP679" s="9"/>
      <c r="FQ679" s="118">
        <f t="shared" si="1147"/>
        <v>56.496476696748672</v>
      </c>
      <c r="FR679" s="137">
        <f t="shared" si="1148"/>
        <v>0.61786400000000008</v>
      </c>
      <c r="FS679" s="140">
        <f>DT679/EY679</f>
        <v>0.19421749770175961</v>
      </c>
      <c r="FT679" s="42">
        <v>6</v>
      </c>
      <c r="FU679" s="337">
        <v>44013</v>
      </c>
      <c r="FV679" s="343"/>
      <c r="FW679" s="237" t="s">
        <v>1380</v>
      </c>
      <c r="FX679" s="208"/>
      <c r="FY679" s="243" t="s">
        <v>2491</v>
      </c>
      <c r="FZ679" s="1"/>
      <c r="GA679" s="1">
        <v>4</v>
      </c>
      <c r="GB679" s="9"/>
      <c r="GC679" s="9"/>
      <c r="GD679" s="1"/>
      <c r="GE679" s="20">
        <v>0</v>
      </c>
      <c r="GF679" s="237" t="s">
        <v>513</v>
      </c>
      <c r="GG679" s="1"/>
      <c r="GH679" s="28">
        <v>44445</v>
      </c>
      <c r="GI679" s="351">
        <v>0</v>
      </c>
      <c r="GJ679" s="29" t="s">
        <v>2988</v>
      </c>
      <c r="GK679" s="1"/>
      <c r="GL679" s="244" t="s">
        <v>513</v>
      </c>
      <c r="GM679" s="9"/>
      <c r="GN679" s="1"/>
      <c r="GO679" s="10"/>
      <c r="GP679" s="10"/>
      <c r="GQ679" s="20"/>
      <c r="GR679" s="138"/>
      <c r="GS679" s="1"/>
      <c r="GT679" s="1"/>
      <c r="GU679" s="1"/>
      <c r="GV679" s="1"/>
      <c r="GW679" s="1"/>
      <c r="GX679" s="1"/>
      <c r="GY679" s="9"/>
      <c r="GZ679" s="9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9"/>
      <c r="KC679" s="9"/>
      <c r="KD679" s="9"/>
      <c r="KE679" s="20">
        <f t="shared" si="1149"/>
        <v>320.05355200000002</v>
      </c>
      <c r="KF679" s="20">
        <f t="shared" si="1150"/>
        <v>257.64928800000001</v>
      </c>
      <c r="KG679" s="20">
        <f t="shared" si="1151"/>
        <v>30.954986400000003</v>
      </c>
      <c r="KH679" s="20">
        <f t="shared" si="1152"/>
        <v>30.337122400000002</v>
      </c>
      <c r="KI679" s="20">
        <f t="shared" si="1153"/>
        <v>9.0208144000000008</v>
      </c>
      <c r="KJ679" s="20">
        <f t="shared" si="1154"/>
        <v>55.909895496000004</v>
      </c>
      <c r="KK679" s="20">
        <f t="shared" si="1155"/>
        <v>55.394596920000012</v>
      </c>
      <c r="KL679" s="20">
        <f t="shared" si="1156"/>
        <v>144.02595199200002</v>
      </c>
      <c r="KM679" s="9"/>
      <c r="KN679" s="9"/>
      <c r="KO679" s="9"/>
      <c r="KP679" s="1"/>
      <c r="KQ679" s="9"/>
      <c r="KR679" s="9"/>
      <c r="KS679" s="23">
        <v>44445</v>
      </c>
      <c r="KT679" s="20">
        <v>2</v>
      </c>
      <c r="KU679" s="1">
        <v>4</v>
      </c>
      <c r="KV679" s="1">
        <v>3</v>
      </c>
      <c r="KW679" s="23">
        <v>44958</v>
      </c>
      <c r="KX679" s="1">
        <v>1</v>
      </c>
      <c r="KY679" s="1">
        <v>4</v>
      </c>
      <c r="KZ679" s="1">
        <v>4</v>
      </c>
      <c r="LA679" s="11" t="s">
        <v>2438</v>
      </c>
      <c r="LB679" s="11"/>
      <c r="LC679" s="11"/>
    </row>
    <row r="680" spans="1:315">
      <c r="A680" s="1">
        <v>274</v>
      </c>
      <c r="B680" s="415">
        <f>COUNTIFS($D$3:D680,D680,$F$3:F680,F680)</f>
        <v>1</v>
      </c>
      <c r="C680" s="34">
        <v>14124</v>
      </c>
      <c r="D680" s="21" t="s">
        <v>1378</v>
      </c>
      <c r="E680" s="2" t="s">
        <v>599</v>
      </c>
      <c r="F680" s="12">
        <v>5757041092</v>
      </c>
      <c r="G680" s="1">
        <v>63</v>
      </c>
      <c r="H680" s="441">
        <v>44179</v>
      </c>
      <c r="I680" s="29" t="s">
        <v>441</v>
      </c>
      <c r="J680" s="24" t="s">
        <v>486</v>
      </c>
      <c r="K680" s="2" t="s">
        <v>429</v>
      </c>
      <c r="L680" s="2">
        <v>18</v>
      </c>
      <c r="M680" s="2" t="s">
        <v>630</v>
      </c>
      <c r="N680" s="2" t="s">
        <v>644</v>
      </c>
      <c r="O680" s="11"/>
      <c r="P680" s="2" t="s">
        <v>1325</v>
      </c>
      <c r="Q680" s="11"/>
      <c r="R680" s="11"/>
      <c r="S680" s="11"/>
      <c r="T680" s="41"/>
      <c r="U680" s="41"/>
      <c r="V680" s="61" t="s">
        <v>1358</v>
      </c>
      <c r="W680" s="59" t="s">
        <v>1305</v>
      </c>
      <c r="X680" s="60"/>
      <c r="Y680" s="60"/>
      <c r="Z680" s="11"/>
      <c r="AA680" s="1" t="s">
        <v>793</v>
      </c>
      <c r="AB680" s="1"/>
      <c r="AC680" s="112">
        <v>368</v>
      </c>
      <c r="AD680" s="112">
        <v>6600</v>
      </c>
      <c r="AE680" s="11"/>
      <c r="AF680" s="11"/>
      <c r="AG680" s="11" t="s">
        <v>482</v>
      </c>
      <c r="AH680" s="112">
        <v>450</v>
      </c>
      <c r="AI680" s="11"/>
      <c r="AJ680" s="11"/>
      <c r="AK680" s="112"/>
      <c r="AL680" s="1"/>
      <c r="AM680" s="11"/>
      <c r="AN680" s="1"/>
      <c r="AO680" s="113">
        <v>14</v>
      </c>
      <c r="AP680" s="114">
        <v>79.5</v>
      </c>
      <c r="AQ680" s="115">
        <v>5.77</v>
      </c>
      <c r="AR680" s="116">
        <f t="shared" si="1128"/>
        <v>99.27</v>
      </c>
      <c r="AS680" s="117">
        <f t="shared" si="1129"/>
        <v>0.1761006289308176</v>
      </c>
      <c r="AT680" s="118">
        <f t="shared" si="1130"/>
        <v>1.0161006289308174</v>
      </c>
      <c r="AU680" s="119">
        <f t="shared" si="1131"/>
        <v>0.16418435557640437</v>
      </c>
      <c r="AV680" s="19">
        <f t="shared" si="1132"/>
        <v>11.07</v>
      </c>
      <c r="AW680" s="19">
        <f t="shared" si="1133"/>
        <v>79.071428571428569</v>
      </c>
      <c r="AX680" s="120">
        <v>2</v>
      </c>
      <c r="AY680" s="19">
        <f t="shared" si="1134"/>
        <v>14.285714285714286</v>
      </c>
      <c r="AZ680" s="1" t="s">
        <v>431</v>
      </c>
      <c r="BA680" s="55">
        <v>21.7</v>
      </c>
      <c r="BB680" s="1" t="s">
        <v>431</v>
      </c>
      <c r="BC680" s="6">
        <v>9.8000000000000004E-2</v>
      </c>
      <c r="BD680" s="6"/>
      <c r="BE680" s="19"/>
      <c r="BF680" s="19"/>
      <c r="BG680" s="64">
        <v>4582.8571428571431</v>
      </c>
      <c r="BH680" s="64">
        <v>478.97142857142859</v>
      </c>
      <c r="BI680" s="19">
        <v>1.35</v>
      </c>
      <c r="BJ680" s="19">
        <v>61.8</v>
      </c>
      <c r="BK680" s="1">
        <v>38.200000000000003</v>
      </c>
      <c r="BL680" s="121">
        <f t="shared" si="1135"/>
        <v>1.6178010471204187</v>
      </c>
      <c r="BM680" s="122">
        <v>0.19</v>
      </c>
      <c r="BN680" s="6">
        <f t="shared" si="1136"/>
        <v>1.3571428571428572</v>
      </c>
      <c r="BO680" s="1" t="s">
        <v>431</v>
      </c>
      <c r="BP680" s="19">
        <v>29.9</v>
      </c>
      <c r="BQ680" s="19">
        <v>54.383000000000003</v>
      </c>
      <c r="BR680" s="42">
        <v>49599.000000000007</v>
      </c>
      <c r="BS680" s="6">
        <f t="shared" si="1137"/>
        <v>49.536999999999999</v>
      </c>
      <c r="BT680" s="4">
        <v>95.1</v>
      </c>
      <c r="BU680" s="42">
        <v>10900</v>
      </c>
      <c r="BV680" s="6">
        <f t="shared" si="1138"/>
        <v>4.9000000000000057</v>
      </c>
      <c r="BW680" s="6">
        <f t="shared" si="1139"/>
        <v>79.370415000000008</v>
      </c>
      <c r="BX680" s="22">
        <v>3.6999999999999998E-2</v>
      </c>
      <c r="BY680" s="22">
        <f t="shared" si="1140"/>
        <v>2.9415E-2</v>
      </c>
      <c r="BZ680" s="4">
        <v>49.5</v>
      </c>
      <c r="CA680" s="22">
        <f t="shared" si="1141"/>
        <v>39.352499999999999</v>
      </c>
      <c r="CB680" s="4">
        <v>50.3</v>
      </c>
      <c r="CC680" s="22">
        <f t="shared" si="1142"/>
        <v>39.988500000000002</v>
      </c>
      <c r="CD680" s="22">
        <v>0.65</v>
      </c>
      <c r="CE680" s="123">
        <v>100</v>
      </c>
      <c r="CF680" s="123">
        <v>14692</v>
      </c>
      <c r="CG680" s="123">
        <v>100</v>
      </c>
      <c r="CH680" s="123">
        <v>13287</v>
      </c>
      <c r="CI680" s="123">
        <v>98.2</v>
      </c>
      <c r="CJ680" s="123">
        <v>99.1</v>
      </c>
      <c r="CK680" s="123">
        <v>8997</v>
      </c>
      <c r="CL680" s="19">
        <f t="shared" si="1143"/>
        <v>7.4747474747474739E-4</v>
      </c>
      <c r="CM680" s="22">
        <v>1.1000000000000001</v>
      </c>
      <c r="CN680" s="22">
        <v>3.35</v>
      </c>
      <c r="CO680" s="22">
        <v>0.55000000000000004</v>
      </c>
      <c r="CP680" s="6"/>
      <c r="CQ680" s="19"/>
      <c r="CR680" s="19"/>
      <c r="CS680" s="20"/>
      <c r="CT680" s="22"/>
      <c r="CU680" s="139"/>
      <c r="CV680" s="139"/>
      <c r="CW680" s="22"/>
      <c r="CX680" s="22"/>
      <c r="CY680" s="1"/>
      <c r="CZ680" s="22"/>
      <c r="DA680" s="16"/>
      <c r="DB680" s="126" t="s">
        <v>256</v>
      </c>
      <c r="DC680" s="127"/>
      <c r="DD680" s="128" t="s">
        <v>1379</v>
      </c>
      <c r="DE680" s="1"/>
      <c r="DF680" s="1"/>
      <c r="DG680" s="1"/>
      <c r="DH680" s="1"/>
      <c r="DI680" s="1" t="s">
        <v>435</v>
      </c>
      <c r="DJ680" s="205" t="s">
        <v>482</v>
      </c>
      <c r="DK680" s="4">
        <v>2</v>
      </c>
      <c r="DL680" s="4" t="s">
        <v>436</v>
      </c>
      <c r="DM680" s="4" t="s">
        <v>441</v>
      </c>
      <c r="DN680" s="16">
        <v>0</v>
      </c>
      <c r="DO680" s="4">
        <v>0</v>
      </c>
      <c r="DP680" s="4">
        <v>0</v>
      </c>
      <c r="DQ680" s="4" t="s">
        <v>430</v>
      </c>
      <c r="DR680" s="1" t="s">
        <v>430</v>
      </c>
      <c r="DS680" s="1" t="s">
        <v>430</v>
      </c>
      <c r="DT680" s="1">
        <v>368</v>
      </c>
      <c r="DU680" s="1">
        <v>10.1</v>
      </c>
      <c r="DV680" s="1">
        <v>89.9</v>
      </c>
      <c r="DW680" s="1">
        <v>2.2000000000000002</v>
      </c>
      <c r="DX680" s="1">
        <v>1245</v>
      </c>
      <c r="DY680" s="1" t="s">
        <v>430</v>
      </c>
      <c r="DZ680" s="1">
        <v>2.2599999999999998</v>
      </c>
      <c r="EA680" s="1">
        <v>0</v>
      </c>
      <c r="EB680" s="1"/>
      <c r="EC680" s="36"/>
      <c r="ED680" s="36"/>
      <c r="EE680" s="4">
        <v>18</v>
      </c>
      <c r="EF680" s="4" t="s">
        <v>430</v>
      </c>
      <c r="EG680" s="4"/>
      <c r="EH680" s="4">
        <v>1</v>
      </c>
      <c r="EI680" s="4" t="s">
        <v>2990</v>
      </c>
      <c r="EJ680" s="4" t="s">
        <v>430</v>
      </c>
      <c r="EK680" s="4" t="s">
        <v>430</v>
      </c>
      <c r="EL680" s="4" t="s">
        <v>430</v>
      </c>
      <c r="EM680" s="4">
        <v>2</v>
      </c>
      <c r="EN680" s="1">
        <v>1</v>
      </c>
      <c r="EO680" s="4">
        <v>2</v>
      </c>
      <c r="EP680" s="4">
        <v>1</v>
      </c>
      <c r="EQ680" s="31" t="s">
        <v>513</v>
      </c>
      <c r="ER680" s="14" t="s">
        <v>513</v>
      </c>
      <c r="ES680" s="129">
        <v>14124</v>
      </c>
      <c r="ET680" s="130">
        <v>75</v>
      </c>
      <c r="EU680" s="130">
        <v>5635</v>
      </c>
      <c r="EV680" s="130">
        <v>4000</v>
      </c>
      <c r="EW680" s="130">
        <v>39780</v>
      </c>
      <c r="EX680" s="130">
        <v>2725</v>
      </c>
      <c r="EY680" s="131">
        <f t="shared" si="1144"/>
        <v>361.33499999999998</v>
      </c>
      <c r="EZ680" s="38">
        <f t="shared" si="1145"/>
        <v>6504.03</v>
      </c>
      <c r="FA680" s="9"/>
      <c r="FB680" s="9"/>
      <c r="FC680" s="9"/>
      <c r="FD680" s="9"/>
      <c r="FE680" s="132"/>
      <c r="FF680" s="132"/>
      <c r="FG680" s="132"/>
      <c r="FH680" s="133"/>
      <c r="FI680" s="134"/>
      <c r="FJ680" s="133"/>
      <c r="FK680" s="135"/>
      <c r="FL680" s="136"/>
      <c r="FM680" s="9"/>
      <c r="FN680" s="1"/>
      <c r="FO680" s="40">
        <f t="shared" si="1146"/>
        <v>0.36799999999999999</v>
      </c>
      <c r="FP680" s="9"/>
      <c r="FQ680" s="118">
        <f t="shared" si="1147"/>
        <v>48.358473824312334</v>
      </c>
      <c r="FR680" s="137">
        <f t="shared" si="1148"/>
        <v>0.36133499999999996</v>
      </c>
      <c r="FS680" s="140"/>
      <c r="FT680" s="1">
        <v>13</v>
      </c>
      <c r="FU680" s="337">
        <v>43800</v>
      </c>
      <c r="FV680" s="335" t="s">
        <v>430</v>
      </c>
      <c r="FW680" s="237" t="s">
        <v>2629</v>
      </c>
      <c r="FX680" s="210" t="s">
        <v>430</v>
      </c>
      <c r="FY680" s="243" t="s">
        <v>2807</v>
      </c>
      <c r="FZ680" s="1">
        <v>0</v>
      </c>
      <c r="GA680" s="1">
        <v>2</v>
      </c>
      <c r="GB680" s="9" t="s">
        <v>731</v>
      </c>
      <c r="GC680" s="9"/>
      <c r="GD680" s="1">
        <v>0</v>
      </c>
      <c r="GE680" s="20">
        <v>1</v>
      </c>
      <c r="GF680" s="237" t="s">
        <v>784</v>
      </c>
      <c r="GG680" s="1">
        <v>1</v>
      </c>
      <c r="GH680" s="28">
        <v>44230</v>
      </c>
      <c r="GI680" s="351">
        <v>1</v>
      </c>
      <c r="GJ680" s="244" t="s">
        <v>2849</v>
      </c>
      <c r="GK680" s="1">
        <v>0</v>
      </c>
      <c r="GL680" s="244" t="s">
        <v>513</v>
      </c>
      <c r="GM680" s="9" t="s">
        <v>1382</v>
      </c>
      <c r="GN680" s="1"/>
      <c r="GO680" s="10">
        <v>44179</v>
      </c>
      <c r="GP680" s="10"/>
      <c r="GQ680" s="20"/>
      <c r="GR680" s="138"/>
      <c r="GS680" s="1"/>
      <c r="GT680" s="19">
        <v>1.5265427733700003</v>
      </c>
      <c r="GU680" s="1"/>
      <c r="GV680" s="145">
        <v>0.41497184079999999</v>
      </c>
      <c r="GW680" s="1"/>
      <c r="GX680" s="1"/>
      <c r="GY680" s="9"/>
      <c r="GZ680" s="9"/>
      <c r="HA680" s="32">
        <v>0.95</v>
      </c>
      <c r="HB680" s="32">
        <v>0.94</v>
      </c>
      <c r="HC680" s="33">
        <v>5667.12</v>
      </c>
      <c r="HD680" s="32">
        <v>1.52</v>
      </c>
      <c r="HE680" s="32">
        <v>2.92</v>
      </c>
      <c r="HF680" s="32">
        <v>0</v>
      </c>
      <c r="HG680" s="33">
        <v>10113.67</v>
      </c>
      <c r="HH680" s="32">
        <v>35.44</v>
      </c>
      <c r="HI680" s="33">
        <v>164.45</v>
      </c>
      <c r="HJ680" s="32">
        <v>119.51</v>
      </c>
      <c r="HK680" s="32">
        <v>2.1800000000000002</v>
      </c>
      <c r="HL680" s="32">
        <v>0</v>
      </c>
      <c r="HM680" s="32">
        <v>192.88</v>
      </c>
      <c r="HN680" s="32">
        <v>0</v>
      </c>
      <c r="HO680" s="32">
        <v>171.45</v>
      </c>
      <c r="HP680" s="33">
        <v>3084.67</v>
      </c>
      <c r="HQ680" s="32">
        <v>12.47</v>
      </c>
      <c r="HR680" s="32">
        <v>0</v>
      </c>
      <c r="HS680" s="32">
        <v>517.49</v>
      </c>
      <c r="HT680" s="32">
        <v>4824.8999999999996</v>
      </c>
      <c r="HU680" s="32">
        <v>389.34</v>
      </c>
      <c r="HV680" s="32">
        <v>15.08</v>
      </c>
      <c r="HW680" s="32">
        <v>136.79</v>
      </c>
      <c r="HX680" s="32">
        <v>0</v>
      </c>
      <c r="HY680" s="32">
        <v>23.29</v>
      </c>
      <c r="HZ680" s="32">
        <v>582.83000000000004</v>
      </c>
      <c r="IA680" s="22">
        <f>HU680/HP680</f>
        <v>0.12621771534718462</v>
      </c>
      <c r="IB680" s="1"/>
      <c r="IC680" s="1"/>
      <c r="ID680" s="1"/>
      <c r="IE680" s="1"/>
      <c r="IF680" s="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9"/>
      <c r="KC680" s="9"/>
      <c r="KD680" s="9"/>
      <c r="KE680" s="20">
        <f t="shared" si="1149"/>
        <v>50.5869</v>
      </c>
      <c r="KF680" s="20">
        <f t="shared" si="1150"/>
        <v>287.261325</v>
      </c>
      <c r="KG680" s="20">
        <f t="shared" si="1151"/>
        <v>20.849029499999993</v>
      </c>
      <c r="KH680" s="20">
        <f t="shared" si="1152"/>
        <v>7.2266999999999992</v>
      </c>
      <c r="KI680" s="20">
        <f t="shared" si="1153"/>
        <v>0.68653649999999988</v>
      </c>
      <c r="KJ680" s="20">
        <f t="shared" si="1154"/>
        <v>0.10628669024999998</v>
      </c>
      <c r="KK680" s="20">
        <f t="shared" si="1155"/>
        <v>142.19435587499999</v>
      </c>
      <c r="KL680" s="20">
        <f t="shared" si="1156"/>
        <v>144.49244647499998</v>
      </c>
      <c r="KM680" s="9"/>
      <c r="KN680" s="9"/>
      <c r="KO680" s="9"/>
      <c r="KP680" s="1"/>
      <c r="KQ680" s="9"/>
      <c r="KR680" s="9"/>
      <c r="KS680" s="23">
        <v>44230</v>
      </c>
      <c r="KT680" s="20">
        <v>1</v>
      </c>
      <c r="KU680" s="1">
        <v>1</v>
      </c>
      <c r="KV680" s="1">
        <v>1</v>
      </c>
      <c r="KW680" s="23">
        <v>44946</v>
      </c>
      <c r="KX680" s="1">
        <v>1</v>
      </c>
      <c r="KY680" s="1">
        <v>0</v>
      </c>
      <c r="KZ680" s="1">
        <v>2</v>
      </c>
      <c r="LA680" s="11" t="s">
        <v>2428</v>
      </c>
      <c r="LB680" s="11"/>
      <c r="LC680" s="11"/>
    </row>
    <row r="681" spans="1:315">
      <c r="A681" s="1">
        <v>133</v>
      </c>
      <c r="B681" s="1">
        <f>COUNTIFS($D$3:D681,D681,$F$3:F681,F681)</f>
        <v>1</v>
      </c>
      <c r="C681" s="34">
        <v>12782</v>
      </c>
      <c r="D681" s="21" t="s">
        <v>1151</v>
      </c>
      <c r="E681" s="2" t="s">
        <v>535</v>
      </c>
      <c r="F681" s="12">
        <v>6110080823</v>
      </c>
      <c r="G681" s="1">
        <v>59</v>
      </c>
      <c r="H681" s="441">
        <v>43971</v>
      </c>
      <c r="I681" s="29" t="s">
        <v>1152</v>
      </c>
      <c r="J681" s="24" t="s">
        <v>486</v>
      </c>
      <c r="K681" s="2" t="s">
        <v>429</v>
      </c>
      <c r="L681" s="1">
        <v>24</v>
      </c>
      <c r="M681" s="2" t="s">
        <v>661</v>
      </c>
      <c r="N681" s="2" t="s">
        <v>430</v>
      </c>
      <c r="O681" s="1"/>
      <c r="P681" s="1" t="s">
        <v>1117</v>
      </c>
      <c r="Q681" s="25"/>
      <c r="R681" s="25"/>
      <c r="S681" s="2"/>
      <c r="T681" s="41"/>
      <c r="U681" s="41"/>
      <c r="V681" s="54" t="s">
        <v>1107</v>
      </c>
      <c r="W681" s="27"/>
      <c r="X681" s="56"/>
      <c r="Y681" s="56"/>
      <c r="Z681" s="29" t="s">
        <v>1001</v>
      </c>
      <c r="AA681" s="1" t="s">
        <v>793</v>
      </c>
      <c r="AB681" s="1"/>
      <c r="AC681" s="112">
        <v>385</v>
      </c>
      <c r="AD681" s="112">
        <v>9200</v>
      </c>
      <c r="AE681" s="11"/>
      <c r="AF681" s="11"/>
      <c r="AG681" s="11" t="s">
        <v>490</v>
      </c>
      <c r="AH681" s="112">
        <v>650</v>
      </c>
      <c r="AI681" s="11"/>
      <c r="AJ681" s="11"/>
      <c r="AK681" s="112"/>
      <c r="AL681" s="1"/>
      <c r="AM681" s="11"/>
      <c r="AN681" s="1"/>
      <c r="AO681" s="113">
        <v>13</v>
      </c>
      <c r="AP681" s="114">
        <v>15.4</v>
      </c>
      <c r="AQ681" s="115">
        <v>70.900000000000006</v>
      </c>
      <c r="AR681" s="116">
        <f t="shared" si="1128"/>
        <v>99.300000000000011</v>
      </c>
      <c r="AS681" s="117">
        <f t="shared" si="1129"/>
        <v>0.8441558441558441</v>
      </c>
      <c r="AT681" s="118">
        <f t="shared" si="1130"/>
        <v>59.850649350649348</v>
      </c>
      <c r="AU681" s="119">
        <f t="shared" si="1131"/>
        <v>0.15063731170336034</v>
      </c>
      <c r="AV681" s="19">
        <f t="shared" si="1132"/>
        <v>9.7000000000000011</v>
      </c>
      <c r="AW681" s="19">
        <f t="shared" si="1133"/>
        <v>74.615384615384627</v>
      </c>
      <c r="AX681" s="120">
        <v>2.58</v>
      </c>
      <c r="AY681" s="19">
        <f t="shared" si="1134"/>
        <v>19.846153846153847</v>
      </c>
      <c r="AZ681" s="1" t="s">
        <v>431</v>
      </c>
      <c r="BA681" s="55">
        <v>20.7</v>
      </c>
      <c r="BB681" s="1" t="s">
        <v>431</v>
      </c>
      <c r="BC681" s="6">
        <v>5.49</v>
      </c>
      <c r="BD681" s="6"/>
      <c r="BE681" s="19"/>
      <c r="BF681" s="19"/>
      <c r="BG681" s="64">
        <v>10373.6</v>
      </c>
      <c r="BH681" s="64">
        <v>288.8</v>
      </c>
      <c r="BI681" s="19">
        <v>0.54</v>
      </c>
      <c r="BJ681" s="19">
        <v>65.2</v>
      </c>
      <c r="BK681" s="19">
        <f>100-BJ681</f>
        <v>34.799999999999997</v>
      </c>
      <c r="BL681" s="121">
        <f t="shared" si="1135"/>
        <v>1.8735632183908049</v>
      </c>
      <c r="BM681" s="122">
        <v>0.38</v>
      </c>
      <c r="BN681" s="6">
        <f t="shared" si="1136"/>
        <v>2.9230769230769229</v>
      </c>
      <c r="BO681" s="1" t="s">
        <v>431</v>
      </c>
      <c r="BP681" s="19">
        <v>71.8</v>
      </c>
      <c r="BQ681" s="19">
        <v>72.772000000000006</v>
      </c>
      <c r="BR681" s="4">
        <v>53303</v>
      </c>
      <c r="BS681" s="6">
        <f t="shared" si="1137"/>
        <v>65.2</v>
      </c>
      <c r="BT681" s="4">
        <v>81</v>
      </c>
      <c r="BU681" s="42">
        <v>10938.140000000001</v>
      </c>
      <c r="BV681" s="6">
        <f t="shared" si="1138"/>
        <v>19</v>
      </c>
      <c r="BW681" s="6">
        <f t="shared" si="1139"/>
        <v>15.169</v>
      </c>
      <c r="BX681" s="2">
        <v>12.7</v>
      </c>
      <c r="BY681" s="22">
        <f t="shared" si="1140"/>
        <v>1.9557999999999998</v>
      </c>
      <c r="BZ681" s="4">
        <v>52.5</v>
      </c>
      <c r="CA681" s="22">
        <f t="shared" si="1141"/>
        <v>8.0850000000000009</v>
      </c>
      <c r="CB681" s="4">
        <v>33.299999999999997</v>
      </c>
      <c r="CC681" s="22">
        <f t="shared" si="1142"/>
        <v>5.1281999999999996</v>
      </c>
      <c r="CD681" s="22">
        <v>0.46</v>
      </c>
      <c r="CE681" s="123">
        <v>97.5</v>
      </c>
      <c r="CF681" s="124">
        <v>10388.699999999999</v>
      </c>
      <c r="CG681" s="123">
        <v>87.8</v>
      </c>
      <c r="CH681" s="124">
        <v>6784</v>
      </c>
      <c r="CI681" s="123">
        <v>65.8</v>
      </c>
      <c r="CJ681" s="123">
        <v>81.3</v>
      </c>
      <c r="CK681" s="124">
        <v>6658.9</v>
      </c>
      <c r="CL681" s="143">
        <f t="shared" si="1143"/>
        <v>0.2419047619047619</v>
      </c>
      <c r="CM681" s="22"/>
      <c r="CN681" s="22"/>
      <c r="CO681" s="22"/>
      <c r="CP681" s="6">
        <v>0.19</v>
      </c>
      <c r="CQ681" s="19"/>
      <c r="CR681" s="19"/>
      <c r="CS681" s="19"/>
      <c r="CT681" s="22"/>
      <c r="CU681" s="139"/>
      <c r="CV681" s="139"/>
      <c r="CW681" s="22"/>
      <c r="CX681" s="22"/>
      <c r="CY681" s="1"/>
      <c r="CZ681" s="22"/>
      <c r="DA681" s="16"/>
      <c r="DB681" s="126" t="s">
        <v>546</v>
      </c>
      <c r="DC681" s="127"/>
      <c r="DD681" s="128" t="s">
        <v>1055</v>
      </c>
      <c r="DE681" s="1"/>
      <c r="DF681" s="1"/>
      <c r="DG681" s="1"/>
      <c r="DH681" s="1"/>
      <c r="DI681" s="1" t="s">
        <v>433</v>
      </c>
      <c r="DJ681" s="206" t="s">
        <v>490</v>
      </c>
      <c r="DK681" s="4">
        <v>2</v>
      </c>
      <c r="DL681" s="4" t="s">
        <v>461</v>
      </c>
      <c r="DM681" s="4" t="s">
        <v>441</v>
      </c>
      <c r="DN681" s="16" t="s">
        <v>466</v>
      </c>
      <c r="DO681" s="13">
        <v>0</v>
      </c>
      <c r="DP681" s="13">
        <v>0</v>
      </c>
      <c r="DQ681" s="4" t="s">
        <v>430</v>
      </c>
      <c r="DR681" s="1" t="s">
        <v>430</v>
      </c>
      <c r="DS681" s="1" t="s">
        <v>430</v>
      </c>
      <c r="DT681" s="22">
        <v>491</v>
      </c>
      <c r="DU681" s="22">
        <v>64.599999999999994</v>
      </c>
      <c r="DV681" s="22">
        <v>35.4</v>
      </c>
      <c r="DW681" s="1" t="s">
        <v>430</v>
      </c>
      <c r="DX681" s="1" t="s">
        <v>430</v>
      </c>
      <c r="DY681" s="1" t="s">
        <v>430</v>
      </c>
      <c r="DZ681" s="1" t="s">
        <v>430</v>
      </c>
      <c r="EA681" s="1">
        <v>0</v>
      </c>
      <c r="EB681" s="2"/>
      <c r="EC681" s="36"/>
      <c r="ED681" s="36"/>
      <c r="EE681" s="4">
        <v>24</v>
      </c>
      <c r="EF681" s="4">
        <v>50</v>
      </c>
      <c r="EG681" s="4">
        <v>3</v>
      </c>
      <c r="EH681" s="4">
        <v>1</v>
      </c>
      <c r="EI681" s="4" t="s">
        <v>2991</v>
      </c>
      <c r="EJ681" s="4" t="s">
        <v>430</v>
      </c>
      <c r="EK681" s="4" t="s">
        <v>430</v>
      </c>
      <c r="EL681" s="6" t="s">
        <v>430</v>
      </c>
      <c r="EM681" s="4">
        <v>1</v>
      </c>
      <c r="EN681" s="3">
        <v>1</v>
      </c>
      <c r="EO681" s="4">
        <v>3</v>
      </c>
      <c r="EP681" s="4">
        <v>1</v>
      </c>
      <c r="EQ681" s="31" t="s">
        <v>513</v>
      </c>
      <c r="ER681" s="14" t="s">
        <v>513</v>
      </c>
      <c r="ES681" s="129">
        <v>12782</v>
      </c>
      <c r="ET681" s="130">
        <v>75</v>
      </c>
      <c r="EU681" s="130">
        <v>4067</v>
      </c>
      <c r="EV681" s="130">
        <v>4000</v>
      </c>
      <c r="EW681" s="130">
        <v>40560</v>
      </c>
      <c r="EX681" s="130">
        <v>2847</v>
      </c>
      <c r="EY681" s="131">
        <f t="shared" si="1144"/>
        <v>384.9144</v>
      </c>
      <c r="EZ681" s="38">
        <f t="shared" si="1145"/>
        <v>9237.9455999999991</v>
      </c>
      <c r="FA681" s="9"/>
      <c r="FB681" s="9"/>
      <c r="FC681" s="9"/>
      <c r="FD681" s="9"/>
      <c r="FE681" s="132"/>
      <c r="FF681" s="132"/>
      <c r="FG681" s="132"/>
      <c r="FH681" s="133"/>
      <c r="FI681" s="11"/>
      <c r="FJ681" s="133"/>
      <c r="FK681" s="135"/>
      <c r="FL681" s="136"/>
      <c r="FM681" s="9"/>
      <c r="FN681" s="1"/>
      <c r="FO681" s="40">
        <f t="shared" si="1146"/>
        <v>0.38500000000000001</v>
      </c>
      <c r="FP681" s="9"/>
      <c r="FQ681" s="118">
        <f t="shared" si="1147"/>
        <v>70.002458814851238</v>
      </c>
      <c r="FR681" s="137">
        <f t="shared" si="1148"/>
        <v>0.38491439999999999</v>
      </c>
      <c r="FS681" s="140">
        <f>DT681/EY681</f>
        <v>1.2756082910901749</v>
      </c>
      <c r="FT681" s="42">
        <v>60</v>
      </c>
      <c r="FU681" s="335" t="s">
        <v>1023</v>
      </c>
      <c r="FV681" s="345">
        <v>42125</v>
      </c>
      <c r="FW681" s="210" t="s">
        <v>1023</v>
      </c>
      <c r="FX681" s="244" t="s">
        <v>1314</v>
      </c>
      <c r="FY681" s="252" t="s">
        <v>2517</v>
      </c>
      <c r="FZ681" s="3">
        <v>0</v>
      </c>
      <c r="GA681" s="3">
        <v>2</v>
      </c>
      <c r="GB681" s="218" t="s">
        <v>1058</v>
      </c>
      <c r="GC681" s="218"/>
      <c r="GD681" s="3"/>
      <c r="GE681" s="20">
        <v>0</v>
      </c>
      <c r="GF681" s="253" t="s">
        <v>513</v>
      </c>
      <c r="GG681" s="3">
        <v>1</v>
      </c>
      <c r="GH681" s="220">
        <v>44083</v>
      </c>
      <c r="GI681" s="352" t="s">
        <v>2488</v>
      </c>
      <c r="GJ681" s="254" t="s">
        <v>2849</v>
      </c>
      <c r="GK681" s="3">
        <v>0</v>
      </c>
      <c r="GL681" s="254" t="s">
        <v>513</v>
      </c>
      <c r="GM681" s="218" t="s">
        <v>1063</v>
      </c>
      <c r="GN681" s="1"/>
      <c r="GO681" s="10">
        <v>43971</v>
      </c>
      <c r="GP681" s="10"/>
      <c r="GQ681" s="20"/>
      <c r="GR681" s="138"/>
      <c r="GS681" s="1"/>
      <c r="GT681" s="1"/>
      <c r="GU681" s="1"/>
      <c r="GV681" s="1"/>
      <c r="GW681" s="1"/>
      <c r="GX681" s="1"/>
      <c r="GY681" s="9"/>
      <c r="GZ681" s="1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9"/>
      <c r="KC681" s="9"/>
      <c r="KD681" s="9"/>
      <c r="KE681" s="20">
        <f t="shared" si="1149"/>
        <v>50.038871999999991</v>
      </c>
      <c r="KF681" s="20">
        <f t="shared" si="1150"/>
        <v>59.276817599999994</v>
      </c>
      <c r="KG681" s="20">
        <f t="shared" si="1151"/>
        <v>272.90430960000003</v>
      </c>
      <c r="KH681" s="20">
        <f t="shared" si="1152"/>
        <v>9.9307915199999997</v>
      </c>
      <c r="KI681" s="20">
        <f t="shared" si="1153"/>
        <v>1.4626747200000001</v>
      </c>
      <c r="KJ681" s="20">
        <f t="shared" si="1154"/>
        <v>7.5281558351999989</v>
      </c>
      <c r="KK681" s="20">
        <f t="shared" si="1155"/>
        <v>31.12032924</v>
      </c>
      <c r="KL681" s="20">
        <f t="shared" si="1156"/>
        <v>19.739180260799998</v>
      </c>
      <c r="KM681" s="9"/>
      <c r="KN681" s="9"/>
      <c r="KO681" s="9"/>
      <c r="KP681" s="1"/>
      <c r="KQ681" s="9"/>
      <c r="KR681" s="9"/>
      <c r="KS681" s="23">
        <v>44083</v>
      </c>
      <c r="KT681" s="20">
        <v>2</v>
      </c>
      <c r="KU681" s="1">
        <v>2</v>
      </c>
      <c r="KV681" s="3">
        <v>1</v>
      </c>
      <c r="KW681" s="23">
        <v>44965</v>
      </c>
      <c r="KX681" s="1">
        <v>3</v>
      </c>
      <c r="KY681" s="1">
        <v>0</v>
      </c>
      <c r="KZ681" s="1">
        <v>2</v>
      </c>
      <c r="LA681" s="11" t="s">
        <v>2480</v>
      </c>
      <c r="LB681" s="11"/>
      <c r="LC681" s="11"/>
    </row>
    <row r="682" spans="1:315">
      <c r="A682" s="1">
        <v>12</v>
      </c>
      <c r="B682" s="1">
        <f>COUNTIFS($D$3:D682,D682,$F$3:F682,F682)</f>
        <v>1</v>
      </c>
      <c r="C682" s="34">
        <v>16794</v>
      </c>
      <c r="D682" s="72" t="s">
        <v>1917</v>
      </c>
      <c r="E682" s="73" t="s">
        <v>617</v>
      </c>
      <c r="F682" s="75">
        <v>5551171384</v>
      </c>
      <c r="G682" s="74">
        <v>67</v>
      </c>
      <c r="H682" s="442">
        <v>44573</v>
      </c>
      <c r="I682" s="29" t="s">
        <v>648</v>
      </c>
      <c r="J682" s="24" t="s">
        <v>486</v>
      </c>
      <c r="K682" s="2" t="s">
        <v>429</v>
      </c>
      <c r="L682" s="2">
        <v>10</v>
      </c>
      <c r="M682" s="2">
        <v>2</v>
      </c>
      <c r="N682" s="2" t="s">
        <v>430</v>
      </c>
      <c r="O682" s="11"/>
      <c r="P682" s="2" t="s">
        <v>1398</v>
      </c>
      <c r="Q682" s="11"/>
      <c r="R682" s="11"/>
      <c r="S682" s="11"/>
      <c r="T682" s="41"/>
      <c r="U682" s="41"/>
      <c r="V682" s="61" t="s">
        <v>1358</v>
      </c>
      <c r="W682" s="41"/>
      <c r="X682" s="41"/>
      <c r="Y682" s="63"/>
      <c r="Z682" s="11"/>
      <c r="AA682" s="1" t="s">
        <v>1780</v>
      </c>
      <c r="AB682" s="1"/>
      <c r="AC682" s="112">
        <v>348</v>
      </c>
      <c r="AD682" s="112">
        <v>3400</v>
      </c>
      <c r="AE682" s="11"/>
      <c r="AF682" s="11"/>
      <c r="AG682" s="11" t="s">
        <v>482</v>
      </c>
      <c r="AH682" s="112">
        <v>250</v>
      </c>
      <c r="AI682" s="11"/>
      <c r="AJ682" s="11"/>
      <c r="AK682" s="112"/>
      <c r="AL682" s="1"/>
      <c r="AM682" s="11"/>
      <c r="AN682" s="1"/>
      <c r="AO682" s="113">
        <v>71.7</v>
      </c>
      <c r="AP682" s="114">
        <v>27.2</v>
      </c>
      <c r="AQ682" s="115">
        <v>0.9</v>
      </c>
      <c r="AR682" s="116">
        <f t="shared" si="1128"/>
        <v>99.800000000000011</v>
      </c>
      <c r="AS682" s="117">
        <f t="shared" si="1129"/>
        <v>2.6360294117647061</v>
      </c>
      <c r="AT682" s="118">
        <f t="shared" si="1130"/>
        <v>2.3724264705882354</v>
      </c>
      <c r="AU682" s="119">
        <f t="shared" si="1131"/>
        <v>2.5516014234875448</v>
      </c>
      <c r="AV682" s="19">
        <f t="shared" si="1132"/>
        <v>59.026000000000003</v>
      </c>
      <c r="AW682" s="19">
        <f t="shared" si="1133"/>
        <v>82.323570432357045</v>
      </c>
      <c r="AX682" s="120">
        <v>10.8</v>
      </c>
      <c r="AY682" s="19">
        <f t="shared" si="1134"/>
        <v>15.06276150627615</v>
      </c>
      <c r="AZ682" s="1" t="s">
        <v>431</v>
      </c>
      <c r="BA682" s="55">
        <v>19.63</v>
      </c>
      <c r="BB682" s="1" t="s">
        <v>431</v>
      </c>
      <c r="BC682" s="6">
        <v>7.9500000000000005E-3</v>
      </c>
      <c r="BD682" s="6"/>
      <c r="BE682" s="19"/>
      <c r="BF682" s="19"/>
      <c r="BG682" s="64">
        <v>6990</v>
      </c>
      <c r="BH682" s="64">
        <v>393.25</v>
      </c>
      <c r="BI682" s="19">
        <v>1.6</v>
      </c>
      <c r="BJ682" s="19">
        <v>25.4</v>
      </c>
      <c r="BK682" s="19">
        <f>100-BJ682</f>
        <v>74.599999999999994</v>
      </c>
      <c r="BL682" s="121">
        <f t="shared" si="1135"/>
        <v>0.34048257372654156</v>
      </c>
      <c r="BM682" s="122">
        <v>0.54</v>
      </c>
      <c r="BN682" s="6">
        <f t="shared" si="1136"/>
        <v>0.7531380753138075</v>
      </c>
      <c r="BO682" s="1" t="s">
        <v>431</v>
      </c>
      <c r="BP682" s="19">
        <v>45.675000000000004</v>
      </c>
      <c r="BQ682" s="19">
        <v>60.839999999999996</v>
      </c>
      <c r="BR682" s="42">
        <v>44548.35</v>
      </c>
      <c r="BS682" s="6">
        <f t="shared" si="1137"/>
        <v>57</v>
      </c>
      <c r="BT682" s="4">
        <v>77</v>
      </c>
      <c r="BU682" s="42">
        <v>10032.08</v>
      </c>
      <c r="BV682" s="6">
        <f t="shared" si="1138"/>
        <v>23</v>
      </c>
      <c r="BW682" s="6">
        <f t="shared" si="1139"/>
        <v>27.009599999999999</v>
      </c>
      <c r="BX682" s="22">
        <v>23.7</v>
      </c>
      <c r="BY682" s="22">
        <f t="shared" si="1140"/>
        <v>6.4463999999999997</v>
      </c>
      <c r="BZ682" s="6">
        <v>33.299999999999997</v>
      </c>
      <c r="CA682" s="22">
        <f t="shared" si="1141"/>
        <v>9.057599999999999</v>
      </c>
      <c r="CB682" s="6">
        <v>42.3</v>
      </c>
      <c r="CC682" s="22">
        <f t="shared" si="1142"/>
        <v>11.505599999999999</v>
      </c>
      <c r="CD682" s="22">
        <v>0.44</v>
      </c>
      <c r="CE682" s="123">
        <v>98.4</v>
      </c>
      <c r="CF682" s="124">
        <v>7703</v>
      </c>
      <c r="CG682" s="123">
        <v>94.5</v>
      </c>
      <c r="CH682" s="124">
        <v>6377</v>
      </c>
      <c r="CI682" s="123">
        <v>57</v>
      </c>
      <c r="CJ682" s="123">
        <v>79.400000000000006</v>
      </c>
      <c r="CK682" s="124">
        <v>5820</v>
      </c>
      <c r="CL682" s="19">
        <f t="shared" si="1143"/>
        <v>0.71171171171171177</v>
      </c>
      <c r="CM682" s="19"/>
      <c r="CN682" s="19"/>
      <c r="CO682" s="19"/>
      <c r="CP682" s="6"/>
      <c r="CQ682" s="19"/>
      <c r="CR682" s="19"/>
      <c r="CS682" s="20"/>
      <c r="CT682" s="25"/>
      <c r="CU682" s="125"/>
      <c r="CV682" s="125"/>
      <c r="CW682" s="1"/>
      <c r="CX682" s="1"/>
      <c r="CY682" s="1"/>
      <c r="CZ682" s="22"/>
      <c r="DA682" s="16"/>
      <c r="DB682" s="126" t="s">
        <v>257</v>
      </c>
      <c r="DC682" s="127"/>
      <c r="DD682" s="128" t="s">
        <v>1918</v>
      </c>
      <c r="DE682" s="1"/>
      <c r="DF682" s="1"/>
      <c r="DG682" s="1"/>
      <c r="DH682" s="1"/>
      <c r="DI682" s="1" t="s">
        <v>435</v>
      </c>
      <c r="DJ682" s="205" t="s">
        <v>482</v>
      </c>
      <c r="DK682" s="4">
        <v>2</v>
      </c>
      <c r="DL682" s="4"/>
      <c r="DM682" s="4"/>
      <c r="DN682" s="16">
        <v>0</v>
      </c>
      <c r="DO682" s="4"/>
      <c r="DP682" s="4"/>
      <c r="DQ682" s="4"/>
      <c r="DR682" s="22" t="s">
        <v>430</v>
      </c>
      <c r="DS682" s="22" t="s">
        <v>430</v>
      </c>
      <c r="DT682" s="22">
        <v>448</v>
      </c>
      <c r="DU682" s="22">
        <v>1.6</v>
      </c>
      <c r="DV682" s="22">
        <v>98.4</v>
      </c>
      <c r="DW682" s="22" t="s">
        <v>430</v>
      </c>
      <c r="DX682" s="22" t="s">
        <v>430</v>
      </c>
      <c r="DY682" s="22" t="s">
        <v>430</v>
      </c>
      <c r="DZ682" s="39" t="s">
        <v>430</v>
      </c>
      <c r="EA682" s="2">
        <v>0</v>
      </c>
      <c r="EB682" s="2"/>
      <c r="EC682" s="36"/>
      <c r="ED682" s="36"/>
      <c r="EE682" s="4">
        <f>L682</f>
        <v>10</v>
      </c>
      <c r="EF682" s="4">
        <v>15</v>
      </c>
      <c r="EG682" s="4"/>
      <c r="EH682" s="4">
        <v>1</v>
      </c>
      <c r="EI682" s="4" t="s">
        <v>2502</v>
      </c>
      <c r="EJ682" s="4">
        <v>168</v>
      </c>
      <c r="EK682" s="4">
        <v>80</v>
      </c>
      <c r="EL682" s="6">
        <f t="shared" ref="EL682:EL689" si="1157">EK682/(EJ682*EJ682*0.01*0.01)</f>
        <v>28.344671201814059</v>
      </c>
      <c r="EM682" s="4"/>
      <c r="EN682" s="4">
        <v>0</v>
      </c>
      <c r="EO682" s="4">
        <v>2</v>
      </c>
      <c r="EP682" s="4">
        <v>2</v>
      </c>
      <c r="EQ682" s="31" t="s">
        <v>2455</v>
      </c>
      <c r="ER682" s="14">
        <v>44673</v>
      </c>
      <c r="ES682" s="129">
        <f>C682</f>
        <v>16794</v>
      </c>
      <c r="ET682" s="130">
        <v>75</v>
      </c>
      <c r="EU682" s="130">
        <v>7039</v>
      </c>
      <c r="EV682" s="130">
        <v>6000</v>
      </c>
      <c r="EW682" s="130">
        <v>37400</v>
      </c>
      <c r="EX682" s="130">
        <v>4277</v>
      </c>
      <c r="EY682" s="131">
        <f t="shared" si="1144"/>
        <v>355.46622222222226</v>
      </c>
      <c r="EZ682" s="38">
        <f t="shared" si="1145"/>
        <v>3554.6622222222227</v>
      </c>
      <c r="FA682" s="9"/>
      <c r="FB682" s="9"/>
      <c r="FC682" s="9"/>
      <c r="FD682" s="9"/>
      <c r="FE682" s="132"/>
      <c r="FF682" s="132"/>
      <c r="FG682" s="132"/>
      <c r="FH682" s="133"/>
      <c r="FI682" s="134"/>
      <c r="FJ682" s="133"/>
      <c r="FK682" s="135"/>
      <c r="FL682" s="136"/>
      <c r="FM682" s="9"/>
      <c r="FN682" s="1"/>
      <c r="FO682" s="40">
        <f t="shared" si="1146"/>
        <v>0.34799999999999998</v>
      </c>
      <c r="FP682" s="9"/>
      <c r="FQ682" s="118">
        <f t="shared" si="1147"/>
        <v>60.761471799971588</v>
      </c>
      <c r="FR682" s="137">
        <f t="shared" si="1148"/>
        <v>0.35546622222222224</v>
      </c>
      <c r="FS682" s="9"/>
      <c r="FT682" s="1"/>
      <c r="FU682" s="336">
        <v>44562</v>
      </c>
      <c r="FV682" s="343"/>
      <c r="FW682" s="237" t="s">
        <v>2471</v>
      </c>
      <c r="FX682" s="208"/>
      <c r="FY682" s="243" t="s">
        <v>2449</v>
      </c>
      <c r="FZ682" s="1"/>
      <c r="GA682" s="1">
        <v>2</v>
      </c>
      <c r="GB682" s="9"/>
      <c r="GC682" s="9"/>
      <c r="GD682" s="1"/>
      <c r="GE682" s="20">
        <v>0</v>
      </c>
      <c r="GF682" s="237" t="s">
        <v>513</v>
      </c>
      <c r="GG682" s="1"/>
      <c r="GH682" s="28">
        <v>44594</v>
      </c>
      <c r="GI682" s="351">
        <v>1</v>
      </c>
      <c r="GJ682" s="244" t="s">
        <v>2992</v>
      </c>
      <c r="GK682" s="1"/>
      <c r="GL682" s="244" t="s">
        <v>513</v>
      </c>
      <c r="GM682" s="9"/>
      <c r="GN682" s="1"/>
      <c r="GO682" s="10"/>
      <c r="GP682" s="10"/>
      <c r="GQ682" s="20"/>
      <c r="GR682" s="138"/>
      <c r="GS682" s="1"/>
      <c r="GT682" s="1"/>
      <c r="GU682" s="1"/>
      <c r="GV682" s="1"/>
      <c r="GW682" s="1"/>
      <c r="GX682" s="1"/>
      <c r="GY682" s="9"/>
      <c r="GZ682" s="9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22">
        <v>74.5</v>
      </c>
      <c r="KC682" s="22">
        <v>18.3</v>
      </c>
      <c r="KD682" s="22">
        <v>7.96</v>
      </c>
      <c r="KE682" s="20">
        <f t="shared" si="1149"/>
        <v>254.86928133333336</v>
      </c>
      <c r="KF682" s="20">
        <f t="shared" si="1150"/>
        <v>96.686812444444456</v>
      </c>
      <c r="KG682" s="20">
        <f t="shared" si="1151"/>
        <v>3.1991960000000002</v>
      </c>
      <c r="KH682" s="20">
        <f t="shared" si="1152"/>
        <v>38.390352</v>
      </c>
      <c r="KI682" s="20">
        <f t="shared" si="1153"/>
        <v>1.9195176000000003</v>
      </c>
      <c r="KJ682" s="20">
        <f t="shared" si="1154"/>
        <v>22.91477454933333</v>
      </c>
      <c r="KK682" s="20">
        <f t="shared" si="1155"/>
        <v>32.196708544000003</v>
      </c>
      <c r="KL682" s="20">
        <f t="shared" si="1156"/>
        <v>40.898521664</v>
      </c>
      <c r="KM682" s="9"/>
      <c r="KN682" s="9"/>
      <c r="KO682" s="9"/>
      <c r="KP682" s="1"/>
      <c r="KQ682" s="9"/>
      <c r="KR682" s="9"/>
      <c r="KS682" s="23">
        <v>44594</v>
      </c>
      <c r="KT682" s="20">
        <v>2</v>
      </c>
      <c r="KU682" s="1">
        <v>2</v>
      </c>
      <c r="KV682" s="1">
        <v>1</v>
      </c>
      <c r="KW682" s="245">
        <v>44746</v>
      </c>
      <c r="KX682" s="1">
        <v>1</v>
      </c>
      <c r="KY682" s="1">
        <v>0</v>
      </c>
      <c r="KZ682" s="1">
        <v>3</v>
      </c>
      <c r="LA682" s="11" t="s">
        <v>2480</v>
      </c>
      <c r="LB682" s="11"/>
      <c r="LC682" s="11"/>
    </row>
    <row r="683" spans="1:315">
      <c r="A683" s="1">
        <v>28</v>
      </c>
      <c r="B683" s="1">
        <f>COUNTIFS($D$3:D683,D683,$F$3:F683,F683)</f>
        <v>2</v>
      </c>
      <c r="C683" s="34">
        <v>16893</v>
      </c>
      <c r="D683" s="72" t="s">
        <v>1917</v>
      </c>
      <c r="E683" s="73" t="s">
        <v>617</v>
      </c>
      <c r="F683" s="75">
        <v>5551171384</v>
      </c>
      <c r="G683" s="74">
        <v>67</v>
      </c>
      <c r="H683" s="442">
        <v>44594</v>
      </c>
      <c r="I683" s="29" t="s">
        <v>648</v>
      </c>
      <c r="J683" s="24" t="s">
        <v>486</v>
      </c>
      <c r="K683" s="2" t="s">
        <v>429</v>
      </c>
      <c r="L683" s="2">
        <v>12</v>
      </c>
      <c r="M683" s="2">
        <v>3</v>
      </c>
      <c r="N683" s="2" t="s">
        <v>430</v>
      </c>
      <c r="O683" s="11"/>
      <c r="P683" s="2" t="s">
        <v>1398</v>
      </c>
      <c r="Q683" s="11"/>
      <c r="R683" s="11"/>
      <c r="S683" s="11"/>
      <c r="T683" s="41"/>
      <c r="U683" s="41"/>
      <c r="V683" s="61" t="s">
        <v>1358</v>
      </c>
      <c r="W683" s="41"/>
      <c r="X683" s="41"/>
      <c r="Y683" s="63"/>
      <c r="Z683" s="11"/>
      <c r="AA683" s="1" t="s">
        <v>760</v>
      </c>
      <c r="AB683" s="1"/>
      <c r="AC683" s="112">
        <v>441</v>
      </c>
      <c r="AD683" s="112">
        <v>5300</v>
      </c>
      <c r="AE683" s="11"/>
      <c r="AF683" s="11"/>
      <c r="AG683" s="11" t="s">
        <v>482</v>
      </c>
      <c r="AH683" s="112">
        <v>350</v>
      </c>
      <c r="AI683" s="11"/>
      <c r="AJ683" s="11"/>
      <c r="AK683" s="112"/>
      <c r="AL683" s="1"/>
      <c r="AM683" s="11"/>
      <c r="AN683" s="1"/>
      <c r="AO683" s="113">
        <v>51.7</v>
      </c>
      <c r="AP683" s="114">
        <v>31.3</v>
      </c>
      <c r="AQ683" s="115">
        <v>16.899999999999999</v>
      </c>
      <c r="AR683" s="116">
        <f t="shared" si="1128"/>
        <v>99.9</v>
      </c>
      <c r="AS683" s="117">
        <f t="shared" si="1129"/>
        <v>1.6517571884984026</v>
      </c>
      <c r="AT683" s="118">
        <f t="shared" si="1130"/>
        <v>27.914696485623001</v>
      </c>
      <c r="AU683" s="119">
        <f t="shared" si="1131"/>
        <v>1.0726141078838174</v>
      </c>
      <c r="AV683" s="19">
        <f t="shared" si="1132"/>
        <v>42.666000000000004</v>
      </c>
      <c r="AW683" s="19">
        <f t="shared" si="1133"/>
        <v>82.526112185686657</v>
      </c>
      <c r="AX683" s="120">
        <v>7.34</v>
      </c>
      <c r="AY683" s="19">
        <f t="shared" si="1134"/>
        <v>14.197292069632494</v>
      </c>
      <c r="AZ683" s="1" t="s">
        <v>431</v>
      </c>
      <c r="BA683" s="55">
        <v>19.079999999999998</v>
      </c>
      <c r="BB683" s="1" t="s">
        <v>431</v>
      </c>
      <c r="BC683" s="6">
        <v>1.06</v>
      </c>
      <c r="BD683" s="6"/>
      <c r="BE683" s="19"/>
      <c r="BF683" s="19"/>
      <c r="BG683" s="64">
        <v>11105.217391304348</v>
      </c>
      <c r="BH683" s="64">
        <v>410</v>
      </c>
      <c r="BI683" s="19">
        <v>0.92</v>
      </c>
      <c r="BJ683" s="19">
        <v>24.5</v>
      </c>
      <c r="BK683" s="19">
        <f>100-BJ683</f>
        <v>75.5</v>
      </c>
      <c r="BL683" s="121">
        <f t="shared" si="1135"/>
        <v>0.32450331125827814</v>
      </c>
      <c r="BM683" s="122">
        <v>0.52</v>
      </c>
      <c r="BN683" s="6">
        <f t="shared" si="1136"/>
        <v>1.0058027079303675</v>
      </c>
      <c r="BO683" s="1" t="s">
        <v>431</v>
      </c>
      <c r="BP683" s="19">
        <v>48</v>
      </c>
      <c r="BQ683" s="19">
        <v>75.3</v>
      </c>
      <c r="BR683" s="42">
        <v>48412</v>
      </c>
      <c r="BS683" s="6">
        <f t="shared" si="1137"/>
        <v>35.1</v>
      </c>
      <c r="BT683" s="4">
        <v>77.8</v>
      </c>
      <c r="BU683" s="42">
        <v>9504</v>
      </c>
      <c r="BV683" s="6">
        <f t="shared" si="1138"/>
        <v>22.200000000000003</v>
      </c>
      <c r="BW683" s="6">
        <f t="shared" si="1139"/>
        <v>30.986999999999998</v>
      </c>
      <c r="BX683" s="22">
        <v>22.8</v>
      </c>
      <c r="BY683" s="22">
        <f t="shared" si="1140"/>
        <v>7.1364000000000001</v>
      </c>
      <c r="BZ683" s="6">
        <v>12.3</v>
      </c>
      <c r="CA683" s="22">
        <f t="shared" si="1141"/>
        <v>3.8498999999999999</v>
      </c>
      <c r="CB683" s="6">
        <v>63.9</v>
      </c>
      <c r="CC683" s="22">
        <f t="shared" si="1142"/>
        <v>20.000699999999998</v>
      </c>
      <c r="CD683" s="22">
        <v>0.66</v>
      </c>
      <c r="CE683" s="123">
        <v>97.3</v>
      </c>
      <c r="CF683" s="124">
        <v>6655</v>
      </c>
      <c r="CG683" s="123">
        <v>90.7</v>
      </c>
      <c r="CH683" s="124">
        <v>5393</v>
      </c>
      <c r="CI683" s="123">
        <v>43.7</v>
      </c>
      <c r="CJ683" s="123">
        <v>61.8</v>
      </c>
      <c r="CK683" s="124">
        <v>4731</v>
      </c>
      <c r="CL683" s="19">
        <f t="shared" si="1143"/>
        <v>1.8536585365853657</v>
      </c>
      <c r="CM683" s="19"/>
      <c r="CN683" s="19"/>
      <c r="CO683" s="19"/>
      <c r="CP683" s="6"/>
      <c r="CQ683" s="19"/>
      <c r="CR683" s="19"/>
      <c r="CS683" s="20"/>
      <c r="CT683" s="25"/>
      <c r="CU683" s="125"/>
      <c r="CV683" s="125"/>
      <c r="CW683" s="1"/>
      <c r="CX683" s="1"/>
      <c r="CY683" s="1"/>
      <c r="CZ683" s="22"/>
      <c r="DA683" s="16"/>
      <c r="DB683" s="126" t="s">
        <v>257</v>
      </c>
      <c r="DC683" s="127"/>
      <c r="DD683" s="128" t="s">
        <v>1934</v>
      </c>
      <c r="DE683" s="1"/>
      <c r="DF683" s="1"/>
      <c r="DG683" s="1"/>
      <c r="DH683" s="1"/>
      <c r="DI683" s="1" t="s">
        <v>435</v>
      </c>
      <c r="DJ683" s="205" t="s">
        <v>482</v>
      </c>
      <c r="DK683" s="4">
        <v>2</v>
      </c>
      <c r="DL683" s="4"/>
      <c r="DM683" s="4"/>
      <c r="DN683" s="16">
        <v>0</v>
      </c>
      <c r="DO683" s="4"/>
      <c r="DP683" s="4"/>
      <c r="DQ683" s="4"/>
      <c r="DR683" s="55" t="s">
        <v>430</v>
      </c>
      <c r="DS683" s="22" t="s">
        <v>430</v>
      </c>
      <c r="DT683" s="22">
        <v>503</v>
      </c>
      <c r="DU683" s="22">
        <v>3</v>
      </c>
      <c r="DV683" s="22">
        <v>97</v>
      </c>
      <c r="DW683" s="22" t="s">
        <v>430</v>
      </c>
      <c r="DX683" s="22" t="s">
        <v>430</v>
      </c>
      <c r="DY683" s="22" t="s">
        <v>430</v>
      </c>
      <c r="DZ683" s="22" t="s">
        <v>430</v>
      </c>
      <c r="EA683" s="2">
        <v>0</v>
      </c>
      <c r="EB683" s="2"/>
      <c r="EC683" s="36"/>
      <c r="ED683" s="36"/>
      <c r="EE683" s="4">
        <f>L683</f>
        <v>12</v>
      </c>
      <c r="EF683" s="4">
        <v>20</v>
      </c>
      <c r="EG683" s="4"/>
      <c r="EH683" s="4">
        <v>1</v>
      </c>
      <c r="EI683" s="4" t="s">
        <v>2502</v>
      </c>
      <c r="EJ683" s="4">
        <v>168</v>
      </c>
      <c r="EK683" s="4">
        <v>80</v>
      </c>
      <c r="EL683" s="6">
        <f t="shared" si="1157"/>
        <v>28.344671201814059</v>
      </c>
      <c r="EM683" s="4"/>
      <c r="EN683" s="4">
        <v>0</v>
      </c>
      <c r="EO683" s="4">
        <v>2</v>
      </c>
      <c r="EP683" s="4">
        <v>2</v>
      </c>
      <c r="EQ683" s="31" t="s">
        <v>2455</v>
      </c>
      <c r="ER683" s="14">
        <v>44673</v>
      </c>
      <c r="ES683" s="129">
        <f>C683</f>
        <v>16893</v>
      </c>
      <c r="ET683" s="130">
        <v>75</v>
      </c>
      <c r="EU683" s="130">
        <v>7039</v>
      </c>
      <c r="EV683" s="130">
        <v>6000</v>
      </c>
      <c r="EW683" s="130">
        <v>37400</v>
      </c>
      <c r="EX683" s="130">
        <v>4277</v>
      </c>
      <c r="EY683" s="131">
        <f t="shared" si="1144"/>
        <v>355.46622222222226</v>
      </c>
      <c r="EZ683" s="38">
        <f t="shared" si="1145"/>
        <v>4265.5946666666669</v>
      </c>
      <c r="FA683" s="9"/>
      <c r="FB683" s="9"/>
      <c r="FC683" s="9"/>
      <c r="FD683" s="9"/>
      <c r="FE683" s="132"/>
      <c r="FF683" s="132"/>
      <c r="FG683" s="132"/>
      <c r="FH683" s="133"/>
      <c r="FI683" s="134"/>
      <c r="FJ683" s="133"/>
      <c r="FK683" s="135"/>
      <c r="FL683" s="136"/>
      <c r="FM683" s="9"/>
      <c r="FN683" s="1"/>
      <c r="FO683" s="40">
        <f t="shared" si="1146"/>
        <v>0.441</v>
      </c>
      <c r="FP683" s="9"/>
      <c r="FQ683" s="118">
        <f t="shared" si="1147"/>
        <v>60.761471799971588</v>
      </c>
      <c r="FR683" s="137">
        <f t="shared" si="1148"/>
        <v>0.35546622222222224</v>
      </c>
      <c r="FS683" s="9"/>
      <c r="FT683" s="1"/>
      <c r="FU683" s="336">
        <v>44562</v>
      </c>
      <c r="FV683" s="343"/>
      <c r="FW683" s="237" t="s">
        <v>1322</v>
      </c>
      <c r="FX683" s="208"/>
      <c r="FY683" s="243" t="s">
        <v>2449</v>
      </c>
      <c r="FZ683" s="1"/>
      <c r="GA683" s="1">
        <v>2</v>
      </c>
      <c r="GB683" s="9"/>
      <c r="GC683" s="9"/>
      <c r="GD683" s="1"/>
      <c r="GE683" s="20">
        <v>1</v>
      </c>
      <c r="GF683" s="237" t="s">
        <v>2489</v>
      </c>
      <c r="GG683" s="1"/>
      <c r="GH683" s="28">
        <v>44702</v>
      </c>
      <c r="GI683" s="351">
        <v>0</v>
      </c>
      <c r="GJ683" s="244" t="s">
        <v>2992</v>
      </c>
      <c r="GK683" s="1"/>
      <c r="GL683" s="244" t="s">
        <v>513</v>
      </c>
      <c r="GM683" s="9"/>
      <c r="GN683" s="1"/>
      <c r="GO683" s="10"/>
      <c r="GP683" s="10"/>
      <c r="GQ683" s="20"/>
      <c r="GR683" s="138"/>
      <c r="GS683" s="1"/>
      <c r="GT683" s="1"/>
      <c r="GU683" s="1"/>
      <c r="GV683" s="1"/>
      <c r="GW683" s="1"/>
      <c r="GX683" s="1"/>
      <c r="GY683" s="9"/>
      <c r="GZ683" s="9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22">
        <v>81.3</v>
      </c>
      <c r="KC683" s="22">
        <v>20</v>
      </c>
      <c r="KD683" s="22">
        <v>10.7</v>
      </c>
      <c r="KE683" s="20">
        <f t="shared" si="1149"/>
        <v>183.77603688888888</v>
      </c>
      <c r="KF683" s="20">
        <f t="shared" si="1150"/>
        <v>111.26092755555555</v>
      </c>
      <c r="KG683" s="20">
        <f t="shared" si="1151"/>
        <v>60.073791555555552</v>
      </c>
      <c r="KH683" s="20">
        <f t="shared" si="1152"/>
        <v>26.091220711111113</v>
      </c>
      <c r="KI683" s="20">
        <f t="shared" si="1153"/>
        <v>1.8484243555555557</v>
      </c>
      <c r="KJ683" s="20">
        <f t="shared" si="1154"/>
        <v>25.367491482666669</v>
      </c>
      <c r="KK683" s="20">
        <f t="shared" si="1155"/>
        <v>13.685094089333335</v>
      </c>
      <c r="KL683" s="20">
        <f t="shared" si="1156"/>
        <v>71.095732708</v>
      </c>
      <c r="KM683" s="9"/>
      <c r="KN683" s="9"/>
      <c r="KO683" s="9"/>
      <c r="KP683" s="1"/>
      <c r="KQ683" s="9"/>
      <c r="KR683" s="9"/>
      <c r="KS683" s="23">
        <v>44672</v>
      </c>
      <c r="KT683" s="20">
        <v>2</v>
      </c>
      <c r="KU683" s="1">
        <v>2</v>
      </c>
      <c r="KV683" s="1">
        <v>1</v>
      </c>
      <c r="KW683" s="245">
        <v>44746</v>
      </c>
      <c r="KX683" s="1">
        <v>1</v>
      </c>
      <c r="KY683" s="1">
        <v>0</v>
      </c>
      <c r="KZ683" s="1">
        <v>3</v>
      </c>
      <c r="LA683" s="11" t="s">
        <v>2480</v>
      </c>
      <c r="LB683" s="11"/>
      <c r="LC683" s="11"/>
    </row>
    <row r="684" spans="1:315">
      <c r="A684" s="1">
        <v>237</v>
      </c>
      <c r="B684" s="1">
        <f>COUNTIFS($D$3:D684,D684,$F$3:F684,F684)</f>
        <v>1</v>
      </c>
      <c r="C684" s="34">
        <v>13663</v>
      </c>
      <c r="D684" s="21" t="s">
        <v>1298</v>
      </c>
      <c r="E684" s="2" t="s">
        <v>623</v>
      </c>
      <c r="F684" s="12">
        <v>505112140</v>
      </c>
      <c r="G684" s="1">
        <v>70</v>
      </c>
      <c r="H684" s="441">
        <v>44133</v>
      </c>
      <c r="I684" s="29" t="s">
        <v>1299</v>
      </c>
      <c r="J684" s="24" t="s">
        <v>486</v>
      </c>
      <c r="K684" s="2" t="s">
        <v>429</v>
      </c>
      <c r="L684" s="1">
        <v>9</v>
      </c>
      <c r="M684" s="2" t="s">
        <v>597</v>
      </c>
      <c r="N684" s="2" t="s">
        <v>430</v>
      </c>
      <c r="O684" s="1"/>
      <c r="P684" s="1" t="s">
        <v>1285</v>
      </c>
      <c r="Q684" s="25"/>
      <c r="R684" s="25"/>
      <c r="S684" s="2"/>
      <c r="T684" s="41"/>
      <c r="U684" s="41"/>
      <c r="V684" s="57" t="s">
        <v>1270</v>
      </c>
      <c r="W684" s="27"/>
      <c r="X684" s="56"/>
      <c r="Y684" s="56"/>
      <c r="Z684" s="29"/>
      <c r="AA684" s="1" t="s">
        <v>768</v>
      </c>
      <c r="AB684" s="1"/>
      <c r="AC684" s="112">
        <v>130</v>
      </c>
      <c r="AD684" s="112">
        <v>1100</v>
      </c>
      <c r="AE684" s="11"/>
      <c r="AF684" s="11"/>
      <c r="AG684" s="11" t="s">
        <v>490</v>
      </c>
      <c r="AH684" s="112">
        <v>150</v>
      </c>
      <c r="AI684" s="11"/>
      <c r="AJ684" s="11"/>
      <c r="AK684" s="112"/>
      <c r="AL684" s="1"/>
      <c r="AM684" s="11"/>
      <c r="AN684" s="1"/>
      <c r="AO684" s="113">
        <v>47.2</v>
      </c>
      <c r="AP684" s="114">
        <v>42.8</v>
      </c>
      <c r="AQ684" s="115">
        <v>8.1999999999999993</v>
      </c>
      <c r="AR684" s="116">
        <f t="shared" si="1128"/>
        <v>98.2</v>
      </c>
      <c r="AS684" s="117">
        <f t="shared" si="1129"/>
        <v>1.1028037383177571</v>
      </c>
      <c r="AT684" s="118">
        <f t="shared" si="1130"/>
        <v>9.0429906542056084</v>
      </c>
      <c r="AU684" s="119">
        <f t="shared" si="1131"/>
        <v>0.92549019607843142</v>
      </c>
      <c r="AV684" s="19">
        <f t="shared" si="1132"/>
        <v>39.386000000000003</v>
      </c>
      <c r="AW684" s="19">
        <f t="shared" si="1133"/>
        <v>83.444915254237287</v>
      </c>
      <c r="AX684" s="120">
        <v>6.15</v>
      </c>
      <c r="AY684" s="19">
        <f t="shared" si="1134"/>
        <v>13.029661016949152</v>
      </c>
      <c r="AZ684" s="1" t="s">
        <v>431</v>
      </c>
      <c r="BA684" s="55">
        <v>9.26</v>
      </c>
      <c r="BB684" s="1" t="s">
        <v>431</v>
      </c>
      <c r="BC684" s="6">
        <v>7.4999999999999997E-2</v>
      </c>
      <c r="BD684" s="6"/>
      <c r="BE684" s="19"/>
      <c r="BF684" s="19"/>
      <c r="BG684" s="64">
        <v>5293.8461538461534</v>
      </c>
      <c r="BH684" s="64">
        <v>327.73109243697479</v>
      </c>
      <c r="BI684" s="19">
        <v>0.27</v>
      </c>
      <c r="BJ684" s="19">
        <v>68.5</v>
      </c>
      <c r="BK684" s="1">
        <v>31.5</v>
      </c>
      <c r="BL684" s="121">
        <f t="shared" si="1135"/>
        <v>2.1746031746031744</v>
      </c>
      <c r="BM684" s="122">
        <v>2.25</v>
      </c>
      <c r="BN684" s="6">
        <f t="shared" si="1136"/>
        <v>4.7669491525423728</v>
      </c>
      <c r="BO684" s="1" t="s">
        <v>431</v>
      </c>
      <c r="BP684" s="19">
        <v>16.600000000000001</v>
      </c>
      <c r="BQ684" s="19">
        <v>18.802</v>
      </c>
      <c r="BR684" s="42">
        <v>35478.300000000003</v>
      </c>
      <c r="BS684" s="6">
        <f t="shared" si="1137"/>
        <v>45.2</v>
      </c>
      <c r="BT684" s="4">
        <v>84.3</v>
      </c>
      <c r="BU684" s="42">
        <v>6791.5254237288136</v>
      </c>
      <c r="BV684" s="6">
        <f t="shared" si="1138"/>
        <v>15.700000000000003</v>
      </c>
      <c r="BW684" s="6">
        <f t="shared" si="1139"/>
        <v>42.072399999999995</v>
      </c>
      <c r="BX684" s="2">
        <v>24.8</v>
      </c>
      <c r="BY684" s="22">
        <f t="shared" si="1140"/>
        <v>10.6144</v>
      </c>
      <c r="BZ684" s="4">
        <v>20.399999999999999</v>
      </c>
      <c r="CA684" s="22">
        <f t="shared" si="1141"/>
        <v>8.7311999999999994</v>
      </c>
      <c r="CB684" s="4">
        <v>53.1</v>
      </c>
      <c r="CC684" s="22">
        <f t="shared" si="1142"/>
        <v>22.726799999999997</v>
      </c>
      <c r="CD684" s="22">
        <v>0.72</v>
      </c>
      <c r="CE684" s="123">
        <v>99.5</v>
      </c>
      <c r="CF684" s="123">
        <v>9135</v>
      </c>
      <c r="CG684" s="123">
        <v>97</v>
      </c>
      <c r="CH684" s="123">
        <v>6757</v>
      </c>
      <c r="CI684" s="123">
        <v>81.2</v>
      </c>
      <c r="CJ684" s="123">
        <v>89.1</v>
      </c>
      <c r="CK684" s="123">
        <v>4952</v>
      </c>
      <c r="CL684" s="19">
        <f t="shared" si="1143"/>
        <v>1.215686274509804</v>
      </c>
      <c r="CM684" s="22"/>
      <c r="CN684" s="22"/>
      <c r="CO684" s="22"/>
      <c r="CP684" s="6"/>
      <c r="CQ684" s="19"/>
      <c r="CR684" s="19">
        <v>26.8</v>
      </c>
      <c r="CS684" s="20">
        <v>1979</v>
      </c>
      <c r="CT684" s="22"/>
      <c r="CU684" s="139"/>
      <c r="CV684" s="139"/>
      <c r="CW684" s="22"/>
      <c r="CX684" s="22"/>
      <c r="CY684" s="1"/>
      <c r="CZ684" s="22"/>
      <c r="DA684" s="16"/>
      <c r="DB684" s="126" t="s">
        <v>256</v>
      </c>
      <c r="DC684" s="127"/>
      <c r="DD684" s="128" t="s">
        <v>1300</v>
      </c>
      <c r="DE684" s="1"/>
      <c r="DF684" s="1"/>
      <c r="DG684" s="1"/>
      <c r="DH684" s="1"/>
      <c r="DI684" s="1" t="s">
        <v>435</v>
      </c>
      <c r="DJ684" s="206" t="s">
        <v>490</v>
      </c>
      <c r="DK684" s="4">
        <v>2</v>
      </c>
      <c r="DL684" s="4"/>
      <c r="DM684" s="4"/>
      <c r="DN684" s="16">
        <v>0</v>
      </c>
      <c r="DO684" s="4"/>
      <c r="DP684" s="4"/>
      <c r="DQ684" s="4"/>
      <c r="DR684" s="1" t="s">
        <v>430</v>
      </c>
      <c r="DS684" s="1" t="s">
        <v>430</v>
      </c>
      <c r="DT684" s="1">
        <v>181</v>
      </c>
      <c r="DU684" s="1">
        <v>16</v>
      </c>
      <c r="DV684" s="1">
        <v>84</v>
      </c>
      <c r="DW684" s="1" t="s">
        <v>430</v>
      </c>
      <c r="DX684" s="1" t="s">
        <v>430</v>
      </c>
      <c r="DY684" s="1" t="s">
        <v>430</v>
      </c>
      <c r="DZ684" s="1" t="s">
        <v>430</v>
      </c>
      <c r="EA684" s="1">
        <v>0</v>
      </c>
      <c r="EB684" s="1"/>
      <c r="EC684" s="36"/>
      <c r="ED684" s="36"/>
      <c r="EE684" s="4">
        <v>9</v>
      </c>
      <c r="EF684" s="4">
        <v>10</v>
      </c>
      <c r="EG684" s="4"/>
      <c r="EH684" s="4">
        <v>0</v>
      </c>
      <c r="EI684" s="4" t="s">
        <v>513</v>
      </c>
      <c r="EJ684" s="4">
        <v>170</v>
      </c>
      <c r="EK684" s="4">
        <v>90</v>
      </c>
      <c r="EL684" s="6">
        <f t="shared" si="1157"/>
        <v>31.141868512110726</v>
      </c>
      <c r="EM684" s="4">
        <v>1</v>
      </c>
      <c r="EN684" s="1">
        <v>1</v>
      </c>
      <c r="EO684" s="4">
        <v>3</v>
      </c>
      <c r="EP684" s="4">
        <v>2</v>
      </c>
      <c r="EQ684" s="31" t="s">
        <v>513</v>
      </c>
      <c r="ER684" s="14" t="s">
        <v>513</v>
      </c>
      <c r="ES684" s="129">
        <v>13663</v>
      </c>
      <c r="ET684" s="130">
        <v>75</v>
      </c>
      <c r="EU684" s="130">
        <v>57716</v>
      </c>
      <c r="EV684" s="130">
        <v>12000</v>
      </c>
      <c r="EW684" s="130">
        <v>39780</v>
      </c>
      <c r="EX684" s="130">
        <v>2868</v>
      </c>
      <c r="EY684" s="131">
        <f t="shared" si="1144"/>
        <v>126.76560000000001</v>
      </c>
      <c r="EZ684" s="38">
        <f t="shared" si="1145"/>
        <v>1140.8904</v>
      </c>
      <c r="FA684" s="9"/>
      <c r="FB684" s="9"/>
      <c r="FC684" s="9"/>
      <c r="FD684" s="9"/>
      <c r="FE684" s="132"/>
      <c r="FF684" s="132"/>
      <c r="FG684" s="132"/>
      <c r="FH684" s="133"/>
      <c r="FI684" s="134"/>
      <c r="FJ684" s="133"/>
      <c r="FK684" s="135"/>
      <c r="FL684" s="136"/>
      <c r="FM684" s="9"/>
      <c r="FN684" s="1"/>
      <c r="FO684" s="40">
        <f t="shared" si="1146"/>
        <v>0.13</v>
      </c>
      <c r="FP684" s="9"/>
      <c r="FQ684" s="118">
        <f t="shared" si="1147"/>
        <v>4.9691593319010323</v>
      </c>
      <c r="FR684" s="137">
        <f t="shared" si="1148"/>
        <v>0.12676560000000001</v>
      </c>
      <c r="FS684" s="140"/>
      <c r="FT684" s="1"/>
      <c r="FU684" s="335"/>
      <c r="FV684" s="344">
        <v>42186</v>
      </c>
      <c r="FW684" s="210"/>
      <c r="FX684" s="244" t="s">
        <v>1322</v>
      </c>
      <c r="FY684" s="243" t="s">
        <v>2492</v>
      </c>
      <c r="FZ684" s="1"/>
      <c r="GA684" s="237" t="s">
        <v>430</v>
      </c>
      <c r="GB684" s="9"/>
      <c r="GC684" s="9"/>
      <c r="GD684" s="1"/>
      <c r="GE684" s="20">
        <v>0</v>
      </c>
      <c r="GF684" s="237" t="s">
        <v>513</v>
      </c>
      <c r="GG684" s="1"/>
      <c r="GH684" s="244" t="s">
        <v>430</v>
      </c>
      <c r="GI684" s="351">
        <v>1</v>
      </c>
      <c r="GJ684" s="244" t="s">
        <v>430</v>
      </c>
      <c r="GK684" s="1"/>
      <c r="GL684" s="244" t="s">
        <v>2993</v>
      </c>
      <c r="GM684" s="9"/>
      <c r="GN684" s="1"/>
      <c r="GO684" s="10">
        <v>44133</v>
      </c>
      <c r="GP684" s="10"/>
      <c r="GQ684" s="20"/>
      <c r="GR684" s="138"/>
      <c r="GS684" s="1"/>
      <c r="GT684" s="19">
        <v>1.4729125612799998</v>
      </c>
      <c r="GU684" s="1"/>
      <c r="GV684" s="145">
        <v>0.25889066080000001</v>
      </c>
      <c r="GW684" s="1"/>
      <c r="GX684" s="1"/>
      <c r="GY684" s="9"/>
      <c r="GZ684" s="9"/>
      <c r="HA684" s="32">
        <v>0.63</v>
      </c>
      <c r="HB684" s="32">
        <v>1.1100000000000001</v>
      </c>
      <c r="HC684" s="33">
        <v>2790.22</v>
      </c>
      <c r="HD684" s="32">
        <v>0.5</v>
      </c>
      <c r="HE684" s="32">
        <v>2.13</v>
      </c>
      <c r="HF684" s="32">
        <v>0</v>
      </c>
      <c r="HG684" s="33">
        <v>38496.839999999997</v>
      </c>
      <c r="HH684" s="32">
        <v>94.81</v>
      </c>
      <c r="HI684" s="33">
        <v>139.99</v>
      </c>
      <c r="HJ684" s="32">
        <v>151.63999999999999</v>
      </c>
      <c r="HK684" s="32">
        <v>0</v>
      </c>
      <c r="HL684" s="32">
        <v>0</v>
      </c>
      <c r="HM684" s="32">
        <v>452.75</v>
      </c>
      <c r="HN684" s="32">
        <v>0</v>
      </c>
      <c r="HO684" s="32">
        <v>82.57</v>
      </c>
      <c r="HP684" s="33">
        <v>1843.83</v>
      </c>
      <c r="HQ684" s="32">
        <v>9.6999999999999993</v>
      </c>
      <c r="HR684" s="32">
        <v>0</v>
      </c>
      <c r="HS684" s="32">
        <v>181.27</v>
      </c>
      <c r="HT684" s="32">
        <v>435.76</v>
      </c>
      <c r="HU684" s="32">
        <v>185.37</v>
      </c>
      <c r="HV684" s="32">
        <v>4.83</v>
      </c>
      <c r="HW684" s="32">
        <v>85.77</v>
      </c>
      <c r="HX684" s="32">
        <v>0</v>
      </c>
      <c r="HY684" s="32">
        <v>0</v>
      </c>
      <c r="HZ684" s="32">
        <v>0</v>
      </c>
      <c r="IA684" s="22">
        <f>HU684/HP684</f>
        <v>0.10053529880737379</v>
      </c>
      <c r="IB684" s="1"/>
      <c r="IC684" s="1"/>
      <c r="ID684" s="1"/>
      <c r="IE684" s="1"/>
      <c r="IF684" s="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9"/>
      <c r="KC684" s="9"/>
      <c r="KD684" s="9"/>
      <c r="KE684" s="20">
        <f t="shared" si="1149"/>
        <v>59.833363200000001</v>
      </c>
      <c r="KF684" s="20">
        <f t="shared" si="1150"/>
        <v>54.255676800000003</v>
      </c>
      <c r="KG684" s="20">
        <f t="shared" si="1151"/>
        <v>10.394779199999999</v>
      </c>
      <c r="KH684" s="20">
        <f t="shared" si="1152"/>
        <v>7.7960844000000007</v>
      </c>
      <c r="KI684" s="20">
        <f t="shared" si="1153"/>
        <v>2.8522259999999999</v>
      </c>
      <c r="KJ684" s="20">
        <f t="shared" si="1154"/>
        <v>13.455407846400002</v>
      </c>
      <c r="KK684" s="20">
        <f t="shared" si="1155"/>
        <v>11.068158067200001</v>
      </c>
      <c r="KL684" s="20">
        <f t="shared" si="1156"/>
        <v>28.809764380799997</v>
      </c>
      <c r="KM684" s="9"/>
      <c r="KN684" s="9"/>
      <c r="KO684" s="9"/>
      <c r="KP684" s="1"/>
      <c r="KQ684" s="9"/>
      <c r="KR684" s="9"/>
      <c r="KS684" s="245" t="s">
        <v>430</v>
      </c>
      <c r="KT684" s="459" t="s">
        <v>430</v>
      </c>
      <c r="KU684" s="237" t="s">
        <v>430</v>
      </c>
      <c r="KV684" s="237" t="s">
        <v>430</v>
      </c>
      <c r="KW684" s="237" t="s">
        <v>430</v>
      </c>
      <c r="KX684" s="237" t="s">
        <v>430</v>
      </c>
      <c r="KY684" s="237" t="s">
        <v>430</v>
      </c>
      <c r="KZ684" s="237" t="s">
        <v>430</v>
      </c>
      <c r="LA684" s="11" t="s">
        <v>430</v>
      </c>
      <c r="LB684" s="11"/>
      <c r="LC684" s="11"/>
    </row>
    <row r="685" spans="1:315">
      <c r="A685" s="1">
        <v>220</v>
      </c>
      <c r="B685" s="1">
        <f>COUNTIFS($D$3:D685,D685,$F$3:F685,F685)</f>
        <v>1</v>
      </c>
      <c r="C685" s="34">
        <v>13401</v>
      </c>
      <c r="D685" s="72" t="s">
        <v>1281</v>
      </c>
      <c r="E685" s="73" t="s">
        <v>590</v>
      </c>
      <c r="F685" s="75">
        <v>516015313</v>
      </c>
      <c r="G685" s="74">
        <v>69</v>
      </c>
      <c r="H685" s="442">
        <v>44085</v>
      </c>
      <c r="I685" s="29" t="s">
        <v>770</v>
      </c>
      <c r="J685" s="24" t="s">
        <v>486</v>
      </c>
      <c r="K685" s="2" t="s">
        <v>429</v>
      </c>
      <c r="L685" s="1">
        <v>39</v>
      </c>
      <c r="M685" s="2" t="s">
        <v>661</v>
      </c>
      <c r="N685" s="2" t="s">
        <v>644</v>
      </c>
      <c r="O685" s="1"/>
      <c r="P685" s="1" t="s">
        <v>1246</v>
      </c>
      <c r="Q685" s="25"/>
      <c r="R685" s="25"/>
      <c r="S685" s="2"/>
      <c r="T685" s="41"/>
      <c r="U685" s="41"/>
      <c r="V685" s="57" t="s">
        <v>1270</v>
      </c>
      <c r="W685" s="27"/>
      <c r="X685" s="56"/>
      <c r="Y685" s="56"/>
      <c r="Z685" s="29"/>
      <c r="AA685" s="1" t="s">
        <v>793</v>
      </c>
      <c r="AB685" s="1"/>
      <c r="AC685" s="112">
        <v>298</v>
      </c>
      <c r="AD685" s="112">
        <v>11000</v>
      </c>
      <c r="AE685" s="11"/>
      <c r="AF685" s="11"/>
      <c r="AG685" s="11" t="s">
        <v>490</v>
      </c>
      <c r="AH685" s="112">
        <v>1000</v>
      </c>
      <c r="AI685" s="11"/>
      <c r="AJ685" s="11"/>
      <c r="AK685" s="112"/>
      <c r="AL685" s="1"/>
      <c r="AM685" s="11"/>
      <c r="AN685" s="1"/>
      <c r="AO685" s="113">
        <v>60</v>
      </c>
      <c r="AP685" s="114">
        <v>25.7</v>
      </c>
      <c r="AQ685" s="115">
        <v>13.5</v>
      </c>
      <c r="AR685" s="116">
        <f t="shared" si="1128"/>
        <v>99.2</v>
      </c>
      <c r="AS685" s="117">
        <f t="shared" si="1129"/>
        <v>2.3346303501945527</v>
      </c>
      <c r="AT685" s="118">
        <f t="shared" si="1130"/>
        <v>31.517509727626461</v>
      </c>
      <c r="AU685" s="119">
        <f t="shared" si="1131"/>
        <v>1.5306122448979591</v>
      </c>
      <c r="AV685" s="19">
        <f t="shared" si="1132"/>
        <v>56.97</v>
      </c>
      <c r="AW685" s="19">
        <f t="shared" si="1133"/>
        <v>94.95</v>
      </c>
      <c r="AX685" s="120">
        <v>1.68</v>
      </c>
      <c r="AY685" s="19">
        <f t="shared" si="1134"/>
        <v>2.8</v>
      </c>
      <c r="AZ685" s="1" t="s">
        <v>431</v>
      </c>
      <c r="BA685" s="55">
        <v>25.9</v>
      </c>
      <c r="BB685" s="1" t="s">
        <v>431</v>
      </c>
      <c r="BC685" s="6">
        <v>0.2</v>
      </c>
      <c r="BD685" s="6"/>
      <c r="BE685" s="19"/>
      <c r="BF685" s="19"/>
      <c r="BG685" s="64">
        <v>6879.333333333333</v>
      </c>
      <c r="BH685" s="64">
        <v>487.26467331118494</v>
      </c>
      <c r="BI685" s="19">
        <v>5.8</v>
      </c>
      <c r="BJ685" s="19">
        <v>46.2</v>
      </c>
      <c r="BK685" s="1">
        <v>53.8</v>
      </c>
      <c r="BL685" s="121">
        <f t="shared" si="1135"/>
        <v>0.858736059479554</v>
      </c>
      <c r="BM685" s="122">
        <v>0.77</v>
      </c>
      <c r="BN685" s="6">
        <f t="shared" si="1136"/>
        <v>1.2833333333333334</v>
      </c>
      <c r="BO685" s="1" t="s">
        <v>431</v>
      </c>
      <c r="BP685" s="19">
        <v>38.299999999999997</v>
      </c>
      <c r="BQ685" s="19">
        <v>63.783999999999999</v>
      </c>
      <c r="BR685" s="42">
        <v>37493.5</v>
      </c>
      <c r="BS685" s="6">
        <f t="shared" si="1137"/>
        <v>60.599999999999994</v>
      </c>
      <c r="BT685" s="4">
        <v>79.599999999999994</v>
      </c>
      <c r="BU685" s="42">
        <v>14280.508474576272</v>
      </c>
      <c r="BV685" s="6">
        <f t="shared" si="1138"/>
        <v>20.400000000000006</v>
      </c>
      <c r="BW685" s="6">
        <f t="shared" si="1139"/>
        <v>25.520099999999999</v>
      </c>
      <c r="BX685" s="2">
        <v>25.3</v>
      </c>
      <c r="BY685" s="22">
        <f t="shared" si="1140"/>
        <v>6.5021000000000004</v>
      </c>
      <c r="BZ685" s="4">
        <v>35.299999999999997</v>
      </c>
      <c r="CA685" s="22">
        <f t="shared" si="1141"/>
        <v>9.0720999999999989</v>
      </c>
      <c r="CB685" s="4">
        <v>38.700000000000003</v>
      </c>
      <c r="CC685" s="22">
        <f t="shared" si="1142"/>
        <v>9.9459</v>
      </c>
      <c r="CD685" s="22">
        <v>0.15</v>
      </c>
      <c r="CE685" s="123">
        <v>100</v>
      </c>
      <c r="CF685" s="123">
        <v>15952</v>
      </c>
      <c r="CG685" s="123">
        <v>100</v>
      </c>
      <c r="CH685" s="123">
        <v>10703</v>
      </c>
      <c r="CI685" s="123">
        <v>98.1</v>
      </c>
      <c r="CJ685" s="123">
        <v>99.1</v>
      </c>
      <c r="CK685" s="123">
        <v>10541</v>
      </c>
      <c r="CL685" s="19">
        <f t="shared" si="1143"/>
        <v>0.71671388101983013</v>
      </c>
      <c r="CM685" s="22"/>
      <c r="CN685" s="22"/>
      <c r="CO685" s="22"/>
      <c r="CP685" s="6"/>
      <c r="CQ685" s="19"/>
      <c r="CR685" s="19">
        <v>80.400000000000006</v>
      </c>
      <c r="CS685" s="20">
        <v>3104</v>
      </c>
      <c r="CT685" s="22"/>
      <c r="CU685" s="139"/>
      <c r="CV685" s="139"/>
      <c r="CW685" s="22"/>
      <c r="CX685" s="22"/>
      <c r="CY685" s="1"/>
      <c r="CZ685" s="22"/>
      <c r="DA685" s="16"/>
      <c r="DB685" s="126" t="s">
        <v>257</v>
      </c>
      <c r="DC685" s="127"/>
      <c r="DD685" s="128" t="s">
        <v>1282</v>
      </c>
      <c r="DE685" s="1"/>
      <c r="DF685" s="1"/>
      <c r="DG685" s="1"/>
      <c r="DH685" s="1"/>
      <c r="DI685" s="1" t="s">
        <v>435</v>
      </c>
      <c r="DJ685" s="206" t="s">
        <v>490</v>
      </c>
      <c r="DK685" s="4">
        <v>2</v>
      </c>
      <c r="DL685" s="4"/>
      <c r="DM685" s="4"/>
      <c r="DN685" s="16">
        <v>0</v>
      </c>
      <c r="DO685" s="4"/>
      <c r="DP685" s="4"/>
      <c r="DQ685" s="4"/>
      <c r="DR685" s="1" t="s">
        <v>430</v>
      </c>
      <c r="DS685" s="1" t="s">
        <v>430</v>
      </c>
      <c r="DT685" s="1">
        <v>604</v>
      </c>
      <c r="DU685" s="1">
        <v>29.8</v>
      </c>
      <c r="DV685" s="1">
        <v>70.2</v>
      </c>
      <c r="DW685" s="1" t="s">
        <v>430</v>
      </c>
      <c r="DX685" s="1" t="s">
        <v>430</v>
      </c>
      <c r="DY685" s="1" t="s">
        <v>430</v>
      </c>
      <c r="DZ685" s="1" t="s">
        <v>430</v>
      </c>
      <c r="EA685" s="1">
        <v>0</v>
      </c>
      <c r="EB685" s="1"/>
      <c r="EC685" s="36"/>
      <c r="ED685" s="36"/>
      <c r="EE685" s="4">
        <v>39</v>
      </c>
      <c r="EF685" s="4">
        <v>70</v>
      </c>
      <c r="EG685" s="5">
        <v>3</v>
      </c>
      <c r="EH685" s="4">
        <v>1</v>
      </c>
      <c r="EI685" s="4" t="s">
        <v>2994</v>
      </c>
      <c r="EJ685" s="4">
        <v>165</v>
      </c>
      <c r="EK685" s="4">
        <v>72</v>
      </c>
      <c r="EL685" s="6">
        <f t="shared" si="1157"/>
        <v>26.446280991735534</v>
      </c>
      <c r="EM685" s="4">
        <v>2</v>
      </c>
      <c r="EN685" s="1">
        <v>1</v>
      </c>
      <c r="EO685" s="4">
        <v>2</v>
      </c>
      <c r="EP685" s="4">
        <v>2</v>
      </c>
      <c r="EQ685" s="31" t="s">
        <v>2612</v>
      </c>
      <c r="ER685" s="14">
        <v>44326</v>
      </c>
      <c r="ES685" s="129">
        <v>13401</v>
      </c>
      <c r="ET685" s="130">
        <v>75</v>
      </c>
      <c r="EU685" s="130">
        <v>3765</v>
      </c>
      <c r="EV685" s="130">
        <v>4000</v>
      </c>
      <c r="EW685" s="130">
        <v>39780</v>
      </c>
      <c r="EX685" s="130">
        <v>2230</v>
      </c>
      <c r="EY685" s="131">
        <f t="shared" si="1144"/>
        <v>295.69799999999998</v>
      </c>
      <c r="EZ685" s="38">
        <f t="shared" si="1145"/>
        <v>11532.222</v>
      </c>
      <c r="FA685" s="9"/>
      <c r="FB685" s="9"/>
      <c r="FC685" s="9"/>
      <c r="FD685" s="9"/>
      <c r="FE685" s="132"/>
      <c r="FF685" s="132"/>
      <c r="FG685" s="132"/>
      <c r="FH685" s="133"/>
      <c r="FI685" s="134"/>
      <c r="FJ685" s="133"/>
      <c r="FK685" s="135"/>
      <c r="FL685" s="136"/>
      <c r="FM685" s="9"/>
      <c r="FN685" s="1"/>
      <c r="FO685" s="40">
        <f t="shared" si="1146"/>
        <v>0.29799999999999999</v>
      </c>
      <c r="FP685" s="9"/>
      <c r="FQ685" s="118">
        <f t="shared" si="1147"/>
        <v>59.229747675962813</v>
      </c>
      <c r="FR685" s="137">
        <f t="shared" si="1148"/>
        <v>0.29569799999999996</v>
      </c>
      <c r="FS685" s="140"/>
      <c r="FT685" s="1"/>
      <c r="FU685" s="335"/>
      <c r="FV685" s="344">
        <v>43497</v>
      </c>
      <c r="FW685" s="210"/>
      <c r="FX685" s="244" t="s">
        <v>1349</v>
      </c>
      <c r="FY685" s="243" t="s">
        <v>2507</v>
      </c>
      <c r="FZ685" s="1"/>
      <c r="GA685" s="1">
        <v>2</v>
      </c>
      <c r="GB685" s="9"/>
      <c r="GC685" s="9"/>
      <c r="GD685" s="1"/>
      <c r="GE685" s="20">
        <v>0</v>
      </c>
      <c r="GF685" s="237" t="s">
        <v>513</v>
      </c>
      <c r="GG685" s="1"/>
      <c r="GH685" s="28">
        <v>44176</v>
      </c>
      <c r="GI685" s="351">
        <v>1</v>
      </c>
      <c r="GJ685" s="244" t="s">
        <v>2995</v>
      </c>
      <c r="GK685" s="1"/>
      <c r="GL685" s="244" t="s">
        <v>513</v>
      </c>
      <c r="GM685" s="9"/>
      <c r="GN685" s="1"/>
      <c r="GO685" s="10">
        <v>44085</v>
      </c>
      <c r="GP685" s="10"/>
      <c r="GQ685" s="20"/>
      <c r="GR685" s="138"/>
      <c r="GS685" s="1"/>
      <c r="GT685" s="19">
        <v>0.66436752672999999</v>
      </c>
      <c r="GU685" s="1"/>
      <c r="GV685" s="145">
        <v>0.54563640320000006</v>
      </c>
      <c r="GW685" s="1"/>
      <c r="GX685" s="1"/>
      <c r="GY685" s="9"/>
      <c r="GZ685" s="9"/>
      <c r="HA685" s="32">
        <v>1.85</v>
      </c>
      <c r="HB685" s="32">
        <v>9.2200000000000006</v>
      </c>
      <c r="HC685" s="33">
        <v>3779.15</v>
      </c>
      <c r="HD685" s="32">
        <v>11.75</v>
      </c>
      <c r="HE685" s="32">
        <v>26.88</v>
      </c>
      <c r="HF685" s="32">
        <v>7.92</v>
      </c>
      <c r="HG685" s="33">
        <v>29450.91</v>
      </c>
      <c r="HH685" s="32">
        <v>83.79</v>
      </c>
      <c r="HI685" s="33">
        <v>362.51</v>
      </c>
      <c r="HJ685" s="32">
        <v>431.59</v>
      </c>
      <c r="HK685" s="32">
        <v>8.9</v>
      </c>
      <c r="HL685" s="32">
        <v>68.099999999999994</v>
      </c>
      <c r="HM685" s="32">
        <v>4712.82</v>
      </c>
      <c r="HN685" s="32">
        <v>0</v>
      </c>
      <c r="HO685" s="32">
        <v>71.8</v>
      </c>
      <c r="HP685" s="33">
        <v>2091.12</v>
      </c>
      <c r="HQ685" s="32">
        <v>21.83</v>
      </c>
      <c r="HR685" s="32">
        <v>0</v>
      </c>
      <c r="HS685" s="32">
        <v>260.27</v>
      </c>
      <c r="HT685" s="32">
        <v>1570.68</v>
      </c>
      <c r="HU685" s="32">
        <v>1166.23</v>
      </c>
      <c r="HV685" s="32">
        <v>13.19</v>
      </c>
      <c r="HW685" s="32">
        <v>113.65</v>
      </c>
      <c r="HX685" s="32">
        <v>16.62</v>
      </c>
      <c r="HY685" s="32">
        <v>73.33</v>
      </c>
      <c r="HZ685" s="32">
        <v>301.16000000000003</v>
      </c>
      <c r="IA685" s="22">
        <f>HU685/HP685</f>
        <v>0.55770591835953942</v>
      </c>
      <c r="IB685" s="1"/>
      <c r="IC685" s="1"/>
      <c r="ID685" s="1"/>
      <c r="IE685" s="1"/>
      <c r="IF685" s="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9"/>
      <c r="KC685" s="9"/>
      <c r="KD685" s="9"/>
      <c r="KE685" s="20">
        <f t="shared" si="1149"/>
        <v>177.41879999999998</v>
      </c>
      <c r="KF685" s="20">
        <f t="shared" si="1150"/>
        <v>75.994385999999992</v>
      </c>
      <c r="KG685" s="20">
        <f t="shared" si="1151"/>
        <v>39.919229999999992</v>
      </c>
      <c r="KH685" s="20">
        <f t="shared" si="1152"/>
        <v>4.9677264000000001</v>
      </c>
      <c r="KI685" s="20">
        <f t="shared" si="1153"/>
        <v>2.2768745999999997</v>
      </c>
      <c r="KJ685" s="20">
        <f t="shared" si="1154"/>
        <v>19.226579657999999</v>
      </c>
      <c r="KK685" s="20">
        <f t="shared" si="1155"/>
        <v>26.826018257999998</v>
      </c>
      <c r="KL685" s="20">
        <f t="shared" si="1156"/>
        <v>29.409827381999996</v>
      </c>
      <c r="KM685" s="9"/>
      <c r="KN685" s="9"/>
      <c r="KO685" s="9"/>
      <c r="KP685" s="1"/>
      <c r="KQ685" s="9"/>
      <c r="KR685" s="9"/>
      <c r="KS685" s="23">
        <v>44176</v>
      </c>
      <c r="KT685" s="20">
        <v>2</v>
      </c>
      <c r="KU685" s="1">
        <v>2</v>
      </c>
      <c r="KV685" s="1">
        <v>2</v>
      </c>
      <c r="KW685" s="23">
        <v>44890</v>
      </c>
      <c r="KX685" s="1">
        <v>1</v>
      </c>
      <c r="KY685" s="1">
        <v>0</v>
      </c>
      <c r="KZ685" s="1">
        <v>2</v>
      </c>
      <c r="LA685" s="11" t="s">
        <v>2480</v>
      </c>
      <c r="LB685" s="11"/>
      <c r="LC685" s="11"/>
    </row>
    <row r="686" spans="1:315">
      <c r="A686" s="1">
        <v>86</v>
      </c>
      <c r="B686" s="1">
        <f>COUNTIFS($D$3:D686,D686,$F$3:F686,F686)</f>
        <v>2</v>
      </c>
      <c r="C686" s="34">
        <v>14903</v>
      </c>
      <c r="D686" s="72" t="s">
        <v>1281</v>
      </c>
      <c r="E686" s="73" t="s">
        <v>590</v>
      </c>
      <c r="F686" s="75">
        <v>516015313</v>
      </c>
      <c r="G686" s="74">
        <v>70</v>
      </c>
      <c r="H686" s="442">
        <v>44281</v>
      </c>
      <c r="I686" s="29" t="s">
        <v>1538</v>
      </c>
      <c r="J686" s="24" t="s">
        <v>486</v>
      </c>
      <c r="K686" s="2" t="s">
        <v>429</v>
      </c>
      <c r="L686" s="2">
        <v>39</v>
      </c>
      <c r="M686" s="2">
        <v>1</v>
      </c>
      <c r="N686" s="2" t="s">
        <v>430</v>
      </c>
      <c r="O686" s="11"/>
      <c r="P686" s="2" t="s">
        <v>1528</v>
      </c>
      <c r="Q686" s="11"/>
      <c r="R686" s="11"/>
      <c r="S686" s="11"/>
      <c r="T686" s="41"/>
      <c r="U686" s="41"/>
      <c r="V686" s="61" t="s">
        <v>1358</v>
      </c>
      <c r="W686" s="41"/>
      <c r="X686" s="63"/>
      <c r="Y686" s="63"/>
      <c r="Z686" s="11"/>
      <c r="AA686" s="1" t="s">
        <v>793</v>
      </c>
      <c r="AB686" s="1"/>
      <c r="AC686" s="112">
        <v>603</v>
      </c>
      <c r="AD686" s="112">
        <v>23500</v>
      </c>
      <c r="AE686" s="11"/>
      <c r="AF686" s="11"/>
      <c r="AG686" s="11" t="s">
        <v>490</v>
      </c>
      <c r="AH686" s="112">
        <v>1500</v>
      </c>
      <c r="AI686" s="11"/>
      <c r="AJ686" s="11"/>
      <c r="AK686" s="112"/>
      <c r="AL686" s="1"/>
      <c r="AM686" s="11"/>
      <c r="AN686" s="1"/>
      <c r="AO686" s="113">
        <v>69.8</v>
      </c>
      <c r="AP686" s="114">
        <v>11</v>
      </c>
      <c r="AQ686" s="115">
        <v>18.7</v>
      </c>
      <c r="AR686" s="116">
        <f t="shared" si="1128"/>
        <v>99.5</v>
      </c>
      <c r="AS686" s="117">
        <f t="shared" si="1129"/>
        <v>6.3454545454545448</v>
      </c>
      <c r="AT686" s="118">
        <f t="shared" si="1130"/>
        <v>118.65999999999998</v>
      </c>
      <c r="AU686" s="119">
        <f t="shared" si="1131"/>
        <v>2.3501683501683504</v>
      </c>
      <c r="AV686" s="19">
        <f t="shared" si="1132"/>
        <v>63.863999999999997</v>
      </c>
      <c r="AW686" s="19">
        <f t="shared" si="1133"/>
        <v>91.495702005730664</v>
      </c>
      <c r="AX686" s="120">
        <v>4.33</v>
      </c>
      <c r="AY686" s="19">
        <f t="shared" si="1134"/>
        <v>6.203438395415473</v>
      </c>
      <c r="AZ686" s="1" t="s">
        <v>431</v>
      </c>
      <c r="BA686" s="55">
        <v>7.36</v>
      </c>
      <c r="BB686" s="1" t="s">
        <v>431</v>
      </c>
      <c r="BC686" s="6">
        <v>1.05</v>
      </c>
      <c r="BD686" s="6"/>
      <c r="BE686" s="19"/>
      <c r="BF686" s="19"/>
      <c r="BG686" s="2">
        <v>5344</v>
      </c>
      <c r="BH686" s="2">
        <v>502.72727272727269</v>
      </c>
      <c r="BI686" s="19">
        <v>0.53</v>
      </c>
      <c r="BJ686" s="19">
        <v>51.2</v>
      </c>
      <c r="BK686" s="1">
        <v>48.8</v>
      </c>
      <c r="BL686" s="121">
        <f t="shared" si="1135"/>
        <v>1.0491803278688525</v>
      </c>
      <c r="BM686" s="122">
        <v>1.0900000000000001</v>
      </c>
      <c r="BN686" s="6">
        <f t="shared" si="1136"/>
        <v>1.5616045845272208</v>
      </c>
      <c r="BO686" s="1" t="s">
        <v>431</v>
      </c>
      <c r="BP686" s="19">
        <v>54.3</v>
      </c>
      <c r="BQ686" s="19">
        <v>52.4</v>
      </c>
      <c r="BR686" s="4">
        <v>53020</v>
      </c>
      <c r="BS686" s="6">
        <f t="shared" si="1137"/>
        <v>42.3</v>
      </c>
      <c r="BT686" s="4">
        <v>63.8</v>
      </c>
      <c r="BU686" s="4">
        <v>11272</v>
      </c>
      <c r="BV686" s="6">
        <f t="shared" si="1138"/>
        <v>36.200000000000003</v>
      </c>
      <c r="BW686" s="6">
        <f t="shared" si="1139"/>
        <v>10.856999999999999</v>
      </c>
      <c r="BX686" s="22">
        <v>23.4</v>
      </c>
      <c r="BY686" s="22">
        <f t="shared" si="1140"/>
        <v>2.5739999999999998</v>
      </c>
      <c r="BZ686" s="4">
        <v>18.899999999999999</v>
      </c>
      <c r="CA686" s="22">
        <f t="shared" si="1141"/>
        <v>2.0789999999999997</v>
      </c>
      <c r="CB686" s="4">
        <v>56.4</v>
      </c>
      <c r="CC686" s="22">
        <f t="shared" si="1142"/>
        <v>6.2039999999999997</v>
      </c>
      <c r="CD686" s="22">
        <v>0.21</v>
      </c>
      <c r="CE686" s="123">
        <v>99.2</v>
      </c>
      <c r="CF686" s="123">
        <v>11980</v>
      </c>
      <c r="CG686" s="123">
        <v>98</v>
      </c>
      <c r="CH686" s="123">
        <v>8236</v>
      </c>
      <c r="CI686" s="123">
        <v>82</v>
      </c>
      <c r="CJ686" s="123">
        <v>88.4</v>
      </c>
      <c r="CK686" s="123">
        <v>7797</v>
      </c>
      <c r="CL686" s="19">
        <f t="shared" si="1143"/>
        <v>1.2380952380952381</v>
      </c>
      <c r="CM686" s="19">
        <v>4.7699999999999996</v>
      </c>
      <c r="CN686" s="19">
        <v>3.8</v>
      </c>
      <c r="CO686" s="19">
        <v>2.0099999999999998</v>
      </c>
      <c r="CP686" s="6"/>
      <c r="CQ686" s="19"/>
      <c r="CR686" s="19"/>
      <c r="CS686" s="20"/>
      <c r="CT686" s="25"/>
      <c r="CU686" s="125"/>
      <c r="CV686" s="125"/>
      <c r="CW686" s="1"/>
      <c r="CX686" s="1"/>
      <c r="CY686" s="1"/>
      <c r="CZ686" s="22"/>
      <c r="DA686" s="16"/>
      <c r="DB686" s="126" t="s">
        <v>257</v>
      </c>
      <c r="DC686" s="127"/>
      <c r="DD686" s="128" t="s">
        <v>1539</v>
      </c>
      <c r="DE686" s="1"/>
      <c r="DF686" s="1"/>
      <c r="DG686" s="1"/>
      <c r="DH686" s="1"/>
      <c r="DI686" s="1" t="s">
        <v>435</v>
      </c>
      <c r="DJ686" s="206" t="s">
        <v>490</v>
      </c>
      <c r="DK686" s="4">
        <v>2</v>
      </c>
      <c r="DL686" s="4"/>
      <c r="DM686" s="4"/>
      <c r="DN686" s="16">
        <v>0</v>
      </c>
      <c r="DO686" s="4"/>
      <c r="DP686" s="4"/>
      <c r="DQ686" s="4"/>
      <c r="DR686" s="22" t="s">
        <v>430</v>
      </c>
      <c r="DS686" s="22" t="s">
        <v>430</v>
      </c>
      <c r="DT686" s="64">
        <v>812</v>
      </c>
      <c r="DU686" s="22">
        <v>19.5</v>
      </c>
      <c r="DV686" s="22">
        <v>80.5</v>
      </c>
      <c r="DW686" s="22" t="s">
        <v>430</v>
      </c>
      <c r="DX686" s="22" t="s">
        <v>430</v>
      </c>
      <c r="DY686" s="22" t="s">
        <v>430</v>
      </c>
      <c r="DZ686" s="22" t="s">
        <v>430</v>
      </c>
      <c r="EA686" s="2">
        <v>0</v>
      </c>
      <c r="EB686" s="65"/>
      <c r="EC686" s="36"/>
      <c r="ED686" s="36"/>
      <c r="EE686" s="4">
        <f>L686</f>
        <v>39</v>
      </c>
      <c r="EF686" s="4">
        <v>100</v>
      </c>
      <c r="EG686" s="4">
        <v>3</v>
      </c>
      <c r="EH686" s="4">
        <v>1</v>
      </c>
      <c r="EI686" s="4" t="s">
        <v>2994</v>
      </c>
      <c r="EJ686" s="4">
        <v>165</v>
      </c>
      <c r="EK686" s="4">
        <v>72</v>
      </c>
      <c r="EL686" s="6">
        <f t="shared" si="1157"/>
        <v>26.446280991735534</v>
      </c>
      <c r="EM686" s="4">
        <v>2</v>
      </c>
      <c r="EN686" s="1">
        <v>1</v>
      </c>
      <c r="EO686" s="4">
        <v>2</v>
      </c>
      <c r="EP686" s="4">
        <v>2</v>
      </c>
      <c r="EQ686" s="31" t="s">
        <v>2612</v>
      </c>
      <c r="ER686" s="14">
        <v>44326</v>
      </c>
      <c r="ES686" s="129">
        <v>13401</v>
      </c>
      <c r="ET686" s="130">
        <v>75</v>
      </c>
      <c r="EU686" s="130">
        <v>3765</v>
      </c>
      <c r="EV686" s="130">
        <v>4000</v>
      </c>
      <c r="EW686" s="130">
        <v>39780</v>
      </c>
      <c r="EX686" s="130">
        <v>2230</v>
      </c>
      <c r="EY686" s="131">
        <f t="shared" si="1144"/>
        <v>295.69799999999998</v>
      </c>
      <c r="EZ686" s="38">
        <f t="shared" si="1145"/>
        <v>11532.222</v>
      </c>
      <c r="FA686" s="9"/>
      <c r="FB686" s="9"/>
      <c r="FC686" s="9"/>
      <c r="FD686" s="9"/>
      <c r="FE686" s="132"/>
      <c r="FF686" s="132"/>
      <c r="FG686" s="132"/>
      <c r="FH686" s="133"/>
      <c r="FI686" s="134"/>
      <c r="FJ686" s="133"/>
      <c r="FK686" s="135"/>
      <c r="FL686" s="136"/>
      <c r="FM686" s="9"/>
      <c r="FN686" s="1"/>
      <c r="FO686" s="40">
        <f t="shared" si="1146"/>
        <v>0.60299999999999998</v>
      </c>
      <c r="FP686" s="9"/>
      <c r="FQ686" s="118">
        <f t="shared" si="1147"/>
        <v>59.229747675962813</v>
      </c>
      <c r="FR686" s="137">
        <f t="shared" si="1148"/>
        <v>0.29569799999999996</v>
      </c>
      <c r="FS686" s="140"/>
      <c r="FT686" s="1"/>
      <c r="FU686" s="335"/>
      <c r="FV686" s="344">
        <v>43497</v>
      </c>
      <c r="FW686" s="210"/>
      <c r="FX686" s="244" t="s">
        <v>1380</v>
      </c>
      <c r="FY686" s="243" t="s">
        <v>2507</v>
      </c>
      <c r="FZ686" s="1"/>
      <c r="GA686" s="1">
        <v>2</v>
      </c>
      <c r="GB686" s="9"/>
      <c r="GC686" s="9"/>
      <c r="GD686" s="1"/>
      <c r="GE686" s="20">
        <v>0</v>
      </c>
      <c r="GF686" s="237" t="s">
        <v>513</v>
      </c>
      <c r="GG686" s="1"/>
      <c r="GH686" s="28">
        <v>44323</v>
      </c>
      <c r="GI686" s="351">
        <v>1</v>
      </c>
      <c r="GJ686" s="244" t="s">
        <v>2995</v>
      </c>
      <c r="GK686" s="1"/>
      <c r="GL686" s="244" t="s">
        <v>513</v>
      </c>
      <c r="GM686" s="9"/>
      <c r="GN686" s="1"/>
      <c r="GO686" s="10">
        <v>44281</v>
      </c>
      <c r="GP686" s="10"/>
      <c r="GQ686" s="20"/>
      <c r="GR686" s="138"/>
      <c r="GS686" s="1"/>
      <c r="GT686" s="1"/>
      <c r="GU686" s="1"/>
      <c r="GV686" s="1"/>
      <c r="GW686" s="1"/>
      <c r="GX686" s="1"/>
      <c r="GY686" s="9"/>
      <c r="GZ686" s="9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9"/>
      <c r="KC686" s="9"/>
      <c r="KD686" s="9"/>
      <c r="KE686" s="20">
        <f t="shared" si="1149"/>
        <v>206.39720399999996</v>
      </c>
      <c r="KF686" s="20">
        <f t="shared" si="1150"/>
        <v>32.526779999999995</v>
      </c>
      <c r="KG686" s="20">
        <f t="shared" si="1151"/>
        <v>55.295525999999988</v>
      </c>
      <c r="KH686" s="20">
        <f t="shared" si="1152"/>
        <v>12.803723399999997</v>
      </c>
      <c r="KI686" s="20">
        <f t="shared" si="1153"/>
        <v>3.2231082</v>
      </c>
      <c r="KJ686" s="20">
        <f t="shared" si="1154"/>
        <v>7.6112665199999983</v>
      </c>
      <c r="KK686" s="20">
        <f t="shared" si="1155"/>
        <v>6.1475614199999988</v>
      </c>
      <c r="KL686" s="20">
        <f t="shared" si="1156"/>
        <v>18.345103919999996</v>
      </c>
      <c r="KM686" s="9"/>
      <c r="KN686" s="9"/>
      <c r="KO686" s="9"/>
      <c r="KP686" s="1"/>
      <c r="KQ686" s="9"/>
      <c r="KR686" s="9"/>
      <c r="KS686" s="23">
        <v>44323</v>
      </c>
      <c r="KT686" s="20">
        <v>2</v>
      </c>
      <c r="KU686" s="1">
        <v>2</v>
      </c>
      <c r="KV686" s="1">
        <v>2</v>
      </c>
      <c r="KW686" s="23">
        <v>44890</v>
      </c>
      <c r="KX686" s="1">
        <v>1</v>
      </c>
      <c r="KY686" s="1">
        <v>0</v>
      </c>
      <c r="KZ686" s="1">
        <v>2</v>
      </c>
      <c r="LA686" s="11" t="s">
        <v>2480</v>
      </c>
      <c r="LB686" s="11"/>
      <c r="LC686" s="11"/>
    </row>
    <row r="687" spans="1:315">
      <c r="A687" s="1">
        <v>146</v>
      </c>
      <c r="B687" s="1">
        <f>COUNTIFS($D$3:D687,D687,$F$3:F687,F687)</f>
        <v>3</v>
      </c>
      <c r="C687" s="34">
        <v>15354</v>
      </c>
      <c r="D687" s="72" t="s">
        <v>1281</v>
      </c>
      <c r="E687" s="73" t="s">
        <v>590</v>
      </c>
      <c r="F687" s="75">
        <v>516015313</v>
      </c>
      <c r="G687" s="74">
        <v>70</v>
      </c>
      <c r="H687" s="442">
        <v>44344</v>
      </c>
      <c r="I687" s="29" t="s">
        <v>441</v>
      </c>
      <c r="J687" s="24" t="s">
        <v>486</v>
      </c>
      <c r="K687" s="2" t="s">
        <v>429</v>
      </c>
      <c r="L687" s="2">
        <v>22</v>
      </c>
      <c r="M687" s="2">
        <v>8</v>
      </c>
      <c r="N687" s="2" t="s">
        <v>430</v>
      </c>
      <c r="O687" s="11"/>
      <c r="P687" s="2" t="s">
        <v>1607</v>
      </c>
      <c r="Q687" s="11"/>
      <c r="R687" s="11"/>
      <c r="S687" s="11"/>
      <c r="T687" s="41"/>
      <c r="U687" s="41"/>
      <c r="V687" s="61" t="s">
        <v>1358</v>
      </c>
      <c r="W687" s="41"/>
      <c r="X687" s="41"/>
      <c r="Y687" s="63"/>
      <c r="Z687" s="11"/>
      <c r="AA687" s="1" t="s">
        <v>760</v>
      </c>
      <c r="AB687" s="1"/>
      <c r="AC687" s="112">
        <v>6368</v>
      </c>
      <c r="AD687" s="112">
        <v>140000</v>
      </c>
      <c r="AE687" s="11"/>
      <c r="AF687" s="11"/>
      <c r="AG687" s="11" t="s">
        <v>490</v>
      </c>
      <c r="AH687" s="112">
        <v>10000</v>
      </c>
      <c r="AI687" s="11"/>
      <c r="AJ687" s="11"/>
      <c r="AK687" s="112"/>
      <c r="AL687" s="1"/>
      <c r="AM687" s="11"/>
      <c r="AN687" s="1"/>
      <c r="AO687" s="113">
        <v>61.4</v>
      </c>
      <c r="AP687" s="114">
        <v>11.9</v>
      </c>
      <c r="AQ687" s="115">
        <v>25.9</v>
      </c>
      <c r="AR687" s="116">
        <f t="shared" si="1128"/>
        <v>99.199999999999989</v>
      </c>
      <c r="AS687" s="117">
        <f t="shared" si="1129"/>
        <v>5.1596638655462179</v>
      </c>
      <c r="AT687" s="118">
        <f t="shared" si="1130"/>
        <v>133.63529411764705</v>
      </c>
      <c r="AU687" s="119">
        <f t="shared" si="1131"/>
        <v>1.6243386243386244</v>
      </c>
      <c r="AV687" s="19">
        <f t="shared" si="1132"/>
        <v>55.692000000000007</v>
      </c>
      <c r="AW687" s="19">
        <f t="shared" si="1133"/>
        <v>90.703583061889262</v>
      </c>
      <c r="AX687" s="120">
        <v>3.91</v>
      </c>
      <c r="AY687" s="19">
        <f t="shared" si="1134"/>
        <v>6.3680781758957652</v>
      </c>
      <c r="AZ687" s="1" t="s">
        <v>431</v>
      </c>
      <c r="BA687" s="55">
        <v>6.3</v>
      </c>
      <c r="BB687" s="1" t="s">
        <v>431</v>
      </c>
      <c r="BC687" s="6">
        <v>0.91</v>
      </c>
      <c r="BD687" s="6"/>
      <c r="BE687" s="19"/>
      <c r="BF687" s="19"/>
      <c r="BG687" s="64">
        <v>8105.5139550714784</v>
      </c>
      <c r="BH687" s="64">
        <v>893.63636363636351</v>
      </c>
      <c r="BI687" s="19">
        <v>2.89</v>
      </c>
      <c r="BJ687" s="19">
        <v>59.8</v>
      </c>
      <c r="BK687" s="19">
        <f>100-BJ687</f>
        <v>40.200000000000003</v>
      </c>
      <c r="BL687" s="121">
        <f t="shared" si="1135"/>
        <v>1.4875621890547261</v>
      </c>
      <c r="BM687" s="122">
        <v>0.46</v>
      </c>
      <c r="BN687" s="6">
        <f t="shared" si="1136"/>
        <v>0.749185667752443</v>
      </c>
      <c r="BO687" s="1" t="s">
        <v>431</v>
      </c>
      <c r="BP687" s="19">
        <v>26.536000000000001</v>
      </c>
      <c r="BQ687" s="19">
        <v>50.54</v>
      </c>
      <c r="BR687" s="42">
        <v>93450</v>
      </c>
      <c r="BS687" s="6">
        <f t="shared" si="1137"/>
        <v>29.63</v>
      </c>
      <c r="BT687" s="4">
        <v>69.7</v>
      </c>
      <c r="BU687" s="42">
        <v>11722.880000000001</v>
      </c>
      <c r="BV687" s="6">
        <f t="shared" si="1138"/>
        <v>30.299999999999997</v>
      </c>
      <c r="BW687" s="6">
        <f t="shared" si="1139"/>
        <v>11.760770000000001</v>
      </c>
      <c r="BX687" s="22">
        <v>1.93</v>
      </c>
      <c r="BY687" s="22">
        <f t="shared" si="1140"/>
        <v>0.22966999999999999</v>
      </c>
      <c r="BZ687" s="6">
        <v>27.7</v>
      </c>
      <c r="CA687" s="22">
        <f t="shared" si="1141"/>
        <v>3.2963</v>
      </c>
      <c r="CB687" s="6">
        <v>69.2</v>
      </c>
      <c r="CC687" s="22">
        <f t="shared" si="1142"/>
        <v>8.2347999999999999</v>
      </c>
      <c r="CD687" s="22">
        <v>0.56999999999999995</v>
      </c>
      <c r="CE687" s="123">
        <v>97.7</v>
      </c>
      <c r="CF687" s="124">
        <v>14036</v>
      </c>
      <c r="CG687" s="123">
        <v>97.4</v>
      </c>
      <c r="CH687" s="124">
        <v>8622</v>
      </c>
      <c r="CI687" s="123">
        <v>76.8</v>
      </c>
      <c r="CJ687" s="123">
        <v>82.4</v>
      </c>
      <c r="CK687" s="124">
        <v>8063</v>
      </c>
      <c r="CL687" s="19">
        <f t="shared" si="1143"/>
        <v>6.9675090252707586E-2</v>
      </c>
      <c r="CM687" s="19">
        <v>3.15</v>
      </c>
      <c r="CN687" s="19">
        <v>0.95</v>
      </c>
      <c r="CO687" s="19">
        <v>0.9</v>
      </c>
      <c r="CP687" s="6"/>
      <c r="CQ687" s="19"/>
      <c r="CR687" s="19"/>
      <c r="CS687" s="20"/>
      <c r="CT687" s="25"/>
      <c r="CU687" s="125"/>
      <c r="CV687" s="125"/>
      <c r="CW687" s="1"/>
      <c r="CX687" s="1"/>
      <c r="CY687" s="1"/>
      <c r="CZ687" s="22"/>
      <c r="DA687" s="16"/>
      <c r="DB687" s="126" t="s">
        <v>257</v>
      </c>
      <c r="DC687" s="127"/>
      <c r="DD687" s="128" t="s">
        <v>1617</v>
      </c>
      <c r="DE687" s="1"/>
      <c r="DF687" s="1"/>
      <c r="DG687" s="1"/>
      <c r="DH687" s="1"/>
      <c r="DI687" s="105" t="s">
        <v>435</v>
      </c>
      <c r="DJ687" s="206" t="s">
        <v>490</v>
      </c>
      <c r="DK687" s="4">
        <v>2</v>
      </c>
      <c r="DL687" s="4"/>
      <c r="DM687" s="4"/>
      <c r="DN687" s="16" t="s">
        <v>442</v>
      </c>
      <c r="DO687" s="4"/>
      <c r="DP687" s="4"/>
      <c r="DQ687" s="4"/>
      <c r="DR687" s="22" t="s">
        <v>430</v>
      </c>
      <c r="DS687" s="22" t="s">
        <v>430</v>
      </c>
      <c r="DT687" s="64">
        <v>1755</v>
      </c>
      <c r="DU687" s="22">
        <v>22.3</v>
      </c>
      <c r="DV687" s="22">
        <v>77.7</v>
      </c>
      <c r="DW687" s="22" t="s">
        <v>430</v>
      </c>
      <c r="DX687" s="22" t="s">
        <v>430</v>
      </c>
      <c r="DY687" s="22" t="s">
        <v>430</v>
      </c>
      <c r="DZ687" s="22" t="s">
        <v>430</v>
      </c>
      <c r="EA687" s="2">
        <v>0</v>
      </c>
      <c r="EB687" s="65"/>
      <c r="EC687" s="36"/>
      <c r="ED687" s="36"/>
      <c r="EE687" s="4">
        <f>L687</f>
        <v>22</v>
      </c>
      <c r="EF687" s="4">
        <v>90</v>
      </c>
      <c r="EG687" s="4"/>
      <c r="EH687" s="4">
        <v>1</v>
      </c>
      <c r="EI687" s="4" t="s">
        <v>2994</v>
      </c>
      <c r="EJ687" s="4">
        <v>165</v>
      </c>
      <c r="EK687" s="4">
        <v>72</v>
      </c>
      <c r="EL687" s="6">
        <f t="shared" si="1157"/>
        <v>26.446280991735534</v>
      </c>
      <c r="EM687" s="4">
        <v>2</v>
      </c>
      <c r="EN687" s="1">
        <v>1</v>
      </c>
      <c r="EO687" s="4">
        <v>2</v>
      </c>
      <c r="EP687" s="4">
        <v>2</v>
      </c>
      <c r="EQ687" s="31" t="s">
        <v>2612</v>
      </c>
      <c r="ER687" s="14">
        <v>44326</v>
      </c>
      <c r="ES687" s="129">
        <v>13401</v>
      </c>
      <c r="ET687" s="130">
        <v>75</v>
      </c>
      <c r="EU687" s="130">
        <v>3765</v>
      </c>
      <c r="EV687" s="130">
        <v>4000</v>
      </c>
      <c r="EW687" s="130">
        <v>39780</v>
      </c>
      <c r="EX687" s="130">
        <v>2230</v>
      </c>
      <c r="EY687" s="131">
        <f t="shared" si="1144"/>
        <v>295.69799999999998</v>
      </c>
      <c r="EZ687" s="38">
        <f t="shared" si="1145"/>
        <v>6505.3559999999998</v>
      </c>
      <c r="FA687" s="9"/>
      <c r="FB687" s="9"/>
      <c r="FC687" s="9"/>
      <c r="FD687" s="9"/>
      <c r="FE687" s="132"/>
      <c r="FF687" s="132"/>
      <c r="FG687" s="132"/>
      <c r="FH687" s="133"/>
      <c r="FI687" s="134"/>
      <c r="FJ687" s="133"/>
      <c r="FK687" s="135"/>
      <c r="FL687" s="136"/>
      <c r="FM687" s="9"/>
      <c r="FN687" s="1"/>
      <c r="FO687" s="40">
        <f t="shared" si="1146"/>
        <v>6.3680000000000003</v>
      </c>
      <c r="FP687" s="9"/>
      <c r="FQ687" s="118">
        <f t="shared" si="1147"/>
        <v>59.229747675962813</v>
      </c>
      <c r="FR687" s="137">
        <f t="shared" si="1148"/>
        <v>0.29569799999999996</v>
      </c>
      <c r="FS687" s="140"/>
      <c r="FT687" s="1"/>
      <c r="FU687" s="335"/>
      <c r="FV687" s="344">
        <v>43497</v>
      </c>
      <c r="FW687" s="210"/>
      <c r="FX687" s="244" t="s">
        <v>1314</v>
      </c>
      <c r="FY687" s="243" t="s">
        <v>2693</v>
      </c>
      <c r="FZ687" s="1"/>
      <c r="GA687" s="1">
        <v>2</v>
      </c>
      <c r="GB687" s="9"/>
      <c r="GC687" s="9"/>
      <c r="GD687" s="1"/>
      <c r="GE687" s="20">
        <v>1</v>
      </c>
      <c r="GF687" s="237" t="s">
        <v>522</v>
      </c>
      <c r="GG687" s="1"/>
      <c r="GH687" s="28">
        <v>44358</v>
      </c>
      <c r="GI687" s="351">
        <v>0</v>
      </c>
      <c r="GJ687" s="244" t="s">
        <v>2996</v>
      </c>
      <c r="GK687" s="1"/>
      <c r="GL687" s="244" t="s">
        <v>513</v>
      </c>
      <c r="GM687" s="9"/>
      <c r="GN687" s="1"/>
      <c r="GO687" s="10"/>
      <c r="GP687" s="10"/>
      <c r="GQ687" s="20"/>
      <c r="GR687" s="138"/>
      <c r="GS687" s="1"/>
      <c r="GT687" s="1"/>
      <c r="GU687" s="1"/>
      <c r="GV687" s="1"/>
      <c r="GW687" s="1"/>
      <c r="GX687" s="1"/>
      <c r="GY687" s="9"/>
      <c r="GZ687" s="9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9"/>
      <c r="KC687" s="9"/>
      <c r="KD687" s="9"/>
      <c r="KE687" s="20">
        <f t="shared" si="1149"/>
        <v>181.55857199999997</v>
      </c>
      <c r="KF687" s="20">
        <f t="shared" si="1150"/>
        <v>35.188062000000002</v>
      </c>
      <c r="KG687" s="20">
        <f t="shared" si="1151"/>
        <v>76.58578199999998</v>
      </c>
      <c r="KH687" s="20">
        <f t="shared" si="1152"/>
        <v>11.561791799999998</v>
      </c>
      <c r="KI687" s="20">
        <f t="shared" si="1153"/>
        <v>1.3602107999999999</v>
      </c>
      <c r="KJ687" s="20">
        <f t="shared" si="1154"/>
        <v>0.67912959659999972</v>
      </c>
      <c r="KK687" s="20">
        <f t="shared" si="1155"/>
        <v>9.747093173999998</v>
      </c>
      <c r="KL687" s="20">
        <f t="shared" si="1156"/>
        <v>24.350138903999998</v>
      </c>
      <c r="KM687" s="9"/>
      <c r="KN687" s="9"/>
      <c r="KO687" s="9"/>
      <c r="KP687" s="1"/>
      <c r="KQ687" s="9"/>
      <c r="KR687" s="9"/>
      <c r="KS687" s="23">
        <v>44358</v>
      </c>
      <c r="KT687" s="20">
        <v>1</v>
      </c>
      <c r="KU687" s="1">
        <v>1</v>
      </c>
      <c r="KV687" s="1">
        <v>2</v>
      </c>
      <c r="KW687" s="23">
        <v>44890</v>
      </c>
      <c r="KX687" s="1">
        <v>1</v>
      </c>
      <c r="KY687" s="1">
        <v>0</v>
      </c>
      <c r="KZ687" s="1">
        <v>2</v>
      </c>
      <c r="LA687" s="11" t="s">
        <v>2480</v>
      </c>
      <c r="LB687" s="11"/>
      <c r="LC687" s="11"/>
    </row>
    <row r="688" spans="1:315">
      <c r="A688" s="1">
        <v>210</v>
      </c>
      <c r="B688" s="1">
        <f>COUNTIFS($D$3:D688,D688,$F$3:F688,F688)</f>
        <v>4</v>
      </c>
      <c r="C688" s="34">
        <v>15853</v>
      </c>
      <c r="D688" s="72" t="s">
        <v>1281</v>
      </c>
      <c r="E688" s="73" t="s">
        <v>590</v>
      </c>
      <c r="F688" s="75">
        <v>516015313</v>
      </c>
      <c r="G688" s="74">
        <v>70</v>
      </c>
      <c r="H688" s="442">
        <v>44405</v>
      </c>
      <c r="I688" s="29" t="s">
        <v>441</v>
      </c>
      <c r="J688" s="24" t="s">
        <v>486</v>
      </c>
      <c r="K688" s="2" t="s">
        <v>429</v>
      </c>
      <c r="L688" s="2">
        <v>25</v>
      </c>
      <c r="M688" s="2" t="s">
        <v>649</v>
      </c>
      <c r="N688" s="2" t="s">
        <v>644</v>
      </c>
      <c r="O688" s="11"/>
      <c r="P688" s="2" t="s">
        <v>1683</v>
      </c>
      <c r="Q688" s="11"/>
      <c r="R688" s="11"/>
      <c r="S688" s="11"/>
      <c r="T688" s="41"/>
      <c r="U688" s="41"/>
      <c r="V688" s="61" t="s">
        <v>1358</v>
      </c>
      <c r="W688" s="11"/>
      <c r="X688" s="11"/>
      <c r="Y688" s="63"/>
      <c r="Z688" s="11"/>
      <c r="AA688" s="1" t="s">
        <v>793</v>
      </c>
      <c r="AB688" s="1"/>
      <c r="AC688" s="112">
        <v>110</v>
      </c>
      <c r="AD688" s="112">
        <v>2700</v>
      </c>
      <c r="AE688" s="11"/>
      <c r="AF688" s="11"/>
      <c r="AG688" s="11" t="s">
        <v>490</v>
      </c>
      <c r="AH688" s="112">
        <v>250</v>
      </c>
      <c r="AI688" s="11"/>
      <c r="AJ688" s="11"/>
      <c r="AK688" s="112"/>
      <c r="AL688" s="1"/>
      <c r="AM688" s="11"/>
      <c r="AN688" s="1"/>
      <c r="AO688" s="113">
        <v>34.5</v>
      </c>
      <c r="AP688" s="114">
        <v>22.9</v>
      </c>
      <c r="AQ688" s="115">
        <v>42.1</v>
      </c>
      <c r="AR688" s="116">
        <f t="shared" si="1128"/>
        <v>99.5</v>
      </c>
      <c r="AS688" s="117">
        <f t="shared" si="1129"/>
        <v>1.5065502183406114</v>
      </c>
      <c r="AT688" s="118">
        <f t="shared" si="1130"/>
        <v>63.425764192139745</v>
      </c>
      <c r="AU688" s="119">
        <f t="shared" si="1131"/>
        <v>0.53076923076923077</v>
      </c>
      <c r="AV688" s="19">
        <f t="shared" si="1132"/>
        <v>31.791000000000004</v>
      </c>
      <c r="AW688" s="19">
        <f t="shared" si="1133"/>
        <v>92.147826086956528</v>
      </c>
      <c r="AX688" s="120">
        <v>1.98</v>
      </c>
      <c r="AY688" s="19">
        <f t="shared" si="1134"/>
        <v>5.7391304347826084</v>
      </c>
      <c r="AZ688" s="1" t="s">
        <v>431</v>
      </c>
      <c r="BA688" s="55">
        <v>6.89</v>
      </c>
      <c r="BB688" s="1" t="s">
        <v>431</v>
      </c>
      <c r="BC688" s="6">
        <v>1.43</v>
      </c>
      <c r="BD688" s="6"/>
      <c r="BE688" s="19"/>
      <c r="BF688" s="19"/>
      <c r="BG688" s="64">
        <v>6816.8141592920365</v>
      </c>
      <c r="BH688" s="64">
        <v>163.35</v>
      </c>
      <c r="BI688" s="19">
        <v>0.25</v>
      </c>
      <c r="BJ688" s="19">
        <v>40</v>
      </c>
      <c r="BK688" s="19">
        <f>100-BJ688</f>
        <v>60</v>
      </c>
      <c r="BL688" s="121">
        <f t="shared" si="1135"/>
        <v>0.66666666666666663</v>
      </c>
      <c r="BM688" s="122">
        <v>0.6</v>
      </c>
      <c r="BN688" s="6">
        <f t="shared" si="1136"/>
        <v>1.7391304347826086</v>
      </c>
      <c r="BO688" s="1" t="s">
        <v>431</v>
      </c>
      <c r="BP688" s="19">
        <v>45.85</v>
      </c>
      <c r="BQ688" s="19">
        <v>31.92</v>
      </c>
      <c r="BR688" s="42">
        <v>30829.68</v>
      </c>
      <c r="BS688" s="6">
        <f t="shared" si="1137"/>
        <v>63.5</v>
      </c>
      <c r="BT688" s="4">
        <v>85.5</v>
      </c>
      <c r="BU688" s="42">
        <v>9285.1875</v>
      </c>
      <c r="BV688" s="6">
        <f t="shared" si="1138"/>
        <v>14.5</v>
      </c>
      <c r="BW688" s="6">
        <f t="shared" si="1139"/>
        <v>22.4649</v>
      </c>
      <c r="BX688" s="22">
        <v>35.299999999999997</v>
      </c>
      <c r="BY688" s="22">
        <f t="shared" si="1140"/>
        <v>8.0836999999999986</v>
      </c>
      <c r="BZ688" s="6">
        <v>28.2</v>
      </c>
      <c r="CA688" s="22">
        <f t="shared" si="1141"/>
        <v>6.4577999999999998</v>
      </c>
      <c r="CB688" s="6">
        <v>34.6</v>
      </c>
      <c r="CC688" s="22">
        <f t="shared" si="1142"/>
        <v>7.9234</v>
      </c>
      <c r="CD688" s="22">
        <v>3.9E-2</v>
      </c>
      <c r="CE688" s="123">
        <v>97.4</v>
      </c>
      <c r="CF688" s="124">
        <v>7449</v>
      </c>
      <c r="CG688" s="123">
        <v>90.8</v>
      </c>
      <c r="CH688" s="124">
        <v>5946</v>
      </c>
      <c r="CI688" s="123">
        <v>83.8</v>
      </c>
      <c r="CJ688" s="123">
        <v>90.4</v>
      </c>
      <c r="CK688" s="124">
        <v>6243</v>
      </c>
      <c r="CL688" s="19">
        <f t="shared" si="1143"/>
        <v>1.25177304964539</v>
      </c>
      <c r="CM688" s="19"/>
      <c r="CN688" s="19"/>
      <c r="CO688" s="19"/>
      <c r="CP688" s="6">
        <v>0.91</v>
      </c>
      <c r="CQ688" s="19"/>
      <c r="CR688" s="19"/>
      <c r="CS688" s="20"/>
      <c r="CT688" s="25"/>
      <c r="CU688" s="125"/>
      <c r="CV688" s="125"/>
      <c r="CW688" s="1"/>
      <c r="CX688" s="1"/>
      <c r="CY688" s="1"/>
      <c r="CZ688" s="22"/>
      <c r="DA688" s="16"/>
      <c r="DB688" s="126" t="s">
        <v>457</v>
      </c>
      <c r="DC688" s="127"/>
      <c r="DD688" s="128" t="s">
        <v>1714</v>
      </c>
      <c r="DE688" s="1"/>
      <c r="DF688" s="1"/>
      <c r="DG688" s="1"/>
      <c r="DH688" s="1"/>
      <c r="DI688" s="1" t="s">
        <v>435</v>
      </c>
      <c r="DJ688" s="206" t="s">
        <v>490</v>
      </c>
      <c r="DK688" s="4">
        <v>2</v>
      </c>
      <c r="DL688" s="4"/>
      <c r="DM688" s="4"/>
      <c r="DN688" s="16">
        <v>0</v>
      </c>
      <c r="DO688" s="4"/>
      <c r="DP688" s="4"/>
      <c r="DQ688" s="4"/>
      <c r="DR688" s="22" t="s">
        <v>430</v>
      </c>
      <c r="DS688" s="22" t="s">
        <v>430</v>
      </c>
      <c r="DT688" s="64">
        <v>116</v>
      </c>
      <c r="DU688" s="22">
        <v>26.7</v>
      </c>
      <c r="DV688" s="22">
        <v>73.3</v>
      </c>
      <c r="DW688" s="22" t="s">
        <v>430</v>
      </c>
      <c r="DX688" s="22" t="s">
        <v>430</v>
      </c>
      <c r="DY688" s="22" t="s">
        <v>430</v>
      </c>
      <c r="DZ688" s="22" t="s">
        <v>430</v>
      </c>
      <c r="EA688" s="65" t="s">
        <v>1514</v>
      </c>
      <c r="EB688" s="65" t="s">
        <v>1709</v>
      </c>
      <c r="EC688" s="36"/>
      <c r="ED688" s="36"/>
      <c r="EE688" s="4">
        <f>L688</f>
        <v>25</v>
      </c>
      <c r="EF688" s="4">
        <v>80</v>
      </c>
      <c r="EG688" s="4">
        <v>3</v>
      </c>
      <c r="EH688" s="4">
        <v>1</v>
      </c>
      <c r="EI688" s="4" t="s">
        <v>2994</v>
      </c>
      <c r="EJ688" s="4">
        <v>165</v>
      </c>
      <c r="EK688" s="4">
        <v>72</v>
      </c>
      <c r="EL688" s="6">
        <f t="shared" si="1157"/>
        <v>26.446280991735534</v>
      </c>
      <c r="EM688" s="4">
        <v>2</v>
      </c>
      <c r="EN688" s="1">
        <v>1</v>
      </c>
      <c r="EO688" s="4">
        <v>2</v>
      </c>
      <c r="EP688" s="4">
        <v>2</v>
      </c>
      <c r="EQ688" s="31" t="s">
        <v>2612</v>
      </c>
      <c r="ER688" s="14">
        <v>44326</v>
      </c>
      <c r="ES688" s="129">
        <v>13401</v>
      </c>
      <c r="ET688" s="130">
        <v>75</v>
      </c>
      <c r="EU688" s="130">
        <v>3765</v>
      </c>
      <c r="EV688" s="130">
        <v>4000</v>
      </c>
      <c r="EW688" s="130">
        <v>39780</v>
      </c>
      <c r="EX688" s="130">
        <v>2230</v>
      </c>
      <c r="EY688" s="131">
        <f t="shared" si="1144"/>
        <v>295.69799999999998</v>
      </c>
      <c r="EZ688" s="38">
        <f t="shared" si="1145"/>
        <v>7392.45</v>
      </c>
      <c r="FA688" s="9"/>
      <c r="FB688" s="9"/>
      <c r="FC688" s="9"/>
      <c r="FD688" s="9"/>
      <c r="FE688" s="132"/>
      <c r="FF688" s="132"/>
      <c r="FG688" s="132"/>
      <c r="FH688" s="133"/>
      <c r="FI688" s="134"/>
      <c r="FJ688" s="133"/>
      <c r="FK688" s="135"/>
      <c r="FL688" s="136"/>
      <c r="FM688" s="9"/>
      <c r="FN688" s="1"/>
      <c r="FO688" s="40">
        <f t="shared" si="1146"/>
        <v>0.11</v>
      </c>
      <c r="FP688" s="9"/>
      <c r="FQ688" s="118">
        <f t="shared" si="1147"/>
        <v>59.229747675962813</v>
      </c>
      <c r="FR688" s="137">
        <f t="shared" si="1148"/>
        <v>0.29569799999999996</v>
      </c>
      <c r="FS688" s="140"/>
      <c r="FT688" s="1"/>
      <c r="FU688" s="335"/>
      <c r="FV688" s="344">
        <v>43497</v>
      </c>
      <c r="FW688" s="210"/>
      <c r="FX688" s="244" t="s">
        <v>2471</v>
      </c>
      <c r="FY688" s="243" t="s">
        <v>2693</v>
      </c>
      <c r="FZ688" s="1"/>
      <c r="GA688" s="1">
        <v>2</v>
      </c>
      <c r="GB688" s="9"/>
      <c r="GC688" s="9"/>
      <c r="GD688" s="1"/>
      <c r="GE688" s="20">
        <v>1</v>
      </c>
      <c r="GF688" s="237" t="s">
        <v>784</v>
      </c>
      <c r="GG688" s="1"/>
      <c r="GH688" s="28">
        <v>44511</v>
      </c>
      <c r="GI688" s="351">
        <v>1</v>
      </c>
      <c r="GJ688" s="244" t="s">
        <v>2997</v>
      </c>
      <c r="GK688" s="1"/>
      <c r="GL688" s="244" t="s">
        <v>513</v>
      </c>
      <c r="GM688" s="9"/>
      <c r="GN688" s="1"/>
      <c r="GO688" s="10"/>
      <c r="GP688" s="10"/>
      <c r="GQ688" s="20"/>
      <c r="GR688" s="138"/>
      <c r="GS688" s="1"/>
      <c r="GT688" s="1"/>
      <c r="GU688" s="1"/>
      <c r="GV688" s="1"/>
      <c r="GW688" s="1"/>
      <c r="GX688" s="1"/>
      <c r="GY688" s="9"/>
      <c r="GZ688" s="9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9"/>
      <c r="KC688" s="9"/>
      <c r="KD688" s="9"/>
      <c r="KE688" s="20">
        <f t="shared" si="1149"/>
        <v>102.01580999999999</v>
      </c>
      <c r="KF688" s="20">
        <f t="shared" si="1150"/>
        <v>67.71484199999999</v>
      </c>
      <c r="KG688" s="20">
        <f t="shared" si="1151"/>
        <v>124.48885799999999</v>
      </c>
      <c r="KH688" s="20">
        <f t="shared" si="1152"/>
        <v>5.8548203999999995</v>
      </c>
      <c r="KI688" s="20">
        <f t="shared" si="1153"/>
        <v>1.7741879999999997</v>
      </c>
      <c r="KJ688" s="20">
        <f t="shared" si="1154"/>
        <v>23.903339225999993</v>
      </c>
      <c r="KK688" s="20">
        <f t="shared" si="1155"/>
        <v>19.095585443999994</v>
      </c>
      <c r="KL688" s="20">
        <f t="shared" si="1156"/>
        <v>23.429335331999997</v>
      </c>
      <c r="KM688" s="9"/>
      <c r="KN688" s="9"/>
      <c r="KO688" s="9"/>
      <c r="KP688" s="1"/>
      <c r="KQ688" s="9"/>
      <c r="KR688" s="9"/>
      <c r="KS688" s="23">
        <v>44511</v>
      </c>
      <c r="KT688" s="20">
        <v>2</v>
      </c>
      <c r="KU688" s="1">
        <v>2</v>
      </c>
      <c r="KV688" s="1">
        <v>2</v>
      </c>
      <c r="KW688" s="23">
        <v>44890</v>
      </c>
      <c r="KX688" s="1">
        <v>1</v>
      </c>
      <c r="KY688" s="1">
        <v>0</v>
      </c>
      <c r="KZ688" s="1">
        <v>2</v>
      </c>
      <c r="LA688" s="11" t="s">
        <v>2480</v>
      </c>
      <c r="LB688" s="11"/>
      <c r="LC688" s="11"/>
    </row>
    <row r="689" spans="1:315">
      <c r="A689" s="1">
        <v>320</v>
      </c>
      <c r="B689" s="1">
        <f>COUNTIFS($D$3:D689,D689,$F$3:F689,F689)</f>
        <v>5</v>
      </c>
      <c r="C689" s="34">
        <v>16390</v>
      </c>
      <c r="D689" s="72" t="s">
        <v>1281</v>
      </c>
      <c r="E689" s="73" t="s">
        <v>590</v>
      </c>
      <c r="F689" s="75">
        <v>516015313</v>
      </c>
      <c r="G689" s="74">
        <v>70</v>
      </c>
      <c r="H689" s="442">
        <v>44511</v>
      </c>
      <c r="I689" s="29" t="s">
        <v>441</v>
      </c>
      <c r="J689" s="24" t="s">
        <v>486</v>
      </c>
      <c r="K689" s="2" t="s">
        <v>429</v>
      </c>
      <c r="L689" s="2">
        <v>10</v>
      </c>
      <c r="M689" s="2">
        <v>1</v>
      </c>
      <c r="N689" s="2" t="s">
        <v>430</v>
      </c>
      <c r="O689" s="11"/>
      <c r="P689" s="2" t="s">
        <v>1852</v>
      </c>
      <c r="Q689" s="11"/>
      <c r="R689" s="11"/>
      <c r="S689" s="11"/>
      <c r="T689" s="41"/>
      <c r="U689" s="41"/>
      <c r="V689" s="61" t="s">
        <v>1358</v>
      </c>
      <c r="W689" s="60" t="s">
        <v>1305</v>
      </c>
      <c r="X689" s="41"/>
      <c r="Y689" s="63"/>
      <c r="Z689" s="11"/>
      <c r="AA689" s="1" t="s">
        <v>793</v>
      </c>
      <c r="AB689" s="1"/>
      <c r="AC689" s="112">
        <v>719</v>
      </c>
      <c r="AD689" s="112">
        <v>7200</v>
      </c>
      <c r="AE689" s="11"/>
      <c r="AF689" s="11"/>
      <c r="AG689" s="11" t="s">
        <v>490</v>
      </c>
      <c r="AH689" s="112">
        <v>450</v>
      </c>
      <c r="AI689" s="11"/>
      <c r="AJ689" s="11"/>
      <c r="AK689" s="112"/>
      <c r="AL689" s="1"/>
      <c r="AM689" s="11"/>
      <c r="AN689" s="1"/>
      <c r="AO689" s="113">
        <v>81.099999999999994</v>
      </c>
      <c r="AP689" s="114">
        <v>13.6</v>
      </c>
      <c r="AQ689" s="115">
        <v>5.29</v>
      </c>
      <c r="AR689" s="116">
        <f t="shared" si="1128"/>
        <v>99.99</v>
      </c>
      <c r="AS689" s="117">
        <f t="shared" si="1129"/>
        <v>5.9632352941176467</v>
      </c>
      <c r="AT689" s="118">
        <f t="shared" si="1130"/>
        <v>31.545514705882351</v>
      </c>
      <c r="AU689" s="119">
        <f t="shared" si="1131"/>
        <v>4.2932768660667016</v>
      </c>
      <c r="AV689" s="19">
        <f t="shared" si="1132"/>
        <v>74.897999999999996</v>
      </c>
      <c r="AW689" s="19">
        <f t="shared" si="1133"/>
        <v>92.352651048088774</v>
      </c>
      <c r="AX689" s="120">
        <v>4.25</v>
      </c>
      <c r="AY689" s="19">
        <f t="shared" si="1134"/>
        <v>5.2404438964241677</v>
      </c>
      <c r="AZ689" s="1" t="s">
        <v>431</v>
      </c>
      <c r="BA689" s="55">
        <v>11.05</v>
      </c>
      <c r="BB689" s="1" t="s">
        <v>431</v>
      </c>
      <c r="BC689" s="6">
        <v>0.24</v>
      </c>
      <c r="BD689" s="6"/>
      <c r="BE689" s="19"/>
      <c r="BF689" s="19"/>
      <c r="BG689" s="64">
        <v>7339.166666666667</v>
      </c>
      <c r="BH689" s="64">
        <v>590.48</v>
      </c>
      <c r="BI689" s="19">
        <v>0.82</v>
      </c>
      <c r="BJ689" s="19">
        <v>44.8</v>
      </c>
      <c r="BK689" s="19">
        <f>100-BJ689</f>
        <v>55.2</v>
      </c>
      <c r="BL689" s="121">
        <f t="shared" si="1135"/>
        <v>0.81159420289855067</v>
      </c>
      <c r="BM689" s="122">
        <v>0.95</v>
      </c>
      <c r="BN689" s="6">
        <f t="shared" si="1136"/>
        <v>1.1713933415536375</v>
      </c>
      <c r="BO689" s="1" t="s">
        <v>431</v>
      </c>
      <c r="BP689" s="19">
        <v>34.475000000000001</v>
      </c>
      <c r="BQ689" s="19">
        <v>68.22</v>
      </c>
      <c r="BR689" s="42">
        <v>69404.58</v>
      </c>
      <c r="BS689" s="6">
        <f t="shared" si="1137"/>
        <v>47</v>
      </c>
      <c r="BT689" s="4">
        <v>75.2</v>
      </c>
      <c r="BU689" s="42">
        <v>11646.54</v>
      </c>
      <c r="BV689" s="6">
        <f t="shared" si="1138"/>
        <v>24.799999999999997</v>
      </c>
      <c r="BW689" s="6">
        <f t="shared" si="1139"/>
        <v>13.5184</v>
      </c>
      <c r="BX689" s="22">
        <v>21.3</v>
      </c>
      <c r="BY689" s="22">
        <f t="shared" si="1140"/>
        <v>2.8968000000000003</v>
      </c>
      <c r="BZ689" s="6">
        <v>25.7</v>
      </c>
      <c r="CA689" s="22">
        <f t="shared" si="1141"/>
        <v>3.4951999999999996</v>
      </c>
      <c r="CB689" s="6">
        <v>52.4</v>
      </c>
      <c r="CC689" s="22">
        <f t="shared" si="1142"/>
        <v>7.1264000000000003</v>
      </c>
      <c r="CD689" s="22">
        <v>0.33</v>
      </c>
      <c r="CE689" s="123">
        <v>99.9</v>
      </c>
      <c r="CF689" s="124">
        <v>14737</v>
      </c>
      <c r="CG689" s="123">
        <v>98.4</v>
      </c>
      <c r="CH689" s="124">
        <v>8543</v>
      </c>
      <c r="CI689" s="123">
        <v>89.1</v>
      </c>
      <c r="CJ689" s="123">
        <v>93.6</v>
      </c>
      <c r="CK689" s="124">
        <v>8648</v>
      </c>
      <c r="CL689" s="19">
        <f t="shared" si="1143"/>
        <v>0.8287937743190662</v>
      </c>
      <c r="CM689" s="19"/>
      <c r="CN689" s="19"/>
      <c r="CO689" s="19"/>
      <c r="CP689" s="6"/>
      <c r="CQ689" s="19"/>
      <c r="CR689" s="19"/>
      <c r="CS689" s="20"/>
      <c r="CT689" s="25"/>
      <c r="CU689" s="125"/>
      <c r="CV689" s="125"/>
      <c r="CW689" s="1"/>
      <c r="CX689" s="1"/>
      <c r="CY689" s="1"/>
      <c r="CZ689" s="22"/>
      <c r="DA689" s="16"/>
      <c r="DB689" s="126" t="s">
        <v>257</v>
      </c>
      <c r="DC689" s="127"/>
      <c r="DD689" s="128" t="s">
        <v>1872</v>
      </c>
      <c r="DE689" s="1"/>
      <c r="DF689" s="1"/>
      <c r="DG689" s="1"/>
      <c r="DH689" s="1"/>
      <c r="DI689" s="1" t="s">
        <v>435</v>
      </c>
      <c r="DJ689" s="206" t="s">
        <v>490</v>
      </c>
      <c r="DK689" s="4">
        <v>2</v>
      </c>
      <c r="DL689" s="4"/>
      <c r="DM689" s="4"/>
      <c r="DN689" s="16">
        <v>0</v>
      </c>
      <c r="DO689" s="4"/>
      <c r="DP689" s="4"/>
      <c r="DQ689" s="4"/>
      <c r="DR689" s="22" t="s">
        <v>430</v>
      </c>
      <c r="DS689" s="22" t="s">
        <v>430</v>
      </c>
      <c r="DT689" s="22">
        <v>645</v>
      </c>
      <c r="DU689" s="22">
        <v>7.6</v>
      </c>
      <c r="DV689" s="22">
        <v>92.4</v>
      </c>
      <c r="DW689" s="2" t="s">
        <v>430</v>
      </c>
      <c r="DX689" s="2" t="s">
        <v>430</v>
      </c>
      <c r="DY689" s="2" t="s">
        <v>430</v>
      </c>
      <c r="DZ689" s="39" t="s">
        <v>430</v>
      </c>
      <c r="EA689" s="2">
        <v>0</v>
      </c>
      <c r="EB689" s="2"/>
      <c r="EC689" s="36"/>
      <c r="ED689" s="36"/>
      <c r="EE689" s="4">
        <f>L689</f>
        <v>10</v>
      </c>
      <c r="EF689" s="4">
        <v>70</v>
      </c>
      <c r="EG689" s="4"/>
      <c r="EH689" s="4">
        <v>1</v>
      </c>
      <c r="EI689" s="4" t="s">
        <v>2994</v>
      </c>
      <c r="EJ689" s="4">
        <v>165</v>
      </c>
      <c r="EK689" s="4">
        <v>72</v>
      </c>
      <c r="EL689" s="6">
        <f t="shared" si="1157"/>
        <v>26.446280991735534</v>
      </c>
      <c r="EM689" s="4">
        <v>2</v>
      </c>
      <c r="EN689" s="1">
        <v>1</v>
      </c>
      <c r="EO689" s="4">
        <v>2</v>
      </c>
      <c r="EP689" s="4">
        <v>2</v>
      </c>
      <c r="EQ689" s="31" t="s">
        <v>2612</v>
      </c>
      <c r="ER689" s="14">
        <v>44326</v>
      </c>
      <c r="ES689" s="129">
        <v>13401</v>
      </c>
      <c r="ET689" s="130">
        <v>75</v>
      </c>
      <c r="EU689" s="130">
        <v>3765</v>
      </c>
      <c r="EV689" s="130">
        <v>4000</v>
      </c>
      <c r="EW689" s="130">
        <v>39780</v>
      </c>
      <c r="EX689" s="130">
        <v>2230</v>
      </c>
      <c r="EY689" s="131">
        <f t="shared" si="1144"/>
        <v>295.69799999999998</v>
      </c>
      <c r="EZ689" s="38">
        <f t="shared" si="1145"/>
        <v>2956.9799999999996</v>
      </c>
      <c r="FA689" s="9"/>
      <c r="FB689" s="9"/>
      <c r="FC689" s="9"/>
      <c r="FD689" s="9"/>
      <c r="FE689" s="132"/>
      <c r="FF689" s="132"/>
      <c r="FG689" s="132"/>
      <c r="FH689" s="133"/>
      <c r="FI689" s="134"/>
      <c r="FJ689" s="133"/>
      <c r="FK689" s="135"/>
      <c r="FL689" s="136"/>
      <c r="FM689" s="9"/>
      <c r="FN689" s="1"/>
      <c r="FO689" s="40">
        <f t="shared" si="1146"/>
        <v>0.71899999999999997</v>
      </c>
      <c r="FP689" s="9"/>
      <c r="FQ689" s="118">
        <f t="shared" si="1147"/>
        <v>59.229747675962813</v>
      </c>
      <c r="FR689" s="137">
        <f t="shared" si="1148"/>
        <v>0.29569799999999996</v>
      </c>
      <c r="FS689" s="140"/>
      <c r="FT689" s="1"/>
      <c r="FU689" s="335"/>
      <c r="FV689" s="344">
        <v>43497</v>
      </c>
      <c r="FW689" s="210"/>
      <c r="FX689" s="244" t="s">
        <v>1322</v>
      </c>
      <c r="FY689" s="243" t="s">
        <v>2693</v>
      </c>
      <c r="FZ689" s="1"/>
      <c r="GA689" s="1">
        <v>2</v>
      </c>
      <c r="GB689" s="9"/>
      <c r="GC689" s="9"/>
      <c r="GD689" s="1"/>
      <c r="GE689" s="20">
        <v>0</v>
      </c>
      <c r="GF689" s="237" t="s">
        <v>513</v>
      </c>
      <c r="GG689" s="1"/>
      <c r="GH689" s="28">
        <v>44533</v>
      </c>
      <c r="GI689" s="351">
        <v>1</v>
      </c>
      <c r="GJ689" s="244" t="s">
        <v>2514</v>
      </c>
      <c r="GK689" s="1"/>
      <c r="GL689" s="244" t="s">
        <v>2998</v>
      </c>
      <c r="GM689" s="9"/>
      <c r="GN689" s="1"/>
      <c r="GO689" s="10"/>
      <c r="GP689" s="10"/>
      <c r="GQ689" s="20"/>
      <c r="GR689" s="138"/>
      <c r="GS689" s="1"/>
      <c r="GT689" s="1"/>
      <c r="GU689" s="1"/>
      <c r="GV689" s="1"/>
      <c r="GW689" s="1"/>
      <c r="GX689" s="1"/>
      <c r="GY689" s="9"/>
      <c r="GZ689" s="9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22">
        <v>68</v>
      </c>
      <c r="KC689" s="22">
        <v>6.66</v>
      </c>
      <c r="KD689" s="22">
        <v>7.18</v>
      </c>
      <c r="KE689" s="20">
        <f t="shared" si="1149"/>
        <v>239.81107799999995</v>
      </c>
      <c r="KF689" s="20">
        <f t="shared" si="1150"/>
        <v>40.214927999999993</v>
      </c>
      <c r="KG689" s="20">
        <f t="shared" si="1151"/>
        <v>15.642424199999997</v>
      </c>
      <c r="KH689" s="20">
        <f t="shared" si="1152"/>
        <v>12.567164999999997</v>
      </c>
      <c r="KI689" s="20">
        <f t="shared" si="1153"/>
        <v>2.8091309999999998</v>
      </c>
      <c r="KJ689" s="20">
        <f t="shared" si="1154"/>
        <v>8.565779663999999</v>
      </c>
      <c r="KK689" s="20">
        <f t="shared" si="1155"/>
        <v>10.335236495999997</v>
      </c>
      <c r="KL689" s="20">
        <f t="shared" si="1156"/>
        <v>21.072622271999997</v>
      </c>
      <c r="KM689" s="9"/>
      <c r="KN689" s="9"/>
      <c r="KO689" s="9"/>
      <c r="KP689" s="1"/>
      <c r="KQ689" s="9"/>
      <c r="KR689" s="9"/>
      <c r="KS689" s="23">
        <v>44533</v>
      </c>
      <c r="KT689" s="20">
        <v>2</v>
      </c>
      <c r="KU689" s="1">
        <v>2</v>
      </c>
      <c r="KV689" s="1">
        <v>2</v>
      </c>
      <c r="KW689" s="23">
        <v>44890</v>
      </c>
      <c r="KX689" s="1">
        <v>1</v>
      </c>
      <c r="KY689" s="1">
        <v>0</v>
      </c>
      <c r="KZ689" s="1">
        <v>2</v>
      </c>
      <c r="LA689" s="11" t="s">
        <v>2480</v>
      </c>
      <c r="LB689" s="11"/>
      <c r="LC689" s="11"/>
    </row>
    <row r="690" spans="1:315">
      <c r="A690" s="1">
        <v>162</v>
      </c>
      <c r="B690" s="415">
        <f>COUNTIFS($D$3:D690,D690,$F$3:F690,F690)</f>
        <v>1</v>
      </c>
      <c r="C690" s="21">
        <v>10754</v>
      </c>
      <c r="D690" s="21" t="s">
        <v>2332</v>
      </c>
      <c r="E690" s="1" t="s">
        <v>2333</v>
      </c>
      <c r="F690" s="12">
        <v>8508056128</v>
      </c>
      <c r="G690" s="1">
        <v>34</v>
      </c>
      <c r="H690" s="441">
        <v>43591</v>
      </c>
      <c r="I690" s="162"/>
      <c r="J690" s="24"/>
      <c r="K690" s="9"/>
      <c r="L690" s="1"/>
      <c r="M690" s="1"/>
      <c r="N690" s="1"/>
      <c r="O690" s="1"/>
      <c r="P690" s="25"/>
      <c r="Q690" s="25"/>
      <c r="R690" s="25"/>
      <c r="S690" s="27"/>
      <c r="T690" s="27"/>
      <c r="U690" s="27"/>
      <c r="V690" s="27"/>
      <c r="W690" s="27"/>
      <c r="X690" s="27"/>
      <c r="Y690" s="26"/>
      <c r="Z690" s="8"/>
      <c r="AA690" s="1"/>
      <c r="AB690" s="1"/>
      <c r="AC690" s="1"/>
      <c r="AD690" s="1"/>
      <c r="AE690" s="1"/>
      <c r="AF690" s="1"/>
      <c r="AG690" s="136"/>
      <c r="AH690" s="9"/>
      <c r="AI690" s="1"/>
      <c r="AJ690" s="1"/>
      <c r="AK690" s="112"/>
      <c r="AL690" s="1"/>
      <c r="AM690" s="1"/>
      <c r="AN690" s="1"/>
      <c r="AO690" s="163"/>
      <c r="AP690" s="164"/>
      <c r="AQ690" s="165"/>
      <c r="AR690" s="166"/>
      <c r="AS690" s="135"/>
      <c r="AT690" s="21"/>
      <c r="AU690" s="167"/>
      <c r="AV690" s="1"/>
      <c r="AW690" s="1"/>
      <c r="AX690" s="168"/>
      <c r="AY690" s="1"/>
      <c r="AZ690" s="1"/>
      <c r="BA690" s="142"/>
      <c r="BB690" s="1"/>
      <c r="BC690" s="169"/>
      <c r="BD690" s="4"/>
      <c r="BE690" s="1"/>
      <c r="BF690" s="1"/>
      <c r="BG690" s="1"/>
      <c r="BH690" s="1"/>
      <c r="BI690" s="1"/>
      <c r="BJ690" s="1"/>
      <c r="BK690" s="1"/>
      <c r="BL690" s="170"/>
      <c r="BM690" s="123"/>
      <c r="BN690" s="4"/>
      <c r="BO690" s="1"/>
      <c r="BP690" s="1"/>
      <c r="BQ690" s="1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25"/>
      <c r="CP690" s="4"/>
      <c r="CQ690" s="1"/>
      <c r="CR690" s="1"/>
      <c r="CS690" s="1"/>
      <c r="CT690" s="25"/>
      <c r="CU690" s="125"/>
      <c r="CV690" s="125"/>
      <c r="CW690" s="1"/>
      <c r="CX690" s="1"/>
      <c r="CY690" s="1"/>
      <c r="CZ690" s="1"/>
      <c r="DA690" s="1"/>
      <c r="DB690" s="126"/>
      <c r="DC690" s="8"/>
      <c r="DD690" s="8"/>
      <c r="DE690" s="1"/>
      <c r="DF690" s="1"/>
      <c r="DG690" s="1"/>
      <c r="DH690" s="1"/>
      <c r="DI690" s="2"/>
      <c r="DJ690" s="205" t="s">
        <v>482</v>
      </c>
      <c r="DK690" s="4"/>
      <c r="DL690" s="4"/>
      <c r="DM690" s="4"/>
      <c r="DN690" s="4"/>
      <c r="DO690" s="4"/>
      <c r="DP690" s="4"/>
      <c r="DQ690" s="4"/>
      <c r="DR690" s="1"/>
      <c r="DS690" s="1"/>
      <c r="DT690" s="2"/>
      <c r="DU690" s="2"/>
      <c r="DV690" s="2"/>
      <c r="DW690" s="2"/>
      <c r="DX690" s="2"/>
      <c r="DY690" s="2"/>
      <c r="DZ690" s="2"/>
      <c r="EA690" s="2"/>
      <c r="EB690" s="1"/>
      <c r="EC690" s="9"/>
      <c r="ED690" s="9"/>
      <c r="EE690" s="9"/>
      <c r="EF690" s="1">
        <v>50</v>
      </c>
      <c r="EG690" s="1"/>
      <c r="EH690" s="1">
        <v>1</v>
      </c>
      <c r="EI690" s="237" t="s">
        <v>3000</v>
      </c>
      <c r="EJ690" s="237" t="s">
        <v>430</v>
      </c>
      <c r="EK690" s="237" t="s">
        <v>430</v>
      </c>
      <c r="EL690" s="6" t="s">
        <v>430</v>
      </c>
      <c r="EM690" s="1"/>
      <c r="EN690" s="1">
        <v>1</v>
      </c>
      <c r="EO690" s="1">
        <v>1</v>
      </c>
      <c r="EP690" s="1">
        <v>1</v>
      </c>
      <c r="EQ690" s="244" t="s">
        <v>2431</v>
      </c>
      <c r="ER690" s="10">
        <v>40564</v>
      </c>
      <c r="ES690" s="129"/>
      <c r="ET690" s="9"/>
      <c r="EU690" s="9"/>
      <c r="EV690" s="9"/>
      <c r="EW690" s="9"/>
      <c r="EX690" s="9"/>
      <c r="EY690" s="132"/>
      <c r="EZ690" s="132"/>
      <c r="FA690" s="11"/>
      <c r="FB690" s="9"/>
      <c r="FC690" s="9"/>
      <c r="FD690" s="9"/>
      <c r="FE690" s="9"/>
      <c r="FF690" s="9"/>
      <c r="FG690" s="132"/>
      <c r="FH690" s="132"/>
      <c r="FI690" s="134"/>
      <c r="FJ690" s="133"/>
      <c r="FK690" s="171"/>
      <c r="FL690" s="21"/>
      <c r="FM690" s="136"/>
      <c r="FN690" s="9"/>
      <c r="FO690" s="36"/>
      <c r="FP690" s="9"/>
      <c r="FQ690" s="132"/>
      <c r="FR690" s="132"/>
      <c r="FS690" s="1"/>
      <c r="FT690" s="1"/>
      <c r="FU690" s="336">
        <v>43586</v>
      </c>
      <c r="FV690" s="343" t="s">
        <v>772</v>
      </c>
      <c r="FW690" s="237" t="s">
        <v>2629</v>
      </c>
      <c r="FX690" s="208" t="s">
        <v>772</v>
      </c>
      <c r="FY690" s="243" t="s">
        <v>2816</v>
      </c>
      <c r="FZ690" s="1"/>
      <c r="GA690" s="1">
        <v>2</v>
      </c>
      <c r="GB690" s="9"/>
      <c r="GC690" s="9"/>
      <c r="GD690" s="1"/>
      <c r="GE690" s="20">
        <v>1</v>
      </c>
      <c r="GF690" s="237" t="s">
        <v>2440</v>
      </c>
      <c r="GG690" s="1"/>
      <c r="GH690" s="28">
        <v>42499</v>
      </c>
      <c r="GI690" s="351">
        <v>0</v>
      </c>
      <c r="GJ690" s="244" t="s">
        <v>2999</v>
      </c>
      <c r="GK690" s="1"/>
      <c r="GL690" s="244" t="s">
        <v>513</v>
      </c>
      <c r="GM690" s="9"/>
      <c r="GN690" s="1"/>
      <c r="GO690" s="1"/>
      <c r="GP690" s="4"/>
      <c r="GQ690" s="1"/>
      <c r="GR690" s="138"/>
      <c r="GS690" s="1"/>
      <c r="GT690" s="1"/>
      <c r="GU690" s="1"/>
      <c r="GV690" s="1"/>
      <c r="GW690" s="1"/>
      <c r="GX690" s="1"/>
      <c r="GY690" s="9"/>
      <c r="GZ690" s="9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9"/>
      <c r="KC690" s="9"/>
      <c r="KD690" s="9"/>
      <c r="KE690" s="9"/>
      <c r="KF690" s="9"/>
      <c r="KG690" s="9"/>
      <c r="KH690" s="9"/>
      <c r="KI690" s="9"/>
      <c r="KJ690" s="9"/>
      <c r="KK690" s="9"/>
      <c r="KL690" s="9"/>
      <c r="KM690" s="9"/>
      <c r="KN690" s="9"/>
      <c r="KO690" s="9"/>
      <c r="KP690" s="1"/>
      <c r="KQ690" s="9"/>
      <c r="KR690" s="9"/>
      <c r="KS690" s="23">
        <v>43594</v>
      </c>
      <c r="KT690" s="20">
        <v>2</v>
      </c>
      <c r="KU690" s="1">
        <v>2</v>
      </c>
      <c r="KV690" s="1">
        <v>1</v>
      </c>
      <c r="KW690" s="23">
        <v>44221</v>
      </c>
      <c r="KX690" s="1">
        <v>1</v>
      </c>
      <c r="KY690" s="1">
        <v>0</v>
      </c>
      <c r="KZ690" s="1">
        <v>3</v>
      </c>
      <c r="LA690" s="11" t="s">
        <v>2498</v>
      </c>
      <c r="LB690" s="11"/>
      <c r="LC690" s="11"/>
    </row>
    <row r="691" spans="1:315">
      <c r="A691" s="1">
        <v>334</v>
      </c>
      <c r="B691" s="1">
        <f>COUNTIFS($D$3:D691,D691,$F$3:F691,F691)</f>
        <v>1</v>
      </c>
      <c r="C691" s="34">
        <v>11865</v>
      </c>
      <c r="D691" s="21" t="s">
        <v>883</v>
      </c>
      <c r="E691" s="2" t="s">
        <v>564</v>
      </c>
      <c r="F691" s="12">
        <v>7109064853</v>
      </c>
      <c r="G691" s="1">
        <v>48</v>
      </c>
      <c r="H691" s="441">
        <v>43782</v>
      </c>
      <c r="I691" s="29" t="s">
        <v>884</v>
      </c>
      <c r="J691" s="24" t="s">
        <v>486</v>
      </c>
      <c r="K691" s="2" t="s">
        <v>429</v>
      </c>
      <c r="L691" s="1">
        <v>6</v>
      </c>
      <c r="M691" s="2" t="s">
        <v>622</v>
      </c>
      <c r="N691" s="2" t="s">
        <v>430</v>
      </c>
      <c r="O691" s="1"/>
      <c r="P691" s="1" t="s">
        <v>848</v>
      </c>
      <c r="Q691" s="25"/>
      <c r="R691" s="25"/>
      <c r="S691" s="2"/>
      <c r="T691" s="45" t="s">
        <v>782</v>
      </c>
      <c r="U691" s="45"/>
      <c r="V691" s="47" t="s">
        <v>858</v>
      </c>
      <c r="W691" s="27"/>
      <c r="X691" s="56"/>
      <c r="Y691" s="56"/>
      <c r="Z691" s="29"/>
      <c r="AA691" s="1" t="s">
        <v>756</v>
      </c>
      <c r="AB691" s="1"/>
      <c r="AC691" s="112">
        <v>977</v>
      </c>
      <c r="AD691" s="112">
        <v>5800</v>
      </c>
      <c r="AE691" s="11"/>
      <c r="AF691" s="11"/>
      <c r="AG691" s="11" t="s">
        <v>482</v>
      </c>
      <c r="AH691" s="112">
        <v>450</v>
      </c>
      <c r="AI691" s="11"/>
      <c r="AJ691" s="1"/>
      <c r="AK691" s="112"/>
      <c r="AL691" s="1"/>
      <c r="AM691" s="1"/>
      <c r="AN691" s="1"/>
      <c r="AO691" s="113">
        <v>65.599999999999994</v>
      </c>
      <c r="AP691" s="114">
        <v>28.5</v>
      </c>
      <c r="AQ691" s="115">
        <v>5.9</v>
      </c>
      <c r="AR691" s="116">
        <f t="shared" ref="AR691:AR715" si="1158">AO691+AP691+AQ691</f>
        <v>100</v>
      </c>
      <c r="AS691" s="117">
        <f t="shared" ref="AS691:AS715" si="1159">AO691/AP691</f>
        <v>2.3017543859649119</v>
      </c>
      <c r="AT691" s="118">
        <f t="shared" ref="AT691:AT715" si="1160">AO691/AP691*AQ691</f>
        <v>13.580350877192981</v>
      </c>
      <c r="AU691" s="119">
        <f t="shared" ref="AU691:AU715" si="1161">AO691/(AP691+AQ691)</f>
        <v>1.9069767441860463</v>
      </c>
      <c r="AV691" s="19">
        <v>60.811199999999999</v>
      </c>
      <c r="AW691" s="19">
        <f>95-AY691</f>
        <v>92.7</v>
      </c>
      <c r="AX691" s="120">
        <v>1.5087999999999997</v>
      </c>
      <c r="AY691" s="19">
        <v>2.2999999999999998</v>
      </c>
      <c r="AZ691" s="1" t="s">
        <v>431</v>
      </c>
      <c r="BA691" s="142">
        <v>40.43</v>
      </c>
      <c r="BB691" s="1" t="s">
        <v>431</v>
      </c>
      <c r="BC691" s="6">
        <v>0.1</v>
      </c>
      <c r="BD691" s="6">
        <v>93</v>
      </c>
      <c r="BE691" s="19">
        <v>51.1</v>
      </c>
      <c r="BF691" s="19">
        <v>36.799999999999997</v>
      </c>
      <c r="BG691" s="2">
        <v>10319</v>
      </c>
      <c r="BH691" s="20">
        <v>441.6</v>
      </c>
      <c r="BI691" s="19">
        <v>0.9</v>
      </c>
      <c r="BJ691" s="19">
        <v>31.8</v>
      </c>
      <c r="BK691" s="1">
        <v>68.2</v>
      </c>
      <c r="BL691" s="144">
        <f t="shared" ref="BL691:BL715" si="1162">BJ691/BK691</f>
        <v>0.4662756598240469</v>
      </c>
      <c r="BM691" s="122">
        <v>0.6</v>
      </c>
      <c r="BN691" s="6">
        <f t="shared" ref="BN691:BN715" si="1163">BM691*100/AO691</f>
        <v>0.91463414634146345</v>
      </c>
      <c r="BO691" s="1" t="s">
        <v>431</v>
      </c>
      <c r="BP691" s="1">
        <v>42.1</v>
      </c>
      <c r="BQ691" s="19">
        <v>42.293999999999997</v>
      </c>
      <c r="BR691" s="42">
        <v>54405.357142857138</v>
      </c>
      <c r="BS691" s="6">
        <f t="shared" ref="BS691:BS698" si="1164">BX691+BZ691</f>
        <v>46.900000000000006</v>
      </c>
      <c r="BT691" s="4">
        <v>84.8</v>
      </c>
      <c r="BU691" s="42">
        <v>8840.1600000000017</v>
      </c>
      <c r="BV691" s="6">
        <f t="shared" ref="BV691:BV715" si="1165">100-BT691</f>
        <v>15.200000000000003</v>
      </c>
      <c r="BW691" s="6">
        <f t="shared" ref="BW691:BW715" si="1166">BY691+CA691+CC691</f>
        <v>28.015499999999999</v>
      </c>
      <c r="BX691" s="4">
        <v>22.6</v>
      </c>
      <c r="BY691" s="22">
        <f t="shared" ref="BY691:BY715" si="1167">BX691*AP691/100</f>
        <v>6.4409999999999998</v>
      </c>
      <c r="BZ691" s="4">
        <v>24.3</v>
      </c>
      <c r="CA691" s="22">
        <f t="shared" ref="CA691:CA715" si="1168">BZ691*AP691/100</f>
        <v>6.9255000000000004</v>
      </c>
      <c r="CB691" s="4">
        <v>51.4</v>
      </c>
      <c r="CC691" s="22">
        <f t="shared" ref="CC691:CC715" si="1169">CB691*AP691/100</f>
        <v>14.648999999999999</v>
      </c>
      <c r="CD691" s="6">
        <v>0.3</v>
      </c>
      <c r="CE691" s="123">
        <v>97.8</v>
      </c>
      <c r="CF691" s="124">
        <v>7794.7</v>
      </c>
      <c r="CG691" s="123">
        <v>93</v>
      </c>
      <c r="CH691" s="123">
        <v>4804</v>
      </c>
      <c r="CI691" s="123">
        <v>77.599999999999994</v>
      </c>
      <c r="CJ691" s="123">
        <v>86</v>
      </c>
      <c r="CK691" s="124">
        <v>4935.5999999999995</v>
      </c>
      <c r="CL691" s="19">
        <f t="shared" ref="CL691:CL715" si="1170">BX691/BZ691</f>
        <v>0.93004115226337447</v>
      </c>
      <c r="CM691" s="22"/>
      <c r="CN691" s="22"/>
      <c r="CO691" s="22"/>
      <c r="CP691" s="6"/>
      <c r="CQ691" s="19"/>
      <c r="CR691" s="19"/>
      <c r="CS691" s="19"/>
      <c r="CT691" s="6">
        <v>37.299999999999997</v>
      </c>
      <c r="CU691" s="6">
        <v>13.4</v>
      </c>
      <c r="CV691" s="6">
        <v>76.599999999999994</v>
      </c>
      <c r="CW691" s="22">
        <v>71</v>
      </c>
      <c r="CX691" s="22">
        <v>75.900000000000006</v>
      </c>
      <c r="CY691" s="2">
        <v>73.7</v>
      </c>
      <c r="CZ691" s="22">
        <v>0.2</v>
      </c>
      <c r="DA691" s="1"/>
      <c r="DB691" s="126" t="s">
        <v>446</v>
      </c>
      <c r="DC691" s="127"/>
      <c r="DD691" s="128" t="s">
        <v>885</v>
      </c>
      <c r="DE691" s="1"/>
      <c r="DF691" s="1"/>
      <c r="DG691" s="1"/>
      <c r="DH691" s="1"/>
      <c r="DI691" s="105" t="s">
        <v>433</v>
      </c>
      <c r="DJ691" s="205" t="s">
        <v>482</v>
      </c>
      <c r="DK691" s="4">
        <v>2</v>
      </c>
      <c r="DL691" s="4"/>
      <c r="DM691" s="4"/>
      <c r="DN691" s="16">
        <v>0</v>
      </c>
      <c r="DO691" s="4"/>
      <c r="DP691" s="4"/>
      <c r="DQ691" s="4"/>
      <c r="DR691" s="1" t="s">
        <v>430</v>
      </c>
      <c r="DS691" s="1" t="s">
        <v>430</v>
      </c>
      <c r="DT691" s="1">
        <v>708</v>
      </c>
      <c r="DU691" s="1">
        <v>9.9</v>
      </c>
      <c r="DV691" s="1">
        <v>90.1</v>
      </c>
      <c r="DW691" s="1" t="s">
        <v>430</v>
      </c>
      <c r="DX691" s="1" t="s">
        <v>430</v>
      </c>
      <c r="DY691" s="1" t="s">
        <v>430</v>
      </c>
      <c r="DZ691" s="1" t="s">
        <v>430</v>
      </c>
      <c r="EA691" s="1">
        <v>0</v>
      </c>
      <c r="EB691" s="1"/>
      <c r="EC691" s="36"/>
      <c r="ED691" s="36"/>
      <c r="EE691" s="4">
        <v>6</v>
      </c>
      <c r="EF691" s="4">
        <v>30</v>
      </c>
      <c r="EG691" s="4">
        <v>2</v>
      </c>
      <c r="EH691" s="4">
        <v>1</v>
      </c>
      <c r="EI691" s="4" t="s">
        <v>2435</v>
      </c>
      <c r="EJ691" s="4">
        <v>189</v>
      </c>
      <c r="EK691" s="4">
        <v>100</v>
      </c>
      <c r="EL691" s="6">
        <f>EK691/(EJ691*EJ691*0.01*0.01)</f>
        <v>27.994736989445986</v>
      </c>
      <c r="EM691" s="4"/>
      <c r="EN691" s="4">
        <v>1</v>
      </c>
      <c r="EO691" s="4">
        <v>2</v>
      </c>
      <c r="EP691" s="4">
        <v>2</v>
      </c>
      <c r="EQ691" s="31">
        <v>3</v>
      </c>
      <c r="ER691" s="14">
        <v>42522</v>
      </c>
      <c r="ES691" s="129">
        <v>11865</v>
      </c>
      <c r="ET691" s="130">
        <v>75</v>
      </c>
      <c r="EU691" s="130">
        <v>15273</v>
      </c>
      <c r="EV691" s="130">
        <v>4000</v>
      </c>
      <c r="EW691" s="130">
        <v>42120</v>
      </c>
      <c r="EX691" s="130">
        <v>7094</v>
      </c>
      <c r="EY691" s="131">
        <f t="shared" ref="EY691:EY715" si="1171">EX691/EV691*EW691/ET691</f>
        <v>995.99760000000015</v>
      </c>
      <c r="EZ691" s="38">
        <f t="shared" ref="EZ691:EZ715" si="1172">L691*EY691</f>
        <v>5975.9856000000009</v>
      </c>
      <c r="FA691" s="9"/>
      <c r="FB691" s="9"/>
      <c r="FC691" s="9"/>
      <c r="FD691" s="9"/>
      <c r="FE691" s="132"/>
      <c r="FF691" s="132"/>
      <c r="FG691" s="132"/>
      <c r="FH691" s="133"/>
      <c r="FI691" s="134"/>
      <c r="FJ691" s="133"/>
      <c r="FK691" s="135"/>
      <c r="FL691" s="136"/>
      <c r="FM691" s="9"/>
      <c r="FN691" s="1"/>
      <c r="FO691" s="40">
        <f t="shared" ref="FO691:FO696" si="1173">AC691/1000</f>
        <v>0.97699999999999998</v>
      </c>
      <c r="FP691" s="9"/>
      <c r="FQ691" s="118">
        <f t="shared" ref="FQ691:FQ715" si="1174">EX691*100/EU691</f>
        <v>46.447980095593529</v>
      </c>
      <c r="FR691" s="137">
        <f t="shared" ref="FR691:FR715" si="1175">EY691/1000</f>
        <v>0.99599760000000015</v>
      </c>
      <c r="FS691" s="9"/>
      <c r="FT691" s="1"/>
      <c r="FU691" s="336">
        <v>42522</v>
      </c>
      <c r="FV691" s="343"/>
      <c r="FW691" s="237" t="s">
        <v>1314</v>
      </c>
      <c r="FX691" s="208"/>
      <c r="FY691" s="243" t="s">
        <v>2625</v>
      </c>
      <c r="FZ691" s="1"/>
      <c r="GA691" s="1">
        <v>1</v>
      </c>
      <c r="GB691" s="9"/>
      <c r="GC691" s="9"/>
      <c r="GD691" s="1"/>
      <c r="GE691" s="20">
        <v>1</v>
      </c>
      <c r="GF691" s="237" t="s">
        <v>2489</v>
      </c>
      <c r="GG691" s="1"/>
      <c r="GH691" s="28">
        <v>43866</v>
      </c>
      <c r="GI691" s="351">
        <v>0</v>
      </c>
      <c r="GJ691" s="244" t="s">
        <v>2578</v>
      </c>
      <c r="GK691" s="1"/>
      <c r="GL691" s="244" t="s">
        <v>513</v>
      </c>
      <c r="GM691" s="9"/>
      <c r="GN691" s="1"/>
      <c r="GO691" s="10">
        <v>43782</v>
      </c>
      <c r="GP691" s="10"/>
      <c r="GQ691" s="20"/>
      <c r="GR691" s="138"/>
      <c r="GS691" s="1"/>
      <c r="GT691" s="1"/>
      <c r="GU691" s="1"/>
      <c r="GV691" s="1"/>
      <c r="GW691" s="1"/>
      <c r="GX691" s="1"/>
      <c r="GY691" s="9"/>
      <c r="GZ691" s="9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9"/>
      <c r="KC691" s="9"/>
      <c r="KD691" s="9"/>
      <c r="KE691" s="20">
        <f t="shared" ref="KE691:KE715" si="1176">FR691*AO691/100*1000</f>
        <v>653.3744256</v>
      </c>
      <c r="KF691" s="20">
        <f t="shared" ref="KF691:KF715" si="1177">FR691*AP691/100*1000</f>
        <v>283.85931600000004</v>
      </c>
      <c r="KG691" s="20">
        <f t="shared" ref="KG691:KG715" si="1178">FR691*AQ691/100*1000</f>
        <v>58.763858400000011</v>
      </c>
      <c r="KH691" s="20">
        <f t="shared" ref="KH691:KH715" si="1179">FR691*AX691/100*1000</f>
        <v>15.0276117888</v>
      </c>
      <c r="KI691" s="20">
        <f t="shared" ref="KI691:KI715" si="1180">FR691*BM691/100*1000</f>
        <v>5.9759856000000005</v>
      </c>
      <c r="KJ691" s="20">
        <f t="shared" ref="KJ691:KJ715" si="1181">FR691*BY691/100*1000</f>
        <v>64.152205416000015</v>
      </c>
      <c r="KK691" s="20">
        <f t="shared" ref="KK691:KK715" si="1182">FR691*CA691/100*1000</f>
        <v>68.977813788000006</v>
      </c>
      <c r="KL691" s="20">
        <f t="shared" ref="KL691:KL715" si="1183">FR691*CC691/100*1000</f>
        <v>145.90368842400002</v>
      </c>
      <c r="KM691" s="9"/>
      <c r="KN691" s="9"/>
      <c r="KO691" s="9"/>
      <c r="KP691" s="1"/>
      <c r="KQ691" s="9"/>
      <c r="KR691" s="9"/>
      <c r="KS691" s="23">
        <v>43866</v>
      </c>
      <c r="KT691" s="20">
        <v>1</v>
      </c>
      <c r="KU691" s="1">
        <v>1</v>
      </c>
      <c r="KV691" s="1">
        <v>1</v>
      </c>
      <c r="KW691" s="23">
        <v>44076</v>
      </c>
      <c r="KX691" s="1">
        <v>1</v>
      </c>
      <c r="KY691" s="1">
        <v>0</v>
      </c>
      <c r="KZ691" s="1">
        <v>0</v>
      </c>
      <c r="LA691" s="11" t="s">
        <v>2428</v>
      </c>
      <c r="LB691" s="11"/>
      <c r="LC691" s="11"/>
    </row>
    <row r="692" spans="1:315">
      <c r="A692" s="1">
        <v>110</v>
      </c>
      <c r="B692" s="415">
        <f>COUNTIFS($D$3:D692,D692,$F$3:F692,F692)</f>
        <v>1</v>
      </c>
      <c r="C692" s="34">
        <v>15116</v>
      </c>
      <c r="D692" s="21" t="s">
        <v>1577</v>
      </c>
      <c r="E692" s="2" t="s">
        <v>568</v>
      </c>
      <c r="F692" s="12">
        <v>5660081031</v>
      </c>
      <c r="G692" s="1">
        <v>65</v>
      </c>
      <c r="H692" s="441">
        <v>44309</v>
      </c>
      <c r="I692" s="29" t="s">
        <v>441</v>
      </c>
      <c r="J692" s="24" t="s">
        <v>486</v>
      </c>
      <c r="K692" s="2" t="s">
        <v>429</v>
      </c>
      <c r="L692" s="2">
        <v>13</v>
      </c>
      <c r="M692" s="2">
        <v>1</v>
      </c>
      <c r="N692" s="2" t="s">
        <v>430</v>
      </c>
      <c r="O692" s="11"/>
      <c r="P692" s="2" t="s">
        <v>1574</v>
      </c>
      <c r="Q692" s="11"/>
      <c r="R692" s="11"/>
      <c r="S692" s="11"/>
      <c r="T692" s="41"/>
      <c r="U692" s="41"/>
      <c r="V692" s="61" t="s">
        <v>1358</v>
      </c>
      <c r="W692" s="41"/>
      <c r="X692" s="43" t="s">
        <v>1544</v>
      </c>
      <c r="Y692" s="68"/>
      <c r="Z692" s="11"/>
      <c r="AA692" s="1" t="s">
        <v>793</v>
      </c>
      <c r="AB692" s="1"/>
      <c r="AC692" s="112">
        <v>447</v>
      </c>
      <c r="AD692" s="112">
        <v>5800</v>
      </c>
      <c r="AE692" s="11"/>
      <c r="AF692" s="11"/>
      <c r="AG692" s="11" t="s">
        <v>490</v>
      </c>
      <c r="AH692" s="112">
        <v>350</v>
      </c>
      <c r="AI692" s="11"/>
      <c r="AJ692" s="11"/>
      <c r="AK692" s="112"/>
      <c r="AL692" s="1"/>
      <c r="AM692" s="11"/>
      <c r="AN692" s="1"/>
      <c r="AO692" s="113">
        <v>78.7</v>
      </c>
      <c r="AP692" s="114">
        <v>19.5</v>
      </c>
      <c r="AQ692" s="115">
        <v>0.73</v>
      </c>
      <c r="AR692" s="116">
        <f t="shared" si="1158"/>
        <v>98.93</v>
      </c>
      <c r="AS692" s="117">
        <f t="shared" si="1159"/>
        <v>4.0358974358974358</v>
      </c>
      <c r="AT692" s="118">
        <f t="shared" si="1160"/>
        <v>2.9462051282051283</v>
      </c>
      <c r="AU692" s="119">
        <f t="shared" si="1161"/>
        <v>3.8902619871478001</v>
      </c>
      <c r="AV692" s="19">
        <f>AW692*AO692/100</f>
        <v>75.52600000000001</v>
      </c>
      <c r="AW692" s="19">
        <f>98-AY692-(CD692*100/AO692)</f>
        <v>95.966963151207125</v>
      </c>
      <c r="AX692" s="120">
        <v>1.49</v>
      </c>
      <c r="AY692" s="19">
        <f>AX692*100/AO692</f>
        <v>1.8932655654383734</v>
      </c>
      <c r="AZ692" s="1" t="s">
        <v>431</v>
      </c>
      <c r="BA692" s="55">
        <v>29.5</v>
      </c>
      <c r="BB692" s="1" t="s">
        <v>431</v>
      </c>
      <c r="BC692" s="6">
        <v>1.9E-2</v>
      </c>
      <c r="BD692" s="6"/>
      <c r="BE692" s="19"/>
      <c r="BF692" s="19"/>
      <c r="BG692" s="64">
        <v>6500.8771929824561</v>
      </c>
      <c r="BH692" s="64">
        <v>398.18181818181813</v>
      </c>
      <c r="BI692" s="19">
        <v>8.98</v>
      </c>
      <c r="BJ692" s="19">
        <v>12.9</v>
      </c>
      <c r="BK692" s="19">
        <f>100-BJ692</f>
        <v>87.1</v>
      </c>
      <c r="BL692" s="121">
        <f t="shared" si="1162"/>
        <v>0.14810562571756603</v>
      </c>
      <c r="BM692" s="122">
        <v>0.23</v>
      </c>
      <c r="BN692" s="6">
        <f t="shared" si="1163"/>
        <v>0.29224904701397714</v>
      </c>
      <c r="BO692" s="1" t="s">
        <v>431</v>
      </c>
      <c r="BP692" s="19">
        <v>52.644000000000005</v>
      </c>
      <c r="BQ692" s="19">
        <v>76.2</v>
      </c>
      <c r="BR692" s="42">
        <v>35144</v>
      </c>
      <c r="BS692" s="6">
        <f t="shared" si="1164"/>
        <v>40.049999999999997</v>
      </c>
      <c r="BT692" s="4">
        <v>91.1</v>
      </c>
      <c r="BU692" s="42">
        <v>11902.800000000001</v>
      </c>
      <c r="BV692" s="6">
        <f t="shared" si="1165"/>
        <v>8.9000000000000057</v>
      </c>
      <c r="BW692" s="6">
        <f t="shared" si="1166"/>
        <v>17.267249999999997</v>
      </c>
      <c r="BX692" s="22">
        <v>34</v>
      </c>
      <c r="BY692" s="22">
        <f t="shared" si="1167"/>
        <v>6.63</v>
      </c>
      <c r="BZ692" s="6">
        <v>6.05</v>
      </c>
      <c r="CA692" s="22">
        <f t="shared" si="1168"/>
        <v>1.1797499999999999</v>
      </c>
      <c r="CB692" s="6">
        <v>48.5</v>
      </c>
      <c r="CC692" s="22">
        <f t="shared" si="1169"/>
        <v>9.4574999999999996</v>
      </c>
      <c r="CD692" s="22">
        <v>0.11</v>
      </c>
      <c r="CE692" s="123">
        <v>89.5</v>
      </c>
      <c r="CF692" s="124">
        <v>5416</v>
      </c>
      <c r="CG692" s="123">
        <v>58.3</v>
      </c>
      <c r="CH692" s="124">
        <v>3547</v>
      </c>
      <c r="CI692" s="123">
        <v>24.9</v>
      </c>
      <c r="CJ692" s="123">
        <v>42.3</v>
      </c>
      <c r="CK692" s="124">
        <v>4509</v>
      </c>
      <c r="CL692" s="19">
        <f t="shared" si="1170"/>
        <v>5.6198347107438016</v>
      </c>
      <c r="CM692" s="19">
        <v>8.31</v>
      </c>
      <c r="CN692" s="19">
        <v>8.92</v>
      </c>
      <c r="CO692" s="19">
        <v>10.6</v>
      </c>
      <c r="CP692" s="6"/>
      <c r="CQ692" s="19"/>
      <c r="CR692" s="19"/>
      <c r="CS692" s="20"/>
      <c r="CT692" s="25"/>
      <c r="CU692" s="125"/>
      <c r="CV692" s="125"/>
      <c r="CW692" s="1"/>
      <c r="CX692" s="1"/>
      <c r="CY692" s="1"/>
      <c r="CZ692" s="22"/>
      <c r="DA692" s="16"/>
      <c r="DB692" s="126" t="s">
        <v>257</v>
      </c>
      <c r="DC692" s="127"/>
      <c r="DD692" s="128" t="s">
        <v>1542</v>
      </c>
      <c r="DE692" s="1"/>
      <c r="DF692" s="1"/>
      <c r="DG692" s="1"/>
      <c r="DH692" s="1"/>
      <c r="DI692" s="1" t="s">
        <v>435</v>
      </c>
      <c r="DJ692" s="206" t="s">
        <v>490</v>
      </c>
      <c r="DK692" s="4">
        <v>2</v>
      </c>
      <c r="DL692" s="4"/>
      <c r="DM692" s="4"/>
      <c r="DN692" s="16">
        <v>0</v>
      </c>
      <c r="DO692" s="4"/>
      <c r="DP692" s="4"/>
      <c r="DQ692" s="4"/>
      <c r="DR692" s="22" t="s">
        <v>430</v>
      </c>
      <c r="DS692" s="22" t="s">
        <v>430</v>
      </c>
      <c r="DT692" s="64">
        <v>601</v>
      </c>
      <c r="DU692" s="22">
        <v>4.5</v>
      </c>
      <c r="DV692" s="22">
        <v>95.5</v>
      </c>
      <c r="DW692" s="22" t="s">
        <v>430</v>
      </c>
      <c r="DX692" s="22" t="s">
        <v>430</v>
      </c>
      <c r="DY692" s="22" t="s">
        <v>430</v>
      </c>
      <c r="DZ692" s="22" t="s">
        <v>430</v>
      </c>
      <c r="EA692" s="2">
        <v>0</v>
      </c>
      <c r="EB692" s="65"/>
      <c r="EC692" s="36"/>
      <c r="ED692" s="36"/>
      <c r="EE692" s="4">
        <f>L692</f>
        <v>13</v>
      </c>
      <c r="EF692" s="4">
        <v>20</v>
      </c>
      <c r="EG692" s="4"/>
      <c r="EH692" s="4">
        <v>0</v>
      </c>
      <c r="EI692" s="4" t="s">
        <v>513</v>
      </c>
      <c r="EJ692" s="4" t="s">
        <v>430</v>
      </c>
      <c r="EK692" s="4" t="s">
        <v>430</v>
      </c>
      <c r="EL692" s="6" t="s">
        <v>430</v>
      </c>
      <c r="EM692" s="4"/>
      <c r="EN692" s="4">
        <v>0</v>
      </c>
      <c r="EO692" s="4">
        <v>3</v>
      </c>
      <c r="EP692" s="4">
        <v>2</v>
      </c>
      <c r="EQ692" s="31" t="s">
        <v>513</v>
      </c>
      <c r="ER692" s="14" t="s">
        <v>513</v>
      </c>
      <c r="ES692" s="129">
        <v>15116</v>
      </c>
      <c r="ET692" s="130">
        <v>75</v>
      </c>
      <c r="EU692" s="130">
        <v>6571</v>
      </c>
      <c r="EV692" s="130">
        <v>4000</v>
      </c>
      <c r="EW692" s="130">
        <v>39780</v>
      </c>
      <c r="EX692" s="130">
        <v>3377</v>
      </c>
      <c r="EY692" s="131">
        <f t="shared" si="1171"/>
        <v>447.79019999999997</v>
      </c>
      <c r="EZ692" s="38">
        <f t="shared" si="1172"/>
        <v>5821.2725999999993</v>
      </c>
      <c r="FA692" s="9"/>
      <c r="FB692" s="9"/>
      <c r="FC692" s="9"/>
      <c r="FD692" s="9"/>
      <c r="FE692" s="132"/>
      <c r="FF692" s="132"/>
      <c r="FG692" s="132"/>
      <c r="FH692" s="133"/>
      <c r="FI692" s="134"/>
      <c r="FJ692" s="133"/>
      <c r="FK692" s="135"/>
      <c r="FL692" s="136"/>
      <c r="FM692" s="9"/>
      <c r="FN692" s="1"/>
      <c r="FO692" s="40">
        <f t="shared" si="1173"/>
        <v>0.44700000000000001</v>
      </c>
      <c r="FP692" s="9"/>
      <c r="FQ692" s="118">
        <f t="shared" si="1174"/>
        <v>51.392482118399023</v>
      </c>
      <c r="FR692" s="137">
        <f t="shared" si="1175"/>
        <v>0.44779019999999997</v>
      </c>
      <c r="FS692" s="9"/>
      <c r="FT692" s="1"/>
      <c r="FU692" s="335"/>
      <c r="FV692" s="344">
        <v>44228</v>
      </c>
      <c r="FW692" s="210"/>
      <c r="FX692" s="244" t="s">
        <v>1322</v>
      </c>
      <c r="FY692" s="243" t="s">
        <v>430</v>
      </c>
      <c r="FZ692" s="1"/>
      <c r="GA692" s="1">
        <v>2</v>
      </c>
      <c r="GB692" s="9"/>
      <c r="GC692" s="9"/>
      <c r="GD692" s="1"/>
      <c r="GE692" s="20">
        <v>0</v>
      </c>
      <c r="GF692" s="237" t="s">
        <v>513</v>
      </c>
      <c r="GG692" s="1"/>
      <c r="GH692" s="244" t="s">
        <v>430</v>
      </c>
      <c r="GI692" s="351">
        <v>1</v>
      </c>
      <c r="GJ692" s="244" t="s">
        <v>784</v>
      </c>
      <c r="GK692" s="1"/>
      <c r="GL692" s="244" t="s">
        <v>513</v>
      </c>
      <c r="GM692" s="9"/>
      <c r="GN692" s="1"/>
      <c r="GO692" s="10">
        <v>44309</v>
      </c>
      <c r="GP692" s="10"/>
      <c r="GQ692" s="20"/>
      <c r="GR692" s="138"/>
      <c r="GS692" s="1"/>
      <c r="GT692" s="1"/>
      <c r="GU692" s="1"/>
      <c r="GV692" s="1"/>
      <c r="GW692" s="1"/>
      <c r="GX692" s="1"/>
      <c r="GY692" s="9"/>
      <c r="GZ692" s="9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9"/>
      <c r="KC692" s="9"/>
      <c r="KD692" s="9"/>
      <c r="KE692" s="20">
        <f t="shared" si="1176"/>
        <v>352.41088740000004</v>
      </c>
      <c r="KF692" s="20">
        <f t="shared" si="1177"/>
        <v>87.319088999999991</v>
      </c>
      <c r="KG692" s="20">
        <f t="shared" si="1178"/>
        <v>3.2688684599999993</v>
      </c>
      <c r="KH692" s="20">
        <f t="shared" si="1179"/>
        <v>6.6720739799999995</v>
      </c>
      <c r="KI692" s="20">
        <f t="shared" si="1180"/>
        <v>1.0299174599999998</v>
      </c>
      <c r="KJ692" s="20">
        <f t="shared" si="1181"/>
        <v>29.688490259999995</v>
      </c>
      <c r="KK692" s="20">
        <f t="shared" si="1182"/>
        <v>5.2828048844999991</v>
      </c>
      <c r="KL692" s="20">
        <f t="shared" si="1183"/>
        <v>42.349758164999997</v>
      </c>
      <c r="KM692" s="9"/>
      <c r="KN692" s="9"/>
      <c r="KO692" s="9"/>
      <c r="KP692" s="1"/>
      <c r="KQ692" s="9"/>
      <c r="KR692" s="9"/>
      <c r="KS692" s="245" t="s">
        <v>430</v>
      </c>
      <c r="KT692" s="459" t="s">
        <v>430</v>
      </c>
      <c r="KU692" s="237" t="s">
        <v>430</v>
      </c>
      <c r="KV692" s="237" t="s">
        <v>430</v>
      </c>
      <c r="KW692" s="237" t="s">
        <v>430</v>
      </c>
      <c r="KX692" s="237" t="s">
        <v>430</v>
      </c>
      <c r="KY692" s="237" t="s">
        <v>430</v>
      </c>
      <c r="KZ692" s="237" t="s">
        <v>430</v>
      </c>
      <c r="LA692" s="11" t="s">
        <v>430</v>
      </c>
      <c r="LB692" s="11"/>
      <c r="LC692" s="11"/>
    </row>
    <row r="693" spans="1:315">
      <c r="A693" s="1">
        <v>266</v>
      </c>
      <c r="B693" s="415">
        <f>COUNTIFS($D$3:D693,D693,$F$3:F693,F693)</f>
        <v>1</v>
      </c>
      <c r="C693" s="34">
        <v>16137</v>
      </c>
      <c r="D693" s="21" t="s">
        <v>752</v>
      </c>
      <c r="E693" s="2" t="s">
        <v>623</v>
      </c>
      <c r="F693" s="12">
        <v>6357221871</v>
      </c>
      <c r="G693" s="1">
        <v>58</v>
      </c>
      <c r="H693" s="441">
        <v>44466</v>
      </c>
      <c r="I693" s="29" t="s">
        <v>441</v>
      </c>
      <c r="J693" s="24" t="s">
        <v>486</v>
      </c>
      <c r="K693" s="2" t="s">
        <v>429</v>
      </c>
      <c r="L693" s="2">
        <v>12</v>
      </c>
      <c r="M693" s="2">
        <v>2</v>
      </c>
      <c r="N693" s="2" t="s">
        <v>430</v>
      </c>
      <c r="O693" s="11"/>
      <c r="P693" s="2" t="s">
        <v>1762</v>
      </c>
      <c r="Q693" s="11"/>
      <c r="R693" s="11"/>
      <c r="S693" s="11"/>
      <c r="T693" s="41"/>
      <c r="U693" s="41"/>
      <c r="V693" s="61" t="s">
        <v>1358</v>
      </c>
      <c r="W693" s="41"/>
      <c r="X693" s="41"/>
      <c r="Y693" s="63"/>
      <c r="Z693" s="11"/>
      <c r="AA693" s="1" t="s">
        <v>1780</v>
      </c>
      <c r="AB693" s="1"/>
      <c r="AC693" s="112">
        <v>167</v>
      </c>
      <c r="AD693" s="112">
        <v>2400</v>
      </c>
      <c r="AE693" s="11"/>
      <c r="AF693" s="11"/>
      <c r="AG693" s="11" t="s">
        <v>482</v>
      </c>
      <c r="AH693" s="112">
        <v>50</v>
      </c>
      <c r="AI693" s="11"/>
      <c r="AJ693" s="11"/>
      <c r="AK693" s="112"/>
      <c r="AL693" s="1"/>
      <c r="AM693" s="11"/>
      <c r="AN693" s="1"/>
      <c r="AO693" s="113">
        <v>16.399999999999999</v>
      </c>
      <c r="AP693" s="114">
        <v>81.099999999999994</v>
      </c>
      <c r="AQ693" s="115">
        <v>1.55</v>
      </c>
      <c r="AR693" s="116">
        <f t="shared" si="1158"/>
        <v>99.05</v>
      </c>
      <c r="AS693" s="117">
        <f t="shared" si="1159"/>
        <v>0.20221948212083846</v>
      </c>
      <c r="AT693" s="118">
        <f t="shared" si="1160"/>
        <v>0.3134401972872996</v>
      </c>
      <c r="AU693" s="119">
        <f t="shared" si="1161"/>
        <v>0.1984271022383545</v>
      </c>
      <c r="AV693" s="19">
        <f>AW693*AO693/100</f>
        <v>11.051999999999996</v>
      </c>
      <c r="AW693" s="19">
        <f>98-AY693-(CD693*100/AO693)</f>
        <v>67.390243902439011</v>
      </c>
      <c r="AX693" s="120">
        <v>1.27</v>
      </c>
      <c r="AY693" s="19">
        <f>AX693*100/AO693</f>
        <v>7.7439024390243913</v>
      </c>
      <c r="AZ693" s="1" t="s">
        <v>431</v>
      </c>
      <c r="BA693" s="55">
        <v>61.75</v>
      </c>
      <c r="BB693" s="1" t="s">
        <v>431</v>
      </c>
      <c r="BC693" s="6">
        <v>0.01</v>
      </c>
      <c r="BD693" s="6"/>
      <c r="BE693" s="19"/>
      <c r="BF693" s="19"/>
      <c r="BG693" s="64">
        <v>9862.5</v>
      </c>
      <c r="BH693" s="64">
        <v>364.21</v>
      </c>
      <c r="BI693" s="19">
        <v>6.25</v>
      </c>
      <c r="BJ693" s="19">
        <v>35</v>
      </c>
      <c r="BK693" s="19">
        <f>100-BJ693</f>
        <v>65</v>
      </c>
      <c r="BL693" s="121">
        <f t="shared" si="1162"/>
        <v>0.53846153846153844</v>
      </c>
      <c r="BM693" s="122">
        <v>0.26</v>
      </c>
      <c r="BN693" s="6">
        <f t="shared" si="1163"/>
        <v>1.5853658536585367</v>
      </c>
      <c r="BO693" s="1" t="s">
        <v>431</v>
      </c>
      <c r="BP693" s="19">
        <v>60.199999999999996</v>
      </c>
      <c r="BQ693" s="19">
        <v>21.76</v>
      </c>
      <c r="BR693" s="42">
        <v>58129.920000000006</v>
      </c>
      <c r="BS693" s="6">
        <f t="shared" si="1164"/>
        <v>41.6</v>
      </c>
      <c r="BT693" s="4">
        <v>93.2</v>
      </c>
      <c r="BU693" s="42">
        <v>9938.1999999999989</v>
      </c>
      <c r="BV693" s="6">
        <f t="shared" si="1165"/>
        <v>6.7999999999999972</v>
      </c>
      <c r="BW693" s="6">
        <f t="shared" si="1166"/>
        <v>79.802399999999992</v>
      </c>
      <c r="BX693" s="22">
        <v>15.1</v>
      </c>
      <c r="BY693" s="22">
        <f t="shared" si="1167"/>
        <v>12.246099999999998</v>
      </c>
      <c r="BZ693" s="6">
        <v>26.5</v>
      </c>
      <c r="CA693" s="22">
        <f t="shared" si="1168"/>
        <v>21.491499999999995</v>
      </c>
      <c r="CB693" s="6">
        <v>56.8</v>
      </c>
      <c r="CC693" s="22">
        <f t="shared" si="1169"/>
        <v>46.064799999999998</v>
      </c>
      <c r="CD693" s="22">
        <v>3.75</v>
      </c>
      <c r="CE693" s="123">
        <v>99.7</v>
      </c>
      <c r="CF693" s="124">
        <v>12464</v>
      </c>
      <c r="CG693" s="123">
        <v>97.8</v>
      </c>
      <c r="CH693" s="124">
        <v>8414</v>
      </c>
      <c r="CI693" s="123">
        <v>90.3</v>
      </c>
      <c r="CJ693" s="123">
        <v>93.7</v>
      </c>
      <c r="CK693" s="124">
        <v>6736</v>
      </c>
      <c r="CL693" s="19">
        <f t="shared" si="1170"/>
        <v>0.56981132075471697</v>
      </c>
      <c r="CM693" s="19"/>
      <c r="CN693" s="19"/>
      <c r="CO693" s="19"/>
      <c r="CP693" s="6"/>
      <c r="CQ693" s="19"/>
      <c r="CR693" s="19"/>
      <c r="CS693" s="20"/>
      <c r="CT693" s="25"/>
      <c r="CU693" s="125"/>
      <c r="CV693" s="125"/>
      <c r="CW693" s="1"/>
      <c r="CX693" s="1"/>
      <c r="CY693" s="1"/>
      <c r="CZ693" s="22"/>
      <c r="DA693" s="16"/>
      <c r="DB693" s="126" t="s">
        <v>256</v>
      </c>
      <c r="DC693" s="127"/>
      <c r="DD693" s="128" t="s">
        <v>1793</v>
      </c>
      <c r="DE693" s="1"/>
      <c r="DF693" s="1"/>
      <c r="DG693" s="1"/>
      <c r="DH693" s="1"/>
      <c r="DI693" s="1" t="s">
        <v>435</v>
      </c>
      <c r="DJ693" s="205" t="s">
        <v>482</v>
      </c>
      <c r="DK693" s="4">
        <v>2</v>
      </c>
      <c r="DL693" s="4"/>
      <c r="DM693" s="4"/>
      <c r="DN693" s="16">
        <v>0</v>
      </c>
      <c r="DO693" s="4"/>
      <c r="DP693" s="4"/>
      <c r="DQ693" s="4"/>
      <c r="DR693" s="55" t="s">
        <v>1746</v>
      </c>
      <c r="DS693" s="39" t="s">
        <v>430</v>
      </c>
      <c r="DT693" s="22">
        <v>319</v>
      </c>
      <c r="DU693" s="22">
        <v>6</v>
      </c>
      <c r="DV693" s="22">
        <v>94</v>
      </c>
      <c r="DW693" s="39" t="s">
        <v>430</v>
      </c>
      <c r="DX693" s="39" t="s">
        <v>430</v>
      </c>
      <c r="DY693" s="39" t="s">
        <v>430</v>
      </c>
      <c r="DZ693" s="39" t="s">
        <v>430</v>
      </c>
      <c r="EA693" s="2">
        <v>0</v>
      </c>
      <c r="EB693" s="2"/>
      <c r="EC693" s="36"/>
      <c r="ED693" s="36"/>
      <c r="EE693" s="4">
        <f>L693</f>
        <v>12</v>
      </c>
      <c r="EF693" s="4">
        <v>30</v>
      </c>
      <c r="EG693" s="4"/>
      <c r="EH693" s="4">
        <v>1</v>
      </c>
      <c r="EI693" s="4" t="s">
        <v>3001</v>
      </c>
      <c r="EJ693" s="4">
        <v>165</v>
      </c>
      <c r="EK693" s="4">
        <v>64</v>
      </c>
      <c r="EL693" s="6">
        <f>EK693/(EJ693*EJ693*0.01*0.01)</f>
        <v>23.507805325987142</v>
      </c>
      <c r="EM693" s="4"/>
      <c r="EN693" s="4">
        <v>1</v>
      </c>
      <c r="EO693" s="4">
        <v>2</v>
      </c>
      <c r="EP693" s="4">
        <v>2</v>
      </c>
      <c r="EQ693" s="31" t="s">
        <v>2455</v>
      </c>
      <c r="ER693" s="14">
        <v>44062</v>
      </c>
      <c r="ES693" s="129">
        <f>C693</f>
        <v>16137</v>
      </c>
      <c r="ET693" s="130">
        <v>75</v>
      </c>
      <c r="EU693" s="130">
        <v>12034</v>
      </c>
      <c r="EV693" s="130">
        <v>7253</v>
      </c>
      <c r="EW693" s="130">
        <v>37440</v>
      </c>
      <c r="EX693" s="130">
        <v>3326</v>
      </c>
      <c r="EY693" s="131">
        <f t="shared" si="1171"/>
        <v>228.91757893285541</v>
      </c>
      <c r="EZ693" s="38">
        <f t="shared" si="1172"/>
        <v>2747.0109471942651</v>
      </c>
      <c r="FA693" s="9"/>
      <c r="FB693" s="9"/>
      <c r="FC693" s="9"/>
      <c r="FD693" s="9"/>
      <c r="FE693" s="132"/>
      <c r="FF693" s="132"/>
      <c r="FG693" s="132"/>
      <c r="FH693" s="133"/>
      <c r="FI693" s="134"/>
      <c r="FJ693" s="133"/>
      <c r="FK693" s="135"/>
      <c r="FL693" s="136"/>
      <c r="FM693" s="9"/>
      <c r="FN693" s="1"/>
      <c r="FO693" s="40">
        <f t="shared" si="1173"/>
        <v>0.16700000000000001</v>
      </c>
      <c r="FP693" s="9"/>
      <c r="FQ693" s="118">
        <f t="shared" si="1174"/>
        <v>27.638357985707163</v>
      </c>
      <c r="FR693" s="137">
        <f t="shared" si="1175"/>
        <v>0.22891757893285541</v>
      </c>
      <c r="FS693" s="9"/>
      <c r="FT693" s="1"/>
      <c r="FU693" s="336">
        <v>43739</v>
      </c>
      <c r="FV693" s="343"/>
      <c r="FW693" s="237" t="s">
        <v>1314</v>
      </c>
      <c r="FX693" s="208"/>
      <c r="FY693" s="243" t="s">
        <v>2625</v>
      </c>
      <c r="FZ693" s="1"/>
      <c r="GA693" s="237" t="s">
        <v>430</v>
      </c>
      <c r="GB693" s="9"/>
      <c r="GC693" s="9"/>
      <c r="GD693" s="1"/>
      <c r="GE693" s="20">
        <v>0</v>
      </c>
      <c r="GF693" s="237" t="s">
        <v>513</v>
      </c>
      <c r="GG693" s="1"/>
      <c r="GH693" s="244" t="s">
        <v>430</v>
      </c>
      <c r="GI693" s="351">
        <v>1</v>
      </c>
      <c r="GJ693" s="244" t="s">
        <v>430</v>
      </c>
      <c r="GK693" s="1"/>
      <c r="GL693" s="244" t="s">
        <v>513</v>
      </c>
      <c r="GM693" s="9"/>
      <c r="GN693" s="1"/>
      <c r="GO693" s="10"/>
      <c r="GP693" s="10"/>
      <c r="GQ693" s="20"/>
      <c r="GR693" s="138"/>
      <c r="GS693" s="1"/>
      <c r="GT693" s="1"/>
      <c r="GU693" s="1"/>
      <c r="GV693" s="1"/>
      <c r="GW693" s="1"/>
      <c r="GX693" s="1"/>
      <c r="GY693" s="9"/>
      <c r="GZ693" s="9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22">
        <v>82.9</v>
      </c>
      <c r="KC693" s="22">
        <v>18</v>
      </c>
      <c r="KD693" s="22">
        <v>18.8</v>
      </c>
      <c r="KE693" s="20">
        <f t="shared" si="1176"/>
        <v>37.542482944988286</v>
      </c>
      <c r="KF693" s="20">
        <f t="shared" si="1177"/>
        <v>185.65215651454574</v>
      </c>
      <c r="KG693" s="20">
        <f t="shared" si="1178"/>
        <v>3.5482224734592589</v>
      </c>
      <c r="KH693" s="20">
        <f t="shared" si="1179"/>
        <v>2.9072532524472638</v>
      </c>
      <c r="KI693" s="20">
        <f t="shared" si="1180"/>
        <v>0.59518570522542413</v>
      </c>
      <c r="KJ693" s="20">
        <f t="shared" si="1181"/>
        <v>28.033475633696405</v>
      </c>
      <c r="KK693" s="20">
        <f t="shared" si="1182"/>
        <v>49.197821476354612</v>
      </c>
      <c r="KL693" s="20">
        <f t="shared" si="1183"/>
        <v>105.45042490026198</v>
      </c>
      <c r="KM693" s="9"/>
      <c r="KN693" s="9"/>
      <c r="KO693" s="9"/>
      <c r="KP693" s="1"/>
      <c r="KQ693" s="9"/>
      <c r="KR693" s="9"/>
      <c r="KS693" s="245" t="s">
        <v>430</v>
      </c>
      <c r="KT693" s="459" t="s">
        <v>430</v>
      </c>
      <c r="KU693" s="237" t="s">
        <v>430</v>
      </c>
      <c r="KV693" s="237" t="s">
        <v>430</v>
      </c>
      <c r="KW693" s="237" t="s">
        <v>430</v>
      </c>
      <c r="KX693" s="237" t="s">
        <v>430</v>
      </c>
      <c r="KY693" s="237" t="s">
        <v>430</v>
      </c>
      <c r="KZ693" s="237" t="s">
        <v>430</v>
      </c>
      <c r="LA693" s="11" t="s">
        <v>430</v>
      </c>
      <c r="LB693" s="11"/>
      <c r="LC693" s="11"/>
    </row>
    <row r="694" spans="1:315">
      <c r="A694" s="1">
        <v>19</v>
      </c>
      <c r="B694" s="1">
        <f>COUNTIFS($D$3:D694,D694,$F$3:F694,F694)</f>
        <v>1</v>
      </c>
      <c r="C694" s="34">
        <v>12220</v>
      </c>
      <c r="D694" s="21" t="s">
        <v>708</v>
      </c>
      <c r="E694" s="2" t="s">
        <v>564</v>
      </c>
      <c r="F694" s="12">
        <v>7801263503</v>
      </c>
      <c r="G694" s="1">
        <v>42</v>
      </c>
      <c r="H694" s="441">
        <v>43854</v>
      </c>
      <c r="I694" s="29" t="s">
        <v>674</v>
      </c>
      <c r="J694" s="24" t="s">
        <v>486</v>
      </c>
      <c r="K694" s="2" t="s">
        <v>429</v>
      </c>
      <c r="L694" s="1">
        <v>35</v>
      </c>
      <c r="M694" s="2" t="s">
        <v>661</v>
      </c>
      <c r="N694" s="2" t="s">
        <v>644</v>
      </c>
      <c r="O694" s="1"/>
      <c r="P694" s="1" t="s">
        <v>976</v>
      </c>
      <c r="Q694" s="25"/>
      <c r="R694" s="25"/>
      <c r="S694" s="2"/>
      <c r="T694" s="45" t="s">
        <v>782</v>
      </c>
      <c r="U694" s="45"/>
      <c r="V694" s="47" t="s">
        <v>858</v>
      </c>
      <c r="W694" s="27"/>
      <c r="X694" s="56"/>
      <c r="Y694" s="56"/>
      <c r="Z694" s="29" t="s">
        <v>996</v>
      </c>
      <c r="AA694" s="1" t="s">
        <v>793</v>
      </c>
      <c r="AB694" s="1"/>
      <c r="AC694" s="112">
        <v>275</v>
      </c>
      <c r="AD694" s="112">
        <v>9600</v>
      </c>
      <c r="AE694" s="11"/>
      <c r="AF694" s="11"/>
      <c r="AG694" s="11" t="s">
        <v>482</v>
      </c>
      <c r="AH694" s="112">
        <v>650</v>
      </c>
      <c r="AI694" s="11" t="s">
        <v>997</v>
      </c>
      <c r="AJ694" s="11"/>
      <c r="AK694" s="112"/>
      <c r="AL694" s="1"/>
      <c r="AM694" s="1"/>
      <c r="AN694" s="1"/>
      <c r="AO694" s="113">
        <v>31.7</v>
      </c>
      <c r="AP694" s="114">
        <v>52.7</v>
      </c>
      <c r="AQ694" s="115">
        <v>15.4</v>
      </c>
      <c r="AR694" s="116">
        <f t="shared" si="1158"/>
        <v>99.800000000000011</v>
      </c>
      <c r="AS694" s="117">
        <f t="shared" si="1159"/>
        <v>0.60151802656546483</v>
      </c>
      <c r="AT694" s="118">
        <f t="shared" si="1160"/>
        <v>9.2633776091081579</v>
      </c>
      <c r="AU694" s="119">
        <f t="shared" si="1161"/>
        <v>0.46549192364170333</v>
      </c>
      <c r="AV694" s="19">
        <v>23.711599999999997</v>
      </c>
      <c r="AW694" s="19">
        <f>95-AY694</f>
        <v>74.8</v>
      </c>
      <c r="AX694" s="120">
        <v>6.4033999999999995</v>
      </c>
      <c r="AY694" s="19">
        <v>20.2</v>
      </c>
      <c r="AZ694" s="1" t="s">
        <v>431</v>
      </c>
      <c r="BA694" s="55">
        <v>15.6</v>
      </c>
      <c r="BB694" s="1" t="s">
        <v>431</v>
      </c>
      <c r="BC694" s="6">
        <v>1</v>
      </c>
      <c r="BD694" s="22">
        <v>42.1</v>
      </c>
      <c r="BE694" s="22">
        <v>52.2</v>
      </c>
      <c r="BF694" s="22">
        <v>70.099999999999994</v>
      </c>
      <c r="BG694" s="64">
        <v>6452.4</v>
      </c>
      <c r="BH694" s="20">
        <v>931.2</v>
      </c>
      <c r="BI694" s="19">
        <v>1.4</v>
      </c>
      <c r="BJ694" s="19">
        <v>44.5</v>
      </c>
      <c r="BK694" s="1">
        <v>55.5</v>
      </c>
      <c r="BL694" s="121">
        <f t="shared" si="1162"/>
        <v>0.80180180180180183</v>
      </c>
      <c r="BM694" s="122">
        <v>0.4</v>
      </c>
      <c r="BN694" s="6">
        <f t="shared" si="1163"/>
        <v>1.2618296529968454</v>
      </c>
      <c r="BO694" s="1" t="s">
        <v>431</v>
      </c>
      <c r="BP694" s="19">
        <v>18.997</v>
      </c>
      <c r="BQ694" s="19">
        <v>11.075999999999999</v>
      </c>
      <c r="BR694" s="42">
        <v>22699.8</v>
      </c>
      <c r="BS694" s="6">
        <f t="shared" si="1164"/>
        <v>56.3</v>
      </c>
      <c r="BT694" s="4">
        <v>92.8</v>
      </c>
      <c r="BU694" s="42">
        <v>10976.04</v>
      </c>
      <c r="BV694" s="6">
        <f t="shared" si="1165"/>
        <v>7.2000000000000028</v>
      </c>
      <c r="BW694" s="6">
        <f t="shared" si="1166"/>
        <v>52.489199999999997</v>
      </c>
      <c r="BX694" s="4">
        <v>40.4</v>
      </c>
      <c r="BY694" s="22">
        <f t="shared" si="1167"/>
        <v>21.290800000000001</v>
      </c>
      <c r="BZ694" s="4">
        <v>15.9</v>
      </c>
      <c r="CA694" s="22">
        <f t="shared" si="1168"/>
        <v>8.3793000000000006</v>
      </c>
      <c r="CB694" s="4">
        <v>43.3</v>
      </c>
      <c r="CC694" s="22">
        <f t="shared" si="1169"/>
        <v>22.819099999999999</v>
      </c>
      <c r="CD694" s="22">
        <v>1.69</v>
      </c>
      <c r="CE694" s="123">
        <v>100</v>
      </c>
      <c r="CF694" s="124">
        <v>12672.8</v>
      </c>
      <c r="CG694" s="123">
        <v>99.9</v>
      </c>
      <c r="CH694" s="124">
        <v>9194.9</v>
      </c>
      <c r="CI694" s="123">
        <v>97.4</v>
      </c>
      <c r="CJ694" s="123">
        <v>98.8</v>
      </c>
      <c r="CK694" s="124">
        <v>8982.4</v>
      </c>
      <c r="CL694" s="19">
        <f t="shared" si="1170"/>
        <v>2.540880503144654</v>
      </c>
      <c r="CM694" s="22"/>
      <c r="CN694" s="22"/>
      <c r="CO694" s="22"/>
      <c r="CP694" s="6"/>
      <c r="CQ694" s="19"/>
      <c r="CR694" s="19"/>
      <c r="CS694" s="19"/>
      <c r="CT694" s="22"/>
      <c r="CU694" s="139"/>
      <c r="CV694" s="139"/>
      <c r="CW694" s="22"/>
      <c r="CX694" s="22"/>
      <c r="CY694" s="1"/>
      <c r="CZ694" s="22"/>
      <c r="DA694" s="152" t="s">
        <v>469</v>
      </c>
      <c r="DB694" s="126" t="s">
        <v>440</v>
      </c>
      <c r="DC694" s="127" t="s">
        <v>998</v>
      </c>
      <c r="DD694" s="128" t="s">
        <v>999</v>
      </c>
      <c r="DE694" s="1"/>
      <c r="DF694" s="1"/>
      <c r="DG694" s="1"/>
      <c r="DH694" s="1"/>
      <c r="DI694" s="1" t="s">
        <v>433</v>
      </c>
      <c r="DJ694" s="205" t="s">
        <v>482</v>
      </c>
      <c r="DK694" s="4">
        <v>2</v>
      </c>
      <c r="DL694" s="4"/>
      <c r="DM694" s="4"/>
      <c r="DN694" s="16">
        <v>0</v>
      </c>
      <c r="DO694" s="4"/>
      <c r="DP694" s="4"/>
      <c r="DQ694" s="4"/>
      <c r="DR694" s="1" t="s">
        <v>430</v>
      </c>
      <c r="DS694" s="1" t="s">
        <v>430</v>
      </c>
      <c r="DT694" s="1">
        <v>430</v>
      </c>
      <c r="DU694" s="1">
        <v>15.6</v>
      </c>
      <c r="DV694" s="1">
        <v>84.4</v>
      </c>
      <c r="DW694" s="1" t="s">
        <v>430</v>
      </c>
      <c r="DX694" s="1" t="s">
        <v>430</v>
      </c>
      <c r="DY694" s="1" t="s">
        <v>430</v>
      </c>
      <c r="DZ694" s="1" t="s">
        <v>430</v>
      </c>
      <c r="EA694" s="1">
        <v>0</v>
      </c>
      <c r="EB694" s="1"/>
      <c r="EC694" s="36"/>
      <c r="ED694" s="36"/>
      <c r="EE694" s="4">
        <v>35</v>
      </c>
      <c r="EF694" s="4">
        <v>60</v>
      </c>
      <c r="EG694" s="5">
        <v>3</v>
      </c>
      <c r="EH694" s="4">
        <v>1</v>
      </c>
      <c r="EI694" s="4" t="s">
        <v>2565</v>
      </c>
      <c r="EJ694" s="4">
        <v>181</v>
      </c>
      <c r="EK694" s="4">
        <v>81</v>
      </c>
      <c r="EL694" s="6">
        <f>EK694/(EJ694*EJ694*0.01*0.01)</f>
        <v>24.724520008546747</v>
      </c>
      <c r="EM694" s="4"/>
      <c r="EN694" s="4">
        <v>1</v>
      </c>
      <c r="EO694" s="4">
        <v>1</v>
      </c>
      <c r="EP694" s="4">
        <v>1</v>
      </c>
      <c r="EQ694" s="31">
        <v>2</v>
      </c>
      <c r="ER694" s="14">
        <v>43832</v>
      </c>
      <c r="ES694" s="129">
        <v>12220</v>
      </c>
      <c r="ET694" s="130">
        <v>75</v>
      </c>
      <c r="EU694" s="130">
        <v>21271</v>
      </c>
      <c r="EV694" s="130">
        <v>8000</v>
      </c>
      <c r="EW694" s="130">
        <v>40560</v>
      </c>
      <c r="EX694" s="130">
        <v>3991</v>
      </c>
      <c r="EY694" s="131">
        <f t="shared" si="1171"/>
        <v>269.79159999999996</v>
      </c>
      <c r="EZ694" s="38">
        <f t="shared" si="1172"/>
        <v>9442.7059999999983</v>
      </c>
      <c r="FA694" s="9"/>
      <c r="FB694" s="9"/>
      <c r="FC694" s="9"/>
      <c r="FD694" s="9"/>
      <c r="FE694" s="132"/>
      <c r="FF694" s="132"/>
      <c r="FG694" s="132"/>
      <c r="FH694" s="133"/>
      <c r="FI694" s="11"/>
      <c r="FJ694" s="133"/>
      <c r="FK694" s="135"/>
      <c r="FL694" s="136"/>
      <c r="FM694" s="9"/>
      <c r="FN694" s="1"/>
      <c r="FO694" s="40">
        <f t="shared" si="1173"/>
        <v>0.27500000000000002</v>
      </c>
      <c r="FP694" s="9"/>
      <c r="FQ694" s="118">
        <f t="shared" si="1174"/>
        <v>18.762634572892672</v>
      </c>
      <c r="FR694" s="137">
        <f t="shared" si="1175"/>
        <v>0.26979159999999996</v>
      </c>
      <c r="FS694" s="140">
        <f>DT694/EY694</f>
        <v>1.593822787662774</v>
      </c>
      <c r="FT694" s="140"/>
      <c r="FU694" s="336">
        <v>43831</v>
      </c>
      <c r="FV694" s="343"/>
      <c r="FW694" s="237" t="s">
        <v>2471</v>
      </c>
      <c r="FX694" s="208"/>
      <c r="FY694" s="243" t="s">
        <v>2847</v>
      </c>
      <c r="FZ694" s="1"/>
      <c r="GA694" s="1">
        <v>1</v>
      </c>
      <c r="GB694" s="9"/>
      <c r="GC694" s="9"/>
      <c r="GD694" s="1"/>
      <c r="GE694" s="20">
        <v>1</v>
      </c>
      <c r="GF694" s="237" t="s">
        <v>2442</v>
      </c>
      <c r="GG694" s="1"/>
      <c r="GH694" s="28">
        <v>43857</v>
      </c>
      <c r="GI694" s="351">
        <v>0</v>
      </c>
      <c r="GJ694" s="244" t="s">
        <v>2706</v>
      </c>
      <c r="GK694" s="1"/>
      <c r="GL694" s="244" t="s">
        <v>513</v>
      </c>
      <c r="GM694" s="9"/>
      <c r="GN694" s="1"/>
      <c r="GO694" s="10">
        <v>43854</v>
      </c>
      <c r="GP694" s="10"/>
      <c r="GQ694" s="20"/>
      <c r="GR694" s="138"/>
      <c r="GS694" s="1"/>
      <c r="GT694" s="1"/>
      <c r="GU694" s="1"/>
      <c r="GV694" s="1"/>
      <c r="GW694" s="1"/>
      <c r="GX694" s="1"/>
      <c r="GY694" s="9"/>
      <c r="GZ694" s="9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9"/>
      <c r="KC694" s="9"/>
      <c r="KD694" s="9"/>
      <c r="KE694" s="20">
        <f t="shared" si="1176"/>
        <v>85.523937199999992</v>
      </c>
      <c r="KF694" s="20">
        <f t="shared" si="1177"/>
        <v>142.18017319999998</v>
      </c>
      <c r="KG694" s="20">
        <f t="shared" si="1178"/>
        <v>41.547906400000002</v>
      </c>
      <c r="KH694" s="20">
        <f t="shared" si="1179"/>
        <v>17.275835314399995</v>
      </c>
      <c r="KI694" s="20">
        <f t="shared" si="1180"/>
        <v>1.0791664000000001</v>
      </c>
      <c r="KJ694" s="20">
        <f t="shared" si="1181"/>
        <v>57.44078997279999</v>
      </c>
      <c r="KK694" s="20">
        <f t="shared" si="1182"/>
        <v>22.606647538799997</v>
      </c>
      <c r="KL694" s="20">
        <f t="shared" si="1183"/>
        <v>61.564014995599983</v>
      </c>
      <c r="KM694" s="9"/>
      <c r="KN694" s="9"/>
      <c r="KO694" s="9"/>
      <c r="KP694" s="1"/>
      <c r="KQ694" s="9"/>
      <c r="KR694" s="9"/>
      <c r="KS694" s="23">
        <v>43857</v>
      </c>
      <c r="KT694" s="20">
        <v>2</v>
      </c>
      <c r="KU694" s="1">
        <v>1</v>
      </c>
      <c r="KV694" s="1">
        <v>1</v>
      </c>
      <c r="KW694" s="23">
        <v>43885</v>
      </c>
      <c r="KX694" s="1">
        <v>1</v>
      </c>
      <c r="KY694" s="1">
        <v>0</v>
      </c>
      <c r="KZ694" s="1">
        <v>3</v>
      </c>
      <c r="LA694" s="11" t="s">
        <v>2498</v>
      </c>
      <c r="LB694" s="11"/>
      <c r="LC694" s="11"/>
    </row>
    <row r="695" spans="1:315">
      <c r="A695" s="1">
        <v>155</v>
      </c>
      <c r="B695" s="1">
        <f>COUNTIFS($D$3:D695,D695,$F$3:F695,F695)</f>
        <v>1</v>
      </c>
      <c r="C695" s="34">
        <v>17702</v>
      </c>
      <c r="D695" s="21" t="s">
        <v>708</v>
      </c>
      <c r="E695" s="2" t="s">
        <v>521</v>
      </c>
      <c r="F695" s="12">
        <v>5607160449</v>
      </c>
      <c r="G695" s="1">
        <v>66</v>
      </c>
      <c r="H695" s="441">
        <v>44749</v>
      </c>
      <c r="I695" s="29" t="s">
        <v>2070</v>
      </c>
      <c r="J695" s="24" t="s">
        <v>486</v>
      </c>
      <c r="K695" s="2" t="s">
        <v>429</v>
      </c>
      <c r="L695" s="2">
        <v>10</v>
      </c>
      <c r="M695" s="2">
        <v>2</v>
      </c>
      <c r="N695" s="2" t="s">
        <v>430</v>
      </c>
      <c r="O695" s="11"/>
      <c r="P695" s="2" t="s">
        <v>2059</v>
      </c>
      <c r="Q695" s="11"/>
      <c r="R695" s="11"/>
      <c r="S695" s="11"/>
      <c r="T695" s="41"/>
      <c r="U695" s="41"/>
      <c r="V695" s="61" t="s">
        <v>1980</v>
      </c>
      <c r="W695" s="41"/>
      <c r="X695" s="41"/>
      <c r="Y695" s="41"/>
      <c r="Z695" s="29"/>
      <c r="AA695" s="1" t="s">
        <v>1780</v>
      </c>
      <c r="AB695" s="1"/>
      <c r="AC695" s="112">
        <v>165</v>
      </c>
      <c r="AD695" s="112">
        <v>1600</v>
      </c>
      <c r="AE695" s="11"/>
      <c r="AF695" s="11"/>
      <c r="AG695" s="11" t="s">
        <v>490</v>
      </c>
      <c r="AH695" s="112">
        <v>150</v>
      </c>
      <c r="AI695" s="1"/>
      <c r="AJ695" s="11"/>
      <c r="AK695" s="112"/>
      <c r="AL695" s="1"/>
      <c r="AM695" s="11"/>
      <c r="AN695" s="1"/>
      <c r="AO695" s="113">
        <v>20.3</v>
      </c>
      <c r="AP695" s="114">
        <v>67</v>
      </c>
      <c r="AQ695" s="115">
        <v>10.5</v>
      </c>
      <c r="AR695" s="116">
        <f t="shared" si="1158"/>
        <v>97.8</v>
      </c>
      <c r="AS695" s="117">
        <f t="shared" si="1159"/>
        <v>0.30298507462686569</v>
      </c>
      <c r="AT695" s="118">
        <f t="shared" si="1160"/>
        <v>3.1813432835820898</v>
      </c>
      <c r="AU695" s="119">
        <f t="shared" si="1161"/>
        <v>0.26193548387096777</v>
      </c>
      <c r="AV695" s="19">
        <f t="shared" ref="AV695:AV704" si="1184">AW695*AO695/100</f>
        <v>18.434000000000001</v>
      </c>
      <c r="AW695" s="19">
        <f>98-AY695</f>
        <v>90.807881773399018</v>
      </c>
      <c r="AX695" s="120">
        <v>1.46</v>
      </c>
      <c r="AY695" s="19">
        <f>AX695*100/AO695</f>
        <v>7.1921182266009849</v>
      </c>
      <c r="AZ695" s="1" t="s">
        <v>431</v>
      </c>
      <c r="BA695" s="55">
        <v>55.7</v>
      </c>
      <c r="BB695" s="1" t="s">
        <v>431</v>
      </c>
      <c r="BC695" s="6">
        <v>0.13</v>
      </c>
      <c r="BD695" s="6"/>
      <c r="BE695" s="19"/>
      <c r="BF695" s="19"/>
      <c r="BG695" s="64">
        <v>4935.3846153846152</v>
      </c>
      <c r="BH695" s="64">
        <v>283</v>
      </c>
      <c r="BI695" s="19">
        <v>0.24</v>
      </c>
      <c r="BJ695" s="19">
        <v>30.8</v>
      </c>
      <c r="BK695" s="19">
        <f>100-BJ695</f>
        <v>69.2</v>
      </c>
      <c r="BL695" s="121">
        <f t="shared" si="1162"/>
        <v>0.44508670520231214</v>
      </c>
      <c r="BM695" s="122">
        <v>0.45</v>
      </c>
      <c r="BN695" s="6">
        <f t="shared" si="1163"/>
        <v>2.2167487684729061</v>
      </c>
      <c r="BO695" s="1" t="s">
        <v>431</v>
      </c>
      <c r="BP695" s="19">
        <v>19.661016949152543</v>
      </c>
      <c r="BQ695" s="19">
        <v>38.6</v>
      </c>
      <c r="BR695" s="42">
        <v>29352.959999999999</v>
      </c>
      <c r="BS695" s="6">
        <f t="shared" si="1164"/>
        <v>74.5</v>
      </c>
      <c r="BT695" s="4">
        <v>92.9</v>
      </c>
      <c r="BU695" s="42">
        <v>10513.492063492064</v>
      </c>
      <c r="BV695" s="6">
        <f t="shared" si="1165"/>
        <v>7.0999999999999943</v>
      </c>
      <c r="BW695" s="6">
        <f t="shared" si="1166"/>
        <v>65.927999999999997</v>
      </c>
      <c r="BX695" s="22">
        <v>38.5</v>
      </c>
      <c r="BY695" s="22">
        <f t="shared" si="1167"/>
        <v>25.795000000000002</v>
      </c>
      <c r="BZ695" s="6">
        <v>36</v>
      </c>
      <c r="CA695" s="22">
        <f t="shared" si="1168"/>
        <v>24.12</v>
      </c>
      <c r="CB695" s="6">
        <v>23.9</v>
      </c>
      <c r="CC695" s="22">
        <f t="shared" si="1169"/>
        <v>16.012999999999998</v>
      </c>
      <c r="CD695" s="22" t="s">
        <v>431</v>
      </c>
      <c r="CE695" s="123">
        <v>97.3</v>
      </c>
      <c r="CF695" s="124">
        <v>9304</v>
      </c>
      <c r="CG695" s="123">
        <v>95.2</v>
      </c>
      <c r="CH695" s="124">
        <v>7203</v>
      </c>
      <c r="CI695" s="123">
        <v>71.5</v>
      </c>
      <c r="CJ695" s="123">
        <v>90.2</v>
      </c>
      <c r="CK695" s="124">
        <v>7359</v>
      </c>
      <c r="CL695" s="19">
        <f t="shared" si="1170"/>
        <v>1.0694444444444444</v>
      </c>
      <c r="CM695" s="19"/>
      <c r="CN695" s="19"/>
      <c r="CO695" s="19"/>
      <c r="CP695" s="6"/>
      <c r="CQ695" s="19"/>
      <c r="CR695" s="19"/>
      <c r="CS695" s="20"/>
      <c r="CT695" s="25"/>
      <c r="CU695" s="125"/>
      <c r="CV695" s="125"/>
      <c r="CW695" s="1"/>
      <c r="CX695" s="1"/>
      <c r="CY695" s="1"/>
      <c r="CZ695" s="22"/>
      <c r="DA695" s="16"/>
      <c r="DB695" s="126"/>
      <c r="DC695" s="127"/>
      <c r="DD695" s="128"/>
      <c r="DE695" s="1"/>
      <c r="DF695" s="1"/>
      <c r="DG695" s="1"/>
      <c r="DH695" s="1"/>
      <c r="DI695" s="1" t="s">
        <v>433</v>
      </c>
      <c r="DJ695" s="206" t="s">
        <v>490</v>
      </c>
      <c r="DK695" s="4">
        <v>2</v>
      </c>
      <c r="DL695" s="4"/>
      <c r="DM695" s="4"/>
      <c r="DN695" s="16">
        <v>0</v>
      </c>
      <c r="DO695" s="4"/>
      <c r="DP695" s="4"/>
      <c r="DQ695" s="4"/>
      <c r="DR695" s="55" t="s">
        <v>430</v>
      </c>
      <c r="DS695" s="22" t="s">
        <v>430</v>
      </c>
      <c r="DT695" s="22">
        <v>33</v>
      </c>
      <c r="DU695" s="22">
        <v>36.299999999999997</v>
      </c>
      <c r="DV695" s="22">
        <v>63.7</v>
      </c>
      <c r="DW695" s="22" t="s">
        <v>430</v>
      </c>
      <c r="DX695" s="22" t="s">
        <v>430</v>
      </c>
      <c r="DY695" s="22" t="s">
        <v>430</v>
      </c>
      <c r="DZ695" s="22" t="s">
        <v>430</v>
      </c>
      <c r="EA695" s="2">
        <v>0</v>
      </c>
      <c r="EB695" s="2"/>
      <c r="EC695" s="36"/>
      <c r="ED695" s="36"/>
      <c r="EE695" s="4">
        <f>L695</f>
        <v>10</v>
      </c>
      <c r="EF695" s="4">
        <v>35</v>
      </c>
      <c r="EG695" s="4"/>
      <c r="EH695" s="4">
        <v>0</v>
      </c>
      <c r="EI695" s="4" t="s">
        <v>513</v>
      </c>
      <c r="EJ695" s="4">
        <v>187</v>
      </c>
      <c r="EK695" s="4">
        <v>102</v>
      </c>
      <c r="EL695" s="6">
        <f>EK695/(EJ695*EJ695*0.01*0.01)</f>
        <v>29.168692270296546</v>
      </c>
      <c r="EM695" s="4"/>
      <c r="EN695" s="4">
        <v>1</v>
      </c>
      <c r="EO695" s="4">
        <v>3</v>
      </c>
      <c r="EP695" s="4">
        <v>2</v>
      </c>
      <c r="EQ695" s="31" t="s">
        <v>2684</v>
      </c>
      <c r="ER695" s="14">
        <v>41990</v>
      </c>
      <c r="ES695" s="129">
        <f>C695</f>
        <v>17702</v>
      </c>
      <c r="ET695" s="130">
        <v>75</v>
      </c>
      <c r="EU695" s="130">
        <v>13908</v>
      </c>
      <c r="EV695" s="130">
        <v>6617</v>
      </c>
      <c r="EW695" s="130">
        <v>40560</v>
      </c>
      <c r="EX695" s="130">
        <v>2890</v>
      </c>
      <c r="EY695" s="131">
        <f t="shared" si="1171"/>
        <v>236.19646365422398</v>
      </c>
      <c r="EZ695" s="38">
        <f t="shared" si="1172"/>
        <v>2361.9646365422395</v>
      </c>
      <c r="FA695" s="9"/>
      <c r="FB695" s="9"/>
      <c r="FC695" s="9"/>
      <c r="FD695" s="9"/>
      <c r="FE695" s="132"/>
      <c r="FF695" s="132"/>
      <c r="FG695" s="132"/>
      <c r="FH695" s="133"/>
      <c r="FI695" s="134"/>
      <c r="FJ695" s="133"/>
      <c r="FK695" s="135"/>
      <c r="FL695" s="136"/>
      <c r="FM695" s="9"/>
      <c r="FN695" s="1"/>
      <c r="FO695" s="40">
        <f t="shared" si="1173"/>
        <v>0.16500000000000001</v>
      </c>
      <c r="FP695" s="9"/>
      <c r="FQ695" s="118">
        <f t="shared" si="1174"/>
        <v>20.77940753523152</v>
      </c>
      <c r="FR695" s="137">
        <f t="shared" si="1175"/>
        <v>0.23619646365422398</v>
      </c>
      <c r="FS695" s="9"/>
      <c r="FT695" s="1"/>
      <c r="FU695" s="335"/>
      <c r="FV695" s="344">
        <v>41913</v>
      </c>
      <c r="FW695" s="210"/>
      <c r="FX695" s="244" t="s">
        <v>2606</v>
      </c>
      <c r="FY695" s="243" t="s">
        <v>2625</v>
      </c>
      <c r="FZ695" s="1"/>
      <c r="GA695" s="1">
        <v>2</v>
      </c>
      <c r="GB695" s="9"/>
      <c r="GC695" s="9"/>
      <c r="GD695" s="1"/>
      <c r="GE695" s="20">
        <v>0</v>
      </c>
      <c r="GF695" s="237" t="s">
        <v>513</v>
      </c>
      <c r="GG695" s="1"/>
      <c r="GH695" s="28">
        <v>44753</v>
      </c>
      <c r="GI695" s="351">
        <v>0</v>
      </c>
      <c r="GJ695" s="244" t="s">
        <v>2822</v>
      </c>
      <c r="GK695" s="1"/>
      <c r="GL695" s="244" t="s">
        <v>513</v>
      </c>
      <c r="GM695" s="9"/>
      <c r="GN695" s="1"/>
      <c r="GO695" s="10">
        <v>44749</v>
      </c>
      <c r="GP695" s="10"/>
      <c r="GQ695" s="20"/>
      <c r="GR695" s="138"/>
      <c r="GS695" s="1"/>
      <c r="GT695" s="1"/>
      <c r="GU695" s="1"/>
      <c r="GV695" s="1"/>
      <c r="GW695" s="1"/>
      <c r="GX695" s="1"/>
      <c r="GY695" s="9"/>
      <c r="GZ695" s="9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22"/>
      <c r="KC695" s="22"/>
      <c r="KD695" s="22"/>
      <c r="KE695" s="20">
        <f t="shared" si="1176"/>
        <v>47.947882121807474</v>
      </c>
      <c r="KF695" s="20">
        <f t="shared" si="1177"/>
        <v>158.25163064833006</v>
      </c>
      <c r="KG695" s="20">
        <f t="shared" si="1178"/>
        <v>24.800628683693517</v>
      </c>
      <c r="KH695" s="20">
        <f t="shared" si="1179"/>
        <v>3.4484683693516702</v>
      </c>
      <c r="KI695" s="20">
        <f t="shared" si="1180"/>
        <v>1.0628840864440081</v>
      </c>
      <c r="KJ695" s="20">
        <f t="shared" si="1181"/>
        <v>60.926877799607077</v>
      </c>
      <c r="KK695" s="20">
        <f t="shared" si="1182"/>
        <v>56.970587033398829</v>
      </c>
      <c r="KL695" s="20">
        <f t="shared" si="1183"/>
        <v>37.82213972495088</v>
      </c>
      <c r="KM695" s="1">
        <v>90.4</v>
      </c>
      <c r="KN695" s="1">
        <v>76.900000000000006</v>
      </c>
      <c r="KO695" s="9"/>
      <c r="KP695" s="22"/>
      <c r="KQ695" s="22"/>
      <c r="KR695" s="22"/>
      <c r="KS695" s="23">
        <v>44753</v>
      </c>
      <c r="KT695" s="20">
        <v>1</v>
      </c>
      <c r="KU695" s="1">
        <v>0</v>
      </c>
      <c r="KV695" s="1">
        <v>1</v>
      </c>
      <c r="KW695" s="23">
        <v>44937</v>
      </c>
      <c r="KX695" s="1">
        <v>2</v>
      </c>
      <c r="KY695" s="2">
        <v>0</v>
      </c>
      <c r="KZ695" s="2">
        <v>2</v>
      </c>
      <c r="LA695" s="11" t="s">
        <v>2480</v>
      </c>
      <c r="LB695" s="11"/>
      <c r="LC695" s="11"/>
    </row>
    <row r="696" spans="1:315">
      <c r="A696" s="1">
        <v>276</v>
      </c>
      <c r="B696" s="1">
        <f>COUNTIFS($D$3:D696,D696,$F$3:F696,F696)</f>
        <v>1</v>
      </c>
      <c r="C696" s="34">
        <v>16164</v>
      </c>
      <c r="D696" s="21" t="s">
        <v>1815</v>
      </c>
      <c r="E696" s="2" t="s">
        <v>533</v>
      </c>
      <c r="F696" s="12">
        <v>7256284464</v>
      </c>
      <c r="G696" s="1">
        <v>49</v>
      </c>
      <c r="H696" s="441">
        <v>44469</v>
      </c>
      <c r="I696" s="29" t="s">
        <v>1816</v>
      </c>
      <c r="J696" s="24" t="s">
        <v>486</v>
      </c>
      <c r="K696" s="2" t="s">
        <v>429</v>
      </c>
      <c r="L696" s="2">
        <v>8</v>
      </c>
      <c r="M696" s="2" t="s">
        <v>661</v>
      </c>
      <c r="N696" s="2" t="s">
        <v>644</v>
      </c>
      <c r="O696" s="11"/>
      <c r="P696" s="2" t="s">
        <v>1808</v>
      </c>
      <c r="Q696" s="11"/>
      <c r="R696" s="11"/>
      <c r="S696" s="11"/>
      <c r="T696" s="41"/>
      <c r="U696" s="41"/>
      <c r="V696" s="61" t="s">
        <v>1358</v>
      </c>
      <c r="W696" s="60" t="s">
        <v>1305</v>
      </c>
      <c r="X696" s="41"/>
      <c r="Y696" s="63"/>
      <c r="Z696" s="11"/>
      <c r="AA696" s="1" t="s">
        <v>793</v>
      </c>
      <c r="AB696" s="1"/>
      <c r="AC696" s="112">
        <v>95</v>
      </c>
      <c r="AD696" s="112">
        <v>750</v>
      </c>
      <c r="AE696" s="11"/>
      <c r="AF696" s="11"/>
      <c r="AG696" s="11" t="s">
        <v>490</v>
      </c>
      <c r="AH696" s="112">
        <v>50</v>
      </c>
      <c r="AI696" s="11"/>
      <c r="AJ696" s="11"/>
      <c r="AK696" s="112"/>
      <c r="AL696" s="1"/>
      <c r="AM696" s="11"/>
      <c r="AN696" s="1"/>
      <c r="AO696" s="113">
        <v>18.2</v>
      </c>
      <c r="AP696" s="114">
        <v>51.2</v>
      </c>
      <c r="AQ696" s="115">
        <v>29.8</v>
      </c>
      <c r="AR696" s="116">
        <f t="shared" si="1158"/>
        <v>99.2</v>
      </c>
      <c r="AS696" s="117">
        <f t="shared" si="1159"/>
        <v>0.35546874999999994</v>
      </c>
      <c r="AT696" s="118">
        <f t="shared" si="1160"/>
        <v>10.592968749999999</v>
      </c>
      <c r="AU696" s="119">
        <f t="shared" si="1161"/>
        <v>0.22469135802469134</v>
      </c>
      <c r="AV696" s="19">
        <f t="shared" si="1184"/>
        <v>15.625999999999998</v>
      </c>
      <c r="AW696" s="19">
        <f>98-AY696-(CD696*100/AO696)</f>
        <v>85.857142857142847</v>
      </c>
      <c r="AX696" s="120">
        <v>1.31</v>
      </c>
      <c r="AY696" s="19">
        <f>AX696*100/AO696</f>
        <v>7.197802197802198</v>
      </c>
      <c r="AZ696" s="1" t="s">
        <v>431</v>
      </c>
      <c r="BA696" s="55">
        <v>76.570000000000007</v>
      </c>
      <c r="BB696" s="1" t="s">
        <v>431</v>
      </c>
      <c r="BC696" s="6">
        <v>2.5999999999999999E-2</v>
      </c>
      <c r="BD696" s="6"/>
      <c r="BE696" s="19"/>
      <c r="BF696" s="19"/>
      <c r="BG696" s="64">
        <v>4909.166666666667</v>
      </c>
      <c r="BH696" s="64">
        <v>338.8</v>
      </c>
      <c r="BI696" s="19">
        <v>0.78</v>
      </c>
      <c r="BJ696" s="19">
        <v>69.900000000000006</v>
      </c>
      <c r="BK696" s="19">
        <f>100-BJ696</f>
        <v>30.099999999999994</v>
      </c>
      <c r="BL696" s="121">
        <f t="shared" si="1162"/>
        <v>2.322259136212625</v>
      </c>
      <c r="BM696" s="122">
        <v>7.8E-2</v>
      </c>
      <c r="BN696" s="6">
        <f t="shared" si="1163"/>
        <v>0.4285714285714286</v>
      </c>
      <c r="BO696" s="1" t="s">
        <v>431</v>
      </c>
      <c r="BP696" s="19">
        <v>14.82</v>
      </c>
      <c r="BQ696" s="19">
        <v>12.67</v>
      </c>
      <c r="BR696" s="42">
        <v>37077.480000000003</v>
      </c>
      <c r="BS696" s="6">
        <f t="shared" si="1164"/>
        <v>59.7</v>
      </c>
      <c r="BT696" s="4">
        <v>93.4</v>
      </c>
      <c r="BU696" s="42">
        <v>6958.0999999999995</v>
      </c>
      <c r="BV696" s="6">
        <f t="shared" si="1165"/>
        <v>6.5999999999999943</v>
      </c>
      <c r="BW696" s="6">
        <f t="shared" si="1166"/>
        <v>50.534400000000005</v>
      </c>
      <c r="BX696" s="22">
        <v>34.5</v>
      </c>
      <c r="BY696" s="22">
        <f t="shared" si="1167"/>
        <v>17.664000000000001</v>
      </c>
      <c r="BZ696" s="6">
        <v>25.2</v>
      </c>
      <c r="CA696" s="22">
        <f t="shared" si="1168"/>
        <v>12.9024</v>
      </c>
      <c r="CB696" s="6">
        <v>39</v>
      </c>
      <c r="CC696" s="22">
        <f t="shared" si="1169"/>
        <v>19.968000000000004</v>
      </c>
      <c r="CD696" s="22">
        <v>0.9</v>
      </c>
      <c r="CE696" s="123">
        <v>96.2</v>
      </c>
      <c r="CF696" s="124">
        <v>7563</v>
      </c>
      <c r="CG696" s="123">
        <v>88.8</v>
      </c>
      <c r="CH696" s="124">
        <v>6074</v>
      </c>
      <c r="CI696" s="123">
        <v>74.5</v>
      </c>
      <c r="CJ696" s="123">
        <v>85.3</v>
      </c>
      <c r="CK696" s="124">
        <v>5680</v>
      </c>
      <c r="CL696" s="19">
        <f t="shared" si="1170"/>
        <v>1.3690476190476191</v>
      </c>
      <c r="CM696" s="19"/>
      <c r="CN696" s="19"/>
      <c r="CO696" s="19"/>
      <c r="CP696" s="6"/>
      <c r="CQ696" s="19"/>
      <c r="CR696" s="19"/>
      <c r="CS696" s="20"/>
      <c r="CT696" s="25"/>
      <c r="CU696" s="125"/>
      <c r="CV696" s="125"/>
      <c r="CW696" s="1"/>
      <c r="CX696" s="1"/>
      <c r="CY696" s="1"/>
      <c r="CZ696" s="22"/>
      <c r="DA696" s="16"/>
      <c r="DB696" s="126" t="s">
        <v>256</v>
      </c>
      <c r="DC696" s="127"/>
      <c r="DD696" s="128" t="s">
        <v>1817</v>
      </c>
      <c r="DE696" s="1"/>
      <c r="DF696" s="1"/>
      <c r="DG696" s="1"/>
      <c r="DH696" s="1"/>
      <c r="DI696" s="1" t="s">
        <v>435</v>
      </c>
      <c r="DJ696" s="206" t="s">
        <v>490</v>
      </c>
      <c r="DK696" s="4">
        <v>2</v>
      </c>
      <c r="DL696" s="4"/>
      <c r="DM696" s="4"/>
      <c r="DN696" s="16">
        <v>0</v>
      </c>
      <c r="DO696" s="4"/>
      <c r="DP696" s="4"/>
      <c r="DQ696" s="4"/>
      <c r="DR696" s="22" t="s">
        <v>430</v>
      </c>
      <c r="DS696" s="22" t="s">
        <v>430</v>
      </c>
      <c r="DT696" s="22">
        <v>203</v>
      </c>
      <c r="DU696" s="22">
        <v>27.5</v>
      </c>
      <c r="DV696" s="22">
        <v>72.5</v>
      </c>
      <c r="DW696" s="39" t="s">
        <v>430</v>
      </c>
      <c r="DX696" s="39" t="s">
        <v>430</v>
      </c>
      <c r="DY696" s="39" t="s">
        <v>430</v>
      </c>
      <c r="DZ696" s="39" t="s">
        <v>430</v>
      </c>
      <c r="EA696" s="2">
        <v>0</v>
      </c>
      <c r="EB696" s="2"/>
      <c r="EC696" s="36"/>
      <c r="ED696" s="36"/>
      <c r="EE696" s="4">
        <f>L696</f>
        <v>8</v>
      </c>
      <c r="EF696" s="4">
        <v>15</v>
      </c>
      <c r="EG696" s="4"/>
      <c r="EH696" s="4">
        <v>1</v>
      </c>
      <c r="EI696" s="4" t="s">
        <v>2651</v>
      </c>
      <c r="EJ696" s="4" t="s">
        <v>430</v>
      </c>
      <c r="EK696" s="4" t="s">
        <v>430</v>
      </c>
      <c r="EL696" s="6" t="s">
        <v>430</v>
      </c>
      <c r="EM696" s="4"/>
      <c r="EN696" s="4">
        <v>2</v>
      </c>
      <c r="EO696" s="4">
        <v>2</v>
      </c>
      <c r="EP696" s="4">
        <v>2</v>
      </c>
      <c r="EQ696" s="31" t="s">
        <v>2455</v>
      </c>
      <c r="ER696" s="14">
        <v>44317</v>
      </c>
      <c r="ES696" s="129">
        <f>C696</f>
        <v>16164</v>
      </c>
      <c r="ET696" s="130">
        <v>75</v>
      </c>
      <c r="EU696" s="130">
        <v>13213</v>
      </c>
      <c r="EV696" s="130">
        <v>12000</v>
      </c>
      <c r="EW696" s="130">
        <v>37440</v>
      </c>
      <c r="EX696" s="130">
        <v>2227</v>
      </c>
      <c r="EY696" s="131">
        <f t="shared" si="1171"/>
        <v>92.643199999999993</v>
      </c>
      <c r="EZ696" s="38">
        <f t="shared" si="1172"/>
        <v>741.14559999999994</v>
      </c>
      <c r="FA696" s="9"/>
      <c r="FB696" s="9"/>
      <c r="FC696" s="9"/>
      <c r="FD696" s="9"/>
      <c r="FE696" s="132"/>
      <c r="FF696" s="132"/>
      <c r="FG696" s="132"/>
      <c r="FH696" s="133"/>
      <c r="FI696" s="134"/>
      <c r="FJ696" s="133"/>
      <c r="FK696" s="135"/>
      <c r="FL696" s="136"/>
      <c r="FM696" s="9"/>
      <c r="FN696" s="1"/>
      <c r="FO696" s="40">
        <f t="shared" si="1173"/>
        <v>9.5000000000000001E-2</v>
      </c>
      <c r="FP696" s="9"/>
      <c r="FQ696" s="118">
        <f t="shared" si="1174"/>
        <v>16.85461288125331</v>
      </c>
      <c r="FR696" s="137">
        <f t="shared" si="1175"/>
        <v>9.2643199999999995E-2</v>
      </c>
      <c r="FS696" s="9"/>
      <c r="FT696" s="1"/>
      <c r="FU696" s="335"/>
      <c r="FV696" s="344">
        <v>44197</v>
      </c>
      <c r="FW696" s="210"/>
      <c r="FX696" s="244" t="s">
        <v>1349</v>
      </c>
      <c r="FY696" s="243" t="s">
        <v>2625</v>
      </c>
      <c r="FZ696" s="1"/>
      <c r="GA696" s="1">
        <v>1</v>
      </c>
      <c r="GB696" s="9"/>
      <c r="GC696" s="9"/>
      <c r="GD696" s="1"/>
      <c r="GE696" s="20">
        <v>1</v>
      </c>
      <c r="GF696" s="237" t="s">
        <v>2440</v>
      </c>
      <c r="GG696" s="1"/>
      <c r="GH696" s="28">
        <v>44532</v>
      </c>
      <c r="GI696" s="351">
        <v>0</v>
      </c>
      <c r="GJ696" s="244" t="s">
        <v>2576</v>
      </c>
      <c r="GK696" s="1"/>
      <c r="GL696" s="244" t="s">
        <v>3002</v>
      </c>
      <c r="GM696" s="9"/>
      <c r="GN696" s="1"/>
      <c r="GO696" s="10"/>
      <c r="GP696" s="10"/>
      <c r="GQ696" s="20"/>
      <c r="GR696" s="138"/>
      <c r="GS696" s="1"/>
      <c r="GT696" s="1"/>
      <c r="GU696" s="1"/>
      <c r="GV696" s="1"/>
      <c r="GW696" s="1"/>
      <c r="GX696" s="1"/>
      <c r="GY696" s="9"/>
      <c r="GZ696" s="9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22">
        <v>89.6</v>
      </c>
      <c r="KC696" s="22">
        <v>37.700000000000003</v>
      </c>
      <c r="KD696" s="22">
        <v>9.6199999999999992</v>
      </c>
      <c r="KE696" s="20">
        <f t="shared" si="1176"/>
        <v>16.861062399999998</v>
      </c>
      <c r="KF696" s="20">
        <f t="shared" si="1177"/>
        <v>47.433318399999997</v>
      </c>
      <c r="KG696" s="20">
        <f t="shared" si="1178"/>
        <v>27.607673600000002</v>
      </c>
      <c r="KH696" s="20">
        <f t="shared" si="1179"/>
        <v>1.2136259200000001</v>
      </c>
      <c r="KI696" s="20">
        <f t="shared" si="1180"/>
        <v>7.2261695999999986E-2</v>
      </c>
      <c r="KJ696" s="20">
        <f t="shared" si="1181"/>
        <v>16.364494848</v>
      </c>
      <c r="KK696" s="20">
        <f t="shared" si="1182"/>
        <v>11.953196236799998</v>
      </c>
      <c r="KL696" s="20">
        <f t="shared" si="1183"/>
        <v>18.498994176000004</v>
      </c>
      <c r="KM696" s="9"/>
      <c r="KN696" s="9"/>
      <c r="KO696" s="9"/>
      <c r="KP696" s="1"/>
      <c r="KQ696" s="9"/>
      <c r="KR696" s="9"/>
      <c r="KS696" s="23">
        <v>44532</v>
      </c>
      <c r="KT696" s="20">
        <v>2</v>
      </c>
      <c r="KU696" s="1">
        <v>1</v>
      </c>
      <c r="KV696" s="1">
        <v>2</v>
      </c>
      <c r="KW696" s="23">
        <v>44532</v>
      </c>
      <c r="KX696" s="1">
        <v>2</v>
      </c>
      <c r="KY696" s="1">
        <v>0</v>
      </c>
      <c r="KZ696" s="1">
        <v>2</v>
      </c>
      <c r="LA696" s="11" t="s">
        <v>2428</v>
      </c>
      <c r="LB696" s="11"/>
      <c r="LC696" s="11"/>
    </row>
    <row r="697" spans="1:315">
      <c r="A697" s="1">
        <v>194</v>
      </c>
      <c r="B697" s="1">
        <f>COUNTIFS($D$3:D697,D697,$F$3:F697,F697)</f>
        <v>1</v>
      </c>
      <c r="C697" s="34">
        <v>17954</v>
      </c>
      <c r="D697" s="21" t="s">
        <v>1815</v>
      </c>
      <c r="E697" s="2" t="s">
        <v>505</v>
      </c>
      <c r="F697" s="12">
        <v>7356065365</v>
      </c>
      <c r="G697" s="1">
        <v>49</v>
      </c>
      <c r="H697" s="441">
        <v>44804</v>
      </c>
      <c r="I697" s="29" t="s">
        <v>2110</v>
      </c>
      <c r="J697" s="24" t="s">
        <v>486</v>
      </c>
      <c r="K697" s="2" t="s">
        <v>429</v>
      </c>
      <c r="L697" s="2">
        <v>7</v>
      </c>
      <c r="M697" s="2" t="s">
        <v>649</v>
      </c>
      <c r="N697" s="2" t="s">
        <v>430</v>
      </c>
      <c r="O697" s="11"/>
      <c r="P697" s="2" t="s">
        <v>2087</v>
      </c>
      <c r="Q697" s="11" t="s">
        <v>2097</v>
      </c>
      <c r="R697" s="11"/>
      <c r="S697" s="11"/>
      <c r="T697" s="41"/>
      <c r="U697" s="41"/>
      <c r="V697" s="61" t="s">
        <v>1980</v>
      </c>
      <c r="W697" s="41"/>
      <c r="X697" s="41"/>
      <c r="Y697" s="41"/>
      <c r="Z697" s="29"/>
      <c r="AA697" s="1" t="s">
        <v>1780</v>
      </c>
      <c r="AB697" s="1"/>
      <c r="AC697" s="112">
        <v>362</v>
      </c>
      <c r="AD697" s="112">
        <v>2500</v>
      </c>
      <c r="AE697" s="1"/>
      <c r="AF697" s="1"/>
      <c r="AG697" s="11" t="s">
        <v>482</v>
      </c>
      <c r="AH697" s="112">
        <v>50</v>
      </c>
      <c r="AI697" s="1"/>
      <c r="AJ697" s="11"/>
      <c r="AK697" s="112"/>
      <c r="AL697" s="1"/>
      <c r="AM697" s="11"/>
      <c r="AN697" s="1"/>
      <c r="AO697" s="113"/>
      <c r="AP697" s="114"/>
      <c r="AQ697" s="115"/>
      <c r="AR697" s="116">
        <f t="shared" si="1158"/>
        <v>0</v>
      </c>
      <c r="AS697" s="117" t="e">
        <f t="shared" si="1159"/>
        <v>#DIV/0!</v>
      </c>
      <c r="AT697" s="118" t="e">
        <f t="shared" si="1160"/>
        <v>#DIV/0!</v>
      </c>
      <c r="AU697" s="119" t="e">
        <f t="shared" si="1161"/>
        <v>#DIV/0!</v>
      </c>
      <c r="AV697" s="19" t="e">
        <f t="shared" si="1184"/>
        <v>#DIV/0!</v>
      </c>
      <c r="AW697" s="19" t="e">
        <f>98-AY697</f>
        <v>#DIV/0!</v>
      </c>
      <c r="AX697" s="120"/>
      <c r="AY697" s="19" t="e">
        <f>AX697*100/AO697</f>
        <v>#DIV/0!</v>
      </c>
      <c r="AZ697" s="1" t="s">
        <v>431</v>
      </c>
      <c r="BA697" s="55"/>
      <c r="BB697" s="1" t="s">
        <v>431</v>
      </c>
      <c r="BC697" s="6"/>
      <c r="BD697" s="6"/>
      <c r="BE697" s="19"/>
      <c r="BF697" s="19"/>
      <c r="BG697" s="64"/>
      <c r="BH697" s="64"/>
      <c r="BI697" s="19"/>
      <c r="BJ697" s="19"/>
      <c r="BK697" s="19">
        <f>100-BJ697</f>
        <v>100</v>
      </c>
      <c r="BL697" s="121">
        <f t="shared" si="1162"/>
        <v>0</v>
      </c>
      <c r="BM697" s="122"/>
      <c r="BN697" s="6" t="e">
        <f t="shared" si="1163"/>
        <v>#DIV/0!</v>
      </c>
      <c r="BO697" s="1" t="s">
        <v>431</v>
      </c>
      <c r="BP697" s="19"/>
      <c r="BQ697" s="19"/>
      <c r="BR697" s="42"/>
      <c r="BS697" s="6">
        <f t="shared" si="1164"/>
        <v>0</v>
      </c>
      <c r="BT697" s="4"/>
      <c r="BU697" s="42"/>
      <c r="BV697" s="6">
        <f t="shared" si="1165"/>
        <v>100</v>
      </c>
      <c r="BW697" s="6">
        <f t="shared" si="1166"/>
        <v>0</v>
      </c>
      <c r="BX697" s="22"/>
      <c r="BY697" s="22">
        <f t="shared" si="1167"/>
        <v>0</v>
      </c>
      <c r="BZ697" s="6"/>
      <c r="CA697" s="22">
        <f t="shared" si="1168"/>
        <v>0</v>
      </c>
      <c r="CB697" s="6"/>
      <c r="CC697" s="22">
        <f t="shared" si="1169"/>
        <v>0</v>
      </c>
      <c r="CD697" s="22" t="s">
        <v>431</v>
      </c>
      <c r="CE697" s="123"/>
      <c r="CF697" s="124"/>
      <c r="CG697" s="123"/>
      <c r="CH697" s="124"/>
      <c r="CI697" s="123"/>
      <c r="CJ697" s="123"/>
      <c r="CK697" s="124"/>
      <c r="CL697" s="19" t="e">
        <f t="shared" si="1170"/>
        <v>#DIV/0!</v>
      </c>
      <c r="CM697" s="19"/>
      <c r="CN697" s="19"/>
      <c r="CO697" s="19"/>
      <c r="CP697" s="6"/>
      <c r="CQ697" s="19"/>
      <c r="CR697" s="19"/>
      <c r="CS697" s="20"/>
      <c r="CT697" s="25"/>
      <c r="CU697" s="125"/>
      <c r="CV697" s="125"/>
      <c r="CW697" s="1"/>
      <c r="CX697" s="1"/>
      <c r="CY697" s="1"/>
      <c r="CZ697" s="22"/>
      <c r="DA697" s="16"/>
      <c r="DB697" s="126"/>
      <c r="DC697" s="127"/>
      <c r="DD697" s="128"/>
      <c r="DE697" s="1"/>
      <c r="DF697" s="1"/>
      <c r="DG697" s="1"/>
      <c r="DH697" s="1"/>
      <c r="DI697" s="1"/>
      <c r="DJ697" s="205" t="s">
        <v>482</v>
      </c>
      <c r="DK697" s="4"/>
      <c r="DL697" s="4"/>
      <c r="DM697" s="4"/>
      <c r="DN697" s="16"/>
      <c r="DO697" s="4"/>
      <c r="DP697" s="4"/>
      <c r="DQ697" s="4"/>
      <c r="DR697" s="55"/>
      <c r="DS697" s="22"/>
      <c r="DT697" s="22"/>
      <c r="DU697" s="22"/>
      <c r="DV697" s="22"/>
      <c r="DW697" s="22"/>
      <c r="DX697" s="22"/>
      <c r="DY697" s="22"/>
      <c r="DZ697" s="22"/>
      <c r="EA697" s="2"/>
      <c r="EB697" s="2"/>
      <c r="EC697" s="36"/>
      <c r="ED697" s="36"/>
      <c r="EE697" s="4">
        <f>L697</f>
        <v>7</v>
      </c>
      <c r="EF697" s="4" t="s">
        <v>430</v>
      </c>
      <c r="EG697" s="4"/>
      <c r="EH697" s="4">
        <v>0</v>
      </c>
      <c r="EI697" s="4" t="s">
        <v>513</v>
      </c>
      <c r="EJ697" s="4">
        <v>178</v>
      </c>
      <c r="EK697" s="4">
        <v>125</v>
      </c>
      <c r="EL697" s="6">
        <f>EK697/(EJ697*EJ697*0.01*0.01)</f>
        <v>39.452089382653696</v>
      </c>
      <c r="EM697" s="4"/>
      <c r="EN697" s="4">
        <v>1</v>
      </c>
      <c r="EO697" s="4">
        <v>2</v>
      </c>
      <c r="EP697" s="4">
        <v>2</v>
      </c>
      <c r="EQ697" s="31" t="s">
        <v>513</v>
      </c>
      <c r="ER697" s="14" t="s">
        <v>513</v>
      </c>
      <c r="ES697" s="129">
        <f>C697</f>
        <v>17954</v>
      </c>
      <c r="ET697" s="130">
        <v>75</v>
      </c>
      <c r="EU697" s="130"/>
      <c r="EV697" s="130">
        <v>4000</v>
      </c>
      <c r="EW697" s="130">
        <v>40560</v>
      </c>
      <c r="EX697" s="130"/>
      <c r="EY697" s="131">
        <f t="shared" si="1171"/>
        <v>0</v>
      </c>
      <c r="EZ697" s="38">
        <f t="shared" si="1172"/>
        <v>0</v>
      </c>
      <c r="FA697" s="9"/>
      <c r="FB697" s="9"/>
      <c r="FC697" s="9"/>
      <c r="FD697" s="9"/>
      <c r="FE697" s="132"/>
      <c r="FF697" s="132"/>
      <c r="FG697" s="132"/>
      <c r="FH697" s="133"/>
      <c r="FI697" s="134"/>
      <c r="FJ697" s="133"/>
      <c r="FK697" s="135"/>
      <c r="FL697" s="136"/>
      <c r="FM697" s="9"/>
      <c r="FN697" s="1"/>
      <c r="FO697" s="40" t="e">
        <f>#REF!/1000</f>
        <v>#REF!</v>
      </c>
      <c r="FP697" s="9"/>
      <c r="FQ697" s="118" t="e">
        <f t="shared" si="1174"/>
        <v>#DIV/0!</v>
      </c>
      <c r="FR697" s="137">
        <f t="shared" si="1175"/>
        <v>0</v>
      </c>
      <c r="FS697" s="9"/>
      <c r="FT697" s="1"/>
      <c r="FU697" s="336">
        <v>42705</v>
      </c>
      <c r="FV697" s="343"/>
      <c r="FW697" s="237" t="s">
        <v>2609</v>
      </c>
      <c r="FX697" s="208"/>
      <c r="FY697" s="243" t="s">
        <v>2619</v>
      </c>
      <c r="FZ697" s="1"/>
      <c r="GA697" s="1">
        <v>3</v>
      </c>
      <c r="GB697" s="9"/>
      <c r="GC697" s="9"/>
      <c r="GD697" s="1"/>
      <c r="GE697" s="20">
        <v>0</v>
      </c>
      <c r="GF697" s="237" t="s">
        <v>513</v>
      </c>
      <c r="GG697" s="1"/>
      <c r="GH697" s="28">
        <v>44816</v>
      </c>
      <c r="GI697" s="351">
        <v>0</v>
      </c>
      <c r="GJ697" s="244" t="s">
        <v>3003</v>
      </c>
      <c r="GK697" s="1"/>
      <c r="GL697" s="244" t="s">
        <v>513</v>
      </c>
      <c r="GM697" s="9"/>
      <c r="GN697" s="1"/>
      <c r="GO697" s="10"/>
      <c r="GP697" s="10"/>
      <c r="GQ697" s="20"/>
      <c r="GR697" s="138"/>
      <c r="GS697" s="1"/>
      <c r="GT697" s="1"/>
      <c r="GU697" s="1"/>
      <c r="GV697" s="1"/>
      <c r="GW697" s="1"/>
      <c r="GX697" s="1"/>
      <c r="GY697" s="9"/>
      <c r="GZ697" s="9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22"/>
      <c r="KC697" s="22"/>
      <c r="KD697" s="22"/>
      <c r="KE697" s="20">
        <f t="shared" si="1176"/>
        <v>0</v>
      </c>
      <c r="KF697" s="20">
        <f t="shared" si="1177"/>
        <v>0</v>
      </c>
      <c r="KG697" s="20">
        <f t="shared" si="1178"/>
        <v>0</v>
      </c>
      <c r="KH697" s="20">
        <f t="shared" si="1179"/>
        <v>0</v>
      </c>
      <c r="KI697" s="20">
        <f t="shared" si="1180"/>
        <v>0</v>
      </c>
      <c r="KJ697" s="20">
        <f t="shared" si="1181"/>
        <v>0</v>
      </c>
      <c r="KK697" s="20">
        <f t="shared" si="1182"/>
        <v>0</v>
      </c>
      <c r="KL697" s="20">
        <f t="shared" si="1183"/>
        <v>0</v>
      </c>
      <c r="KM697" s="1"/>
      <c r="KN697" s="1"/>
      <c r="KO697" s="9"/>
      <c r="KP697" s="22"/>
      <c r="KQ697" s="22"/>
      <c r="KR697" s="22"/>
      <c r="KS697" s="23">
        <v>44816</v>
      </c>
      <c r="KT697" s="20">
        <v>1</v>
      </c>
      <c r="KU697" s="1">
        <v>2</v>
      </c>
      <c r="KV697" s="1">
        <v>1</v>
      </c>
      <c r="KW697" s="23">
        <v>44985</v>
      </c>
      <c r="KX697" s="1">
        <v>1</v>
      </c>
      <c r="KY697" s="2">
        <v>3</v>
      </c>
      <c r="KZ697" s="2">
        <v>1</v>
      </c>
      <c r="LA697" s="11" t="s">
        <v>2428</v>
      </c>
      <c r="LB697" s="11"/>
      <c r="LC697" s="11"/>
    </row>
    <row r="698" spans="1:315">
      <c r="A698" s="1">
        <v>247</v>
      </c>
      <c r="B698" s="1">
        <f>COUNTIFS($D$3:D698,D698,$F$3:F698,F698)</f>
        <v>1</v>
      </c>
      <c r="C698" s="34">
        <v>13739</v>
      </c>
      <c r="D698" s="21" t="s">
        <v>1318</v>
      </c>
      <c r="E698" s="2" t="s">
        <v>535</v>
      </c>
      <c r="F698" s="12">
        <v>5811081980</v>
      </c>
      <c r="G698" s="1">
        <v>62</v>
      </c>
      <c r="H698" s="441">
        <v>44144</v>
      </c>
      <c r="I698" s="29" t="s">
        <v>456</v>
      </c>
      <c r="J698" s="24" t="s">
        <v>486</v>
      </c>
      <c r="K698" s="2" t="s">
        <v>429</v>
      </c>
      <c r="L698" s="1">
        <v>6</v>
      </c>
      <c r="M698" s="2" t="s">
        <v>650</v>
      </c>
      <c r="N698" s="2" t="s">
        <v>644</v>
      </c>
      <c r="O698" s="1"/>
      <c r="P698" s="1" t="s">
        <v>1285</v>
      </c>
      <c r="Q698" s="25"/>
      <c r="R698" s="25"/>
      <c r="S698" s="2"/>
      <c r="T698" s="49" t="s">
        <v>1013</v>
      </c>
      <c r="U698" s="49"/>
      <c r="V698" s="57" t="s">
        <v>1270</v>
      </c>
      <c r="W698" s="59" t="s">
        <v>1305</v>
      </c>
      <c r="X698" s="60"/>
      <c r="Y698" s="60"/>
      <c r="Z698" s="29"/>
      <c r="AA698" s="1" t="s">
        <v>760</v>
      </c>
      <c r="AB698" s="1"/>
      <c r="AC698" s="112">
        <v>2413</v>
      </c>
      <c r="AD698" s="112">
        <v>14400</v>
      </c>
      <c r="AE698" s="11"/>
      <c r="AF698" s="11"/>
      <c r="AG698" s="11" t="s">
        <v>490</v>
      </c>
      <c r="AH698" s="112">
        <v>1000</v>
      </c>
      <c r="AI698" s="11"/>
      <c r="AJ698" s="11"/>
      <c r="AK698" s="112"/>
      <c r="AL698" s="1"/>
      <c r="AM698" s="11"/>
      <c r="AN698" s="1"/>
      <c r="AO698" s="113">
        <v>40.299999999999997</v>
      </c>
      <c r="AP698" s="114">
        <v>28.5</v>
      </c>
      <c r="AQ698" s="115">
        <v>29.6</v>
      </c>
      <c r="AR698" s="116">
        <f t="shared" si="1158"/>
        <v>98.4</v>
      </c>
      <c r="AS698" s="117">
        <f t="shared" si="1159"/>
        <v>1.4140350877192982</v>
      </c>
      <c r="AT698" s="118">
        <f t="shared" si="1160"/>
        <v>41.855438596491226</v>
      </c>
      <c r="AU698" s="119">
        <f t="shared" si="1161"/>
        <v>0.69363166953528388</v>
      </c>
      <c r="AV698" s="19">
        <f t="shared" si="1184"/>
        <v>36.363999999999997</v>
      </c>
      <c r="AW698" s="19">
        <f>98-AY698-(CD698*100/AO698)</f>
        <v>90.233250620347391</v>
      </c>
      <c r="AX698" s="120">
        <v>0.85</v>
      </c>
      <c r="AY698" s="19">
        <f>AX698*100/AO698</f>
        <v>2.1091811414392061</v>
      </c>
      <c r="AZ698" s="1" t="s">
        <v>431</v>
      </c>
      <c r="BA698" s="55">
        <v>28.7</v>
      </c>
      <c r="BB698" s="1" t="s">
        <v>431</v>
      </c>
      <c r="BC698" s="6">
        <v>3.81</v>
      </c>
      <c r="BD698" s="6"/>
      <c r="BE698" s="19"/>
      <c r="BF698" s="19"/>
      <c r="BG698" s="64">
        <v>4694.2857142857138</v>
      </c>
      <c r="BH698" s="64">
        <v>431.37254901960785</v>
      </c>
      <c r="BI698" s="19">
        <v>5.27</v>
      </c>
      <c r="BJ698" s="19">
        <v>79.2</v>
      </c>
      <c r="BK698" s="1">
        <v>20.8</v>
      </c>
      <c r="BL698" s="121">
        <f t="shared" si="1162"/>
        <v>3.8076923076923075</v>
      </c>
      <c r="BM698" s="122">
        <v>4.01</v>
      </c>
      <c r="BN698" s="6">
        <f t="shared" si="1163"/>
        <v>9.9503722084367254</v>
      </c>
      <c r="BO698" s="1" t="s">
        <v>431</v>
      </c>
      <c r="BP698" s="19">
        <v>22.1</v>
      </c>
      <c r="BQ698" s="19">
        <v>36.175999999999995</v>
      </c>
      <c r="BR698" s="42">
        <v>29651.600000000002</v>
      </c>
      <c r="BS698" s="6">
        <f t="shared" si="1164"/>
        <v>56.54</v>
      </c>
      <c r="BT698" s="4">
        <v>84.2</v>
      </c>
      <c r="BU698" s="42">
        <v>9181.3559322033907</v>
      </c>
      <c r="BV698" s="6">
        <f t="shared" si="1165"/>
        <v>15.799999999999997</v>
      </c>
      <c r="BW698" s="6">
        <f t="shared" si="1166"/>
        <v>27.969899999999999</v>
      </c>
      <c r="BX698" s="2">
        <v>8.14</v>
      </c>
      <c r="BY698" s="22">
        <f t="shared" si="1167"/>
        <v>2.3199000000000001</v>
      </c>
      <c r="BZ698" s="4">
        <v>48.4</v>
      </c>
      <c r="CA698" s="22">
        <f t="shared" si="1168"/>
        <v>13.793999999999999</v>
      </c>
      <c r="CB698" s="4">
        <v>41.6</v>
      </c>
      <c r="CC698" s="22">
        <f t="shared" si="1169"/>
        <v>11.856000000000002</v>
      </c>
      <c r="CD698" s="19">
        <v>2.2799999999999998</v>
      </c>
      <c r="CE698" s="123">
        <v>100</v>
      </c>
      <c r="CF698" s="123">
        <v>9858</v>
      </c>
      <c r="CG698" s="123">
        <v>99.6</v>
      </c>
      <c r="CH698" s="123">
        <v>7160</v>
      </c>
      <c r="CI698" s="123">
        <v>94.4</v>
      </c>
      <c r="CJ698" s="123">
        <v>96.7</v>
      </c>
      <c r="CK698" s="123">
        <v>6455</v>
      </c>
      <c r="CL698" s="19">
        <f t="shared" si="1170"/>
        <v>0.16818181818181821</v>
      </c>
      <c r="CM698" s="22"/>
      <c r="CN698" s="22"/>
      <c r="CO698" s="22"/>
      <c r="CP698" s="6"/>
      <c r="CQ698" s="19"/>
      <c r="CR698" s="19"/>
      <c r="CS698" s="20"/>
      <c r="CT698" s="22"/>
      <c r="CU698" s="139"/>
      <c r="CV698" s="139"/>
      <c r="CW698" s="22"/>
      <c r="CX698" s="22"/>
      <c r="CY698" s="1"/>
      <c r="CZ698" s="22"/>
      <c r="DA698" s="16"/>
      <c r="DB698" s="126" t="s">
        <v>440</v>
      </c>
      <c r="DC698" s="127"/>
      <c r="DD698" s="128" t="s">
        <v>1319</v>
      </c>
      <c r="DE698" s="1"/>
      <c r="DF698" s="1"/>
      <c r="DG698" s="1"/>
      <c r="DH698" s="1"/>
      <c r="DI698" s="105" t="s">
        <v>433</v>
      </c>
      <c r="DJ698" s="206" t="s">
        <v>490</v>
      </c>
      <c r="DK698" s="4">
        <v>2</v>
      </c>
      <c r="DL698" s="4" t="s">
        <v>456</v>
      </c>
      <c r="DM698" s="4" t="s">
        <v>456</v>
      </c>
      <c r="DN698" s="16" t="s">
        <v>442</v>
      </c>
      <c r="DO698" s="4">
        <v>0</v>
      </c>
      <c r="DP698" s="4">
        <v>0</v>
      </c>
      <c r="DQ698" s="4" t="s">
        <v>430</v>
      </c>
      <c r="DR698" s="1" t="s">
        <v>430</v>
      </c>
      <c r="DS698" s="1" t="s">
        <v>430</v>
      </c>
      <c r="DT698" s="1">
        <v>3915</v>
      </c>
      <c r="DU698" s="1">
        <v>68.5</v>
      </c>
      <c r="DV698" s="1">
        <v>31.5</v>
      </c>
      <c r="DW698" s="1" t="s">
        <v>430</v>
      </c>
      <c r="DX698" s="1" t="s">
        <v>430</v>
      </c>
      <c r="DY698" s="1" t="s">
        <v>430</v>
      </c>
      <c r="DZ698" s="1" t="s">
        <v>430</v>
      </c>
      <c r="EA698" s="8" t="s">
        <v>1320</v>
      </c>
      <c r="EB698" s="1"/>
      <c r="EC698" s="36"/>
      <c r="ED698" s="36"/>
      <c r="EE698" s="4">
        <v>6</v>
      </c>
      <c r="EF698" s="4">
        <v>40</v>
      </c>
      <c r="EG698" s="4">
        <v>3</v>
      </c>
      <c r="EH698" s="4">
        <v>1</v>
      </c>
      <c r="EI698" s="4" t="s">
        <v>3004</v>
      </c>
      <c r="EJ698" s="4" t="s">
        <v>430</v>
      </c>
      <c r="EK698" s="4" t="s">
        <v>430</v>
      </c>
      <c r="EL698" s="4" t="s">
        <v>430</v>
      </c>
      <c r="EM698" s="4" t="s">
        <v>430</v>
      </c>
      <c r="EN698" s="1">
        <v>0</v>
      </c>
      <c r="EO698" s="4">
        <v>4</v>
      </c>
      <c r="EP698" s="4">
        <v>3</v>
      </c>
      <c r="EQ698" s="31" t="s">
        <v>513</v>
      </c>
      <c r="ER698" s="14" t="s">
        <v>513</v>
      </c>
      <c r="ES698" s="129">
        <v>13739</v>
      </c>
      <c r="ET698" s="130">
        <v>75</v>
      </c>
      <c r="EU698" s="130">
        <v>30671</v>
      </c>
      <c r="EV698" s="130">
        <v>4000</v>
      </c>
      <c r="EW698" s="130">
        <v>39780</v>
      </c>
      <c r="EX698" s="130">
        <v>18067</v>
      </c>
      <c r="EY698" s="131">
        <f t="shared" si="1171"/>
        <v>2395.6842000000001</v>
      </c>
      <c r="EZ698" s="38">
        <f t="shared" si="1172"/>
        <v>14374.105200000002</v>
      </c>
      <c r="FA698" s="9"/>
      <c r="FB698" s="9"/>
      <c r="FC698" s="9"/>
      <c r="FD698" s="9"/>
      <c r="FE698" s="132"/>
      <c r="FF698" s="132"/>
      <c r="FG698" s="132"/>
      <c r="FH698" s="133"/>
      <c r="FI698" s="134"/>
      <c r="FJ698" s="133"/>
      <c r="FK698" s="135"/>
      <c r="FL698" s="136"/>
      <c r="FM698" s="9"/>
      <c r="FN698" s="1"/>
      <c r="FO698" s="40">
        <f>AC698/1000</f>
        <v>2.4129999999999998</v>
      </c>
      <c r="FP698" s="9"/>
      <c r="FQ698" s="118">
        <f t="shared" si="1174"/>
        <v>58.905806788171233</v>
      </c>
      <c r="FR698" s="137">
        <f t="shared" si="1175"/>
        <v>2.3956842000000003</v>
      </c>
      <c r="FS698" s="140"/>
      <c r="FT698" s="1">
        <v>3</v>
      </c>
      <c r="FU698" s="335" t="s">
        <v>430</v>
      </c>
      <c r="FV698" s="337">
        <v>39142</v>
      </c>
      <c r="FW698" s="210" t="s">
        <v>430</v>
      </c>
      <c r="FX698" s="1" t="s">
        <v>1322</v>
      </c>
      <c r="FY698" s="243" t="s">
        <v>2491</v>
      </c>
      <c r="FZ698" s="1">
        <v>0</v>
      </c>
      <c r="GA698" s="1">
        <v>3</v>
      </c>
      <c r="GB698" s="9" t="s">
        <v>1323</v>
      </c>
      <c r="GC698" s="9"/>
      <c r="GD698" s="1">
        <v>0</v>
      </c>
      <c r="GE698" s="20">
        <v>0</v>
      </c>
      <c r="GF698" s="237" t="s">
        <v>513</v>
      </c>
      <c r="GG698" s="1">
        <v>0</v>
      </c>
      <c r="GH698" s="28">
        <v>44179</v>
      </c>
      <c r="GI698" s="351">
        <v>1</v>
      </c>
      <c r="GJ698" s="244" t="s">
        <v>2608</v>
      </c>
      <c r="GK698" s="1">
        <v>0</v>
      </c>
      <c r="GL698" s="244" t="s">
        <v>513</v>
      </c>
      <c r="GM698" s="9" t="s">
        <v>1324</v>
      </c>
      <c r="GN698" s="1"/>
      <c r="GO698" s="10">
        <v>44144</v>
      </c>
      <c r="GP698" s="10"/>
      <c r="GQ698" s="20"/>
      <c r="GR698" s="138" t="s">
        <v>1018</v>
      </c>
      <c r="GS698" s="1"/>
      <c r="GT698" s="1"/>
      <c r="GU698" s="1"/>
      <c r="GV698" s="1"/>
      <c r="GW698" s="1"/>
      <c r="GX698" s="1"/>
      <c r="GY698" s="9"/>
      <c r="GZ698" s="9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9"/>
      <c r="KC698" s="9"/>
      <c r="KD698" s="9"/>
      <c r="KE698" s="20">
        <f t="shared" si="1176"/>
        <v>965.46073260000003</v>
      </c>
      <c r="KF698" s="20">
        <f t="shared" si="1177"/>
        <v>682.7699970000001</v>
      </c>
      <c r="KG698" s="20">
        <f t="shared" si="1178"/>
        <v>709.12252320000005</v>
      </c>
      <c r="KH698" s="20">
        <f t="shared" si="1179"/>
        <v>20.363315700000001</v>
      </c>
      <c r="KI698" s="20">
        <f t="shared" si="1180"/>
        <v>96.066936420000005</v>
      </c>
      <c r="KJ698" s="20">
        <f t="shared" si="1181"/>
        <v>55.577477755800011</v>
      </c>
      <c r="KK698" s="20">
        <f t="shared" si="1182"/>
        <v>330.46067854799998</v>
      </c>
      <c r="KL698" s="20">
        <f t="shared" si="1183"/>
        <v>284.03231875200009</v>
      </c>
      <c r="KM698" s="9"/>
      <c r="KN698" s="9"/>
      <c r="KO698" s="9"/>
      <c r="KP698" s="1"/>
      <c r="KQ698" s="9"/>
      <c r="KR698" s="9"/>
      <c r="KS698" s="23">
        <v>44179</v>
      </c>
      <c r="KT698" s="20">
        <v>3</v>
      </c>
      <c r="KU698" s="1">
        <v>5</v>
      </c>
      <c r="KV698" s="1">
        <v>3</v>
      </c>
      <c r="KW698" s="23">
        <v>44179</v>
      </c>
      <c r="KX698" s="1">
        <v>3</v>
      </c>
      <c r="KY698" s="1">
        <v>0</v>
      </c>
      <c r="KZ698" s="1">
        <v>2</v>
      </c>
      <c r="LA698" s="11" t="s">
        <v>2477</v>
      </c>
      <c r="LB698" s="11"/>
      <c r="LC698" s="11"/>
    </row>
    <row r="699" spans="1:315">
      <c r="A699" s="1">
        <v>164</v>
      </c>
      <c r="B699" s="1">
        <f>COUNTIFS($D$3:D699,D699,$F$3:F699,F699)</f>
        <v>1</v>
      </c>
      <c r="C699" s="34">
        <v>12960</v>
      </c>
      <c r="D699" s="21" t="s">
        <v>596</v>
      </c>
      <c r="E699" s="2" t="s">
        <v>512</v>
      </c>
      <c r="F699" s="12">
        <v>466101434</v>
      </c>
      <c r="G699" s="1">
        <v>74</v>
      </c>
      <c r="H699" s="441">
        <v>43998</v>
      </c>
      <c r="I699" s="29" t="s">
        <v>1189</v>
      </c>
      <c r="J699" s="24" t="s">
        <v>486</v>
      </c>
      <c r="K699" s="2" t="s">
        <v>429</v>
      </c>
      <c r="L699" s="1">
        <v>12</v>
      </c>
      <c r="M699" s="2" t="s">
        <v>540</v>
      </c>
      <c r="N699" s="2" t="s">
        <v>430</v>
      </c>
      <c r="O699" s="1"/>
      <c r="P699" s="1" t="s">
        <v>1160</v>
      </c>
      <c r="Q699" s="25"/>
      <c r="R699" s="25"/>
      <c r="S699" s="2"/>
      <c r="T699" s="49" t="s">
        <v>1013</v>
      </c>
      <c r="U699" s="49"/>
      <c r="V699" s="54" t="s">
        <v>1107</v>
      </c>
      <c r="W699" s="27"/>
      <c r="X699" s="56"/>
      <c r="Y699" s="56"/>
      <c r="Z699" s="29"/>
      <c r="AA699" s="1" t="s">
        <v>793</v>
      </c>
      <c r="AB699" s="1"/>
      <c r="AC699" s="112">
        <v>1621</v>
      </c>
      <c r="AD699" s="112">
        <v>19500</v>
      </c>
      <c r="AE699" s="11"/>
      <c r="AF699" s="11"/>
      <c r="AG699" s="11" t="s">
        <v>482</v>
      </c>
      <c r="AH699" s="112">
        <v>1500</v>
      </c>
      <c r="AI699" s="11"/>
      <c r="AJ699" s="11"/>
      <c r="AK699" s="112"/>
      <c r="AL699" s="1"/>
      <c r="AM699" s="11"/>
      <c r="AN699" s="1"/>
      <c r="AO699" s="113">
        <v>6.87</v>
      </c>
      <c r="AP699" s="114">
        <v>80.5</v>
      </c>
      <c r="AQ699" s="115">
        <v>11.1</v>
      </c>
      <c r="AR699" s="116">
        <f t="shared" si="1158"/>
        <v>98.47</v>
      </c>
      <c r="AS699" s="117">
        <f t="shared" si="1159"/>
        <v>8.53416149068323E-2</v>
      </c>
      <c r="AT699" s="118">
        <f t="shared" si="1160"/>
        <v>0.94729192546583851</v>
      </c>
      <c r="AU699" s="119">
        <f t="shared" si="1161"/>
        <v>7.5000000000000011E-2</v>
      </c>
      <c r="AV699" s="19">
        <f t="shared" si="1184"/>
        <v>6.4935400000000003</v>
      </c>
      <c r="AW699" s="19">
        <f>98-AY699-(CD699*100/AO699)</f>
        <v>94.520232896652118</v>
      </c>
      <c r="AX699" s="120">
        <v>0.23</v>
      </c>
      <c r="AY699" s="19">
        <f>AX699*100/AO699</f>
        <v>3.3478893740902476</v>
      </c>
      <c r="AZ699" s="1" t="s">
        <v>431</v>
      </c>
      <c r="BA699" s="55">
        <v>34</v>
      </c>
      <c r="BB699" s="1" t="s">
        <v>431</v>
      </c>
      <c r="BC699" s="6">
        <v>1.85</v>
      </c>
      <c r="BD699" s="6"/>
      <c r="BE699" s="19"/>
      <c r="BF699" s="19"/>
      <c r="BG699" s="64"/>
      <c r="BH699" s="159"/>
      <c r="BI699" s="19" t="s">
        <v>431</v>
      </c>
      <c r="BJ699" s="19">
        <v>87.5</v>
      </c>
      <c r="BK699" s="19">
        <f>100-BJ699</f>
        <v>12.5</v>
      </c>
      <c r="BL699" s="144">
        <f t="shared" si="1162"/>
        <v>7</v>
      </c>
      <c r="BM699" s="122">
        <v>0</v>
      </c>
      <c r="BN699" s="6">
        <f t="shared" si="1163"/>
        <v>0</v>
      </c>
      <c r="BO699" s="1" t="s">
        <v>431</v>
      </c>
      <c r="BP699" s="19">
        <v>71.400000000000006</v>
      </c>
      <c r="BQ699" s="1"/>
      <c r="BR699" s="4">
        <v>38075</v>
      </c>
      <c r="BS699" s="6">
        <v>95.6</v>
      </c>
      <c r="BT699" s="4">
        <v>99.6</v>
      </c>
      <c r="BU699" s="42">
        <v>28111.724137931036</v>
      </c>
      <c r="BV699" s="6">
        <f t="shared" si="1165"/>
        <v>0.40000000000000568</v>
      </c>
      <c r="BW699" s="6">
        <f t="shared" si="1166"/>
        <v>88.55</v>
      </c>
      <c r="BX699" s="2">
        <v>84.5</v>
      </c>
      <c r="BY699" s="22">
        <f t="shared" si="1167"/>
        <v>68.022499999999994</v>
      </c>
      <c r="BZ699" s="4">
        <v>21.1</v>
      </c>
      <c r="CA699" s="22">
        <f t="shared" si="1168"/>
        <v>16.985500000000002</v>
      </c>
      <c r="CB699" s="4">
        <v>4.4000000000000004</v>
      </c>
      <c r="CC699" s="22">
        <f t="shared" si="1169"/>
        <v>3.5420000000000003</v>
      </c>
      <c r="CD699" s="22">
        <v>9.0600000000000003E-3</v>
      </c>
      <c r="CE699" s="123">
        <v>99.9</v>
      </c>
      <c r="CF699" s="123">
        <v>12496</v>
      </c>
      <c r="CG699" s="123">
        <v>100</v>
      </c>
      <c r="CH699" s="123">
        <v>9795</v>
      </c>
      <c r="CI699" s="123">
        <v>98.8</v>
      </c>
      <c r="CJ699" s="123">
        <v>99.7</v>
      </c>
      <c r="CK699" s="123">
        <v>12553</v>
      </c>
      <c r="CL699" s="143">
        <f t="shared" si="1170"/>
        <v>4.0047393364928912</v>
      </c>
      <c r="CM699" s="22"/>
      <c r="CN699" s="22"/>
      <c r="CO699" s="22"/>
      <c r="CP699" s="6" t="s">
        <v>431</v>
      </c>
      <c r="CQ699" s="19"/>
      <c r="CR699" s="19"/>
      <c r="CS699" s="19"/>
      <c r="CT699" s="22"/>
      <c r="CU699" s="139"/>
      <c r="CV699" s="139"/>
      <c r="CW699" s="22"/>
      <c r="CX699" s="22"/>
      <c r="CY699" s="1"/>
      <c r="CZ699" s="22"/>
      <c r="DA699" s="16"/>
      <c r="DB699" s="126" t="s">
        <v>256</v>
      </c>
      <c r="DC699" s="127"/>
      <c r="DD699" s="128" t="s">
        <v>1190</v>
      </c>
      <c r="DE699" s="1"/>
      <c r="DF699" s="1"/>
      <c r="DG699" s="1"/>
      <c r="DH699" s="1"/>
      <c r="DI699" s="105" t="s">
        <v>435</v>
      </c>
      <c r="DJ699" s="205" t="s">
        <v>482</v>
      </c>
      <c r="DK699" s="4">
        <v>2</v>
      </c>
      <c r="DL699" s="4" t="s">
        <v>1191</v>
      </c>
      <c r="DM699" s="4" t="s">
        <v>1192</v>
      </c>
      <c r="DN699" s="16" t="s">
        <v>442</v>
      </c>
      <c r="DO699" s="4"/>
      <c r="DP699" s="4"/>
      <c r="DQ699" s="4"/>
      <c r="DR699" s="55" t="s">
        <v>1193</v>
      </c>
      <c r="DS699" s="22" t="s">
        <v>430</v>
      </c>
      <c r="DT699" s="22">
        <v>1041</v>
      </c>
      <c r="DU699" s="22">
        <v>17.8</v>
      </c>
      <c r="DV699" s="22">
        <v>82.2</v>
      </c>
      <c r="DW699" s="22" t="s">
        <v>430</v>
      </c>
      <c r="DX699" s="22" t="s">
        <v>430</v>
      </c>
      <c r="DY699" s="22" t="s">
        <v>430</v>
      </c>
      <c r="DZ699" s="22" t="s">
        <v>430</v>
      </c>
      <c r="EA699" s="2">
        <v>0</v>
      </c>
      <c r="EB699" s="2"/>
      <c r="EC699" s="36"/>
      <c r="ED699" s="36"/>
      <c r="EE699" s="4">
        <v>12</v>
      </c>
      <c r="EF699" s="4">
        <v>20</v>
      </c>
      <c r="EG699" s="4">
        <v>2</v>
      </c>
      <c r="EH699" s="4">
        <v>1</v>
      </c>
      <c r="EI699" s="4" t="s">
        <v>2824</v>
      </c>
      <c r="EJ699" s="4">
        <v>154</v>
      </c>
      <c r="EK699" s="4">
        <v>54</v>
      </c>
      <c r="EL699" s="6">
        <f>EK699/(EJ699*EJ699*0.01*0.01)</f>
        <v>22.769438353853939</v>
      </c>
      <c r="EM699" s="4"/>
      <c r="EN699" s="1">
        <v>1</v>
      </c>
      <c r="EO699" s="4">
        <v>2</v>
      </c>
      <c r="EP699" s="4">
        <v>2</v>
      </c>
      <c r="EQ699" s="31" t="s">
        <v>513</v>
      </c>
      <c r="ER699" s="14" t="s">
        <v>513</v>
      </c>
      <c r="ES699" s="129">
        <v>12960</v>
      </c>
      <c r="ET699" s="130">
        <v>75</v>
      </c>
      <c r="EU699" s="130">
        <v>16693</v>
      </c>
      <c r="EV699" s="130">
        <v>4000</v>
      </c>
      <c r="EW699" s="130">
        <v>40560</v>
      </c>
      <c r="EX699" s="130">
        <v>11090</v>
      </c>
      <c r="EY699" s="131">
        <f t="shared" si="1171"/>
        <v>1499.3680000000002</v>
      </c>
      <c r="EZ699" s="38">
        <f t="shared" si="1172"/>
        <v>17992.416000000001</v>
      </c>
      <c r="FA699" s="9"/>
      <c r="FB699" s="9"/>
      <c r="FC699" s="9"/>
      <c r="FD699" s="9"/>
      <c r="FE699" s="132"/>
      <c r="FF699" s="132"/>
      <c r="FG699" s="132"/>
      <c r="FH699" s="133"/>
      <c r="FI699" s="11"/>
      <c r="FJ699" s="133"/>
      <c r="FK699" s="135"/>
      <c r="FL699" s="136"/>
      <c r="FM699" s="9"/>
      <c r="FN699" s="1"/>
      <c r="FO699" s="40">
        <f>AC699/1000</f>
        <v>1.621</v>
      </c>
      <c r="FP699" s="9"/>
      <c r="FQ699" s="118">
        <f t="shared" si="1174"/>
        <v>66.4350326484155</v>
      </c>
      <c r="FR699" s="137">
        <f t="shared" si="1175"/>
        <v>1.4993680000000003</v>
      </c>
      <c r="FS699" s="140">
        <f>DT699/EY699</f>
        <v>0.69429252858537727</v>
      </c>
      <c r="FT699" s="42">
        <v>120</v>
      </c>
      <c r="FU699" s="337">
        <v>44409</v>
      </c>
      <c r="FV699" s="343" t="s">
        <v>430</v>
      </c>
      <c r="FW699" s="237" t="s">
        <v>2609</v>
      </c>
      <c r="FX699" s="208" t="s">
        <v>430</v>
      </c>
      <c r="FY699" s="243" t="s">
        <v>2429</v>
      </c>
      <c r="FZ699" s="1">
        <v>0</v>
      </c>
      <c r="GA699" s="1">
        <v>3</v>
      </c>
      <c r="GB699" s="9" t="s">
        <v>500</v>
      </c>
      <c r="GC699" s="9"/>
      <c r="GD699" s="1"/>
      <c r="GE699" s="20">
        <v>1</v>
      </c>
      <c r="GF699" s="237" t="s">
        <v>2440</v>
      </c>
      <c r="GG699" s="1">
        <v>1</v>
      </c>
      <c r="GH699" s="28">
        <v>44411</v>
      </c>
      <c r="GI699" s="351">
        <v>1</v>
      </c>
      <c r="GJ699" s="244" t="s">
        <v>2750</v>
      </c>
      <c r="GK699" s="1">
        <v>0</v>
      </c>
      <c r="GL699" s="244" t="s">
        <v>513</v>
      </c>
      <c r="GM699" s="11" t="s">
        <v>1017</v>
      </c>
      <c r="GN699" s="1"/>
      <c r="GO699" s="10">
        <v>43998</v>
      </c>
      <c r="GP699" s="10"/>
      <c r="GQ699" s="20"/>
      <c r="GR699" s="138" t="s">
        <v>1018</v>
      </c>
      <c r="GS699" s="1"/>
      <c r="GT699" s="1"/>
      <c r="GU699" s="1"/>
      <c r="GV699" s="1"/>
      <c r="GW699" s="1"/>
      <c r="GX699" s="1"/>
      <c r="GY699" s="9"/>
      <c r="GZ699" s="9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1"/>
      <c r="IE699" s="11"/>
      <c r="IF699" s="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9"/>
      <c r="KC699" s="9"/>
      <c r="KD699" s="9"/>
      <c r="KE699" s="20">
        <f t="shared" si="1176"/>
        <v>103.0065816</v>
      </c>
      <c r="KF699" s="20">
        <f t="shared" si="1177"/>
        <v>1206.9912400000003</v>
      </c>
      <c r="KG699" s="20">
        <f t="shared" si="1178"/>
        <v>166.42984800000002</v>
      </c>
      <c r="KH699" s="20">
        <f t="shared" si="1179"/>
        <v>3.448546400000001</v>
      </c>
      <c r="KI699" s="20">
        <f t="shared" si="1180"/>
        <v>0</v>
      </c>
      <c r="KJ699" s="20">
        <f t="shared" si="1181"/>
        <v>1019.9075978000001</v>
      </c>
      <c r="KK699" s="20">
        <f t="shared" si="1182"/>
        <v>254.67515164000011</v>
      </c>
      <c r="KL699" s="20">
        <f t="shared" si="1183"/>
        <v>53.107614560000016</v>
      </c>
      <c r="KM699" s="9"/>
      <c r="KN699" s="9"/>
      <c r="KO699" s="9"/>
      <c r="KP699" s="1"/>
      <c r="KQ699" s="9"/>
      <c r="KR699" s="9"/>
      <c r="KS699" s="23">
        <v>44411</v>
      </c>
      <c r="KT699" s="20">
        <v>1</v>
      </c>
      <c r="KU699" s="1">
        <v>2</v>
      </c>
      <c r="KV699" s="2">
        <v>1</v>
      </c>
      <c r="KW699" s="23">
        <v>44866</v>
      </c>
      <c r="KX699" s="1">
        <v>1</v>
      </c>
      <c r="KY699" s="1">
        <v>0</v>
      </c>
      <c r="KZ699" s="1">
        <v>0</v>
      </c>
      <c r="LA699" s="11" t="s">
        <v>2428</v>
      </c>
      <c r="LB699" s="11"/>
      <c r="LC699" s="11"/>
    </row>
    <row r="700" spans="1:315">
      <c r="A700" s="1">
        <v>89</v>
      </c>
      <c r="B700" s="1">
        <f>COUNTIFS($D$3:D700,D700,$F$3:F700,F700)</f>
        <v>1</v>
      </c>
      <c r="C700" s="34">
        <v>12497</v>
      </c>
      <c r="D700" s="72" t="s">
        <v>558</v>
      </c>
      <c r="E700" s="73" t="s">
        <v>495</v>
      </c>
      <c r="F700" s="75">
        <v>7504285349</v>
      </c>
      <c r="G700" s="74">
        <v>45</v>
      </c>
      <c r="H700" s="442">
        <v>43894</v>
      </c>
      <c r="I700" s="29" t="s">
        <v>436</v>
      </c>
      <c r="J700" s="24" t="s">
        <v>486</v>
      </c>
      <c r="K700" s="2" t="s">
        <v>429</v>
      </c>
      <c r="L700" s="1">
        <v>24</v>
      </c>
      <c r="M700" s="2" t="s">
        <v>822</v>
      </c>
      <c r="N700" s="2" t="s">
        <v>430</v>
      </c>
      <c r="O700" s="1"/>
      <c r="P700" s="1" t="s">
        <v>1075</v>
      </c>
      <c r="Q700" s="25"/>
      <c r="R700" s="25"/>
      <c r="S700" s="2"/>
      <c r="T700" s="49" t="s">
        <v>1013</v>
      </c>
      <c r="U700" s="49"/>
      <c r="V700" s="50" t="s">
        <v>1014</v>
      </c>
      <c r="W700" s="27"/>
      <c r="X700" s="56"/>
      <c r="Y700" s="56"/>
      <c r="Z700" s="29"/>
      <c r="AA700" s="1" t="s">
        <v>797</v>
      </c>
      <c r="AB700" s="1"/>
      <c r="AC700" s="112">
        <v>212</v>
      </c>
      <c r="AD700" s="112">
        <v>5000</v>
      </c>
      <c r="AE700" s="11"/>
      <c r="AF700" s="11"/>
      <c r="AG700" s="11" t="s">
        <v>482</v>
      </c>
      <c r="AH700" s="112">
        <v>350</v>
      </c>
      <c r="AI700" s="11"/>
      <c r="AJ700" s="11"/>
      <c r="AK700" s="112"/>
      <c r="AL700" s="1"/>
      <c r="AM700" s="11"/>
      <c r="AN700" s="1"/>
      <c r="AO700" s="113">
        <v>43.9</v>
      </c>
      <c r="AP700" s="114">
        <v>43.2</v>
      </c>
      <c r="AQ700" s="115">
        <v>11.5</v>
      </c>
      <c r="AR700" s="116">
        <f t="shared" si="1158"/>
        <v>98.6</v>
      </c>
      <c r="AS700" s="117">
        <f t="shared" si="1159"/>
        <v>1.0162037037037035</v>
      </c>
      <c r="AT700" s="118">
        <f t="shared" si="1160"/>
        <v>11.68634259259259</v>
      </c>
      <c r="AU700" s="119">
        <f t="shared" si="1161"/>
        <v>0.80255941499085914</v>
      </c>
      <c r="AV700" s="19">
        <f t="shared" si="1184"/>
        <v>38.960979999999992</v>
      </c>
      <c r="AW700" s="19">
        <f>97-AY700-(CD700*100/AO700)</f>
        <v>88.749384965831425</v>
      </c>
      <c r="AX700" s="120">
        <v>3.1520199999999998</v>
      </c>
      <c r="AY700" s="19">
        <v>7.18</v>
      </c>
      <c r="AZ700" s="1" t="s">
        <v>431</v>
      </c>
      <c r="BA700" s="55">
        <v>23</v>
      </c>
      <c r="BB700" s="1" t="s">
        <v>431</v>
      </c>
      <c r="BC700" s="6">
        <v>0.43</v>
      </c>
      <c r="BD700" s="6"/>
      <c r="BE700" s="22"/>
      <c r="BF700" s="19"/>
      <c r="BG700" s="2">
        <v>5927</v>
      </c>
      <c r="BH700" s="64">
        <v>368.3</v>
      </c>
      <c r="BI700" s="19">
        <v>0.53</v>
      </c>
      <c r="BJ700" s="19">
        <v>37.799999999999997</v>
      </c>
      <c r="BK700" s="1">
        <v>62.2</v>
      </c>
      <c r="BL700" s="121">
        <f t="shared" si="1162"/>
        <v>0.60771704180064301</v>
      </c>
      <c r="BM700" s="122">
        <v>0.82</v>
      </c>
      <c r="BN700" s="6">
        <f t="shared" si="1163"/>
        <v>1.8678815489749432</v>
      </c>
      <c r="BO700" s="1" t="s">
        <v>431</v>
      </c>
      <c r="BP700" s="19">
        <v>69.740000000000009</v>
      </c>
      <c r="BQ700" s="19">
        <v>61.471999999999994</v>
      </c>
      <c r="BR700" s="42">
        <v>76536</v>
      </c>
      <c r="BS700" s="6">
        <f t="shared" ref="BS700:BS715" si="1185">BX700+BZ700</f>
        <v>77.599999999999994</v>
      </c>
      <c r="BT700" s="4">
        <v>85</v>
      </c>
      <c r="BU700" s="42">
        <v>13075.605</v>
      </c>
      <c r="BV700" s="6">
        <f t="shared" si="1165"/>
        <v>15</v>
      </c>
      <c r="BW700" s="6">
        <f t="shared" si="1166"/>
        <v>42.638400000000004</v>
      </c>
      <c r="BX700" s="4">
        <v>57</v>
      </c>
      <c r="BY700" s="22">
        <f t="shared" si="1167"/>
        <v>24.624000000000002</v>
      </c>
      <c r="BZ700" s="4">
        <v>20.6</v>
      </c>
      <c r="CA700" s="22">
        <f t="shared" si="1168"/>
        <v>8.8992000000000004</v>
      </c>
      <c r="CB700" s="4">
        <v>21.1</v>
      </c>
      <c r="CC700" s="22">
        <f t="shared" si="1169"/>
        <v>9.1152000000000015</v>
      </c>
      <c r="CD700" s="22">
        <v>0.47</v>
      </c>
      <c r="CE700" s="123">
        <v>98.2</v>
      </c>
      <c r="CF700" s="124">
        <v>9744.4</v>
      </c>
      <c r="CG700" s="123">
        <v>95.7</v>
      </c>
      <c r="CH700" s="124">
        <v>5987.2000000000007</v>
      </c>
      <c r="CI700" s="123">
        <v>72.2</v>
      </c>
      <c r="CJ700" s="123">
        <v>91.4</v>
      </c>
      <c r="CK700" s="124">
        <v>7408.5999999999995</v>
      </c>
      <c r="CL700" s="19">
        <f t="shared" si="1170"/>
        <v>2.7669902912621356</v>
      </c>
      <c r="CM700" s="22"/>
      <c r="CN700" s="22"/>
      <c r="CO700" s="22"/>
      <c r="CP700" s="6"/>
      <c r="CQ700" s="22">
        <v>18.899999999999999</v>
      </c>
      <c r="CR700" s="19"/>
      <c r="CS700" s="19"/>
      <c r="CT700" s="22"/>
      <c r="CU700" s="139"/>
      <c r="CV700" s="139"/>
      <c r="CW700" s="22"/>
      <c r="CX700" s="22"/>
      <c r="CY700" s="1"/>
      <c r="CZ700" s="22"/>
      <c r="DA700" s="1"/>
      <c r="DB700" s="126" t="s">
        <v>440</v>
      </c>
      <c r="DC700" s="127"/>
      <c r="DD700" s="128" t="s">
        <v>1085</v>
      </c>
      <c r="DE700" s="1"/>
      <c r="DF700" s="1"/>
      <c r="DG700" s="1"/>
      <c r="DH700" s="1"/>
      <c r="DI700" s="1" t="s">
        <v>433</v>
      </c>
      <c r="DJ700" s="206" t="s">
        <v>490</v>
      </c>
      <c r="DK700" s="4">
        <v>2</v>
      </c>
      <c r="DL700" s="4" t="s">
        <v>456</v>
      </c>
      <c r="DM700" s="4" t="s">
        <v>441</v>
      </c>
      <c r="DN700" s="16">
        <v>0</v>
      </c>
      <c r="DO700" s="4"/>
      <c r="DP700" s="4"/>
      <c r="DQ700" s="4"/>
      <c r="DR700" s="1" t="s">
        <v>430</v>
      </c>
      <c r="DS700" s="1" t="s">
        <v>430</v>
      </c>
      <c r="DT700" s="1">
        <v>609</v>
      </c>
      <c r="DU700" s="1">
        <v>17.399999999999999</v>
      </c>
      <c r="DV700" s="1">
        <v>82.6</v>
      </c>
      <c r="DW700" s="1" t="s">
        <v>430</v>
      </c>
      <c r="DX700" s="1" t="s">
        <v>430</v>
      </c>
      <c r="DY700" s="1" t="s">
        <v>430</v>
      </c>
      <c r="DZ700" s="1" t="s">
        <v>430</v>
      </c>
      <c r="EA700" s="1">
        <v>0</v>
      </c>
      <c r="EB700" s="1"/>
      <c r="EC700" s="36"/>
      <c r="ED700" s="36"/>
      <c r="EE700" s="4">
        <v>24</v>
      </c>
      <c r="EF700" s="4">
        <v>35</v>
      </c>
      <c r="EG700" s="4">
        <v>3</v>
      </c>
      <c r="EH700" s="4">
        <v>1</v>
      </c>
      <c r="EI700" s="4" t="s">
        <v>3006</v>
      </c>
      <c r="EJ700" s="4">
        <v>175</v>
      </c>
      <c r="EK700" s="4">
        <v>52</v>
      </c>
      <c r="EL700" s="6">
        <f>EK700/(EJ700*EJ700*0.01*0.01)</f>
        <v>16.979591836734695</v>
      </c>
      <c r="EM700" s="4">
        <v>2</v>
      </c>
      <c r="EN700" s="1">
        <v>1</v>
      </c>
      <c r="EO700" s="4">
        <v>3</v>
      </c>
      <c r="EP700" s="4">
        <v>3</v>
      </c>
      <c r="EQ700" s="31" t="s">
        <v>513</v>
      </c>
      <c r="ER700" s="40" t="s">
        <v>513</v>
      </c>
      <c r="ES700" s="129">
        <v>12497</v>
      </c>
      <c r="ET700" s="130">
        <v>75</v>
      </c>
      <c r="EU700" s="130">
        <v>36216</v>
      </c>
      <c r="EV700" s="130">
        <v>8000</v>
      </c>
      <c r="EW700" s="130">
        <v>40560</v>
      </c>
      <c r="EX700" s="130">
        <v>3785</v>
      </c>
      <c r="EY700" s="131">
        <f t="shared" si="1171"/>
        <v>255.86600000000001</v>
      </c>
      <c r="EZ700" s="38">
        <f t="shared" si="1172"/>
        <v>6140.7840000000006</v>
      </c>
      <c r="FA700" s="9"/>
      <c r="FB700" s="9"/>
      <c r="FC700" s="9"/>
      <c r="FD700" s="9"/>
      <c r="FE700" s="132"/>
      <c r="FF700" s="132"/>
      <c r="FG700" s="132"/>
      <c r="FH700" s="133"/>
      <c r="FI700" s="11"/>
      <c r="FJ700" s="133"/>
      <c r="FK700" s="135"/>
      <c r="FL700" s="136"/>
      <c r="FM700" s="9"/>
      <c r="FN700" s="1"/>
      <c r="FO700" s="40">
        <f>AC700/1000</f>
        <v>0.21199999999999999</v>
      </c>
      <c r="FP700" s="9"/>
      <c r="FQ700" s="118">
        <f t="shared" si="1174"/>
        <v>10.451181798100286</v>
      </c>
      <c r="FR700" s="137">
        <f t="shared" si="1175"/>
        <v>0.25586600000000004</v>
      </c>
      <c r="FS700" s="140">
        <f>DT700/EY700</f>
        <v>2.3801521108705335</v>
      </c>
      <c r="FT700" s="42">
        <v>20</v>
      </c>
      <c r="FU700" s="335"/>
      <c r="FV700" s="344">
        <v>43862</v>
      </c>
      <c r="FW700" s="335"/>
      <c r="FX700" s="348" t="s">
        <v>2629</v>
      </c>
      <c r="FY700" s="241" t="s">
        <v>3005</v>
      </c>
      <c r="FZ700" s="1">
        <v>0</v>
      </c>
      <c r="GA700" s="2">
        <v>2</v>
      </c>
      <c r="GB700" s="11" t="s">
        <v>500</v>
      </c>
      <c r="GC700" s="11"/>
      <c r="GD700" s="1"/>
      <c r="GE700" s="20">
        <v>0</v>
      </c>
      <c r="GF700" s="237" t="s">
        <v>513</v>
      </c>
      <c r="GG700" s="1">
        <v>1</v>
      </c>
      <c r="GH700" s="219">
        <v>44013</v>
      </c>
      <c r="GI700" s="352" t="s">
        <v>2488</v>
      </c>
      <c r="GJ700" s="29" t="s">
        <v>2864</v>
      </c>
      <c r="GK700" s="1">
        <v>0</v>
      </c>
      <c r="GL700" s="244" t="s">
        <v>513</v>
      </c>
      <c r="GM700" s="11" t="s">
        <v>1017</v>
      </c>
      <c r="GN700" s="1"/>
      <c r="GO700" s="10">
        <v>43894</v>
      </c>
      <c r="GP700" s="10"/>
      <c r="GQ700" s="20"/>
      <c r="GR700" s="138" t="s">
        <v>1018</v>
      </c>
      <c r="GS700" s="1"/>
      <c r="GT700" s="19"/>
      <c r="GU700" s="1"/>
      <c r="GV700" s="11"/>
      <c r="GW700" s="1"/>
      <c r="GX700" s="1"/>
      <c r="GY700" s="9"/>
      <c r="GZ700" s="11">
        <v>1</v>
      </c>
      <c r="HA700" s="51">
        <v>0</v>
      </c>
      <c r="HB700" s="51">
        <v>0</v>
      </c>
      <c r="HC700" s="52">
        <v>593.88</v>
      </c>
      <c r="HD700" s="51">
        <v>0</v>
      </c>
      <c r="HE700" s="51">
        <v>0</v>
      </c>
      <c r="HF700" s="51">
        <v>0</v>
      </c>
      <c r="HG700" s="52">
        <v>32377.3</v>
      </c>
      <c r="HH700" s="51">
        <v>0</v>
      </c>
      <c r="HI700" s="52">
        <v>2271.6999999999998</v>
      </c>
      <c r="HJ700" s="51">
        <v>0</v>
      </c>
      <c r="HK700" s="51">
        <v>0</v>
      </c>
      <c r="HL700" s="51">
        <v>0</v>
      </c>
      <c r="HM700" s="51">
        <v>117.12</v>
      </c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20"/>
      <c r="IC700" s="20"/>
      <c r="ID700" s="11"/>
      <c r="IE700" s="11"/>
      <c r="IF700" s="20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9"/>
      <c r="KC700" s="9"/>
      <c r="KD700" s="9"/>
      <c r="KE700" s="20">
        <f t="shared" si="1176"/>
        <v>112.32517400000002</v>
      </c>
      <c r="KF700" s="20">
        <f t="shared" si="1177"/>
        <v>110.53411200000004</v>
      </c>
      <c r="KG700" s="20">
        <f t="shared" si="1178"/>
        <v>29.424590000000006</v>
      </c>
      <c r="KH700" s="20">
        <f t="shared" si="1179"/>
        <v>8.0649474932000018</v>
      </c>
      <c r="KI700" s="20">
        <f t="shared" si="1180"/>
        <v>2.0981012000000003</v>
      </c>
      <c r="KJ700" s="20">
        <f t="shared" si="1181"/>
        <v>63.004443840000008</v>
      </c>
      <c r="KK700" s="20">
        <f t="shared" si="1182"/>
        <v>22.770027072000001</v>
      </c>
      <c r="KL700" s="20">
        <f t="shared" si="1183"/>
        <v>23.322697632000008</v>
      </c>
      <c r="KM700" s="9"/>
      <c r="KN700" s="9"/>
      <c r="KO700" s="9"/>
      <c r="KP700" s="1"/>
      <c r="KQ700" s="9"/>
      <c r="KR700" s="9"/>
      <c r="KS700" s="23">
        <v>44013</v>
      </c>
      <c r="KT700" s="20">
        <v>2</v>
      </c>
      <c r="KU700" s="1">
        <v>2</v>
      </c>
      <c r="KV700" s="2">
        <v>2</v>
      </c>
      <c r="KW700" s="23">
        <v>44820</v>
      </c>
      <c r="KX700" s="1">
        <v>1</v>
      </c>
      <c r="KY700" s="1">
        <v>0</v>
      </c>
      <c r="KZ700" s="1">
        <v>0</v>
      </c>
      <c r="LA700" s="11" t="s">
        <v>2428</v>
      </c>
      <c r="LB700" s="11"/>
      <c r="LC700" s="11"/>
    </row>
    <row r="701" spans="1:315">
      <c r="A701" s="1">
        <v>202</v>
      </c>
      <c r="B701" s="1">
        <f>COUNTIFS($D$3:D701,D701,$F$3:F701,F701)</f>
        <v>2</v>
      </c>
      <c r="C701" s="34">
        <v>13255</v>
      </c>
      <c r="D701" s="72" t="s">
        <v>558</v>
      </c>
      <c r="E701" s="73" t="s">
        <v>495</v>
      </c>
      <c r="F701" s="75">
        <v>7504285349</v>
      </c>
      <c r="G701" s="74">
        <v>45</v>
      </c>
      <c r="H701" s="442">
        <v>44057</v>
      </c>
      <c r="I701" s="29" t="s">
        <v>441</v>
      </c>
      <c r="J701" s="24" t="s">
        <v>486</v>
      </c>
      <c r="K701" s="2" t="s">
        <v>429</v>
      </c>
      <c r="L701" s="1">
        <v>11</v>
      </c>
      <c r="M701" s="2" t="s">
        <v>661</v>
      </c>
      <c r="N701" s="2" t="s">
        <v>643</v>
      </c>
      <c r="O701" s="1"/>
      <c r="P701" s="1" t="s">
        <v>1246</v>
      </c>
      <c r="Q701" s="25"/>
      <c r="R701" s="25"/>
      <c r="S701" s="2"/>
      <c r="T701" s="41"/>
      <c r="U701" s="41"/>
      <c r="V701" s="54" t="s">
        <v>1107</v>
      </c>
      <c r="W701" s="27"/>
      <c r="X701" s="56"/>
      <c r="Y701" s="56"/>
      <c r="Z701" s="29"/>
      <c r="AA701" s="1" t="s">
        <v>760</v>
      </c>
      <c r="AB701" s="1"/>
      <c r="AC701" s="112">
        <v>624</v>
      </c>
      <c r="AD701" s="112">
        <v>6860</v>
      </c>
      <c r="AE701" s="11"/>
      <c r="AF701" s="11"/>
      <c r="AG701" s="11" t="s">
        <v>490</v>
      </c>
      <c r="AH701" s="112">
        <v>450</v>
      </c>
      <c r="AI701" s="11"/>
      <c r="AJ701" s="11"/>
      <c r="AK701" s="112"/>
      <c r="AL701" s="1"/>
      <c r="AM701" s="11"/>
      <c r="AN701" s="1"/>
      <c r="AO701" s="113">
        <v>36.200000000000003</v>
      </c>
      <c r="AP701" s="114">
        <v>58</v>
      </c>
      <c r="AQ701" s="115">
        <v>4.3</v>
      </c>
      <c r="AR701" s="116">
        <f t="shared" si="1158"/>
        <v>98.5</v>
      </c>
      <c r="AS701" s="117">
        <f t="shared" si="1159"/>
        <v>0.62413793103448278</v>
      </c>
      <c r="AT701" s="118">
        <f t="shared" si="1160"/>
        <v>2.6837931034482758</v>
      </c>
      <c r="AU701" s="119">
        <f t="shared" si="1161"/>
        <v>0.58105939004815421</v>
      </c>
      <c r="AV701" s="19">
        <f t="shared" si="1184"/>
        <v>26.176000000000009</v>
      </c>
      <c r="AW701" s="19">
        <f>98-AY701-(CD701*100/AO701)</f>
        <v>72.309392265193381</v>
      </c>
      <c r="AX701" s="148">
        <v>8.3800000000000008</v>
      </c>
      <c r="AY701" s="19">
        <f>AX701*100/AO701</f>
        <v>23.149171270718234</v>
      </c>
      <c r="AZ701" s="1" t="s">
        <v>431</v>
      </c>
      <c r="BA701" s="55">
        <v>38.700000000000003</v>
      </c>
      <c r="BB701" s="1" t="s">
        <v>431</v>
      </c>
      <c r="BC701" s="6">
        <v>1.7999999999999999E-2</v>
      </c>
      <c r="BD701" s="6"/>
      <c r="BE701" s="19"/>
      <c r="BF701" s="19"/>
      <c r="BG701" s="2">
        <v>5280</v>
      </c>
      <c r="BH701" s="2">
        <v>266</v>
      </c>
      <c r="BI701" s="19">
        <v>0</v>
      </c>
      <c r="BJ701" s="19">
        <v>51.1</v>
      </c>
      <c r="BK701" s="19">
        <v>48.9</v>
      </c>
      <c r="BL701" s="121">
        <f t="shared" si="1162"/>
        <v>1.0449897750511248</v>
      </c>
      <c r="BM701" s="122">
        <v>1.47</v>
      </c>
      <c r="BN701" s="6">
        <f t="shared" si="1163"/>
        <v>4.0607734806629834</v>
      </c>
      <c r="BO701" s="1" t="s">
        <v>431</v>
      </c>
      <c r="BP701" s="19">
        <v>12</v>
      </c>
      <c r="BQ701" s="19">
        <v>29.9</v>
      </c>
      <c r="BR701" s="42">
        <v>56673.100000000006</v>
      </c>
      <c r="BS701" s="6">
        <f t="shared" si="1185"/>
        <v>73</v>
      </c>
      <c r="BT701" s="4">
        <v>60.9</v>
      </c>
      <c r="BU701" s="42">
        <v>7908.4745762711873</v>
      </c>
      <c r="BV701" s="6">
        <f t="shared" si="1165"/>
        <v>39.1</v>
      </c>
      <c r="BW701" s="6">
        <f t="shared" si="1166"/>
        <v>57.71</v>
      </c>
      <c r="BX701" s="2">
        <v>47.7</v>
      </c>
      <c r="BY701" s="22">
        <f t="shared" si="1167"/>
        <v>27.666000000000004</v>
      </c>
      <c r="BZ701" s="4">
        <v>25.3</v>
      </c>
      <c r="CA701" s="22">
        <f t="shared" si="1168"/>
        <v>14.674000000000001</v>
      </c>
      <c r="CB701" s="4">
        <v>26.5</v>
      </c>
      <c r="CC701" s="22">
        <f t="shared" si="1169"/>
        <v>15.37</v>
      </c>
      <c r="CD701" s="22">
        <v>0.92</v>
      </c>
      <c r="CE701" s="123">
        <v>98.2</v>
      </c>
      <c r="CF701" s="123">
        <v>7517</v>
      </c>
      <c r="CG701" s="123">
        <v>95.5</v>
      </c>
      <c r="CH701" s="123">
        <v>5075</v>
      </c>
      <c r="CI701" s="123">
        <v>76.8</v>
      </c>
      <c r="CJ701" s="123">
        <v>91.8</v>
      </c>
      <c r="CK701" s="123">
        <v>5476</v>
      </c>
      <c r="CL701" s="19">
        <f t="shared" si="1170"/>
        <v>1.8853754940711462</v>
      </c>
      <c r="CM701" s="22"/>
      <c r="CN701" s="22"/>
      <c r="CO701" s="22"/>
      <c r="CP701" s="6">
        <v>0.93</v>
      </c>
      <c r="CQ701" s="19"/>
      <c r="CR701" s="19"/>
      <c r="CS701" s="19"/>
      <c r="CT701" s="22"/>
      <c r="CU701" s="139"/>
      <c r="CV701" s="139"/>
      <c r="CW701" s="22"/>
      <c r="CX701" s="22"/>
      <c r="CY701" s="1"/>
      <c r="CZ701" s="22"/>
      <c r="DA701" s="16"/>
      <c r="DB701" s="126" t="s">
        <v>440</v>
      </c>
      <c r="DC701" s="127"/>
      <c r="DD701" s="128" t="s">
        <v>1256</v>
      </c>
      <c r="DE701" s="1"/>
      <c r="DF701" s="1"/>
      <c r="DG701" s="1"/>
      <c r="DH701" s="1"/>
      <c r="DI701" s="1" t="s">
        <v>433</v>
      </c>
      <c r="DJ701" s="206" t="s">
        <v>490</v>
      </c>
      <c r="DK701" s="4">
        <v>2</v>
      </c>
      <c r="DL701" s="4"/>
      <c r="DM701" s="4"/>
      <c r="DN701" s="16">
        <v>0</v>
      </c>
      <c r="DO701" s="4"/>
      <c r="DP701" s="4"/>
      <c r="DQ701" s="4"/>
      <c r="DR701" s="1" t="s">
        <v>430</v>
      </c>
      <c r="DS701" s="1" t="s">
        <v>430</v>
      </c>
      <c r="DT701" s="1">
        <v>579</v>
      </c>
      <c r="DU701" s="1">
        <v>13</v>
      </c>
      <c r="DV701" s="1">
        <v>87</v>
      </c>
      <c r="DW701" s="1" t="s">
        <v>430</v>
      </c>
      <c r="DX701" s="1" t="s">
        <v>430</v>
      </c>
      <c r="DY701" s="1" t="s">
        <v>430</v>
      </c>
      <c r="DZ701" s="1" t="s">
        <v>430</v>
      </c>
      <c r="EA701" s="1">
        <v>0</v>
      </c>
      <c r="EB701" s="1"/>
      <c r="EC701" s="36"/>
      <c r="ED701" s="36"/>
      <c r="EE701" s="4">
        <v>11</v>
      </c>
      <c r="EF701" s="4">
        <v>18</v>
      </c>
      <c r="EG701" s="4"/>
      <c r="EH701" s="4">
        <v>1</v>
      </c>
      <c r="EI701" s="4" t="s">
        <v>3006</v>
      </c>
      <c r="EJ701" s="4">
        <v>175</v>
      </c>
      <c r="EK701" s="4">
        <v>52</v>
      </c>
      <c r="EL701" s="6">
        <f>EK701/(EJ701*EJ701*0.01*0.01)</f>
        <v>16.979591836734695</v>
      </c>
      <c r="EM701" s="4">
        <v>2</v>
      </c>
      <c r="EN701" s="1">
        <v>1</v>
      </c>
      <c r="EO701" s="4">
        <v>3</v>
      </c>
      <c r="EP701" s="4">
        <v>3</v>
      </c>
      <c r="EQ701" s="31" t="s">
        <v>513</v>
      </c>
      <c r="ER701" s="40" t="s">
        <v>513</v>
      </c>
      <c r="ES701" s="129">
        <v>12497</v>
      </c>
      <c r="ET701" s="130">
        <v>75</v>
      </c>
      <c r="EU701" s="130">
        <v>36216</v>
      </c>
      <c r="EV701" s="130">
        <v>8000</v>
      </c>
      <c r="EW701" s="130">
        <v>40560</v>
      </c>
      <c r="EX701" s="130">
        <v>3785</v>
      </c>
      <c r="EY701" s="131">
        <f t="shared" si="1171"/>
        <v>255.86600000000001</v>
      </c>
      <c r="EZ701" s="38">
        <f t="shared" si="1172"/>
        <v>2814.5260000000003</v>
      </c>
      <c r="FA701" s="9"/>
      <c r="FB701" s="9"/>
      <c r="FC701" s="9"/>
      <c r="FD701" s="9"/>
      <c r="FE701" s="132"/>
      <c r="FF701" s="132"/>
      <c r="FG701" s="132"/>
      <c r="FH701" s="133"/>
      <c r="FI701" s="11"/>
      <c r="FJ701" s="133"/>
      <c r="FK701" s="135"/>
      <c r="FL701" s="136"/>
      <c r="FM701" s="9"/>
      <c r="FN701" s="1"/>
      <c r="FO701" s="40">
        <f>AC701/1000</f>
        <v>0.624</v>
      </c>
      <c r="FP701" s="9"/>
      <c r="FQ701" s="118">
        <f t="shared" si="1174"/>
        <v>10.451181798100286</v>
      </c>
      <c r="FR701" s="137">
        <f t="shared" si="1175"/>
        <v>0.25586600000000004</v>
      </c>
      <c r="FS701" s="140">
        <f>DT701/EY701</f>
        <v>2.2629032384138572</v>
      </c>
      <c r="FT701" s="42">
        <v>20</v>
      </c>
      <c r="FU701" s="335"/>
      <c r="FV701" s="344">
        <v>43862</v>
      </c>
      <c r="FW701" s="335"/>
      <c r="FX701" s="348" t="s">
        <v>2471</v>
      </c>
      <c r="FY701" s="241" t="s">
        <v>3005</v>
      </c>
      <c r="FZ701" s="1"/>
      <c r="GA701" s="1">
        <v>2</v>
      </c>
      <c r="GB701" s="9"/>
      <c r="GC701" s="9"/>
      <c r="GD701" s="1"/>
      <c r="GE701" s="20">
        <v>0</v>
      </c>
      <c r="GF701" s="237" t="s">
        <v>513</v>
      </c>
      <c r="GG701" s="1"/>
      <c r="GH701" s="28">
        <v>44244</v>
      </c>
      <c r="GI701" s="352" t="s">
        <v>2488</v>
      </c>
      <c r="GJ701" s="29" t="s">
        <v>2864</v>
      </c>
      <c r="GK701" s="1"/>
      <c r="GL701" s="244" t="s">
        <v>513</v>
      </c>
      <c r="GM701" s="9"/>
      <c r="GN701" s="1"/>
      <c r="GO701" s="10">
        <v>44057</v>
      </c>
      <c r="GP701" s="10"/>
      <c r="GQ701" s="20"/>
      <c r="GR701" s="138"/>
      <c r="GS701" s="1"/>
      <c r="GT701" s="1"/>
      <c r="GU701" s="1"/>
      <c r="GV701" s="1"/>
      <c r="GW701" s="1"/>
      <c r="GX701" s="1"/>
      <c r="GY701" s="9"/>
      <c r="GZ701" s="9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9"/>
      <c r="KC701" s="9"/>
      <c r="KD701" s="9"/>
      <c r="KE701" s="20">
        <f t="shared" si="1176"/>
        <v>92.623492000000027</v>
      </c>
      <c r="KF701" s="20">
        <f t="shared" si="1177"/>
        <v>148.40228000000002</v>
      </c>
      <c r="KG701" s="20">
        <f t="shared" si="1178"/>
        <v>11.002238000000002</v>
      </c>
      <c r="KH701" s="20">
        <f t="shared" si="1179"/>
        <v>21.441570800000008</v>
      </c>
      <c r="KI701" s="20">
        <f t="shared" si="1180"/>
        <v>3.7612302000000004</v>
      </c>
      <c r="KJ701" s="20">
        <f t="shared" si="1181"/>
        <v>70.78788756000003</v>
      </c>
      <c r="KK701" s="20">
        <f t="shared" si="1182"/>
        <v>37.545776840000009</v>
      </c>
      <c r="KL701" s="20">
        <f t="shared" si="1183"/>
        <v>39.326604200000006</v>
      </c>
      <c r="KM701" s="9"/>
      <c r="KN701" s="9"/>
      <c r="KO701" s="9"/>
      <c r="KP701" s="1"/>
      <c r="KQ701" s="9"/>
      <c r="KR701" s="9"/>
      <c r="KS701" s="23">
        <v>44244</v>
      </c>
      <c r="KT701" s="20">
        <v>2</v>
      </c>
      <c r="KU701" s="1">
        <v>2</v>
      </c>
      <c r="KV701" s="1">
        <v>2</v>
      </c>
      <c r="KW701" s="23">
        <v>44820</v>
      </c>
      <c r="KX701" s="1">
        <v>1</v>
      </c>
      <c r="KY701" s="1">
        <v>0</v>
      </c>
      <c r="KZ701" s="1">
        <v>0</v>
      </c>
      <c r="LA701" s="11" t="s">
        <v>2428</v>
      </c>
      <c r="LB701" s="11"/>
      <c r="LC701" s="11"/>
    </row>
    <row r="702" spans="1:315">
      <c r="A702" s="1">
        <v>33</v>
      </c>
      <c r="B702" s="1">
        <f>COUNTIFS($D$3:D702,D702,$F$3:F702,F702)</f>
        <v>3</v>
      </c>
      <c r="C702" s="34">
        <v>14562</v>
      </c>
      <c r="D702" s="72" t="s">
        <v>558</v>
      </c>
      <c r="E702" s="73" t="s">
        <v>495</v>
      </c>
      <c r="F702" s="75">
        <v>7504285349</v>
      </c>
      <c r="G702" s="74">
        <v>46</v>
      </c>
      <c r="H702" s="442">
        <v>44244</v>
      </c>
      <c r="I702" s="29" t="s">
        <v>441</v>
      </c>
      <c r="J702" s="24" t="s">
        <v>486</v>
      </c>
      <c r="K702" s="2" t="s">
        <v>429</v>
      </c>
      <c r="L702" s="2">
        <v>13</v>
      </c>
      <c r="M702" s="2" t="s">
        <v>661</v>
      </c>
      <c r="N702" s="2" t="s">
        <v>430</v>
      </c>
      <c r="O702" s="11"/>
      <c r="P702" s="2" t="s">
        <v>1437</v>
      </c>
      <c r="Q702" s="11"/>
      <c r="R702" s="11"/>
      <c r="S702" s="11"/>
      <c r="T702" s="41"/>
      <c r="U702" s="41"/>
      <c r="V702" s="61" t="s">
        <v>1358</v>
      </c>
      <c r="W702" s="59" t="s">
        <v>1305</v>
      </c>
      <c r="X702" s="60"/>
      <c r="Y702" s="60"/>
      <c r="Z702" s="11"/>
      <c r="AA702" s="1" t="s">
        <v>793</v>
      </c>
      <c r="AB702" s="1"/>
      <c r="AC702" s="112">
        <v>726</v>
      </c>
      <c r="AD702" s="112">
        <v>9000</v>
      </c>
      <c r="AE702" s="11"/>
      <c r="AF702" s="11"/>
      <c r="AG702" s="11" t="s">
        <v>490</v>
      </c>
      <c r="AH702" s="112">
        <v>650</v>
      </c>
      <c r="AI702" s="11"/>
      <c r="AJ702" s="11"/>
      <c r="AK702" s="112"/>
      <c r="AL702" s="1"/>
      <c r="AM702" s="11"/>
      <c r="AN702" s="1"/>
      <c r="AO702" s="113">
        <v>26</v>
      </c>
      <c r="AP702" s="114">
        <v>66.7</v>
      </c>
      <c r="AQ702" s="115">
        <v>5.73</v>
      </c>
      <c r="AR702" s="116">
        <f t="shared" si="1158"/>
        <v>98.43</v>
      </c>
      <c r="AS702" s="117">
        <f t="shared" si="1159"/>
        <v>0.38980509745127434</v>
      </c>
      <c r="AT702" s="118">
        <f t="shared" si="1160"/>
        <v>2.2335832083958023</v>
      </c>
      <c r="AU702" s="119">
        <f t="shared" si="1161"/>
        <v>0.35896727875189838</v>
      </c>
      <c r="AV702" s="19">
        <f t="shared" si="1184"/>
        <v>23.32</v>
      </c>
      <c r="AW702" s="19">
        <f>98-AY702-(CD702*100/AO702)</f>
        <v>89.692307692307693</v>
      </c>
      <c r="AX702" s="120">
        <v>1.33</v>
      </c>
      <c r="AY702" s="19">
        <f>AX702*100/AO702</f>
        <v>5.115384615384615</v>
      </c>
      <c r="AZ702" s="1" t="s">
        <v>431</v>
      </c>
      <c r="BA702" s="55">
        <v>30.9</v>
      </c>
      <c r="BB702" s="1" t="s">
        <v>431</v>
      </c>
      <c r="BC702" s="6">
        <v>0.21</v>
      </c>
      <c r="BD702" s="6"/>
      <c r="BE702" s="19"/>
      <c r="BF702" s="19"/>
      <c r="BG702" s="2">
        <v>4001</v>
      </c>
      <c r="BH702" s="2">
        <v>253</v>
      </c>
      <c r="BI702" s="19">
        <v>37.5</v>
      </c>
      <c r="BJ702" s="19">
        <v>42.6</v>
      </c>
      <c r="BK702" s="1">
        <v>57.4</v>
      </c>
      <c r="BL702" s="121">
        <f t="shared" si="1162"/>
        <v>0.74216027874564461</v>
      </c>
      <c r="BM702" s="122">
        <v>1.03</v>
      </c>
      <c r="BN702" s="6">
        <f t="shared" si="1163"/>
        <v>3.9615384615384617</v>
      </c>
      <c r="BO702" s="1" t="s">
        <v>431</v>
      </c>
      <c r="BP702" s="19">
        <v>31.1</v>
      </c>
      <c r="BQ702" s="19">
        <v>47.7</v>
      </c>
      <c r="BR702" s="6">
        <v>67999.05</v>
      </c>
      <c r="BS702" s="6">
        <f t="shared" si="1185"/>
        <v>64.099999999999994</v>
      </c>
      <c r="BT702" s="4">
        <v>74.2</v>
      </c>
      <c r="BU702" s="42">
        <v>11340</v>
      </c>
      <c r="BV702" s="6">
        <f t="shared" si="1165"/>
        <v>25.799999999999997</v>
      </c>
      <c r="BW702" s="6">
        <f t="shared" si="1166"/>
        <v>66.499899999999997</v>
      </c>
      <c r="BX702" s="22">
        <v>46.8</v>
      </c>
      <c r="BY702" s="22">
        <f t="shared" si="1167"/>
        <v>31.215599999999998</v>
      </c>
      <c r="BZ702" s="4">
        <v>17.3</v>
      </c>
      <c r="CA702" s="22">
        <f t="shared" si="1168"/>
        <v>11.539100000000001</v>
      </c>
      <c r="CB702" s="4">
        <v>35.6</v>
      </c>
      <c r="CC702" s="22">
        <f t="shared" si="1169"/>
        <v>23.745200000000001</v>
      </c>
      <c r="CD702" s="22">
        <v>0.83</v>
      </c>
      <c r="CE702" s="123">
        <v>96.1</v>
      </c>
      <c r="CF702" s="123">
        <v>9504</v>
      </c>
      <c r="CG702" s="123">
        <v>82</v>
      </c>
      <c r="CH702" s="123">
        <v>5628</v>
      </c>
      <c r="CI702" s="123">
        <v>37.1</v>
      </c>
      <c r="CJ702" s="123">
        <v>72.599999999999994</v>
      </c>
      <c r="CK702" s="123">
        <v>7292</v>
      </c>
      <c r="CL702" s="19">
        <f t="shared" si="1170"/>
        <v>2.7052023121387281</v>
      </c>
      <c r="CM702" s="22">
        <v>16</v>
      </c>
      <c r="CN702" s="22">
        <v>6</v>
      </c>
      <c r="CO702" s="22">
        <v>41.8</v>
      </c>
      <c r="CP702" s="6"/>
      <c r="CQ702" s="19"/>
      <c r="CR702" s="19"/>
      <c r="CS702" s="20"/>
      <c r="CT702" s="22"/>
      <c r="CU702" s="139"/>
      <c r="CV702" s="139"/>
      <c r="CW702" s="22"/>
      <c r="CX702" s="22"/>
      <c r="CY702" s="1"/>
      <c r="CZ702" s="22"/>
      <c r="DA702" s="16"/>
      <c r="DB702" s="126" t="s">
        <v>440</v>
      </c>
      <c r="DC702" s="127"/>
      <c r="DD702" s="128" t="s">
        <v>1339</v>
      </c>
      <c r="DE702" s="1"/>
      <c r="DF702" s="1"/>
      <c r="DG702" s="1"/>
      <c r="DH702" s="1"/>
      <c r="DI702" s="1" t="s">
        <v>433</v>
      </c>
      <c r="DJ702" s="206" t="s">
        <v>490</v>
      </c>
      <c r="DK702" s="4">
        <v>2</v>
      </c>
      <c r="DL702" s="4" t="s">
        <v>441</v>
      </c>
      <c r="DM702" s="4" t="s">
        <v>441</v>
      </c>
      <c r="DN702" s="16">
        <v>0</v>
      </c>
      <c r="DO702" s="4">
        <v>0</v>
      </c>
      <c r="DP702" s="4">
        <v>0</v>
      </c>
      <c r="DQ702" s="4" t="s">
        <v>430</v>
      </c>
      <c r="DR702" s="1" t="s">
        <v>430</v>
      </c>
      <c r="DS702" s="1" t="s">
        <v>430</v>
      </c>
      <c r="DT702" s="1">
        <v>447</v>
      </c>
      <c r="DU702" s="1">
        <v>20.100000000000001</v>
      </c>
      <c r="DV702" s="1">
        <v>79.900000000000006</v>
      </c>
      <c r="DW702" s="1" t="s">
        <v>430</v>
      </c>
      <c r="DX702" s="1" t="s">
        <v>430</v>
      </c>
      <c r="DY702" s="1" t="s">
        <v>430</v>
      </c>
      <c r="DZ702" s="1" t="s">
        <v>430</v>
      </c>
      <c r="EA702" s="1">
        <v>0</v>
      </c>
      <c r="EB702" s="1"/>
      <c r="EC702" s="36"/>
      <c r="ED702" s="36"/>
      <c r="EE702" s="4">
        <v>13</v>
      </c>
      <c r="EF702" s="4">
        <v>20</v>
      </c>
      <c r="EG702" s="4">
        <v>2</v>
      </c>
      <c r="EH702" s="4">
        <v>1</v>
      </c>
      <c r="EI702" s="4" t="s">
        <v>3006</v>
      </c>
      <c r="EJ702" s="4">
        <v>175</v>
      </c>
      <c r="EK702" s="4">
        <v>52</v>
      </c>
      <c r="EL702" s="6">
        <f>EK702/(EJ702*EJ702*0.01*0.01)</f>
        <v>16.979591836734695</v>
      </c>
      <c r="EM702" s="4">
        <v>2</v>
      </c>
      <c r="EN702" s="1">
        <v>1</v>
      </c>
      <c r="EO702" s="4">
        <v>3</v>
      </c>
      <c r="EP702" s="4">
        <v>3</v>
      </c>
      <c r="EQ702" s="31" t="s">
        <v>513</v>
      </c>
      <c r="ER702" s="40" t="s">
        <v>513</v>
      </c>
      <c r="ES702" s="129">
        <v>12497</v>
      </c>
      <c r="ET702" s="130">
        <v>75</v>
      </c>
      <c r="EU702" s="130">
        <v>36216</v>
      </c>
      <c r="EV702" s="130">
        <v>8000</v>
      </c>
      <c r="EW702" s="130">
        <v>40560</v>
      </c>
      <c r="EX702" s="130">
        <v>3785</v>
      </c>
      <c r="EY702" s="131">
        <f t="shared" si="1171"/>
        <v>255.86600000000001</v>
      </c>
      <c r="EZ702" s="38">
        <f t="shared" si="1172"/>
        <v>3326.2580000000003</v>
      </c>
      <c r="FA702" s="9"/>
      <c r="FB702" s="9"/>
      <c r="FC702" s="9"/>
      <c r="FD702" s="9"/>
      <c r="FE702" s="132"/>
      <c r="FF702" s="132"/>
      <c r="FG702" s="132"/>
      <c r="FH702" s="133"/>
      <c r="FI702" s="11"/>
      <c r="FJ702" s="133"/>
      <c r="FK702" s="135"/>
      <c r="FL702" s="136"/>
      <c r="FM702" s="9"/>
      <c r="FN702" s="1"/>
      <c r="FO702" s="40">
        <f>AC702/1000</f>
        <v>0.72599999999999998</v>
      </c>
      <c r="FP702" s="9"/>
      <c r="FQ702" s="118">
        <f t="shared" si="1174"/>
        <v>10.451181798100286</v>
      </c>
      <c r="FR702" s="137">
        <f t="shared" si="1175"/>
        <v>0.25586600000000004</v>
      </c>
      <c r="FS702" s="140">
        <f>DT702/EY702</f>
        <v>1.7470081996044804</v>
      </c>
      <c r="FT702" s="42">
        <v>20</v>
      </c>
      <c r="FU702" s="335"/>
      <c r="FV702" s="344">
        <v>43862</v>
      </c>
      <c r="FW702" s="335"/>
      <c r="FX702" s="348" t="s">
        <v>2471</v>
      </c>
      <c r="FY702" s="241" t="s">
        <v>3005</v>
      </c>
      <c r="FZ702" s="1">
        <v>0</v>
      </c>
      <c r="GA702" s="1">
        <v>3</v>
      </c>
      <c r="GB702" s="9" t="s">
        <v>493</v>
      </c>
      <c r="GC702" s="9"/>
      <c r="GD702" s="1">
        <v>1</v>
      </c>
      <c r="GE702" s="20">
        <v>0</v>
      </c>
      <c r="GF702" s="237" t="s">
        <v>513</v>
      </c>
      <c r="GG702" s="1">
        <v>1</v>
      </c>
      <c r="GH702" s="28">
        <v>44454</v>
      </c>
      <c r="GI702" s="352" t="s">
        <v>2488</v>
      </c>
      <c r="GJ702" s="29" t="s">
        <v>2864</v>
      </c>
      <c r="GK702" s="1">
        <v>0</v>
      </c>
      <c r="GL702" s="244" t="s">
        <v>513</v>
      </c>
      <c r="GM702" s="9" t="s">
        <v>1449</v>
      </c>
      <c r="GN702" s="1"/>
      <c r="GO702" s="10">
        <v>44244</v>
      </c>
      <c r="GP702" s="10"/>
      <c r="GQ702" s="20"/>
      <c r="GR702" s="138"/>
      <c r="GS702" s="1"/>
      <c r="GT702" s="1"/>
      <c r="GU702" s="1"/>
      <c r="GV702" s="1"/>
      <c r="GW702" s="1"/>
      <c r="GX702" s="1"/>
      <c r="GY702" s="9"/>
      <c r="GZ702" s="1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9"/>
      <c r="KC702" s="9"/>
      <c r="KD702" s="9"/>
      <c r="KE702" s="20">
        <f t="shared" si="1176"/>
        <v>66.525160000000014</v>
      </c>
      <c r="KF702" s="20">
        <f t="shared" si="1177"/>
        <v>170.66262200000006</v>
      </c>
      <c r="KG702" s="20">
        <f t="shared" si="1178"/>
        <v>14.661121800000004</v>
      </c>
      <c r="KH702" s="20">
        <f t="shared" si="1179"/>
        <v>3.4030178000000006</v>
      </c>
      <c r="KI702" s="20">
        <f t="shared" si="1180"/>
        <v>2.6354198000000006</v>
      </c>
      <c r="KJ702" s="20">
        <f t="shared" si="1181"/>
        <v>79.870107096000012</v>
      </c>
      <c r="KK702" s="20">
        <f t="shared" si="1182"/>
        <v>29.524633606000009</v>
      </c>
      <c r="KL702" s="20">
        <f t="shared" si="1183"/>
        <v>60.755893432000008</v>
      </c>
      <c r="KM702" s="9"/>
      <c r="KN702" s="9"/>
      <c r="KO702" s="9"/>
      <c r="KP702" s="1"/>
      <c r="KQ702" s="9"/>
      <c r="KR702" s="9"/>
      <c r="KS702" s="23">
        <v>44454</v>
      </c>
      <c r="KT702" s="20">
        <v>2</v>
      </c>
      <c r="KU702" s="1">
        <v>2</v>
      </c>
      <c r="KV702" s="1">
        <v>2</v>
      </c>
      <c r="KW702" s="23">
        <v>44820</v>
      </c>
      <c r="KX702" s="1">
        <v>1</v>
      </c>
      <c r="KY702" s="1">
        <v>0</v>
      </c>
      <c r="KZ702" s="1">
        <v>0</v>
      </c>
      <c r="LA702" s="11" t="s">
        <v>2428</v>
      </c>
      <c r="LB702" s="11"/>
      <c r="LC702" s="11"/>
    </row>
    <row r="703" spans="1:315">
      <c r="A703" s="1">
        <v>191</v>
      </c>
      <c r="B703" s="1">
        <f>COUNTIFS($D$3:D703,D703,$F$3:F703,F703)</f>
        <v>1</v>
      </c>
      <c r="C703" s="34">
        <v>17949</v>
      </c>
      <c r="D703" s="21" t="s">
        <v>558</v>
      </c>
      <c r="E703" s="2" t="s">
        <v>549</v>
      </c>
      <c r="F703" s="12">
        <v>7909045716</v>
      </c>
      <c r="G703" s="1">
        <v>43</v>
      </c>
      <c r="H703" s="441">
        <v>44803</v>
      </c>
      <c r="I703" s="29" t="s">
        <v>2106</v>
      </c>
      <c r="J703" s="24" t="s">
        <v>486</v>
      </c>
      <c r="K703" s="2" t="s">
        <v>429</v>
      </c>
      <c r="L703" s="2">
        <v>7</v>
      </c>
      <c r="M703" s="2" t="s">
        <v>649</v>
      </c>
      <c r="N703" s="2" t="s">
        <v>644</v>
      </c>
      <c r="O703" s="11"/>
      <c r="P703" s="2" t="s">
        <v>2087</v>
      </c>
      <c r="Q703" s="11" t="s">
        <v>2097</v>
      </c>
      <c r="R703" s="11"/>
      <c r="S703" s="11"/>
      <c r="T703" s="41"/>
      <c r="U703" s="41"/>
      <c r="V703" s="61" t="s">
        <v>1980</v>
      </c>
      <c r="W703" s="41"/>
      <c r="X703" s="41"/>
      <c r="Y703" s="41"/>
      <c r="Z703" s="29"/>
      <c r="AA703" s="1" t="s">
        <v>1780</v>
      </c>
      <c r="AB703" s="1"/>
      <c r="AC703" s="112">
        <v>3461</v>
      </c>
      <c r="AD703" s="112">
        <v>25000</v>
      </c>
      <c r="AE703" s="1"/>
      <c r="AF703" s="1"/>
      <c r="AG703" s="11" t="s">
        <v>482</v>
      </c>
      <c r="AH703" s="112">
        <v>1500</v>
      </c>
      <c r="AI703" s="1"/>
      <c r="AJ703" s="11"/>
      <c r="AK703" s="112"/>
      <c r="AL703" s="1"/>
      <c r="AM703" s="11"/>
      <c r="AN703" s="1"/>
      <c r="AO703" s="113"/>
      <c r="AP703" s="114"/>
      <c r="AQ703" s="115"/>
      <c r="AR703" s="116">
        <f t="shared" si="1158"/>
        <v>0</v>
      </c>
      <c r="AS703" s="117" t="e">
        <f t="shared" si="1159"/>
        <v>#DIV/0!</v>
      </c>
      <c r="AT703" s="118" t="e">
        <f t="shared" si="1160"/>
        <v>#DIV/0!</v>
      </c>
      <c r="AU703" s="119" t="e">
        <f t="shared" si="1161"/>
        <v>#DIV/0!</v>
      </c>
      <c r="AV703" s="19" t="e">
        <f t="shared" si="1184"/>
        <v>#DIV/0!</v>
      </c>
      <c r="AW703" s="19" t="e">
        <f>98-AY703</f>
        <v>#DIV/0!</v>
      </c>
      <c r="AX703" s="120"/>
      <c r="AY703" s="19" t="e">
        <f>AX703*100/AO703</f>
        <v>#DIV/0!</v>
      </c>
      <c r="AZ703" s="1" t="s">
        <v>431</v>
      </c>
      <c r="BA703" s="55"/>
      <c r="BB703" s="1" t="s">
        <v>431</v>
      </c>
      <c r="BC703" s="6"/>
      <c r="BD703" s="6"/>
      <c r="BE703" s="19"/>
      <c r="BF703" s="19"/>
      <c r="BG703" s="64"/>
      <c r="BH703" s="64"/>
      <c r="BI703" s="19"/>
      <c r="BJ703" s="19"/>
      <c r="BK703" s="19">
        <f>100-BJ703</f>
        <v>100</v>
      </c>
      <c r="BL703" s="121">
        <f t="shared" si="1162"/>
        <v>0</v>
      </c>
      <c r="BM703" s="122"/>
      <c r="BN703" s="6" t="e">
        <f t="shared" si="1163"/>
        <v>#DIV/0!</v>
      </c>
      <c r="BO703" s="1" t="s">
        <v>431</v>
      </c>
      <c r="BP703" s="19"/>
      <c r="BQ703" s="19"/>
      <c r="BR703" s="42"/>
      <c r="BS703" s="6">
        <f t="shared" si="1185"/>
        <v>0</v>
      </c>
      <c r="BT703" s="4"/>
      <c r="BU703" s="42"/>
      <c r="BV703" s="6">
        <f t="shared" si="1165"/>
        <v>100</v>
      </c>
      <c r="BW703" s="6">
        <f t="shared" si="1166"/>
        <v>0</v>
      </c>
      <c r="BX703" s="22"/>
      <c r="BY703" s="22">
        <f t="shared" si="1167"/>
        <v>0</v>
      </c>
      <c r="BZ703" s="6"/>
      <c r="CA703" s="22">
        <f t="shared" si="1168"/>
        <v>0</v>
      </c>
      <c r="CB703" s="6"/>
      <c r="CC703" s="22">
        <f t="shared" si="1169"/>
        <v>0</v>
      </c>
      <c r="CD703" s="22" t="s">
        <v>431</v>
      </c>
      <c r="CE703" s="123"/>
      <c r="CF703" s="124"/>
      <c r="CG703" s="123"/>
      <c r="CH703" s="124"/>
      <c r="CI703" s="123"/>
      <c r="CJ703" s="123"/>
      <c r="CK703" s="124"/>
      <c r="CL703" s="19" t="e">
        <f t="shared" si="1170"/>
        <v>#DIV/0!</v>
      </c>
      <c r="CM703" s="19"/>
      <c r="CN703" s="19"/>
      <c r="CO703" s="19"/>
      <c r="CP703" s="6"/>
      <c r="CQ703" s="19"/>
      <c r="CR703" s="19"/>
      <c r="CS703" s="20"/>
      <c r="CT703" s="25"/>
      <c r="CU703" s="125"/>
      <c r="CV703" s="125"/>
      <c r="CW703" s="1"/>
      <c r="CX703" s="1"/>
      <c r="CY703" s="1"/>
      <c r="CZ703" s="22"/>
      <c r="DA703" s="16"/>
      <c r="DB703" s="126"/>
      <c r="DC703" s="127"/>
      <c r="DD703" s="128"/>
      <c r="DE703" s="1"/>
      <c r="DF703" s="1"/>
      <c r="DG703" s="1"/>
      <c r="DH703" s="1"/>
      <c r="DI703" s="1"/>
      <c r="DJ703" s="205" t="s">
        <v>482</v>
      </c>
      <c r="DK703" s="4"/>
      <c r="DL703" s="4"/>
      <c r="DM703" s="4"/>
      <c r="DN703" s="16"/>
      <c r="DO703" s="4"/>
      <c r="DP703" s="4"/>
      <c r="DQ703" s="4"/>
      <c r="DR703" s="55"/>
      <c r="DS703" s="22"/>
      <c r="DT703" s="22"/>
      <c r="DU703" s="22"/>
      <c r="DV703" s="22"/>
      <c r="DW703" s="22"/>
      <c r="DX703" s="22"/>
      <c r="DY703" s="22"/>
      <c r="DZ703" s="22"/>
      <c r="EA703" s="2"/>
      <c r="EB703" s="2"/>
      <c r="EC703" s="36"/>
      <c r="ED703" s="36"/>
      <c r="EE703" s="4">
        <f>L703</f>
        <v>7</v>
      </c>
      <c r="EF703" s="4">
        <v>25</v>
      </c>
      <c r="EG703" s="4"/>
      <c r="EH703" s="4">
        <v>1</v>
      </c>
      <c r="EI703" s="4" t="s">
        <v>2502</v>
      </c>
      <c r="EJ703" s="4" t="s">
        <v>430</v>
      </c>
      <c r="EK703" s="4" t="s">
        <v>430</v>
      </c>
      <c r="EL703" s="6" t="s">
        <v>430</v>
      </c>
      <c r="EM703" s="4"/>
      <c r="EN703" s="4">
        <v>1</v>
      </c>
      <c r="EO703" s="4">
        <v>2</v>
      </c>
      <c r="EP703" s="4">
        <v>1</v>
      </c>
      <c r="EQ703" s="31" t="s">
        <v>513</v>
      </c>
      <c r="ER703" s="14" t="s">
        <v>513</v>
      </c>
      <c r="ES703" s="129">
        <f>C703</f>
        <v>17949</v>
      </c>
      <c r="ET703" s="130">
        <v>75</v>
      </c>
      <c r="EU703" s="130"/>
      <c r="EV703" s="130">
        <v>4000</v>
      </c>
      <c r="EW703" s="130">
        <v>40560</v>
      </c>
      <c r="EX703" s="130"/>
      <c r="EY703" s="131">
        <f t="shared" si="1171"/>
        <v>0</v>
      </c>
      <c r="EZ703" s="38">
        <f t="shared" si="1172"/>
        <v>0</v>
      </c>
      <c r="FA703" s="9"/>
      <c r="FB703" s="9"/>
      <c r="FC703" s="9"/>
      <c r="FD703" s="9"/>
      <c r="FE703" s="132"/>
      <c r="FF703" s="132"/>
      <c r="FG703" s="132"/>
      <c r="FH703" s="133"/>
      <c r="FI703" s="134"/>
      <c r="FJ703" s="133"/>
      <c r="FK703" s="135"/>
      <c r="FL703" s="136"/>
      <c r="FM703" s="9"/>
      <c r="FN703" s="1"/>
      <c r="FO703" s="40" t="e">
        <f>#REF!/1000</f>
        <v>#REF!</v>
      </c>
      <c r="FP703" s="9"/>
      <c r="FQ703" s="118" t="e">
        <f t="shared" si="1174"/>
        <v>#DIV/0!</v>
      </c>
      <c r="FR703" s="137">
        <f t="shared" si="1175"/>
        <v>0</v>
      </c>
      <c r="FS703" s="9"/>
      <c r="FT703" s="1"/>
      <c r="FU703" s="336">
        <v>44774</v>
      </c>
      <c r="FV703" s="343"/>
      <c r="FW703" s="237" t="s">
        <v>2609</v>
      </c>
      <c r="FX703" s="208"/>
      <c r="FY703" s="243" t="s">
        <v>2461</v>
      </c>
      <c r="FZ703" s="1"/>
      <c r="GA703" s="1">
        <v>2</v>
      </c>
      <c r="GB703" s="9"/>
      <c r="GC703" s="9"/>
      <c r="GD703" s="1"/>
      <c r="GE703" s="20">
        <v>1</v>
      </c>
      <c r="GF703" s="237" t="s">
        <v>2440</v>
      </c>
      <c r="GG703" s="1"/>
      <c r="GH703" s="28">
        <v>44811</v>
      </c>
      <c r="GI703" s="351">
        <v>0</v>
      </c>
      <c r="GJ703" s="244" t="s">
        <v>3007</v>
      </c>
      <c r="GK703" s="1"/>
      <c r="GL703" s="244" t="s">
        <v>513</v>
      </c>
      <c r="GM703" s="9"/>
      <c r="GN703" s="1"/>
      <c r="GO703" s="10"/>
      <c r="GP703" s="10"/>
      <c r="GQ703" s="20"/>
      <c r="GR703" s="138"/>
      <c r="GS703" s="1"/>
      <c r="GT703" s="1"/>
      <c r="GU703" s="1"/>
      <c r="GV703" s="1"/>
      <c r="GW703" s="1"/>
      <c r="GX703" s="1"/>
      <c r="GY703" s="9"/>
      <c r="GZ703" s="9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22"/>
      <c r="KC703" s="22"/>
      <c r="KD703" s="22"/>
      <c r="KE703" s="20">
        <f t="shared" si="1176"/>
        <v>0</v>
      </c>
      <c r="KF703" s="20">
        <f t="shared" si="1177"/>
        <v>0</v>
      </c>
      <c r="KG703" s="20">
        <f t="shared" si="1178"/>
        <v>0</v>
      </c>
      <c r="KH703" s="20">
        <f t="shared" si="1179"/>
        <v>0</v>
      </c>
      <c r="KI703" s="20">
        <f t="shared" si="1180"/>
        <v>0</v>
      </c>
      <c r="KJ703" s="20">
        <f t="shared" si="1181"/>
        <v>0</v>
      </c>
      <c r="KK703" s="20">
        <f t="shared" si="1182"/>
        <v>0</v>
      </c>
      <c r="KL703" s="20">
        <f t="shared" si="1183"/>
        <v>0</v>
      </c>
      <c r="KM703" s="1"/>
      <c r="KN703" s="1"/>
      <c r="KO703" s="9"/>
      <c r="KP703" s="22"/>
      <c r="KQ703" s="22"/>
      <c r="KR703" s="22"/>
      <c r="KS703" s="23">
        <v>44811</v>
      </c>
      <c r="KT703" s="20">
        <v>2</v>
      </c>
      <c r="KU703" s="1">
        <v>2</v>
      </c>
      <c r="KV703" s="1">
        <v>2</v>
      </c>
      <c r="KW703" s="23">
        <v>44811</v>
      </c>
      <c r="KX703" s="1">
        <v>2</v>
      </c>
      <c r="KY703" s="2">
        <v>0</v>
      </c>
      <c r="KZ703" s="2">
        <v>0</v>
      </c>
      <c r="LA703" s="11" t="s">
        <v>2428</v>
      </c>
      <c r="LB703" s="11"/>
      <c r="LC703" s="11"/>
    </row>
    <row r="704" spans="1:315">
      <c r="A704" s="1">
        <v>123</v>
      </c>
      <c r="B704" s="1">
        <f>COUNTIFS($D$3:D704,D704,$F$3:F704,F704)</f>
        <v>1</v>
      </c>
      <c r="C704" s="34">
        <v>12742</v>
      </c>
      <c r="D704" s="21" t="s">
        <v>518</v>
      </c>
      <c r="E704" s="2" t="s">
        <v>519</v>
      </c>
      <c r="F704" s="12">
        <v>7303063713</v>
      </c>
      <c r="G704" s="1">
        <v>47</v>
      </c>
      <c r="H704" s="441">
        <v>43965</v>
      </c>
      <c r="I704" s="29" t="s">
        <v>681</v>
      </c>
      <c r="J704" s="24" t="s">
        <v>486</v>
      </c>
      <c r="K704" s="2" t="s">
        <v>429</v>
      </c>
      <c r="L704" s="1">
        <v>13</v>
      </c>
      <c r="M704" s="2" t="s">
        <v>540</v>
      </c>
      <c r="N704" s="2" t="s">
        <v>430</v>
      </c>
      <c r="O704" s="1"/>
      <c r="P704" s="1" t="s">
        <v>1117</v>
      </c>
      <c r="Q704" s="25"/>
      <c r="R704" s="25"/>
      <c r="S704" s="2"/>
      <c r="T704" s="49" t="s">
        <v>1013</v>
      </c>
      <c r="U704" s="49"/>
      <c r="V704" s="54" t="s">
        <v>1107</v>
      </c>
      <c r="W704" s="27"/>
      <c r="X704" s="56"/>
      <c r="Y704" s="56"/>
      <c r="Z704" s="29"/>
      <c r="AA704" s="1" t="s">
        <v>793</v>
      </c>
      <c r="AB704" s="1"/>
      <c r="AC704" s="112">
        <v>157</v>
      </c>
      <c r="AD704" s="112">
        <v>2000</v>
      </c>
      <c r="AE704" s="11"/>
      <c r="AF704" s="11"/>
      <c r="AG704" s="11" t="s">
        <v>482</v>
      </c>
      <c r="AH704" s="112">
        <v>150</v>
      </c>
      <c r="AI704" s="11"/>
      <c r="AJ704" s="11"/>
      <c r="AK704" s="112"/>
      <c r="AL704" s="1"/>
      <c r="AM704" s="11"/>
      <c r="AN704" s="1"/>
      <c r="AO704" s="113">
        <v>34.6</v>
      </c>
      <c r="AP704" s="114">
        <v>53.1</v>
      </c>
      <c r="AQ704" s="115">
        <v>11.6</v>
      </c>
      <c r="AR704" s="116">
        <f t="shared" si="1158"/>
        <v>99.3</v>
      </c>
      <c r="AS704" s="117">
        <f t="shared" si="1159"/>
        <v>0.65160075329566858</v>
      </c>
      <c r="AT704" s="118">
        <f t="shared" si="1160"/>
        <v>7.5585687382297548</v>
      </c>
      <c r="AU704" s="119">
        <f t="shared" si="1161"/>
        <v>0.53477588871715609</v>
      </c>
      <c r="AV704" s="19">
        <f t="shared" si="1184"/>
        <v>31.907999999999998</v>
      </c>
      <c r="AW704" s="19">
        <f>98-AY704-(CD704*100/AO704)</f>
        <v>92.219653179190743</v>
      </c>
      <c r="AX704" s="120">
        <v>1.26</v>
      </c>
      <c r="AY704" s="19">
        <f>AX704*100/AO704</f>
        <v>3.6416184971098264</v>
      </c>
      <c r="AZ704" s="1" t="s">
        <v>431</v>
      </c>
      <c r="BA704" s="55">
        <v>54.4</v>
      </c>
      <c r="BB704" s="1" t="s">
        <v>431</v>
      </c>
      <c r="BC704" s="6">
        <v>0.2</v>
      </c>
      <c r="BD704" s="6"/>
      <c r="BE704" s="19"/>
      <c r="BF704" s="19"/>
      <c r="BG704" s="2">
        <v>5697</v>
      </c>
      <c r="BH704" s="64">
        <v>686.35</v>
      </c>
      <c r="BI704" s="19">
        <v>2.9000000000000001E-2</v>
      </c>
      <c r="BJ704" s="19">
        <v>34.299999999999997</v>
      </c>
      <c r="BK704" s="1">
        <v>65.7</v>
      </c>
      <c r="BL704" s="144">
        <f t="shared" si="1162"/>
        <v>0.52207001522070007</v>
      </c>
      <c r="BM704" s="122">
        <v>0.78</v>
      </c>
      <c r="BN704" s="6">
        <f t="shared" si="1163"/>
        <v>2.254335260115607</v>
      </c>
      <c r="BO704" s="1" t="s">
        <v>431</v>
      </c>
      <c r="BP704" s="1">
        <v>38.6</v>
      </c>
      <c r="BQ704" s="19">
        <v>58.872999999999998</v>
      </c>
      <c r="BR704" s="4">
        <v>45199</v>
      </c>
      <c r="BS704" s="6">
        <f t="shared" si="1185"/>
        <v>60.2</v>
      </c>
      <c r="BT704" s="4">
        <v>91.7</v>
      </c>
      <c r="BU704" s="42">
        <v>8055.875</v>
      </c>
      <c r="BV704" s="6">
        <f t="shared" si="1165"/>
        <v>8.2999999999999972</v>
      </c>
      <c r="BW704" s="6">
        <f t="shared" si="1166"/>
        <v>52.462800000000001</v>
      </c>
      <c r="BX704" s="2">
        <v>28.6</v>
      </c>
      <c r="BY704" s="22">
        <f t="shared" si="1167"/>
        <v>15.1866</v>
      </c>
      <c r="BZ704" s="4">
        <v>31.6</v>
      </c>
      <c r="CA704" s="22">
        <f t="shared" si="1168"/>
        <v>16.779600000000002</v>
      </c>
      <c r="CB704" s="4">
        <v>38.6</v>
      </c>
      <c r="CC704" s="22">
        <f t="shared" si="1169"/>
        <v>20.496600000000004</v>
      </c>
      <c r="CD704" s="22">
        <v>0.74</v>
      </c>
      <c r="CE704" s="123">
        <v>90.5</v>
      </c>
      <c r="CF704" s="124">
        <v>3801.2</v>
      </c>
      <c r="CG704" s="123">
        <v>84.7</v>
      </c>
      <c r="CH704" s="124">
        <v>2662.4</v>
      </c>
      <c r="CI704" s="123">
        <v>54.6</v>
      </c>
      <c r="CJ704" s="123">
        <v>75.400000000000006</v>
      </c>
      <c r="CK704" s="124">
        <v>2414</v>
      </c>
      <c r="CL704" s="19">
        <f t="shared" si="1170"/>
        <v>0.90506329113924056</v>
      </c>
      <c r="CM704" s="22"/>
      <c r="CN704" s="22"/>
      <c r="CO704" s="22"/>
      <c r="CP704" s="6">
        <v>0.88</v>
      </c>
      <c r="CQ704" s="19"/>
      <c r="CR704" s="19"/>
      <c r="CS704" s="19"/>
      <c r="CT704" s="22"/>
      <c r="CU704" s="139"/>
      <c r="CV704" s="139"/>
      <c r="CW704" s="22"/>
      <c r="CX704" s="22"/>
      <c r="CY704" s="1"/>
      <c r="CZ704" s="22"/>
      <c r="DA704" s="16">
        <v>3</v>
      </c>
      <c r="DB704" s="126" t="s">
        <v>440</v>
      </c>
      <c r="DC704" s="127"/>
      <c r="DD704" s="128" t="s">
        <v>1137</v>
      </c>
      <c r="DE704" s="1"/>
      <c r="DF704" s="1"/>
      <c r="DG704" s="1"/>
      <c r="DH704" s="1"/>
      <c r="DI704" s="1" t="s">
        <v>433</v>
      </c>
      <c r="DJ704" s="205" t="s">
        <v>482</v>
      </c>
      <c r="DK704" s="4">
        <v>2</v>
      </c>
      <c r="DL704" s="4" t="s">
        <v>441</v>
      </c>
      <c r="DM704" s="4" t="s">
        <v>536</v>
      </c>
      <c r="DN704" s="16">
        <v>0</v>
      </c>
      <c r="DO704" s="4"/>
      <c r="DP704" s="4"/>
      <c r="DQ704" s="4"/>
      <c r="DR704" s="1" t="s">
        <v>430</v>
      </c>
      <c r="DS704" s="1" t="s">
        <v>430</v>
      </c>
      <c r="DT704" s="22">
        <v>416</v>
      </c>
      <c r="DU704" s="22">
        <v>14.4</v>
      </c>
      <c r="DV704" s="22">
        <v>85.6</v>
      </c>
      <c r="DW704" s="1" t="s">
        <v>430</v>
      </c>
      <c r="DX704" s="1" t="s">
        <v>430</v>
      </c>
      <c r="DY704" s="1" t="s">
        <v>430</v>
      </c>
      <c r="DZ704" s="1" t="s">
        <v>430</v>
      </c>
      <c r="EA704" s="1">
        <v>0</v>
      </c>
      <c r="EB704" s="2"/>
      <c r="EC704" s="36"/>
      <c r="ED704" s="36"/>
      <c r="EE704" s="4">
        <v>13</v>
      </c>
      <c r="EF704" s="4" t="s">
        <v>430</v>
      </c>
      <c r="EG704" s="4"/>
      <c r="EH704" s="4">
        <v>1</v>
      </c>
      <c r="EI704" s="4" t="s">
        <v>3008</v>
      </c>
      <c r="EJ704" s="4">
        <v>178</v>
      </c>
      <c r="EK704" s="4">
        <v>93</v>
      </c>
      <c r="EL704" s="6">
        <f>EK704/(EJ704*EJ704*0.01*0.01)</f>
        <v>29.35235450069435</v>
      </c>
      <c r="EM704" s="4"/>
      <c r="EN704" s="1">
        <v>1</v>
      </c>
      <c r="EO704" s="4">
        <v>2</v>
      </c>
      <c r="EP704" s="4">
        <v>1</v>
      </c>
      <c r="EQ704" s="31">
        <v>3</v>
      </c>
      <c r="ER704" s="14">
        <v>43840</v>
      </c>
      <c r="ES704" s="129">
        <v>12742</v>
      </c>
      <c r="ET704" s="130">
        <v>75</v>
      </c>
      <c r="EU704" s="130">
        <v>14138</v>
      </c>
      <c r="EV704" s="130">
        <v>8000</v>
      </c>
      <c r="EW704" s="130">
        <v>40560</v>
      </c>
      <c r="EX704" s="130">
        <v>2434</v>
      </c>
      <c r="EY704" s="131">
        <f t="shared" si="1171"/>
        <v>164.53840000000002</v>
      </c>
      <c r="EZ704" s="38">
        <f t="shared" si="1172"/>
        <v>2138.9992000000002</v>
      </c>
      <c r="FA704" s="9"/>
      <c r="FB704" s="9"/>
      <c r="FC704" s="9"/>
      <c r="FD704" s="9"/>
      <c r="FE704" s="132"/>
      <c r="FF704" s="132"/>
      <c r="FG704" s="132"/>
      <c r="FH704" s="133"/>
      <c r="FI704" s="11"/>
      <c r="FJ704" s="133"/>
      <c r="FK704" s="135"/>
      <c r="FL704" s="136"/>
      <c r="FM704" s="9"/>
      <c r="FN704" s="1"/>
      <c r="FO704" s="40">
        <f t="shared" ref="FO704:FO715" si="1186">AC704/1000</f>
        <v>0.157</v>
      </c>
      <c r="FP704" s="9"/>
      <c r="FQ704" s="118">
        <f t="shared" si="1174"/>
        <v>17.21601358042156</v>
      </c>
      <c r="FR704" s="137">
        <f t="shared" si="1175"/>
        <v>0.16453840000000003</v>
      </c>
      <c r="FS704" s="140">
        <f>DT704/EY704</f>
        <v>2.5282851905694961</v>
      </c>
      <c r="FT704" s="42">
        <v>60</v>
      </c>
      <c r="FU704" s="337">
        <v>41913</v>
      </c>
      <c r="FV704" s="343" t="s">
        <v>430</v>
      </c>
      <c r="FW704" s="237" t="s">
        <v>1322</v>
      </c>
      <c r="FX704" s="208" t="s">
        <v>430</v>
      </c>
      <c r="FY704" s="243" t="s">
        <v>2743</v>
      </c>
      <c r="FZ704" s="1">
        <v>0</v>
      </c>
      <c r="GA704" s="1">
        <v>2</v>
      </c>
      <c r="GB704" s="9" t="s">
        <v>500</v>
      </c>
      <c r="GC704" s="9"/>
      <c r="GD704" s="3">
        <v>0</v>
      </c>
      <c r="GE704" s="20">
        <v>0</v>
      </c>
      <c r="GF704" s="253" t="s">
        <v>513</v>
      </c>
      <c r="GG704" s="1">
        <v>1</v>
      </c>
      <c r="GH704" s="28">
        <v>43980</v>
      </c>
      <c r="GI704" s="352" t="s">
        <v>2488</v>
      </c>
      <c r="GJ704" s="244" t="s">
        <v>2558</v>
      </c>
      <c r="GK704" s="1">
        <v>0</v>
      </c>
      <c r="GL704" s="244" t="s">
        <v>513</v>
      </c>
      <c r="GM704" s="11" t="s">
        <v>1017</v>
      </c>
      <c r="GN704" s="1"/>
      <c r="GO704" s="10">
        <v>43964</v>
      </c>
      <c r="GP704" s="10" t="s">
        <v>522</v>
      </c>
      <c r="GQ704" s="20">
        <f>DATEDIF(ER704,GO704,"m")</f>
        <v>4</v>
      </c>
      <c r="GR704" s="138" t="s">
        <v>1018</v>
      </c>
      <c r="GS704" s="1"/>
      <c r="GT704" s="1"/>
      <c r="GU704" s="1"/>
      <c r="GV704" s="1"/>
      <c r="GW704" s="1"/>
      <c r="GX704" s="1"/>
      <c r="GY704" s="9"/>
      <c r="GZ704" s="1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1"/>
      <c r="IE704" s="11"/>
      <c r="IF704" s="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9"/>
      <c r="KC704" s="9"/>
      <c r="KD704" s="9"/>
      <c r="KE704" s="20">
        <f t="shared" si="1176"/>
        <v>56.930286400000014</v>
      </c>
      <c r="KF704" s="20">
        <f t="shared" si="1177"/>
        <v>87.369890400000017</v>
      </c>
      <c r="KG704" s="20">
        <f t="shared" si="1178"/>
        <v>19.086454400000004</v>
      </c>
      <c r="KH704" s="20">
        <f t="shared" si="1179"/>
        <v>2.0731838400000009</v>
      </c>
      <c r="KI704" s="20">
        <f t="shared" si="1180"/>
        <v>1.2833995200000003</v>
      </c>
      <c r="KJ704" s="20">
        <f t="shared" si="1181"/>
        <v>24.987788654400003</v>
      </c>
      <c r="KK704" s="20">
        <f t="shared" si="1182"/>
        <v>27.608885366400006</v>
      </c>
      <c r="KL704" s="20">
        <f t="shared" si="1183"/>
        <v>33.724777694400011</v>
      </c>
      <c r="KM704" s="9"/>
      <c r="KN704" s="9"/>
      <c r="KO704" s="9"/>
      <c r="KP704" s="1"/>
      <c r="KQ704" s="9"/>
      <c r="KR704" s="9"/>
      <c r="KS704" s="245" t="s">
        <v>430</v>
      </c>
      <c r="KT704" s="459" t="s">
        <v>430</v>
      </c>
      <c r="KU704" s="237" t="s">
        <v>430</v>
      </c>
      <c r="KV704" s="2" t="s">
        <v>430</v>
      </c>
      <c r="KW704" s="237" t="s">
        <v>430</v>
      </c>
      <c r="KX704" s="237" t="s">
        <v>430</v>
      </c>
      <c r="KY704" s="237" t="s">
        <v>430</v>
      </c>
      <c r="KZ704" s="237" t="s">
        <v>430</v>
      </c>
      <c r="LA704" s="11" t="s">
        <v>430</v>
      </c>
      <c r="LB704" s="11"/>
      <c r="LC704" s="11"/>
    </row>
    <row r="705" spans="1:315">
      <c r="A705" s="1">
        <v>274</v>
      </c>
      <c r="B705" s="1">
        <f>COUNTIFS($D$3:D705,D705,$F$3:F705,F705)</f>
        <v>1</v>
      </c>
      <c r="C705" s="34">
        <v>11661</v>
      </c>
      <c r="D705" s="21" t="s">
        <v>803</v>
      </c>
      <c r="E705" s="2" t="s">
        <v>542</v>
      </c>
      <c r="F705" s="12">
        <v>466220439</v>
      </c>
      <c r="G705" s="1">
        <v>73</v>
      </c>
      <c r="H705" s="441">
        <v>43731</v>
      </c>
      <c r="I705" s="29" t="s">
        <v>441</v>
      </c>
      <c r="J705" s="24" t="s">
        <v>486</v>
      </c>
      <c r="K705" s="2" t="s">
        <v>429</v>
      </c>
      <c r="L705" s="1">
        <v>14</v>
      </c>
      <c r="M705" s="2">
        <v>3</v>
      </c>
      <c r="N705" s="2" t="s">
        <v>430</v>
      </c>
      <c r="O705" s="1"/>
      <c r="P705" s="1" t="s">
        <v>776</v>
      </c>
      <c r="Q705" s="25"/>
      <c r="R705" s="25"/>
      <c r="S705" s="2"/>
      <c r="T705" s="45" t="s">
        <v>782</v>
      </c>
      <c r="U705" s="45"/>
      <c r="V705" s="46" t="s">
        <v>801</v>
      </c>
      <c r="W705" s="27"/>
      <c r="X705" s="56"/>
      <c r="Y705" s="56"/>
      <c r="Z705" s="29"/>
      <c r="AA705" s="1" t="s">
        <v>797</v>
      </c>
      <c r="AB705" s="1"/>
      <c r="AC705" s="112">
        <v>554</v>
      </c>
      <c r="AD705" s="112">
        <v>1000</v>
      </c>
      <c r="AE705" s="11"/>
      <c r="AF705" s="11"/>
      <c r="AG705" s="11" t="s">
        <v>490</v>
      </c>
      <c r="AH705" s="112">
        <v>50</v>
      </c>
      <c r="AI705" s="11"/>
      <c r="AJ705" s="1"/>
      <c r="AK705" s="112"/>
      <c r="AL705" s="1"/>
      <c r="AM705" s="1"/>
      <c r="AN705" s="1"/>
      <c r="AO705" s="113">
        <v>26.3</v>
      </c>
      <c r="AP705" s="114">
        <v>64.8</v>
      </c>
      <c r="AQ705" s="115">
        <v>8.4</v>
      </c>
      <c r="AR705" s="116">
        <f t="shared" si="1158"/>
        <v>99.5</v>
      </c>
      <c r="AS705" s="117">
        <f t="shared" si="1159"/>
        <v>0.40586419753086422</v>
      </c>
      <c r="AT705" s="118">
        <f t="shared" si="1160"/>
        <v>3.4092592592592594</v>
      </c>
      <c r="AU705" s="119">
        <f t="shared" si="1161"/>
        <v>0.35928961748633881</v>
      </c>
      <c r="AV705" s="19">
        <v>21.408200000000001</v>
      </c>
      <c r="AW705" s="19">
        <f>95-AY705</f>
        <v>81.400000000000006</v>
      </c>
      <c r="AX705" s="120">
        <v>3.5768</v>
      </c>
      <c r="AY705" s="19">
        <v>13.6</v>
      </c>
      <c r="AZ705" s="1" t="s">
        <v>431</v>
      </c>
      <c r="BA705" s="142">
        <v>23.2</v>
      </c>
      <c r="BB705" s="1" t="s">
        <v>431</v>
      </c>
      <c r="BC705" s="6">
        <v>0.13</v>
      </c>
      <c r="BD705" s="6"/>
      <c r="BE705" s="19">
        <v>37.4</v>
      </c>
      <c r="BF705" s="19">
        <v>30.8</v>
      </c>
      <c r="BG705" s="64">
        <v>4915.7142857142862</v>
      </c>
      <c r="BH705" s="20">
        <v>226</v>
      </c>
      <c r="BI705" s="19">
        <v>2.1</v>
      </c>
      <c r="BJ705" s="19">
        <v>48.2</v>
      </c>
      <c r="BK705" s="1">
        <v>51.8</v>
      </c>
      <c r="BL705" s="121">
        <f t="shared" si="1162"/>
        <v>0.93050193050193064</v>
      </c>
      <c r="BM705" s="122">
        <v>0.23</v>
      </c>
      <c r="BN705" s="6">
        <f t="shared" si="1163"/>
        <v>0.87452471482889726</v>
      </c>
      <c r="BO705" s="1" t="s">
        <v>431</v>
      </c>
      <c r="BP705" s="1">
        <v>29.3</v>
      </c>
      <c r="BQ705" s="1">
        <v>27.3</v>
      </c>
      <c r="BR705" s="4">
        <v>28751</v>
      </c>
      <c r="BS705" s="6">
        <f t="shared" si="1185"/>
        <v>53.900000000000006</v>
      </c>
      <c r="BT705" s="4">
        <v>95</v>
      </c>
      <c r="BU705" s="42">
        <v>6208.1600000000008</v>
      </c>
      <c r="BV705" s="6">
        <f t="shared" si="1165"/>
        <v>5</v>
      </c>
      <c r="BW705" s="6">
        <f t="shared" si="1166"/>
        <v>64.735199999999992</v>
      </c>
      <c r="BX705" s="4">
        <v>25.6</v>
      </c>
      <c r="BY705" s="22">
        <f t="shared" si="1167"/>
        <v>16.588800000000003</v>
      </c>
      <c r="BZ705" s="4">
        <v>28.3</v>
      </c>
      <c r="CA705" s="22">
        <f t="shared" si="1168"/>
        <v>18.3384</v>
      </c>
      <c r="CB705" s="4">
        <v>46</v>
      </c>
      <c r="CC705" s="22">
        <f t="shared" si="1169"/>
        <v>29.807999999999996</v>
      </c>
      <c r="CD705" s="6">
        <v>0.5</v>
      </c>
      <c r="CE705" s="123">
        <v>98.7</v>
      </c>
      <c r="CF705" s="123">
        <v>6736</v>
      </c>
      <c r="CG705" s="123">
        <v>92.3</v>
      </c>
      <c r="CH705" s="123">
        <v>4548</v>
      </c>
      <c r="CI705" s="123">
        <v>57</v>
      </c>
      <c r="CJ705" s="123">
        <v>77.599999999999994</v>
      </c>
      <c r="CK705" s="123">
        <v>4292</v>
      </c>
      <c r="CL705" s="19">
        <f t="shared" si="1170"/>
        <v>0.90459363957597172</v>
      </c>
      <c r="CM705" s="22"/>
      <c r="CN705" s="22"/>
      <c r="CO705" s="22"/>
      <c r="CP705" s="6"/>
      <c r="CQ705" s="19"/>
      <c r="CR705" s="19"/>
      <c r="CS705" s="19"/>
      <c r="CT705" s="6">
        <v>43.4</v>
      </c>
      <c r="CU705" s="6">
        <v>15</v>
      </c>
      <c r="CV705" s="6">
        <v>63.9</v>
      </c>
      <c r="CW705" s="22">
        <v>45.1</v>
      </c>
      <c r="CX705" s="22">
        <v>56.1</v>
      </c>
      <c r="CY705" s="2">
        <v>35.299999999999997</v>
      </c>
      <c r="CZ705" s="22">
        <v>0.83</v>
      </c>
      <c r="DA705" s="16">
        <v>3</v>
      </c>
      <c r="DB705" s="126" t="s">
        <v>256</v>
      </c>
      <c r="DC705" s="127"/>
      <c r="DD705" s="128" t="s">
        <v>737</v>
      </c>
      <c r="DE705" s="1"/>
      <c r="DF705" s="1"/>
      <c r="DG705" s="1"/>
      <c r="DH705" s="1"/>
      <c r="DI705" s="1" t="s">
        <v>435</v>
      </c>
      <c r="DJ705" s="206" t="s">
        <v>490</v>
      </c>
      <c r="DK705" s="4">
        <v>2</v>
      </c>
      <c r="DL705" s="4"/>
      <c r="DM705" s="4"/>
      <c r="DN705" s="16">
        <v>0</v>
      </c>
      <c r="DO705" s="4"/>
      <c r="DP705" s="4"/>
      <c r="DQ705" s="4"/>
      <c r="DR705" s="1" t="s">
        <v>430</v>
      </c>
      <c r="DS705" s="1" t="s">
        <v>430</v>
      </c>
      <c r="DT705" s="1">
        <v>418</v>
      </c>
      <c r="DU705" s="1">
        <v>10.8</v>
      </c>
      <c r="DV705" s="1">
        <v>89.2</v>
      </c>
      <c r="DW705" s="1" t="s">
        <v>430</v>
      </c>
      <c r="DX705" s="1" t="s">
        <v>430</v>
      </c>
      <c r="DY705" s="1" t="s">
        <v>430</v>
      </c>
      <c r="DZ705" s="1" t="s">
        <v>430</v>
      </c>
      <c r="EA705" s="1">
        <v>0</v>
      </c>
      <c r="EB705" s="1"/>
      <c r="EC705" s="4">
        <v>1</v>
      </c>
      <c r="ED705" s="4"/>
      <c r="EE705" s="4">
        <v>14</v>
      </c>
      <c r="EF705" s="4">
        <v>20</v>
      </c>
      <c r="EG705" s="4"/>
      <c r="EH705" s="4">
        <v>0</v>
      </c>
      <c r="EI705" s="4" t="s">
        <v>513</v>
      </c>
      <c r="EJ705" s="4" t="s">
        <v>430</v>
      </c>
      <c r="EK705" s="4" t="s">
        <v>430</v>
      </c>
      <c r="EL705" s="6" t="s">
        <v>430</v>
      </c>
      <c r="EM705" s="4">
        <v>2</v>
      </c>
      <c r="EN705" s="1">
        <v>1</v>
      </c>
      <c r="EO705" s="4">
        <v>3</v>
      </c>
      <c r="EP705" s="4">
        <v>2</v>
      </c>
      <c r="EQ705" s="31" t="s">
        <v>513</v>
      </c>
      <c r="ER705" s="14" t="s">
        <v>513</v>
      </c>
      <c r="ES705" s="129">
        <v>11661</v>
      </c>
      <c r="ET705" s="130">
        <v>75</v>
      </c>
      <c r="EU705" s="130">
        <v>4090</v>
      </c>
      <c r="EV705" s="130">
        <v>4000</v>
      </c>
      <c r="EW705" s="130">
        <v>42120</v>
      </c>
      <c r="EX705" s="130">
        <v>507</v>
      </c>
      <c r="EY705" s="131">
        <f t="shared" si="1171"/>
        <v>71.1828</v>
      </c>
      <c r="EZ705" s="38">
        <f t="shared" si="1172"/>
        <v>996.55920000000003</v>
      </c>
      <c r="FA705" s="9"/>
      <c r="FB705" s="9"/>
      <c r="FC705" s="9"/>
      <c r="FD705" s="9"/>
      <c r="FE705" s="132"/>
      <c r="FF705" s="132"/>
      <c r="FG705" s="132"/>
      <c r="FH705" s="133"/>
      <c r="FI705" s="134"/>
      <c r="FJ705" s="133"/>
      <c r="FK705" s="135"/>
      <c r="FL705" s="136"/>
      <c r="FM705" s="9"/>
      <c r="FN705" s="1"/>
      <c r="FO705" s="40">
        <f t="shared" si="1186"/>
        <v>0.55400000000000005</v>
      </c>
      <c r="FP705" s="9"/>
      <c r="FQ705" s="118">
        <f t="shared" si="1174"/>
        <v>12.396088019559903</v>
      </c>
      <c r="FR705" s="137">
        <f t="shared" si="1175"/>
        <v>7.1182800000000004E-2</v>
      </c>
      <c r="FS705" s="9"/>
      <c r="FT705" s="42">
        <v>50</v>
      </c>
      <c r="FU705" s="335"/>
      <c r="FV705" s="345">
        <v>43647</v>
      </c>
      <c r="FW705" s="210"/>
      <c r="FX705" s="244" t="s">
        <v>2471</v>
      </c>
      <c r="FY705" s="243" t="s">
        <v>2507</v>
      </c>
      <c r="FZ705" s="1">
        <v>0</v>
      </c>
      <c r="GA705" s="1">
        <v>4</v>
      </c>
      <c r="GB705" s="9" t="s">
        <v>804</v>
      </c>
      <c r="GC705" s="9"/>
      <c r="GD705" s="1"/>
      <c r="GE705" s="20">
        <v>0</v>
      </c>
      <c r="GF705" s="237" t="s">
        <v>513</v>
      </c>
      <c r="GG705" s="1">
        <v>0</v>
      </c>
      <c r="GH705" s="28">
        <v>44543</v>
      </c>
      <c r="GI705" s="351">
        <v>1</v>
      </c>
      <c r="GJ705" s="244" t="s">
        <v>2832</v>
      </c>
      <c r="GK705" s="1">
        <v>0</v>
      </c>
      <c r="GL705" s="244" t="s">
        <v>513</v>
      </c>
      <c r="GM705" s="9" t="s">
        <v>805</v>
      </c>
      <c r="GN705" s="1"/>
      <c r="GO705" s="10">
        <v>43731</v>
      </c>
      <c r="GP705" s="10"/>
      <c r="GQ705" s="20"/>
      <c r="GR705" s="138"/>
      <c r="GS705" s="1"/>
      <c r="GT705" s="22">
        <v>0.49332110948000008</v>
      </c>
      <c r="GU705" s="1"/>
      <c r="GV705" s="145">
        <v>1.5991807191999996</v>
      </c>
      <c r="GW705" s="1"/>
      <c r="GX705" s="1"/>
      <c r="GY705" s="1"/>
      <c r="GZ705" s="1"/>
      <c r="HA705" s="32">
        <v>1.46</v>
      </c>
      <c r="HB705" s="32">
        <v>1.03</v>
      </c>
      <c r="HC705" s="33">
        <v>5640.53</v>
      </c>
      <c r="HD705" s="32">
        <v>2.71</v>
      </c>
      <c r="HE705" s="32">
        <v>2.13</v>
      </c>
      <c r="HF705" s="32">
        <v>0</v>
      </c>
      <c r="HG705" s="33">
        <v>3264.16</v>
      </c>
      <c r="HH705" s="32">
        <v>25.79</v>
      </c>
      <c r="HI705" s="33">
        <v>483.26</v>
      </c>
      <c r="HJ705" s="32">
        <v>125.29</v>
      </c>
      <c r="HK705" s="32">
        <v>3.4</v>
      </c>
      <c r="HL705" s="32">
        <v>0</v>
      </c>
      <c r="HM705" s="32">
        <v>93.97</v>
      </c>
      <c r="HN705" s="32">
        <v>82.3</v>
      </c>
      <c r="HO705" s="32">
        <v>145.27000000000001</v>
      </c>
      <c r="HP705" s="33">
        <v>3285.45</v>
      </c>
      <c r="HQ705" s="32">
        <v>37.42</v>
      </c>
      <c r="HR705" s="32">
        <v>0</v>
      </c>
      <c r="HS705" s="32">
        <v>261.56</v>
      </c>
      <c r="HT705" s="32">
        <v>4975.67</v>
      </c>
      <c r="HU705" s="32">
        <v>615.04</v>
      </c>
      <c r="HV705" s="32">
        <v>23.5</v>
      </c>
      <c r="HW705" s="32">
        <v>161.4</v>
      </c>
      <c r="HX705" s="32">
        <v>21.94</v>
      </c>
      <c r="HY705" s="32">
        <v>45.36</v>
      </c>
      <c r="HZ705" s="32">
        <v>706.54</v>
      </c>
      <c r="IA705" s="22">
        <f>HU705/HP705</f>
        <v>0.18720114443987887</v>
      </c>
      <c r="IB705" s="1"/>
      <c r="IC705" s="1"/>
      <c r="ID705" s="1"/>
      <c r="IE705" s="1"/>
      <c r="IF705" s="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"/>
      <c r="KC705" s="1"/>
      <c r="KD705" s="1"/>
      <c r="KE705" s="20">
        <f t="shared" si="1176"/>
        <v>18.721076400000001</v>
      </c>
      <c r="KF705" s="20">
        <f t="shared" si="1177"/>
        <v>46.126454399999993</v>
      </c>
      <c r="KG705" s="20">
        <f t="shared" si="1178"/>
        <v>5.9793552000000005</v>
      </c>
      <c r="KH705" s="20">
        <f t="shared" si="1179"/>
        <v>2.5460663904</v>
      </c>
      <c r="KI705" s="20">
        <f t="shared" si="1180"/>
        <v>0.16372044000000002</v>
      </c>
      <c r="KJ705" s="20">
        <f t="shared" si="1181"/>
        <v>11.808372326400004</v>
      </c>
      <c r="KK705" s="20">
        <f t="shared" si="1182"/>
        <v>13.053786595200002</v>
      </c>
      <c r="KL705" s="20">
        <f t="shared" si="1183"/>
        <v>21.218169023999998</v>
      </c>
      <c r="KM705" s="1"/>
      <c r="KN705" s="1"/>
      <c r="KO705" s="1"/>
      <c r="KP705" s="1"/>
      <c r="KQ705" s="9"/>
      <c r="KR705" s="9"/>
      <c r="KS705" s="23">
        <v>44543</v>
      </c>
      <c r="KT705" s="20">
        <v>2</v>
      </c>
      <c r="KU705" s="1">
        <v>2</v>
      </c>
      <c r="KV705" s="1">
        <v>2</v>
      </c>
      <c r="KW705" s="23">
        <v>44732</v>
      </c>
      <c r="KX705" s="1">
        <v>2</v>
      </c>
      <c r="KY705" s="1">
        <v>0</v>
      </c>
      <c r="KZ705" s="1">
        <v>2</v>
      </c>
      <c r="LA705" s="11" t="s">
        <v>2480</v>
      </c>
      <c r="LB705" s="11"/>
      <c r="LC705" s="11"/>
    </row>
    <row r="706" spans="1:315">
      <c r="A706" s="1">
        <v>276</v>
      </c>
      <c r="B706" s="415">
        <f>COUNTIFS($D$3:D706,D706,$F$3:F706,F706)</f>
        <v>1</v>
      </c>
      <c r="C706" s="34">
        <v>14137</v>
      </c>
      <c r="D706" s="21" t="s">
        <v>1383</v>
      </c>
      <c r="E706" s="2" t="s">
        <v>508</v>
      </c>
      <c r="F706" s="12">
        <v>6506292023</v>
      </c>
      <c r="G706" s="1">
        <v>55</v>
      </c>
      <c r="H706" s="441">
        <v>44180</v>
      </c>
      <c r="I706" s="29" t="s">
        <v>441</v>
      </c>
      <c r="J706" s="24" t="s">
        <v>486</v>
      </c>
      <c r="K706" s="2" t="s">
        <v>429</v>
      </c>
      <c r="L706" s="2">
        <v>31</v>
      </c>
      <c r="M706" s="2" t="s">
        <v>628</v>
      </c>
      <c r="N706" s="2" t="s">
        <v>644</v>
      </c>
      <c r="O706" s="11"/>
      <c r="P706" s="2" t="s">
        <v>1384</v>
      </c>
      <c r="Q706" s="11"/>
      <c r="R706" s="11"/>
      <c r="S706" s="11"/>
      <c r="T706" s="49" t="s">
        <v>1013</v>
      </c>
      <c r="U706" s="49"/>
      <c r="V706" s="61" t="s">
        <v>1358</v>
      </c>
      <c r="W706" s="59" t="s">
        <v>1305</v>
      </c>
      <c r="X706" s="60"/>
      <c r="Y706" s="60"/>
      <c r="Z706" s="11"/>
      <c r="AA706" s="1" t="s">
        <v>793</v>
      </c>
      <c r="AB706" s="1"/>
      <c r="AC706" s="112">
        <v>8793</v>
      </c>
      <c r="AD706" s="112">
        <v>273000</v>
      </c>
      <c r="AE706" s="11"/>
      <c r="AF706" s="11"/>
      <c r="AG706" s="11" t="s">
        <v>482</v>
      </c>
      <c r="AH706" s="112">
        <v>10000</v>
      </c>
      <c r="AI706" s="11"/>
      <c r="AJ706" s="11"/>
      <c r="AK706" s="112"/>
      <c r="AL706" s="1"/>
      <c r="AM706" s="11"/>
      <c r="AN706" s="1"/>
      <c r="AO706" s="113">
        <v>85.1</v>
      </c>
      <c r="AP706" s="114">
        <v>11.4</v>
      </c>
      <c r="AQ706" s="115">
        <v>3.14</v>
      </c>
      <c r="AR706" s="116">
        <f t="shared" si="1158"/>
        <v>99.64</v>
      </c>
      <c r="AS706" s="117">
        <f t="shared" si="1159"/>
        <v>7.4649122807017534</v>
      </c>
      <c r="AT706" s="118">
        <f t="shared" si="1160"/>
        <v>23.439824561403508</v>
      </c>
      <c r="AU706" s="119">
        <f t="shared" si="1161"/>
        <v>5.8528198074277844</v>
      </c>
      <c r="AV706" s="19">
        <f t="shared" ref="AV706:AV715" si="1187">AW706*AO706/100</f>
        <v>71.957999999999998</v>
      </c>
      <c r="AW706" s="19">
        <f>98-AY706-(CD706*100/AO706)</f>
        <v>84.556991774383079</v>
      </c>
      <c r="AX706" s="120">
        <v>9.92</v>
      </c>
      <c r="AY706" s="19">
        <f>AX706*100/AO706</f>
        <v>11.656874265569918</v>
      </c>
      <c r="AZ706" s="1" t="s">
        <v>431</v>
      </c>
      <c r="BA706" s="55">
        <v>11.7</v>
      </c>
      <c r="BB706" s="1" t="s">
        <v>431</v>
      </c>
      <c r="BC706" s="6">
        <v>0.61</v>
      </c>
      <c r="BD706" s="6"/>
      <c r="BE706" s="19"/>
      <c r="BF706" s="19"/>
      <c r="BG706" s="64">
        <v>9347.1428571428569</v>
      </c>
      <c r="BH706" s="64">
        <v>274.05714285714282</v>
      </c>
      <c r="BI706" s="19">
        <v>0.74</v>
      </c>
      <c r="BJ706" s="19">
        <v>65.400000000000006</v>
      </c>
      <c r="BK706" s="1">
        <v>34.6</v>
      </c>
      <c r="BL706" s="121">
        <f t="shared" si="1162"/>
        <v>1.8901734104046244</v>
      </c>
      <c r="BM706" s="122">
        <v>2.46</v>
      </c>
      <c r="BN706" s="6">
        <f t="shared" si="1163"/>
        <v>2.8907168037602822</v>
      </c>
      <c r="BO706" s="1" t="s">
        <v>431</v>
      </c>
      <c r="BP706" s="19">
        <v>45.1</v>
      </c>
      <c r="BQ706" s="19">
        <v>60.69</v>
      </c>
      <c r="BR706" s="42">
        <v>53209.200000000004</v>
      </c>
      <c r="BS706" s="6">
        <f t="shared" si="1185"/>
        <v>15.740000000000002</v>
      </c>
      <c r="BT706" s="4">
        <v>72</v>
      </c>
      <c r="BU706" s="42">
        <v>4731.4285714285716</v>
      </c>
      <c r="BV706" s="6">
        <f t="shared" si="1165"/>
        <v>28</v>
      </c>
      <c r="BW706" s="6">
        <f t="shared" si="1166"/>
        <v>11.324760000000001</v>
      </c>
      <c r="BX706" s="22">
        <v>4.9400000000000004</v>
      </c>
      <c r="BY706" s="22">
        <f t="shared" si="1167"/>
        <v>0.5631600000000001</v>
      </c>
      <c r="BZ706" s="4">
        <v>10.8</v>
      </c>
      <c r="CA706" s="22">
        <f t="shared" si="1168"/>
        <v>1.2312000000000003</v>
      </c>
      <c r="CB706" s="4">
        <v>83.6</v>
      </c>
      <c r="CC706" s="22">
        <f t="shared" si="1169"/>
        <v>9.5304000000000002</v>
      </c>
      <c r="CD706" s="22">
        <v>1.52</v>
      </c>
      <c r="CE706" s="123">
        <v>82.2</v>
      </c>
      <c r="CF706" s="123">
        <v>5785</v>
      </c>
      <c r="CG706" s="123">
        <v>93.6</v>
      </c>
      <c r="CH706" s="123">
        <v>4358</v>
      </c>
      <c r="CI706" s="123">
        <v>33.1</v>
      </c>
      <c r="CJ706" s="123">
        <v>42</v>
      </c>
      <c r="CK706" s="123">
        <v>3165</v>
      </c>
      <c r="CL706" s="19">
        <f t="shared" si="1170"/>
        <v>0.45740740740740743</v>
      </c>
      <c r="CM706" s="22">
        <v>6.8000000000000005E-2</v>
      </c>
      <c r="CN706" s="22">
        <v>1.69</v>
      </c>
      <c r="CO706" s="22" t="s">
        <v>431</v>
      </c>
      <c r="CP706" s="6"/>
      <c r="CQ706" s="19"/>
      <c r="CR706" s="19"/>
      <c r="CS706" s="20"/>
      <c r="CT706" s="22"/>
      <c r="CU706" s="139"/>
      <c r="CV706" s="139"/>
      <c r="CW706" s="22"/>
      <c r="CX706" s="22"/>
      <c r="CY706" s="1"/>
      <c r="CZ706" s="22"/>
      <c r="DA706" s="16"/>
      <c r="DB706" s="126" t="s">
        <v>446</v>
      </c>
      <c r="DC706" s="127"/>
      <c r="DD706" s="128" t="s">
        <v>1385</v>
      </c>
      <c r="DE706" s="1"/>
      <c r="DF706" s="1"/>
      <c r="DG706" s="1"/>
      <c r="DH706" s="1"/>
      <c r="DI706" s="105" t="s">
        <v>433</v>
      </c>
      <c r="DJ706" s="205" t="s">
        <v>482</v>
      </c>
      <c r="DK706" s="4">
        <v>2</v>
      </c>
      <c r="DL706" s="4" t="s">
        <v>441</v>
      </c>
      <c r="DM706" s="4" t="s">
        <v>441</v>
      </c>
      <c r="DN706" s="16" t="s">
        <v>442</v>
      </c>
      <c r="DO706" s="4">
        <v>0</v>
      </c>
      <c r="DP706" s="4">
        <v>0</v>
      </c>
      <c r="DQ706" s="4" t="s">
        <v>430</v>
      </c>
      <c r="DR706" s="1" t="s">
        <v>430</v>
      </c>
      <c r="DS706" s="1" t="s">
        <v>430</v>
      </c>
      <c r="DT706" s="1">
        <v>8282</v>
      </c>
      <c r="DU706" s="1">
        <v>49.9</v>
      </c>
      <c r="DV706" s="1">
        <v>50.1</v>
      </c>
      <c r="DW706" s="1" t="s">
        <v>430</v>
      </c>
      <c r="DX706" s="1" t="s">
        <v>430</v>
      </c>
      <c r="DY706" s="1" t="s">
        <v>430</v>
      </c>
      <c r="DZ706" s="1" t="s">
        <v>430</v>
      </c>
      <c r="EA706" s="1">
        <v>0</v>
      </c>
      <c r="EB706" s="1"/>
      <c r="EC706" s="36"/>
      <c r="ED706" s="36"/>
      <c r="EE706" s="4">
        <v>31</v>
      </c>
      <c r="EF706" s="4">
        <v>80</v>
      </c>
      <c r="EG706" s="5">
        <v>3</v>
      </c>
      <c r="EH706" s="4">
        <v>1</v>
      </c>
      <c r="EI706" s="4" t="s">
        <v>430</v>
      </c>
      <c r="EJ706" s="4">
        <v>180</v>
      </c>
      <c r="EK706" s="4">
        <v>96</v>
      </c>
      <c r="EL706" s="6">
        <f>EK706/(EJ706*EJ706*0.01*0.01)</f>
        <v>29.629629629629626</v>
      </c>
      <c r="EM706" s="4">
        <v>1</v>
      </c>
      <c r="EN706" s="1">
        <v>1</v>
      </c>
      <c r="EO706" s="4">
        <v>1</v>
      </c>
      <c r="EP706" s="4">
        <v>1</v>
      </c>
      <c r="EQ706" s="31" t="s">
        <v>513</v>
      </c>
      <c r="ER706" s="62" t="s">
        <v>513</v>
      </c>
      <c r="ES706" s="129">
        <v>14137</v>
      </c>
      <c r="ET706" s="130">
        <v>75</v>
      </c>
      <c r="EU706" s="130">
        <v>73542</v>
      </c>
      <c r="EV706" s="130">
        <v>4000</v>
      </c>
      <c r="EW706" s="130">
        <v>39780</v>
      </c>
      <c r="EX706" s="130">
        <v>66362</v>
      </c>
      <c r="EY706" s="131">
        <f t="shared" si="1171"/>
        <v>8799.6011999999992</v>
      </c>
      <c r="EZ706" s="38">
        <f t="shared" si="1172"/>
        <v>272787.6372</v>
      </c>
      <c r="FA706" s="9"/>
      <c r="FB706" s="9"/>
      <c r="FC706" s="9"/>
      <c r="FD706" s="9"/>
      <c r="FE706" s="132"/>
      <c r="FF706" s="132"/>
      <c r="FG706" s="132"/>
      <c r="FH706" s="133"/>
      <c r="FI706" s="134"/>
      <c r="FJ706" s="133"/>
      <c r="FK706" s="135"/>
      <c r="FL706" s="136"/>
      <c r="FM706" s="9"/>
      <c r="FN706" s="1"/>
      <c r="FO706" s="40">
        <f t="shared" si="1186"/>
        <v>8.7929999999999993</v>
      </c>
      <c r="FP706" s="9"/>
      <c r="FQ706" s="118">
        <f t="shared" si="1174"/>
        <v>90.236871447608166</v>
      </c>
      <c r="FR706" s="137">
        <f t="shared" si="1175"/>
        <v>8.7996011999999997</v>
      </c>
      <c r="FS706" s="140"/>
      <c r="FT706" s="42">
        <v>36</v>
      </c>
      <c r="FU706" s="337">
        <v>43070</v>
      </c>
      <c r="FV706" s="346" t="s">
        <v>430</v>
      </c>
      <c r="FW706" s="2" t="s">
        <v>1322</v>
      </c>
      <c r="FX706" s="209" t="s">
        <v>430</v>
      </c>
      <c r="FY706" s="241" t="s">
        <v>3009</v>
      </c>
      <c r="FZ706" s="1">
        <v>0</v>
      </c>
      <c r="GA706" s="2" t="s">
        <v>430</v>
      </c>
      <c r="GB706" s="11" t="s">
        <v>1015</v>
      </c>
      <c r="GC706" s="11"/>
      <c r="GD706" s="1"/>
      <c r="GE706" s="20">
        <v>0</v>
      </c>
      <c r="GF706" s="237" t="s">
        <v>513</v>
      </c>
      <c r="GG706" s="2">
        <v>1</v>
      </c>
      <c r="GH706" s="219" t="s">
        <v>430</v>
      </c>
      <c r="GI706" s="351">
        <v>1</v>
      </c>
      <c r="GJ706" s="29" t="s">
        <v>430</v>
      </c>
      <c r="GK706" s="1">
        <v>0</v>
      </c>
      <c r="GL706" s="29" t="s">
        <v>513</v>
      </c>
      <c r="GM706" s="11" t="s">
        <v>1386</v>
      </c>
      <c r="GN706" s="1"/>
      <c r="GO706" s="10">
        <v>44180</v>
      </c>
      <c r="GP706" s="10"/>
      <c r="GQ706" s="20"/>
      <c r="GR706" s="138" t="s">
        <v>1018</v>
      </c>
      <c r="GS706" s="1"/>
      <c r="GT706" s="19"/>
      <c r="GU706" s="1"/>
      <c r="GV706" s="11"/>
      <c r="GW706" s="1"/>
      <c r="GX706" s="1"/>
      <c r="GY706" s="150"/>
      <c r="GZ706" s="11">
        <v>1</v>
      </c>
      <c r="HA706" s="51">
        <v>0</v>
      </c>
      <c r="HB706" s="51">
        <v>0</v>
      </c>
      <c r="HC706" s="52">
        <v>12964.13</v>
      </c>
      <c r="HD706" s="51">
        <v>0</v>
      </c>
      <c r="HE706" s="51">
        <v>5.24</v>
      </c>
      <c r="HF706" s="51">
        <v>0</v>
      </c>
      <c r="HG706" s="52">
        <v>82034.2</v>
      </c>
      <c r="HH706" s="51">
        <v>0</v>
      </c>
      <c r="HI706" s="52">
        <v>453.7</v>
      </c>
      <c r="HJ706" s="51">
        <v>0</v>
      </c>
      <c r="HK706" s="51">
        <v>0</v>
      </c>
      <c r="HL706" s="51">
        <v>0</v>
      </c>
      <c r="HM706" s="51">
        <v>3530</v>
      </c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20"/>
      <c r="IC706" s="20"/>
      <c r="ID706" s="20"/>
      <c r="IE706" s="20"/>
      <c r="IF706" s="20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9"/>
      <c r="KC706" s="9"/>
      <c r="KD706" s="9"/>
      <c r="KE706" s="20">
        <f t="shared" si="1176"/>
        <v>7488.4606211999999</v>
      </c>
      <c r="KF706" s="20">
        <f t="shared" si="1177"/>
        <v>1003.1545368000001</v>
      </c>
      <c r="KG706" s="20">
        <f t="shared" si="1178"/>
        <v>276.30747767999998</v>
      </c>
      <c r="KH706" s="20">
        <f t="shared" si="1179"/>
        <v>872.92043903999991</v>
      </c>
      <c r="KI706" s="20">
        <f t="shared" si="1180"/>
        <v>216.47018951999999</v>
      </c>
      <c r="KJ706" s="20">
        <f t="shared" si="1181"/>
        <v>49.55583411792</v>
      </c>
      <c r="KK706" s="20">
        <f t="shared" si="1182"/>
        <v>108.34068997440002</v>
      </c>
      <c r="KL706" s="20">
        <f t="shared" si="1183"/>
        <v>838.63719276479992</v>
      </c>
      <c r="KM706" s="9"/>
      <c r="KN706" s="9"/>
      <c r="KO706" s="9"/>
      <c r="KP706" s="1"/>
      <c r="KQ706" s="9"/>
      <c r="KR706" s="9"/>
      <c r="KS706" s="23" t="s">
        <v>430</v>
      </c>
      <c r="KT706" s="20" t="s">
        <v>430</v>
      </c>
      <c r="KU706" s="237" t="s">
        <v>430</v>
      </c>
      <c r="KV706" s="2" t="s">
        <v>430</v>
      </c>
      <c r="KW706" s="237" t="s">
        <v>430</v>
      </c>
      <c r="KX706" s="237" t="s">
        <v>430</v>
      </c>
      <c r="KY706" s="237" t="s">
        <v>430</v>
      </c>
      <c r="KZ706" s="237" t="s">
        <v>430</v>
      </c>
      <c r="LA706" s="11" t="s">
        <v>430</v>
      </c>
      <c r="LB706" s="11"/>
      <c r="LC706" s="11"/>
    </row>
    <row r="707" spans="1:315">
      <c r="A707" s="1">
        <v>62</v>
      </c>
      <c r="B707" s="1">
        <f>COUNTIFS($D$3:D707,D707,$F$3:F707,F707)</f>
        <v>1</v>
      </c>
      <c r="C707" s="34">
        <v>12405</v>
      </c>
      <c r="D707" s="72" t="s">
        <v>1046</v>
      </c>
      <c r="E707" s="73" t="s">
        <v>560</v>
      </c>
      <c r="F707" s="75">
        <v>461113172</v>
      </c>
      <c r="G707" s="74">
        <v>74</v>
      </c>
      <c r="H707" s="442">
        <v>43881</v>
      </c>
      <c r="I707" s="29" t="s">
        <v>1047</v>
      </c>
      <c r="J707" s="24" t="s">
        <v>486</v>
      </c>
      <c r="K707" s="2" t="s">
        <v>429</v>
      </c>
      <c r="L707" s="1">
        <v>13</v>
      </c>
      <c r="M707" s="2">
        <v>2</v>
      </c>
      <c r="N707" s="2" t="s">
        <v>430</v>
      </c>
      <c r="O707" s="1"/>
      <c r="P707" s="1" t="s">
        <v>1036</v>
      </c>
      <c r="Q707" s="25"/>
      <c r="R707" s="25"/>
      <c r="S707" s="2"/>
      <c r="T707" s="41"/>
      <c r="U707" s="41"/>
      <c r="V707" s="50" t="s">
        <v>1014</v>
      </c>
      <c r="W707" s="27"/>
      <c r="X707" s="56"/>
      <c r="Y707" s="56"/>
      <c r="Z707" s="29"/>
      <c r="AA707" s="1" t="s">
        <v>793</v>
      </c>
      <c r="AB707" s="1"/>
      <c r="AC707" s="112">
        <v>92</v>
      </c>
      <c r="AD707" s="112">
        <v>1200</v>
      </c>
      <c r="AE707" s="11"/>
      <c r="AF707" s="11"/>
      <c r="AG707" s="11" t="s">
        <v>490</v>
      </c>
      <c r="AH707" s="112">
        <v>150</v>
      </c>
      <c r="AI707" s="11"/>
      <c r="AJ707" s="11"/>
      <c r="AK707" s="112"/>
      <c r="AL707" s="1"/>
      <c r="AM707" s="11"/>
      <c r="AN707" s="1"/>
      <c r="AO707" s="113">
        <v>43.7</v>
      </c>
      <c r="AP707" s="114">
        <v>41.6</v>
      </c>
      <c r="AQ707" s="115">
        <v>13.8</v>
      </c>
      <c r="AR707" s="116">
        <f t="shared" si="1158"/>
        <v>99.100000000000009</v>
      </c>
      <c r="AS707" s="117">
        <f t="shared" si="1159"/>
        <v>1.0504807692307692</v>
      </c>
      <c r="AT707" s="118">
        <f t="shared" si="1160"/>
        <v>14.496634615384615</v>
      </c>
      <c r="AU707" s="119">
        <f t="shared" si="1161"/>
        <v>0.78880866425992779</v>
      </c>
      <c r="AV707" s="19">
        <f t="shared" si="1187"/>
        <v>33.2012</v>
      </c>
      <c r="AW707" s="19">
        <f>97-AY707-(CD707*100/AO707)</f>
        <v>75.975286041189932</v>
      </c>
      <c r="AX707" s="148">
        <v>8.4778000000000002</v>
      </c>
      <c r="AY707" s="19">
        <v>19.399999999999999</v>
      </c>
      <c r="AZ707" s="1" t="s">
        <v>431</v>
      </c>
      <c r="BA707" s="55">
        <v>22.2</v>
      </c>
      <c r="BB707" s="1" t="s">
        <v>431</v>
      </c>
      <c r="BC707" s="6">
        <v>0.4</v>
      </c>
      <c r="BD707" s="6"/>
      <c r="BE707" s="22"/>
      <c r="BF707" s="19"/>
      <c r="BG707" s="2">
        <v>5476</v>
      </c>
      <c r="BH707" s="64">
        <v>468</v>
      </c>
      <c r="BI707" s="19">
        <v>0.43</v>
      </c>
      <c r="BJ707" s="19">
        <v>54.5</v>
      </c>
      <c r="BK707" s="1">
        <v>45.5</v>
      </c>
      <c r="BL707" s="121">
        <f t="shared" si="1162"/>
        <v>1.1978021978021978</v>
      </c>
      <c r="BM707" s="122">
        <v>0.42</v>
      </c>
      <c r="BN707" s="6">
        <f t="shared" si="1163"/>
        <v>0.96109839816933629</v>
      </c>
      <c r="BO707" s="1" t="s">
        <v>431</v>
      </c>
      <c r="BP707" s="19">
        <v>14.398999999999999</v>
      </c>
      <c r="BQ707" s="19">
        <v>15.706999999999999</v>
      </c>
      <c r="BR707" s="42">
        <v>24175.5</v>
      </c>
      <c r="BS707" s="6">
        <f t="shared" si="1185"/>
        <v>47</v>
      </c>
      <c r="BT707" s="4">
        <v>78.3</v>
      </c>
      <c r="BU707" s="42">
        <v>4197.9750000000004</v>
      </c>
      <c r="BV707" s="6">
        <f t="shared" si="1165"/>
        <v>21.700000000000003</v>
      </c>
      <c r="BW707" s="6">
        <f t="shared" si="1166"/>
        <v>41.2256</v>
      </c>
      <c r="BX707" s="4">
        <v>26.2</v>
      </c>
      <c r="BY707" s="22">
        <f t="shared" si="1167"/>
        <v>10.8992</v>
      </c>
      <c r="BZ707" s="4">
        <v>20.8</v>
      </c>
      <c r="CA707" s="22">
        <f t="shared" si="1168"/>
        <v>8.6528000000000009</v>
      </c>
      <c r="CB707" s="4">
        <v>52.1</v>
      </c>
      <c r="CC707" s="22">
        <f t="shared" si="1169"/>
        <v>21.6736</v>
      </c>
      <c r="CD707" s="22">
        <v>0.71</v>
      </c>
      <c r="CE707" s="123">
        <v>98</v>
      </c>
      <c r="CF707" s="124">
        <v>5206.5999999999995</v>
      </c>
      <c r="CG707" s="123">
        <v>89.6</v>
      </c>
      <c r="CH707" s="124">
        <v>3932.8</v>
      </c>
      <c r="CI707" s="123">
        <v>51.7</v>
      </c>
      <c r="CJ707" s="123">
        <v>72.599999999999994</v>
      </c>
      <c r="CK707" s="124">
        <v>3159.7999999999997</v>
      </c>
      <c r="CL707" s="19">
        <f t="shared" si="1170"/>
        <v>1.2596153846153846</v>
      </c>
      <c r="CM707" s="22"/>
      <c r="CN707" s="22"/>
      <c r="CO707" s="22"/>
      <c r="CP707" s="6"/>
      <c r="CQ707" s="22">
        <v>1.54</v>
      </c>
      <c r="CR707" s="19"/>
      <c r="CS707" s="19"/>
      <c r="CT707" s="22"/>
      <c r="CU707" s="139"/>
      <c r="CV707" s="139"/>
      <c r="CW707" s="22"/>
      <c r="CX707" s="22"/>
      <c r="CY707" s="1"/>
      <c r="CZ707" s="22"/>
      <c r="DA707" s="1"/>
      <c r="DB707" s="126" t="s">
        <v>440</v>
      </c>
      <c r="DC707" s="127"/>
      <c r="DD707" s="128" t="s">
        <v>1048</v>
      </c>
      <c r="DE707" s="1"/>
      <c r="DF707" s="1"/>
      <c r="DG707" s="1"/>
      <c r="DH707" s="1"/>
      <c r="DI707" s="1" t="s">
        <v>433</v>
      </c>
      <c r="DJ707" s="206" t="s">
        <v>490</v>
      </c>
      <c r="DK707" s="4">
        <v>2</v>
      </c>
      <c r="DL707" s="4"/>
      <c r="DM707" s="4"/>
      <c r="DN707" s="16">
        <v>0</v>
      </c>
      <c r="DO707" s="4"/>
      <c r="DP707" s="4"/>
      <c r="DQ707" s="4"/>
      <c r="DR707" s="1" t="s">
        <v>430</v>
      </c>
      <c r="DS707" s="1" t="s">
        <v>430</v>
      </c>
      <c r="DT707" s="1">
        <v>204</v>
      </c>
      <c r="DU707" s="1">
        <v>26.5</v>
      </c>
      <c r="DV707" s="1">
        <v>73.5</v>
      </c>
      <c r="DW707" s="1" t="s">
        <v>430</v>
      </c>
      <c r="DX707" s="1" t="s">
        <v>430</v>
      </c>
      <c r="DY707" s="1" t="s">
        <v>430</v>
      </c>
      <c r="DZ707" s="1" t="s">
        <v>430</v>
      </c>
      <c r="EA707" s="1">
        <v>0</v>
      </c>
      <c r="EB707" s="1"/>
      <c r="EC707" s="36"/>
      <c r="ED707" s="36"/>
      <c r="EE707" s="4">
        <v>13</v>
      </c>
      <c r="EF707" s="4">
        <v>20</v>
      </c>
      <c r="EG707" s="4"/>
      <c r="EH707" s="4">
        <v>1</v>
      </c>
      <c r="EI707" s="4" t="s">
        <v>3010</v>
      </c>
      <c r="EJ707" s="4" t="s">
        <v>430</v>
      </c>
      <c r="EK707" s="4" t="s">
        <v>430</v>
      </c>
      <c r="EL707" s="6" t="s">
        <v>430</v>
      </c>
      <c r="EM707" s="4">
        <v>1</v>
      </c>
      <c r="EN707" s="1">
        <v>1</v>
      </c>
      <c r="EO707" s="4">
        <v>2</v>
      </c>
      <c r="EP707" s="4">
        <v>1</v>
      </c>
      <c r="EQ707" s="31" t="s">
        <v>513</v>
      </c>
      <c r="ER707" s="14" t="s">
        <v>513</v>
      </c>
      <c r="ES707" s="129">
        <v>12405</v>
      </c>
      <c r="ET707" s="130">
        <v>75</v>
      </c>
      <c r="EU707" s="130">
        <v>10003</v>
      </c>
      <c r="EV707" s="130">
        <v>12000</v>
      </c>
      <c r="EW707" s="130">
        <v>40560</v>
      </c>
      <c r="EX707" s="130">
        <v>2099</v>
      </c>
      <c r="EY707" s="131">
        <f t="shared" si="1171"/>
        <v>94.59493333333333</v>
      </c>
      <c r="EZ707" s="38">
        <f t="shared" si="1172"/>
        <v>1229.7341333333334</v>
      </c>
      <c r="FA707" s="9"/>
      <c r="FB707" s="9"/>
      <c r="FC707" s="9"/>
      <c r="FD707" s="9"/>
      <c r="FE707" s="132"/>
      <c r="FF707" s="132"/>
      <c r="FG707" s="132"/>
      <c r="FH707" s="133"/>
      <c r="FI707" s="11"/>
      <c r="FJ707" s="133"/>
      <c r="FK707" s="135"/>
      <c r="FL707" s="136"/>
      <c r="FM707" s="9"/>
      <c r="FN707" s="1"/>
      <c r="FO707" s="40">
        <f t="shared" si="1186"/>
        <v>9.1999999999999998E-2</v>
      </c>
      <c r="FP707" s="9"/>
      <c r="FQ707" s="118">
        <f t="shared" si="1174"/>
        <v>20.983704888533438</v>
      </c>
      <c r="FR707" s="137">
        <f t="shared" si="1175"/>
        <v>9.4594933333333325E-2</v>
      </c>
      <c r="FS707" s="140">
        <f>DT707/EY707</f>
        <v>2.1565637060194911</v>
      </c>
      <c r="FT707" s="140"/>
      <c r="FU707" s="335"/>
      <c r="FV707" s="344">
        <v>43132</v>
      </c>
      <c r="FW707" s="210"/>
      <c r="FX707" s="244" t="s">
        <v>1322</v>
      </c>
      <c r="FY707" s="243" t="s">
        <v>2461</v>
      </c>
      <c r="FZ707" s="1"/>
      <c r="GA707" s="237">
        <v>2</v>
      </c>
      <c r="GB707" s="9"/>
      <c r="GC707" s="9"/>
      <c r="GD707" s="1"/>
      <c r="GE707" s="20">
        <v>0</v>
      </c>
      <c r="GF707" s="237" t="s">
        <v>513</v>
      </c>
      <c r="GG707" s="1"/>
      <c r="GH707" s="28">
        <v>43902</v>
      </c>
      <c r="GI707" s="351">
        <v>1</v>
      </c>
      <c r="GJ707" s="244" t="s">
        <v>2970</v>
      </c>
      <c r="GK707" s="1"/>
      <c r="GL707" s="244" t="s">
        <v>513</v>
      </c>
      <c r="GM707" s="9"/>
      <c r="GN707" s="1"/>
      <c r="GO707" s="10">
        <v>43881</v>
      </c>
      <c r="GP707" s="10"/>
      <c r="GQ707" s="20"/>
      <c r="GR707" s="138"/>
      <c r="GS707" s="1"/>
      <c r="GT707" s="19">
        <v>0.30113730000000005</v>
      </c>
      <c r="GU707" s="1"/>
      <c r="GV707" s="145">
        <v>0.9349088512</v>
      </c>
      <c r="GW707" s="1"/>
      <c r="GX707" s="1"/>
      <c r="GY707" s="9"/>
      <c r="GZ707" s="9"/>
      <c r="HA707" s="32">
        <v>1.27</v>
      </c>
      <c r="HB707" s="32">
        <v>1.1100000000000001</v>
      </c>
      <c r="HC707" s="33">
        <v>2388.46</v>
      </c>
      <c r="HD707" s="32">
        <v>0.56000000000000005</v>
      </c>
      <c r="HE707" s="32">
        <v>2.0099999999999998</v>
      </c>
      <c r="HF707" s="32">
        <v>0</v>
      </c>
      <c r="HG707" s="33">
        <v>5407.01</v>
      </c>
      <c r="HH707" s="32">
        <v>20</v>
      </c>
      <c r="HI707" s="33">
        <v>611.48</v>
      </c>
      <c r="HJ707" s="32">
        <v>81.540000000000006</v>
      </c>
      <c r="HK707" s="32">
        <v>0</v>
      </c>
      <c r="HL707" s="32">
        <v>0</v>
      </c>
      <c r="HM707" s="32">
        <v>76.45</v>
      </c>
      <c r="HN707" s="32">
        <v>0</v>
      </c>
      <c r="HO707" s="32">
        <v>213.68</v>
      </c>
      <c r="HP707" s="33">
        <v>3114.68</v>
      </c>
      <c r="HQ707" s="32">
        <v>18.809999999999999</v>
      </c>
      <c r="HR707" s="32">
        <v>0</v>
      </c>
      <c r="HS707" s="32">
        <v>721.05</v>
      </c>
      <c r="HT707" s="32">
        <v>1211.43</v>
      </c>
      <c r="HU707" s="32">
        <v>771.45</v>
      </c>
      <c r="HV707" s="32">
        <v>9.98</v>
      </c>
      <c r="HW707" s="32">
        <v>165.21</v>
      </c>
      <c r="HX707" s="32">
        <v>3.28</v>
      </c>
      <c r="HY707" s="32">
        <v>0</v>
      </c>
      <c r="HZ707" s="32">
        <v>432.41</v>
      </c>
      <c r="IA707" s="22">
        <f>HU707/HP707</f>
        <v>0.24768194485468814</v>
      </c>
      <c r="IB707" s="1"/>
      <c r="IC707" s="1"/>
      <c r="ID707" s="1"/>
      <c r="IE707" s="1"/>
      <c r="IF707" s="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9"/>
      <c r="KC707" s="9"/>
      <c r="KD707" s="9"/>
      <c r="KE707" s="20">
        <f t="shared" si="1176"/>
        <v>41.337985866666671</v>
      </c>
      <c r="KF707" s="20">
        <f t="shared" si="1177"/>
        <v>39.351492266666661</v>
      </c>
      <c r="KG707" s="20">
        <f t="shared" si="1178"/>
        <v>13.054100799999999</v>
      </c>
      <c r="KH707" s="20">
        <f t="shared" si="1179"/>
        <v>8.019569258133334</v>
      </c>
      <c r="KI707" s="20">
        <f t="shared" si="1180"/>
        <v>0.39729871999999994</v>
      </c>
      <c r="KJ707" s="20">
        <f t="shared" si="1181"/>
        <v>10.310090973866666</v>
      </c>
      <c r="KK707" s="20">
        <f t="shared" si="1182"/>
        <v>8.185110391466667</v>
      </c>
      <c r="KL707" s="20">
        <f t="shared" si="1183"/>
        <v>20.502127470933331</v>
      </c>
      <c r="KM707" s="9"/>
      <c r="KN707" s="9"/>
      <c r="KO707" s="9"/>
      <c r="KP707" s="1"/>
      <c r="KQ707" s="9"/>
      <c r="KR707" s="9"/>
      <c r="KS707" s="23">
        <v>43902</v>
      </c>
      <c r="KT707" s="20">
        <v>2</v>
      </c>
      <c r="KU707" s="1">
        <v>2</v>
      </c>
      <c r="KV707" s="1">
        <v>2</v>
      </c>
      <c r="KW707" s="23">
        <v>44182</v>
      </c>
      <c r="KX707" s="1">
        <v>1</v>
      </c>
      <c r="KY707" s="1">
        <v>0</v>
      </c>
      <c r="KZ707" s="1">
        <v>0</v>
      </c>
      <c r="LA707" s="11" t="s">
        <v>2428</v>
      </c>
      <c r="LB707" s="11"/>
      <c r="LC707" s="11"/>
    </row>
    <row r="708" spans="1:315">
      <c r="A708" s="1">
        <v>105</v>
      </c>
      <c r="B708" s="1">
        <f>COUNTIFS($D$3:D708,D708,$F$3:F708,F708)</f>
        <v>2</v>
      </c>
      <c r="C708" s="34">
        <v>12642</v>
      </c>
      <c r="D708" s="72" t="s">
        <v>1046</v>
      </c>
      <c r="E708" s="73" t="s">
        <v>560</v>
      </c>
      <c r="F708" s="75">
        <v>461113172</v>
      </c>
      <c r="G708" s="74">
        <v>74</v>
      </c>
      <c r="H708" s="442">
        <v>43941</v>
      </c>
      <c r="I708" s="29" t="s">
        <v>1047</v>
      </c>
      <c r="J708" s="24" t="s">
        <v>486</v>
      </c>
      <c r="K708" s="2" t="s">
        <v>429</v>
      </c>
      <c r="L708" s="1">
        <v>16</v>
      </c>
      <c r="M708" s="2" t="s">
        <v>661</v>
      </c>
      <c r="N708" s="2" t="s">
        <v>644</v>
      </c>
      <c r="O708" s="1"/>
      <c r="P708" s="1" t="s">
        <v>1075</v>
      </c>
      <c r="Q708" s="25"/>
      <c r="R708" s="25"/>
      <c r="S708" s="2"/>
      <c r="T708" s="49" t="s">
        <v>1013</v>
      </c>
      <c r="U708" s="49"/>
      <c r="V708" s="54" t="s">
        <v>1107</v>
      </c>
      <c r="W708" s="27"/>
      <c r="X708" s="56"/>
      <c r="Y708" s="56"/>
      <c r="Z708" s="29"/>
      <c r="AA708" s="1" t="s">
        <v>793</v>
      </c>
      <c r="AB708" s="1"/>
      <c r="AC708" s="112">
        <v>72</v>
      </c>
      <c r="AD708" s="112">
        <v>1100</v>
      </c>
      <c r="AE708" s="11"/>
      <c r="AF708" s="11"/>
      <c r="AG708" s="11" t="s">
        <v>490</v>
      </c>
      <c r="AH708" s="112">
        <v>150</v>
      </c>
      <c r="AI708" s="11"/>
      <c r="AJ708" s="11"/>
      <c r="AK708" s="112"/>
      <c r="AL708" s="1"/>
      <c r="AM708" s="11"/>
      <c r="AN708" s="1"/>
      <c r="AO708" s="113">
        <v>29.4</v>
      </c>
      <c r="AP708" s="114">
        <v>66</v>
      </c>
      <c r="AQ708" s="115">
        <v>3.7</v>
      </c>
      <c r="AR708" s="116">
        <f t="shared" si="1158"/>
        <v>99.100000000000009</v>
      </c>
      <c r="AS708" s="117">
        <f t="shared" si="1159"/>
        <v>0.44545454545454544</v>
      </c>
      <c r="AT708" s="118">
        <f t="shared" si="1160"/>
        <v>1.6481818181818182</v>
      </c>
      <c r="AU708" s="119">
        <f t="shared" si="1161"/>
        <v>0.42180774748923955</v>
      </c>
      <c r="AV708" s="19">
        <f t="shared" si="1187"/>
        <v>24.417999999999996</v>
      </c>
      <c r="AW708" s="19">
        <f>97-AY708-(CD708*100/AO708)</f>
        <v>83.054421768707485</v>
      </c>
      <c r="AX708" s="120">
        <v>2.69</v>
      </c>
      <c r="AY708" s="19">
        <f t="shared" ref="AY708:AY715" si="1188">AX708*100/AO708</f>
        <v>9.149659863945578</v>
      </c>
      <c r="AZ708" s="1" t="s">
        <v>431</v>
      </c>
      <c r="BA708" s="55">
        <v>26.2</v>
      </c>
      <c r="BB708" s="1" t="s">
        <v>431</v>
      </c>
      <c r="BC708" s="6">
        <v>0.11</v>
      </c>
      <c r="BD708" s="6"/>
      <c r="BE708" s="19"/>
      <c r="BF708" s="19"/>
      <c r="BG708" s="2">
        <v>5560</v>
      </c>
      <c r="BH708" s="64">
        <v>423.65000000000003</v>
      </c>
      <c r="BI708" s="19">
        <v>2.04</v>
      </c>
      <c r="BJ708" s="19">
        <v>51.7</v>
      </c>
      <c r="BK708" s="1">
        <v>48.3</v>
      </c>
      <c r="BL708" s="121">
        <f t="shared" si="1162"/>
        <v>1.0703933747412009</v>
      </c>
      <c r="BM708" s="122">
        <v>0.21</v>
      </c>
      <c r="BN708" s="6">
        <f t="shared" si="1163"/>
        <v>0.7142857142857143</v>
      </c>
      <c r="BO708" s="1" t="s">
        <v>431</v>
      </c>
      <c r="BP708" s="19">
        <v>40.534999999999997</v>
      </c>
      <c r="BQ708" s="19">
        <v>22.486999999999995</v>
      </c>
      <c r="BR708" s="42">
        <v>58349.200000000004</v>
      </c>
      <c r="BS708" s="6">
        <f t="shared" si="1185"/>
        <v>69.599999999999994</v>
      </c>
      <c r="BT708" s="4">
        <v>91.2</v>
      </c>
      <c r="BU708" s="42">
        <v>9467.4650000000001</v>
      </c>
      <c r="BV708" s="6">
        <f t="shared" si="1165"/>
        <v>8.7999999999999972</v>
      </c>
      <c r="BW708" s="6">
        <f t="shared" si="1166"/>
        <v>65.933999999999997</v>
      </c>
      <c r="BX708" s="2">
        <v>39.700000000000003</v>
      </c>
      <c r="BY708" s="22">
        <f t="shared" si="1167"/>
        <v>26.202000000000002</v>
      </c>
      <c r="BZ708" s="4">
        <v>29.9</v>
      </c>
      <c r="CA708" s="22">
        <f t="shared" si="1168"/>
        <v>19.733999999999998</v>
      </c>
      <c r="CB708" s="4">
        <v>30.3</v>
      </c>
      <c r="CC708" s="22">
        <f t="shared" si="1169"/>
        <v>19.998000000000001</v>
      </c>
      <c r="CD708" s="22">
        <v>1.41</v>
      </c>
      <c r="CE708" s="123">
        <v>99.7</v>
      </c>
      <c r="CF708" s="124">
        <v>9224.1999999999989</v>
      </c>
      <c r="CG708" s="123">
        <v>98.3</v>
      </c>
      <c r="CH708" s="124">
        <v>6080</v>
      </c>
      <c r="CI708" s="123">
        <v>85.8</v>
      </c>
      <c r="CJ708" s="123">
        <v>95</v>
      </c>
      <c r="CK708" s="124">
        <v>6658.9</v>
      </c>
      <c r="CL708" s="19">
        <f t="shared" si="1170"/>
        <v>1.3277591973244149</v>
      </c>
      <c r="CM708" s="22"/>
      <c r="CN708" s="22"/>
      <c r="CO708" s="22"/>
      <c r="CP708" s="6">
        <v>2.08</v>
      </c>
      <c r="CQ708" s="19"/>
      <c r="CR708" s="19"/>
      <c r="CS708" s="19"/>
      <c r="CT708" s="22"/>
      <c r="CU708" s="139"/>
      <c r="CV708" s="139"/>
      <c r="CW708" s="22"/>
      <c r="CX708" s="22"/>
      <c r="CY708" s="1"/>
      <c r="CZ708" s="22"/>
      <c r="DA708" s="16">
        <v>3</v>
      </c>
      <c r="DB708" s="126" t="s">
        <v>440</v>
      </c>
      <c r="DC708" s="127"/>
      <c r="DD708" s="128" t="s">
        <v>1057</v>
      </c>
      <c r="DE708" s="1"/>
      <c r="DF708" s="1"/>
      <c r="DG708" s="1"/>
      <c r="DH708" s="1"/>
      <c r="DI708" s="1" t="s">
        <v>433</v>
      </c>
      <c r="DJ708" s="206" t="s">
        <v>490</v>
      </c>
      <c r="DK708" s="4">
        <v>2</v>
      </c>
      <c r="DL708" s="4"/>
      <c r="DM708" s="4"/>
      <c r="DN708" s="16">
        <v>0</v>
      </c>
      <c r="DO708" s="4"/>
      <c r="DP708" s="4"/>
      <c r="DQ708" s="4"/>
      <c r="DR708" s="22">
        <v>4.7</v>
      </c>
      <c r="DS708" s="1" t="s">
        <v>430</v>
      </c>
      <c r="DT708" s="22">
        <v>142</v>
      </c>
      <c r="DU708" s="22">
        <v>7</v>
      </c>
      <c r="DV708" s="22">
        <v>93</v>
      </c>
      <c r="DW708" s="1" t="s">
        <v>430</v>
      </c>
      <c r="DX708" s="1" t="s">
        <v>430</v>
      </c>
      <c r="DY708" s="1" t="s">
        <v>430</v>
      </c>
      <c r="DZ708" s="1" t="s">
        <v>430</v>
      </c>
      <c r="EA708" s="1">
        <v>0</v>
      </c>
      <c r="EB708" s="2"/>
      <c r="EC708" s="36"/>
      <c r="ED708" s="36"/>
      <c r="EE708" s="4">
        <v>16</v>
      </c>
      <c r="EF708" s="4">
        <v>40</v>
      </c>
      <c r="EG708" s="4"/>
      <c r="EH708" s="4">
        <v>1</v>
      </c>
      <c r="EI708" s="4" t="s">
        <v>3010</v>
      </c>
      <c r="EJ708" s="4" t="s">
        <v>430</v>
      </c>
      <c r="EK708" s="4" t="s">
        <v>430</v>
      </c>
      <c r="EL708" s="6" t="s">
        <v>430</v>
      </c>
      <c r="EM708" s="4">
        <v>1</v>
      </c>
      <c r="EN708" s="1">
        <v>1</v>
      </c>
      <c r="EO708" s="4">
        <v>2</v>
      </c>
      <c r="EP708" s="4">
        <v>1</v>
      </c>
      <c r="EQ708" s="31" t="s">
        <v>513</v>
      </c>
      <c r="ER708" s="14" t="s">
        <v>513</v>
      </c>
      <c r="ES708" s="129">
        <v>12405</v>
      </c>
      <c r="ET708" s="130">
        <v>75</v>
      </c>
      <c r="EU708" s="130">
        <v>10003</v>
      </c>
      <c r="EV708" s="130">
        <v>12000</v>
      </c>
      <c r="EW708" s="130">
        <v>40560</v>
      </c>
      <c r="EX708" s="130">
        <v>2099</v>
      </c>
      <c r="EY708" s="131">
        <f t="shared" si="1171"/>
        <v>94.59493333333333</v>
      </c>
      <c r="EZ708" s="38">
        <f t="shared" si="1172"/>
        <v>1513.5189333333333</v>
      </c>
      <c r="FA708" s="9"/>
      <c r="FB708" s="9"/>
      <c r="FC708" s="9"/>
      <c r="FD708" s="9"/>
      <c r="FE708" s="132"/>
      <c r="FF708" s="132"/>
      <c r="FG708" s="132"/>
      <c r="FH708" s="133"/>
      <c r="FI708" s="11"/>
      <c r="FJ708" s="133"/>
      <c r="FK708" s="135"/>
      <c r="FL708" s="136"/>
      <c r="FM708" s="9"/>
      <c r="FN708" s="1"/>
      <c r="FO708" s="40">
        <f t="shared" si="1186"/>
        <v>7.1999999999999995E-2</v>
      </c>
      <c r="FP708" s="9"/>
      <c r="FQ708" s="118">
        <f t="shared" si="1174"/>
        <v>20.983704888533438</v>
      </c>
      <c r="FR708" s="137">
        <f t="shared" si="1175"/>
        <v>9.4594933333333325E-2</v>
      </c>
      <c r="FS708" s="140">
        <f>DT708/EY708</f>
        <v>1.5011374816410181</v>
      </c>
      <c r="FT708" s="140"/>
      <c r="FU708" s="335"/>
      <c r="FV708" s="344">
        <v>43132</v>
      </c>
      <c r="FW708" s="210"/>
      <c r="FX708" s="244" t="s">
        <v>1311</v>
      </c>
      <c r="FY708" s="243" t="s">
        <v>2491</v>
      </c>
      <c r="FZ708" s="1"/>
      <c r="GA708" s="1">
        <v>2</v>
      </c>
      <c r="GB708" s="9"/>
      <c r="GC708" s="9"/>
      <c r="GD708" s="1"/>
      <c r="GE708" s="20">
        <v>0</v>
      </c>
      <c r="GF708" s="237" t="s">
        <v>513</v>
      </c>
      <c r="GG708" s="1"/>
      <c r="GH708" s="28">
        <v>43944</v>
      </c>
      <c r="GI708" s="351">
        <v>0</v>
      </c>
      <c r="GJ708" s="244" t="s">
        <v>2970</v>
      </c>
      <c r="GK708" s="1"/>
      <c r="GL708" s="244" t="s">
        <v>513</v>
      </c>
      <c r="GM708" s="9"/>
      <c r="GN708" s="1"/>
      <c r="GO708" s="10">
        <v>43941</v>
      </c>
      <c r="GP708" s="10"/>
      <c r="GQ708" s="20"/>
      <c r="GR708" s="138" t="s">
        <v>1018</v>
      </c>
      <c r="GS708" s="1"/>
      <c r="GT708" s="1"/>
      <c r="GU708" s="1"/>
      <c r="GV708" s="1"/>
      <c r="GW708" s="1"/>
      <c r="GX708" s="1"/>
      <c r="GY708" s="9"/>
      <c r="GZ708" s="9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1"/>
      <c r="IE708" s="11"/>
      <c r="IF708" s="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9"/>
      <c r="KC708" s="9"/>
      <c r="KD708" s="9"/>
      <c r="KE708" s="20">
        <f t="shared" si="1176"/>
        <v>27.810910399999997</v>
      </c>
      <c r="KF708" s="20">
        <f t="shared" si="1177"/>
        <v>62.432655999999987</v>
      </c>
      <c r="KG708" s="20">
        <f t="shared" si="1178"/>
        <v>3.500012533333333</v>
      </c>
      <c r="KH708" s="20">
        <f t="shared" si="1179"/>
        <v>2.5446037066666665</v>
      </c>
      <c r="KI708" s="20">
        <f t="shared" si="1180"/>
        <v>0.19864935999999997</v>
      </c>
      <c r="KJ708" s="20">
        <f t="shared" si="1181"/>
        <v>24.785764432000001</v>
      </c>
      <c r="KK708" s="20">
        <f t="shared" si="1182"/>
        <v>18.667364143999993</v>
      </c>
      <c r="KL708" s="20">
        <f t="shared" si="1183"/>
        <v>18.917094767999998</v>
      </c>
      <c r="KM708" s="9"/>
      <c r="KN708" s="9"/>
      <c r="KO708" s="9"/>
      <c r="KP708" s="1"/>
      <c r="KQ708" s="9"/>
      <c r="KR708" s="9"/>
      <c r="KS708" s="23">
        <v>43944</v>
      </c>
      <c r="KT708" s="20">
        <v>2</v>
      </c>
      <c r="KU708" s="1">
        <v>2</v>
      </c>
      <c r="KV708" s="1">
        <v>2</v>
      </c>
      <c r="KW708" s="23">
        <v>44182</v>
      </c>
      <c r="KX708" s="1">
        <v>1</v>
      </c>
      <c r="KY708" s="1">
        <v>0</v>
      </c>
      <c r="KZ708" s="1">
        <v>0</v>
      </c>
      <c r="LA708" s="11" t="s">
        <v>2428</v>
      </c>
      <c r="LB708" s="11"/>
      <c r="LC708" s="11"/>
    </row>
    <row r="709" spans="1:315">
      <c r="A709" s="1">
        <v>148</v>
      </c>
      <c r="B709" s="1">
        <f>COUNTIFS($D$3:D709,D709,$F$3:F709,F709)</f>
        <v>3</v>
      </c>
      <c r="C709" s="34">
        <v>12842</v>
      </c>
      <c r="D709" s="72" t="s">
        <v>1046</v>
      </c>
      <c r="E709" s="73" t="s">
        <v>560</v>
      </c>
      <c r="F709" s="75">
        <v>461113172</v>
      </c>
      <c r="G709" s="74">
        <v>74</v>
      </c>
      <c r="H709" s="442">
        <v>43979</v>
      </c>
      <c r="I709" s="29" t="s">
        <v>1169</v>
      </c>
      <c r="J709" s="24" t="s">
        <v>486</v>
      </c>
      <c r="K709" s="2" t="s">
        <v>429</v>
      </c>
      <c r="L709" s="1">
        <v>36</v>
      </c>
      <c r="M709" s="2">
        <v>1</v>
      </c>
      <c r="N709" s="2" t="s">
        <v>430</v>
      </c>
      <c r="O709" s="1"/>
      <c r="P709" s="1" t="s">
        <v>1160</v>
      </c>
      <c r="Q709" s="25"/>
      <c r="R709" s="25"/>
      <c r="S709" s="2"/>
      <c r="T709" s="49" t="s">
        <v>1013</v>
      </c>
      <c r="U709" s="49"/>
      <c r="V709" s="54" t="s">
        <v>1159</v>
      </c>
      <c r="W709" s="27"/>
      <c r="X709" s="56"/>
      <c r="Y709" s="56"/>
      <c r="Z709" s="29"/>
      <c r="AA709" s="1" t="s">
        <v>793</v>
      </c>
      <c r="AB709" s="1"/>
      <c r="AC709" s="112">
        <v>74</v>
      </c>
      <c r="AD709" s="112">
        <v>2600</v>
      </c>
      <c r="AE709" s="11"/>
      <c r="AF709" s="11"/>
      <c r="AG709" s="11" t="s">
        <v>490</v>
      </c>
      <c r="AH709" s="112">
        <v>150</v>
      </c>
      <c r="AI709" s="11"/>
      <c r="AJ709" s="11"/>
      <c r="AK709" s="112"/>
      <c r="AL709" s="1"/>
      <c r="AM709" s="11"/>
      <c r="AN709" s="1"/>
      <c r="AO709" s="113">
        <v>55.3</v>
      </c>
      <c r="AP709" s="114">
        <v>42.3</v>
      </c>
      <c r="AQ709" s="115">
        <v>1.62</v>
      </c>
      <c r="AR709" s="116">
        <f t="shared" si="1158"/>
        <v>99.22</v>
      </c>
      <c r="AS709" s="117">
        <f t="shared" si="1159"/>
        <v>1.3073286052009456</v>
      </c>
      <c r="AT709" s="118">
        <f t="shared" si="1160"/>
        <v>2.117872340425532</v>
      </c>
      <c r="AU709" s="119">
        <f t="shared" si="1161"/>
        <v>1.2591074681238617</v>
      </c>
      <c r="AV709" s="19">
        <f t="shared" si="1187"/>
        <v>45.503999999999998</v>
      </c>
      <c r="AW709" s="19">
        <f>98-AY709-(CD709*100/AO709)</f>
        <v>82.285714285714278</v>
      </c>
      <c r="AX709" s="148">
        <v>7.33</v>
      </c>
      <c r="AY709" s="19">
        <f t="shared" si="1188"/>
        <v>13.25497287522604</v>
      </c>
      <c r="AZ709" s="1" t="s">
        <v>431</v>
      </c>
      <c r="BA709" s="55">
        <v>13.5</v>
      </c>
      <c r="BB709" s="1" t="s">
        <v>431</v>
      </c>
      <c r="BC709" s="6">
        <v>8.7999999999999995E-2</v>
      </c>
      <c r="BD709" s="6"/>
      <c r="BE709" s="19"/>
      <c r="BF709" s="19"/>
      <c r="BG709" s="64">
        <v>6819.3103448275861</v>
      </c>
      <c r="BH709" s="64">
        <v>376.2</v>
      </c>
      <c r="BI709" s="19">
        <v>1.64</v>
      </c>
      <c r="BJ709" s="19">
        <v>46.8</v>
      </c>
      <c r="BK709" s="19">
        <f>100-BJ709</f>
        <v>53.2</v>
      </c>
      <c r="BL709" s="121">
        <f t="shared" si="1162"/>
        <v>0.87969924812030065</v>
      </c>
      <c r="BM709" s="122">
        <v>0.3</v>
      </c>
      <c r="BN709" s="6">
        <f t="shared" si="1163"/>
        <v>0.54249547920433994</v>
      </c>
      <c r="BO709" s="1" t="s">
        <v>431</v>
      </c>
      <c r="BP709" s="19">
        <v>42.5</v>
      </c>
      <c r="BQ709" s="19">
        <v>30.015000000000001</v>
      </c>
      <c r="BR709" s="4">
        <v>21010</v>
      </c>
      <c r="BS709" s="6">
        <f t="shared" si="1185"/>
        <v>69.2</v>
      </c>
      <c r="BT709" s="4">
        <v>84.5</v>
      </c>
      <c r="BU709" s="42">
        <v>11948.32</v>
      </c>
      <c r="BV709" s="6">
        <f t="shared" si="1165"/>
        <v>15.5</v>
      </c>
      <c r="BW709" s="6">
        <f t="shared" si="1166"/>
        <v>42.173099999999991</v>
      </c>
      <c r="BX709" s="2">
        <v>25.2</v>
      </c>
      <c r="BY709" s="22">
        <f t="shared" si="1167"/>
        <v>10.659599999999998</v>
      </c>
      <c r="BZ709" s="4">
        <v>44</v>
      </c>
      <c r="CA709" s="22">
        <f t="shared" si="1168"/>
        <v>18.611999999999998</v>
      </c>
      <c r="CB709" s="4">
        <v>30.5</v>
      </c>
      <c r="CC709" s="22">
        <f t="shared" si="1169"/>
        <v>12.901499999999999</v>
      </c>
      <c r="CD709" s="22">
        <v>1.36</v>
      </c>
      <c r="CE709" s="123">
        <v>99.7</v>
      </c>
      <c r="CF709" s="123">
        <v>7449</v>
      </c>
      <c r="CG709" s="123">
        <v>96.8</v>
      </c>
      <c r="CH709" s="123">
        <v>4760</v>
      </c>
      <c r="CI709" s="123">
        <v>59.2</v>
      </c>
      <c r="CJ709" s="123">
        <v>86</v>
      </c>
      <c r="CK709" s="123">
        <v>4819</v>
      </c>
      <c r="CL709" s="19">
        <f t="shared" si="1170"/>
        <v>0.57272727272727275</v>
      </c>
      <c r="CM709" s="22"/>
      <c r="CN709" s="22"/>
      <c r="CO709" s="22"/>
      <c r="CP709" s="6">
        <v>0.5</v>
      </c>
      <c r="CQ709" s="19"/>
      <c r="CR709" s="19"/>
      <c r="CS709" s="19"/>
      <c r="CT709" s="22"/>
      <c r="CU709" s="139"/>
      <c r="CV709" s="139"/>
      <c r="CW709" s="22"/>
      <c r="CX709" s="22"/>
      <c r="CY709" s="1"/>
      <c r="CZ709" s="22"/>
      <c r="DA709" s="16"/>
      <c r="DB709" s="126" t="s">
        <v>446</v>
      </c>
      <c r="DC709" s="127"/>
      <c r="DD709" s="128" t="s">
        <v>1170</v>
      </c>
      <c r="DE709" s="1"/>
      <c r="DF709" s="1"/>
      <c r="DG709" s="1"/>
      <c r="DH709" s="1"/>
      <c r="DI709" s="1" t="s">
        <v>433</v>
      </c>
      <c r="DJ709" s="206" t="s">
        <v>490</v>
      </c>
      <c r="DK709" s="4">
        <v>2</v>
      </c>
      <c r="DL709" s="4" t="s">
        <v>441</v>
      </c>
      <c r="DM709" s="4" t="s">
        <v>470</v>
      </c>
      <c r="DN709" s="16">
        <v>0</v>
      </c>
      <c r="DO709" s="4"/>
      <c r="DP709" s="4"/>
      <c r="DQ709" s="4"/>
      <c r="DR709" s="1" t="s">
        <v>430</v>
      </c>
      <c r="DS709" s="1" t="s">
        <v>430</v>
      </c>
      <c r="DT709" s="22">
        <v>144</v>
      </c>
      <c r="DU709" s="22">
        <v>18.100000000000001</v>
      </c>
      <c r="DV709" s="22">
        <v>81.900000000000006</v>
      </c>
      <c r="DW709" s="1" t="s">
        <v>430</v>
      </c>
      <c r="DX709" s="1" t="s">
        <v>430</v>
      </c>
      <c r="DY709" s="1" t="s">
        <v>430</v>
      </c>
      <c r="DZ709" s="1" t="s">
        <v>430</v>
      </c>
      <c r="EA709" s="1">
        <v>0</v>
      </c>
      <c r="EB709" s="2"/>
      <c r="EC709" s="36"/>
      <c r="ED709" s="36"/>
      <c r="EE709" s="4">
        <v>36</v>
      </c>
      <c r="EF709" s="4">
        <v>40</v>
      </c>
      <c r="EG709" s="5">
        <v>3</v>
      </c>
      <c r="EH709" s="4">
        <v>1</v>
      </c>
      <c r="EI709" s="4" t="s">
        <v>3010</v>
      </c>
      <c r="EJ709" s="4" t="s">
        <v>430</v>
      </c>
      <c r="EK709" s="4" t="s">
        <v>430</v>
      </c>
      <c r="EL709" s="6" t="s">
        <v>430</v>
      </c>
      <c r="EM709" s="4">
        <v>1</v>
      </c>
      <c r="EN709" s="1">
        <v>1</v>
      </c>
      <c r="EO709" s="4">
        <v>2</v>
      </c>
      <c r="EP709" s="4">
        <v>1</v>
      </c>
      <c r="EQ709" s="31" t="s">
        <v>513</v>
      </c>
      <c r="ER709" s="14" t="s">
        <v>513</v>
      </c>
      <c r="ES709" s="129">
        <v>12405</v>
      </c>
      <c r="ET709" s="130">
        <v>75</v>
      </c>
      <c r="EU709" s="130">
        <v>10003</v>
      </c>
      <c r="EV709" s="130">
        <v>12000</v>
      </c>
      <c r="EW709" s="130">
        <v>40560</v>
      </c>
      <c r="EX709" s="130">
        <v>2099</v>
      </c>
      <c r="EY709" s="131">
        <f t="shared" si="1171"/>
        <v>94.59493333333333</v>
      </c>
      <c r="EZ709" s="38">
        <f t="shared" si="1172"/>
        <v>3405.4175999999998</v>
      </c>
      <c r="FA709" s="9"/>
      <c r="FB709" s="9"/>
      <c r="FC709" s="9"/>
      <c r="FD709" s="9"/>
      <c r="FE709" s="132"/>
      <c r="FF709" s="132"/>
      <c r="FG709" s="132"/>
      <c r="FH709" s="133"/>
      <c r="FI709" s="11"/>
      <c r="FJ709" s="133"/>
      <c r="FK709" s="135"/>
      <c r="FL709" s="136"/>
      <c r="FM709" s="9"/>
      <c r="FN709" s="1"/>
      <c r="FO709" s="40">
        <f t="shared" si="1186"/>
        <v>7.3999999999999996E-2</v>
      </c>
      <c r="FP709" s="9"/>
      <c r="FQ709" s="118">
        <f t="shared" si="1174"/>
        <v>20.983704888533438</v>
      </c>
      <c r="FR709" s="137">
        <f t="shared" si="1175"/>
        <v>9.4594933333333325E-2</v>
      </c>
      <c r="FS709" s="140">
        <f>DT709/EY709</f>
        <v>1.5222802630725818</v>
      </c>
      <c r="FT709" s="140"/>
      <c r="FU709" s="335"/>
      <c r="FV709" s="344">
        <v>43132</v>
      </c>
      <c r="FW709" s="211" t="s">
        <v>430</v>
      </c>
      <c r="FX709" s="29" t="s">
        <v>1349</v>
      </c>
      <c r="FY709" s="241" t="s">
        <v>2491</v>
      </c>
      <c r="FZ709" s="1">
        <v>0</v>
      </c>
      <c r="GA709" s="2">
        <v>2</v>
      </c>
      <c r="GB709" s="11" t="s">
        <v>1171</v>
      </c>
      <c r="GC709" s="11"/>
      <c r="GD709" s="1"/>
      <c r="GE709" s="20">
        <v>1</v>
      </c>
      <c r="GF709" s="237" t="s">
        <v>2489</v>
      </c>
      <c r="GG709" s="1">
        <v>1</v>
      </c>
      <c r="GH709" s="219">
        <v>44035</v>
      </c>
      <c r="GI709" s="351">
        <v>1</v>
      </c>
      <c r="GJ709" s="244" t="s">
        <v>2970</v>
      </c>
      <c r="GK709" s="1">
        <v>0</v>
      </c>
      <c r="GL709" s="244" t="s">
        <v>513</v>
      </c>
      <c r="GM709" s="11" t="s">
        <v>1017</v>
      </c>
      <c r="GN709" s="1"/>
      <c r="GO709" s="10">
        <v>43979</v>
      </c>
      <c r="GP709" s="10"/>
      <c r="GQ709" s="20"/>
      <c r="GR709" s="138" t="s">
        <v>1018</v>
      </c>
      <c r="GS709" s="1"/>
      <c r="GT709" s="19"/>
      <c r="GU709" s="1"/>
      <c r="GV709" s="11"/>
      <c r="GW709" s="1"/>
      <c r="GX709" s="1"/>
      <c r="GY709" s="9"/>
      <c r="GZ709" s="11">
        <v>1</v>
      </c>
      <c r="HA709" s="51">
        <v>0</v>
      </c>
      <c r="HB709" s="51">
        <v>0</v>
      </c>
      <c r="HC709" s="52">
        <v>1477.3</v>
      </c>
      <c r="HD709" s="51">
        <v>0</v>
      </c>
      <c r="HE709" s="51">
        <v>0</v>
      </c>
      <c r="HF709" s="51">
        <v>0</v>
      </c>
      <c r="HG709" s="52">
        <v>0</v>
      </c>
      <c r="HH709" s="51">
        <v>0</v>
      </c>
      <c r="HI709" s="52">
        <v>0</v>
      </c>
      <c r="HJ709" s="51">
        <v>0</v>
      </c>
      <c r="HK709" s="51">
        <v>0</v>
      </c>
      <c r="HL709" s="51">
        <v>0</v>
      </c>
      <c r="HM709" s="51">
        <v>112.91</v>
      </c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20"/>
      <c r="IC709" s="20"/>
      <c r="ID709" s="11"/>
      <c r="IE709" s="11"/>
      <c r="IF709" s="20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9"/>
      <c r="KC709" s="9"/>
      <c r="KD709" s="9"/>
      <c r="KE709" s="20">
        <f t="shared" si="1176"/>
        <v>52.310998133333328</v>
      </c>
      <c r="KF709" s="20">
        <f t="shared" si="1177"/>
        <v>40.013656799999993</v>
      </c>
      <c r="KG709" s="20">
        <f t="shared" si="1178"/>
        <v>1.53243792</v>
      </c>
      <c r="KH709" s="20">
        <f t="shared" si="1179"/>
        <v>6.9338086133333334</v>
      </c>
      <c r="KI709" s="20">
        <f t="shared" si="1180"/>
        <v>0.2837848</v>
      </c>
      <c r="KJ709" s="20">
        <f t="shared" si="1181"/>
        <v>10.083441513599999</v>
      </c>
      <c r="KK709" s="20">
        <f t="shared" si="1182"/>
        <v>17.606008992</v>
      </c>
      <c r="KL709" s="20">
        <f t="shared" si="1183"/>
        <v>12.204165323999998</v>
      </c>
      <c r="KM709" s="9"/>
      <c r="KN709" s="9"/>
      <c r="KO709" s="9"/>
      <c r="KP709" s="1"/>
      <c r="KQ709" s="9"/>
      <c r="KR709" s="9"/>
      <c r="KS709" s="23">
        <v>44035</v>
      </c>
      <c r="KT709" s="20">
        <v>2</v>
      </c>
      <c r="KU709" s="1">
        <v>2</v>
      </c>
      <c r="KV709" s="2">
        <v>2</v>
      </c>
      <c r="KW709" s="23">
        <v>44182</v>
      </c>
      <c r="KX709" s="1">
        <v>1</v>
      </c>
      <c r="KY709" s="1">
        <v>0</v>
      </c>
      <c r="KZ709" s="1">
        <v>0</v>
      </c>
      <c r="LA709" s="11" t="s">
        <v>2428</v>
      </c>
      <c r="LB709" s="11"/>
      <c r="LC709" s="11"/>
    </row>
    <row r="710" spans="1:315">
      <c r="A710" s="1">
        <v>176</v>
      </c>
      <c r="B710" s="1">
        <f>COUNTIFS($D$3:D710,D710,$F$3:F710,F710)</f>
        <v>1</v>
      </c>
      <c r="C710" s="34">
        <v>17804</v>
      </c>
      <c r="D710" s="21" t="s">
        <v>2092</v>
      </c>
      <c r="E710" s="2" t="s">
        <v>543</v>
      </c>
      <c r="F710" s="12">
        <v>5406301813</v>
      </c>
      <c r="G710" s="1">
        <v>68</v>
      </c>
      <c r="H710" s="441">
        <v>44770</v>
      </c>
      <c r="I710" s="29" t="s">
        <v>2093</v>
      </c>
      <c r="J710" s="24" t="s">
        <v>486</v>
      </c>
      <c r="K710" s="2" t="s">
        <v>429</v>
      </c>
      <c r="L710" s="2">
        <v>12</v>
      </c>
      <c r="M710" s="2" t="s">
        <v>540</v>
      </c>
      <c r="N710" s="2" t="s">
        <v>430</v>
      </c>
      <c r="O710" s="11"/>
      <c r="P710" s="2" t="s">
        <v>2087</v>
      </c>
      <c r="Q710" s="11"/>
      <c r="R710" s="11"/>
      <c r="S710" s="11"/>
      <c r="T710" s="41"/>
      <c r="U710" s="41"/>
      <c r="V710" s="61" t="s">
        <v>1980</v>
      </c>
      <c r="W710" s="60" t="s">
        <v>1305</v>
      </c>
      <c r="X710" s="70" t="s">
        <v>1880</v>
      </c>
      <c r="Y710" s="41"/>
      <c r="Z710" s="29" t="s">
        <v>2001</v>
      </c>
      <c r="AA710" s="1" t="s">
        <v>1780</v>
      </c>
      <c r="AB710" s="1"/>
      <c r="AC710" s="112">
        <v>6329</v>
      </c>
      <c r="AD710" s="112">
        <v>76000</v>
      </c>
      <c r="AE710" s="11"/>
      <c r="AF710" s="11"/>
      <c r="AG710" s="11" t="s">
        <v>490</v>
      </c>
      <c r="AH710" s="112">
        <v>10000</v>
      </c>
      <c r="AI710" s="1"/>
      <c r="AJ710" s="11"/>
      <c r="AK710" s="112"/>
      <c r="AL710" s="1"/>
      <c r="AM710" s="11"/>
      <c r="AN710" s="1"/>
      <c r="AO710" s="113">
        <v>50.2</v>
      </c>
      <c r="AP710" s="114">
        <v>22.4</v>
      </c>
      <c r="AQ710" s="115">
        <v>25.9</v>
      </c>
      <c r="AR710" s="116">
        <f t="shared" si="1158"/>
        <v>98.5</v>
      </c>
      <c r="AS710" s="117">
        <f t="shared" si="1159"/>
        <v>2.2410714285714288</v>
      </c>
      <c r="AT710" s="118">
        <f t="shared" si="1160"/>
        <v>58.043750000000003</v>
      </c>
      <c r="AU710" s="119">
        <f t="shared" si="1161"/>
        <v>1.0393374741200829</v>
      </c>
      <c r="AV710" s="19">
        <f t="shared" si="1187"/>
        <v>47.416000000000004</v>
      </c>
      <c r="AW710" s="19">
        <f>98-AY710</f>
        <v>94.454183266932276</v>
      </c>
      <c r="AX710" s="120">
        <v>1.78</v>
      </c>
      <c r="AY710" s="19">
        <f t="shared" si="1188"/>
        <v>3.545816733067729</v>
      </c>
      <c r="AZ710" s="1" t="s">
        <v>431</v>
      </c>
      <c r="BA710" s="55">
        <v>41</v>
      </c>
      <c r="BB710" s="1" t="s">
        <v>431</v>
      </c>
      <c r="BC710" s="6">
        <v>7.4999999999999997E-2</v>
      </c>
      <c r="BD710" s="6"/>
      <c r="BE710" s="19"/>
      <c r="BF710" s="19"/>
      <c r="BG710" s="64">
        <v>7841.538461538461</v>
      </c>
      <c r="BH710" s="64">
        <v>836</v>
      </c>
      <c r="BI710" s="19">
        <v>3.16</v>
      </c>
      <c r="BJ710" s="19">
        <v>73.099999999999994</v>
      </c>
      <c r="BK710" s="19">
        <f>100-BJ710</f>
        <v>26.900000000000006</v>
      </c>
      <c r="BL710" s="121">
        <f t="shared" si="1162"/>
        <v>2.7174721189591069</v>
      </c>
      <c r="BM710" s="122">
        <v>1.87</v>
      </c>
      <c r="BN710" s="6">
        <f t="shared" si="1163"/>
        <v>3.7250996015936253</v>
      </c>
      <c r="BO710" s="1" t="s">
        <v>431</v>
      </c>
      <c r="BP710" s="19">
        <v>65.33898305084746</v>
      </c>
      <c r="BQ710" s="19">
        <v>73.599999999999994</v>
      </c>
      <c r="BR710" s="42">
        <v>90283.520000000004</v>
      </c>
      <c r="BS710" s="6">
        <f t="shared" si="1185"/>
        <v>78.900000000000006</v>
      </c>
      <c r="BT710" s="4">
        <v>86.1</v>
      </c>
      <c r="BU710" s="42">
        <v>17115.873015873014</v>
      </c>
      <c r="BV710" s="6">
        <f t="shared" si="1165"/>
        <v>13.900000000000006</v>
      </c>
      <c r="BW710" s="6">
        <f t="shared" si="1166"/>
        <v>22.243200000000002</v>
      </c>
      <c r="BX710" s="22">
        <v>52.2</v>
      </c>
      <c r="BY710" s="22">
        <f t="shared" si="1167"/>
        <v>11.6928</v>
      </c>
      <c r="BZ710" s="6">
        <v>26.7</v>
      </c>
      <c r="CA710" s="22">
        <f t="shared" si="1168"/>
        <v>5.9807999999999995</v>
      </c>
      <c r="CB710" s="6">
        <v>20.399999999999999</v>
      </c>
      <c r="CC710" s="22">
        <f t="shared" si="1169"/>
        <v>4.5695999999999994</v>
      </c>
      <c r="CD710" s="22" t="s">
        <v>431</v>
      </c>
      <c r="CE710" s="123">
        <v>99.8</v>
      </c>
      <c r="CF710" s="124">
        <v>14872</v>
      </c>
      <c r="CG710" s="123">
        <v>99.2</v>
      </c>
      <c r="CH710" s="124">
        <v>8888</v>
      </c>
      <c r="CI710" s="123">
        <v>95.2</v>
      </c>
      <c r="CJ710" s="123">
        <v>98.3</v>
      </c>
      <c r="CK710" s="124">
        <v>11445</v>
      </c>
      <c r="CL710" s="19">
        <f t="shared" si="1170"/>
        <v>1.955056179775281</v>
      </c>
      <c r="CM710" s="19"/>
      <c r="CN710" s="19"/>
      <c r="CO710" s="19"/>
      <c r="CP710" s="6"/>
      <c r="CQ710" s="19"/>
      <c r="CR710" s="19"/>
      <c r="CS710" s="20"/>
      <c r="CT710" s="25"/>
      <c r="CU710" s="125"/>
      <c r="CV710" s="125"/>
      <c r="CW710" s="1"/>
      <c r="CX710" s="1"/>
      <c r="CY710" s="1"/>
      <c r="CZ710" s="22"/>
      <c r="DA710" s="16"/>
      <c r="DB710" s="126"/>
      <c r="DC710" s="127"/>
      <c r="DD710" s="128"/>
      <c r="DE710" s="1"/>
      <c r="DF710" s="1"/>
      <c r="DG710" s="1"/>
      <c r="DH710" s="1"/>
      <c r="DI710" s="105" t="s">
        <v>433</v>
      </c>
      <c r="DJ710" s="206" t="s">
        <v>490</v>
      </c>
      <c r="DK710" s="4">
        <v>2</v>
      </c>
      <c r="DL710" s="4"/>
      <c r="DM710" s="4"/>
      <c r="DN710" s="16"/>
      <c r="DO710" s="4"/>
      <c r="DP710" s="4"/>
      <c r="DQ710" s="4"/>
      <c r="DR710" s="55">
        <v>21.9</v>
      </c>
      <c r="DS710" s="22" t="s">
        <v>430</v>
      </c>
      <c r="DT710" s="22">
        <v>6693</v>
      </c>
      <c r="DU710" s="22">
        <v>36</v>
      </c>
      <c r="DV710" s="22">
        <v>64</v>
      </c>
      <c r="DW710" s="22" t="s">
        <v>430</v>
      </c>
      <c r="DX710" s="22" t="s">
        <v>430</v>
      </c>
      <c r="DY710" s="22" t="s">
        <v>430</v>
      </c>
      <c r="DZ710" s="22" t="s">
        <v>430</v>
      </c>
      <c r="EA710" s="2">
        <v>0</v>
      </c>
      <c r="EB710" s="2"/>
      <c r="EC710" s="36"/>
      <c r="ED710" s="36"/>
      <c r="EE710" s="4">
        <f>L710</f>
        <v>12</v>
      </c>
      <c r="EF710" s="4" t="s">
        <v>430</v>
      </c>
      <c r="EG710" s="4"/>
      <c r="EH710" s="4">
        <v>0</v>
      </c>
      <c r="EI710" s="4" t="s">
        <v>513</v>
      </c>
      <c r="EJ710" s="4">
        <v>193</v>
      </c>
      <c r="EK710" s="4">
        <v>100</v>
      </c>
      <c r="EL710" s="6">
        <f>EK710/(EJ710*EJ710*0.01*0.01)</f>
        <v>26.846358291497754</v>
      </c>
      <c r="EM710" s="4"/>
      <c r="EN710" s="4">
        <v>0</v>
      </c>
      <c r="EO710" s="4">
        <v>3</v>
      </c>
      <c r="EP710" s="4">
        <v>2</v>
      </c>
      <c r="EQ710" s="31">
        <v>8</v>
      </c>
      <c r="ER710" s="14">
        <v>44895</v>
      </c>
      <c r="ES710" s="129">
        <f>C710</f>
        <v>17804</v>
      </c>
      <c r="ET710" s="130">
        <v>75</v>
      </c>
      <c r="EU710" s="130">
        <v>60333</v>
      </c>
      <c r="EV710" s="130">
        <v>4000</v>
      </c>
      <c r="EW710" s="130">
        <v>40560</v>
      </c>
      <c r="EX710" s="130">
        <v>47750</v>
      </c>
      <c r="EY710" s="131">
        <f t="shared" si="1171"/>
        <v>6455.8</v>
      </c>
      <c r="EZ710" s="38">
        <f t="shared" si="1172"/>
        <v>77469.600000000006</v>
      </c>
      <c r="FA710" s="9"/>
      <c r="FB710" s="9"/>
      <c r="FC710" s="9"/>
      <c r="FD710" s="9"/>
      <c r="FE710" s="132"/>
      <c r="FF710" s="132"/>
      <c r="FG710" s="132"/>
      <c r="FH710" s="133"/>
      <c r="FI710" s="134"/>
      <c r="FJ710" s="133"/>
      <c r="FK710" s="135"/>
      <c r="FL710" s="136"/>
      <c r="FM710" s="9"/>
      <c r="FN710" s="1"/>
      <c r="FO710" s="40">
        <f t="shared" si="1186"/>
        <v>6.3289999999999997</v>
      </c>
      <c r="FP710" s="9"/>
      <c r="FQ710" s="118">
        <f t="shared" si="1174"/>
        <v>79.144083668970552</v>
      </c>
      <c r="FR710" s="137">
        <f t="shared" si="1175"/>
        <v>6.4558</v>
      </c>
      <c r="FS710" s="9"/>
      <c r="FT710" s="1"/>
      <c r="FU710" s="335"/>
      <c r="FV710" s="344">
        <v>42401</v>
      </c>
      <c r="FW710" s="210"/>
      <c r="FX710" s="244" t="s">
        <v>3011</v>
      </c>
      <c r="FY710" s="243" t="s">
        <v>2492</v>
      </c>
      <c r="FZ710" s="1"/>
      <c r="GA710" s="1">
        <v>3</v>
      </c>
      <c r="GB710" s="9"/>
      <c r="GC710" s="9"/>
      <c r="GD710" s="1"/>
      <c r="GE710" s="20">
        <v>0</v>
      </c>
      <c r="GF710" s="237" t="s">
        <v>513</v>
      </c>
      <c r="GG710" s="1"/>
      <c r="GH710" s="28">
        <v>44812</v>
      </c>
      <c r="GI710" s="351">
        <v>1</v>
      </c>
      <c r="GJ710" s="244" t="s">
        <v>3012</v>
      </c>
      <c r="GK710" s="1"/>
      <c r="GL710" s="244" t="s">
        <v>513</v>
      </c>
      <c r="GM710" s="9"/>
      <c r="GN710" s="1"/>
      <c r="GO710" s="10">
        <v>44770</v>
      </c>
      <c r="GP710" s="10"/>
      <c r="GQ710" s="20"/>
      <c r="GR710" s="138"/>
      <c r="GS710" s="1"/>
      <c r="GT710" s="1"/>
      <c r="GU710" s="1"/>
      <c r="GV710" s="1"/>
      <c r="GW710" s="1"/>
      <c r="GX710" s="1"/>
      <c r="GY710" s="9"/>
      <c r="GZ710" s="9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22"/>
      <c r="KC710" s="22"/>
      <c r="KD710" s="22"/>
      <c r="KE710" s="20">
        <f t="shared" si="1176"/>
        <v>3240.8116000000005</v>
      </c>
      <c r="KF710" s="20">
        <f t="shared" si="1177"/>
        <v>1446.0991999999999</v>
      </c>
      <c r="KG710" s="20">
        <f t="shared" si="1178"/>
        <v>1672.0522000000001</v>
      </c>
      <c r="KH710" s="20">
        <f t="shared" si="1179"/>
        <v>114.91324</v>
      </c>
      <c r="KI710" s="20">
        <f t="shared" si="1180"/>
        <v>120.72346000000002</v>
      </c>
      <c r="KJ710" s="20">
        <f t="shared" si="1181"/>
        <v>754.86378239999999</v>
      </c>
      <c r="KK710" s="20">
        <f t="shared" si="1182"/>
        <v>386.10848639999995</v>
      </c>
      <c r="KL710" s="20">
        <f t="shared" si="1183"/>
        <v>295.0042368</v>
      </c>
      <c r="KM710" s="1">
        <v>93.5</v>
      </c>
      <c r="KN710" s="1">
        <v>90.8</v>
      </c>
      <c r="KO710" s="9"/>
      <c r="KP710" s="22"/>
      <c r="KQ710" s="22"/>
      <c r="KR710" s="22"/>
      <c r="KS710" s="23">
        <v>44812</v>
      </c>
      <c r="KT710" s="20">
        <v>2</v>
      </c>
      <c r="KU710" s="1">
        <v>4</v>
      </c>
      <c r="KV710" s="1">
        <v>1</v>
      </c>
      <c r="KW710" s="23">
        <v>44959</v>
      </c>
      <c r="KX710" s="1">
        <v>1</v>
      </c>
      <c r="KY710" s="2">
        <v>4</v>
      </c>
      <c r="KZ710" s="2">
        <v>4</v>
      </c>
      <c r="LA710" s="11" t="s">
        <v>2438</v>
      </c>
      <c r="LB710" s="11"/>
      <c r="LC710" s="11"/>
    </row>
    <row r="711" spans="1:315">
      <c r="A711" s="1">
        <v>43</v>
      </c>
      <c r="B711" s="1">
        <f>COUNTIFS($D$3:D711,D711,$F$3:F711,F711)</f>
        <v>1</v>
      </c>
      <c r="C711" s="34">
        <v>14630</v>
      </c>
      <c r="D711" s="21" t="s">
        <v>1471</v>
      </c>
      <c r="E711" s="2" t="s">
        <v>497</v>
      </c>
      <c r="F711" s="12">
        <v>460418414</v>
      </c>
      <c r="G711" s="1">
        <v>75</v>
      </c>
      <c r="H711" s="441">
        <v>44252</v>
      </c>
      <c r="I711" s="29" t="s">
        <v>1472</v>
      </c>
      <c r="J711" s="24" t="s">
        <v>486</v>
      </c>
      <c r="K711" s="2" t="s">
        <v>429</v>
      </c>
      <c r="L711" s="2">
        <v>26</v>
      </c>
      <c r="M711" s="2">
        <v>1</v>
      </c>
      <c r="N711" s="2" t="s">
        <v>644</v>
      </c>
      <c r="O711" s="11"/>
      <c r="P711" s="2" t="s">
        <v>1437</v>
      </c>
      <c r="Q711" s="11"/>
      <c r="R711" s="11"/>
      <c r="S711" s="11"/>
      <c r="T711" s="41"/>
      <c r="U711" s="41"/>
      <c r="V711" s="61" t="s">
        <v>1358</v>
      </c>
      <c r="W711" s="41"/>
      <c r="X711" s="63"/>
      <c r="Y711" s="63"/>
      <c r="Z711" s="11"/>
      <c r="AA711" s="1" t="s">
        <v>793</v>
      </c>
      <c r="AB711" s="1"/>
      <c r="AC711" s="112">
        <v>355</v>
      </c>
      <c r="AD711" s="112">
        <v>9200</v>
      </c>
      <c r="AE711" s="11"/>
      <c r="AF711" s="11"/>
      <c r="AG711" s="11" t="s">
        <v>490</v>
      </c>
      <c r="AH711" s="112">
        <v>650</v>
      </c>
      <c r="AI711" s="11"/>
      <c r="AJ711" s="11"/>
      <c r="AK711" s="112"/>
      <c r="AL711" s="1"/>
      <c r="AM711" s="11"/>
      <c r="AN711" s="1"/>
      <c r="AO711" s="113">
        <v>28.2</v>
      </c>
      <c r="AP711" s="114">
        <v>66.7</v>
      </c>
      <c r="AQ711" s="115">
        <v>3.99</v>
      </c>
      <c r="AR711" s="116">
        <f t="shared" si="1158"/>
        <v>98.89</v>
      </c>
      <c r="AS711" s="117">
        <f t="shared" si="1159"/>
        <v>0.42278860569715138</v>
      </c>
      <c r="AT711" s="118">
        <f t="shared" si="1160"/>
        <v>1.6869265367316342</v>
      </c>
      <c r="AU711" s="119">
        <f t="shared" si="1161"/>
        <v>0.39892488329325221</v>
      </c>
      <c r="AV711" s="19">
        <f t="shared" si="1187"/>
        <v>22.655999999999999</v>
      </c>
      <c r="AW711" s="19">
        <f>98-AY711-(CD711*100/AO711)</f>
        <v>80.340425531914889</v>
      </c>
      <c r="AX711" s="120">
        <v>4.24</v>
      </c>
      <c r="AY711" s="19">
        <f t="shared" si="1188"/>
        <v>15.035460992907801</v>
      </c>
      <c r="AZ711" s="1" t="s">
        <v>431</v>
      </c>
      <c r="BA711" s="55">
        <v>18.2</v>
      </c>
      <c r="BB711" s="1" t="s">
        <v>431</v>
      </c>
      <c r="BC711" s="6">
        <v>6.8000000000000005E-2</v>
      </c>
      <c r="BD711" s="6"/>
      <c r="BE711" s="19"/>
      <c r="BF711" s="19"/>
      <c r="BG711" s="2" t="s">
        <v>431</v>
      </c>
      <c r="BH711" s="2" t="s">
        <v>431</v>
      </c>
      <c r="BI711" s="19" t="s">
        <v>431</v>
      </c>
      <c r="BJ711" s="19">
        <v>60.9</v>
      </c>
      <c r="BK711" s="1">
        <v>39.1</v>
      </c>
      <c r="BL711" s="121">
        <f t="shared" si="1162"/>
        <v>1.5575447570332479</v>
      </c>
      <c r="BM711" s="122">
        <v>0.6</v>
      </c>
      <c r="BN711" s="6">
        <f t="shared" si="1163"/>
        <v>2.1276595744680851</v>
      </c>
      <c r="BO711" s="1" t="s">
        <v>431</v>
      </c>
      <c r="BP711" s="19">
        <v>46</v>
      </c>
      <c r="BQ711" s="19">
        <v>47.3</v>
      </c>
      <c r="BR711" s="6">
        <v>72099.3</v>
      </c>
      <c r="BS711" s="6">
        <f t="shared" si="1185"/>
        <v>53.1</v>
      </c>
      <c r="BT711" s="4">
        <v>89</v>
      </c>
      <c r="BU711" s="42">
        <v>9532.3809523809523</v>
      </c>
      <c r="BV711" s="6">
        <f t="shared" si="1165"/>
        <v>11</v>
      </c>
      <c r="BW711" s="6">
        <f t="shared" si="1166"/>
        <v>65.766199999999998</v>
      </c>
      <c r="BX711" s="22">
        <v>33.700000000000003</v>
      </c>
      <c r="BY711" s="22">
        <f t="shared" si="1167"/>
        <v>22.477900000000005</v>
      </c>
      <c r="BZ711" s="4">
        <v>19.399999999999999</v>
      </c>
      <c r="CA711" s="22">
        <f t="shared" si="1168"/>
        <v>12.9398</v>
      </c>
      <c r="CB711" s="4">
        <v>45.5</v>
      </c>
      <c r="CC711" s="22">
        <f t="shared" si="1169"/>
        <v>30.348499999999998</v>
      </c>
      <c r="CD711" s="22">
        <v>0.74</v>
      </c>
      <c r="CE711" s="123">
        <v>99.3</v>
      </c>
      <c r="CF711" s="123">
        <v>11272</v>
      </c>
      <c r="CG711" s="123">
        <v>96.9</v>
      </c>
      <c r="CH711" s="123">
        <v>7563</v>
      </c>
      <c r="CI711" s="123">
        <v>78.7</v>
      </c>
      <c r="CJ711" s="123">
        <v>89.5</v>
      </c>
      <c r="CK711" s="123">
        <v>7181</v>
      </c>
      <c r="CL711" s="19">
        <f t="shared" si="1170"/>
        <v>1.7371134020618559</v>
      </c>
      <c r="CM711" s="22">
        <v>2.2400000000000002</v>
      </c>
      <c r="CN711" s="22">
        <v>9.17</v>
      </c>
      <c r="CO711" s="22">
        <v>18.5</v>
      </c>
      <c r="CP711" s="6"/>
      <c r="CQ711" s="19"/>
      <c r="CR711" s="19"/>
      <c r="CS711" s="20"/>
      <c r="CT711" s="22"/>
      <c r="CU711" s="139"/>
      <c r="CV711" s="139"/>
      <c r="CW711" s="22"/>
      <c r="CX711" s="22"/>
      <c r="CY711" s="1"/>
      <c r="CZ711" s="22"/>
      <c r="DA711" s="16"/>
      <c r="DB711" s="126" t="s">
        <v>440</v>
      </c>
      <c r="DC711" s="127"/>
      <c r="DD711" s="128" t="s">
        <v>1339</v>
      </c>
      <c r="DE711" s="1"/>
      <c r="DF711" s="1"/>
      <c r="DG711" s="1"/>
      <c r="DH711" s="1"/>
      <c r="DI711" s="1" t="s">
        <v>433</v>
      </c>
      <c r="DJ711" s="206" t="s">
        <v>490</v>
      </c>
      <c r="DK711" s="4">
        <v>2</v>
      </c>
      <c r="DL711" s="4"/>
      <c r="DM711" s="4"/>
      <c r="DN711" s="16">
        <v>0</v>
      </c>
      <c r="DO711" s="4"/>
      <c r="DP711" s="4"/>
      <c r="DQ711" s="4"/>
      <c r="DR711" s="1" t="s">
        <v>430</v>
      </c>
      <c r="DS711" s="1" t="s">
        <v>430</v>
      </c>
      <c r="DT711" s="1">
        <v>63</v>
      </c>
      <c r="DU711" s="1">
        <v>20.7</v>
      </c>
      <c r="DV711" s="1">
        <v>79.3</v>
      </c>
      <c r="DW711" s="1" t="s">
        <v>430</v>
      </c>
      <c r="DX711" s="1" t="s">
        <v>430</v>
      </c>
      <c r="DY711" s="1" t="s">
        <v>430</v>
      </c>
      <c r="DZ711" s="1" t="s">
        <v>430</v>
      </c>
      <c r="EA711" s="1">
        <v>0</v>
      </c>
      <c r="EB711" s="1"/>
      <c r="EC711" s="36"/>
      <c r="ED711" s="36"/>
      <c r="EE711" s="4">
        <v>26</v>
      </c>
      <c r="EF711" s="4" t="s">
        <v>430</v>
      </c>
      <c r="EG711" s="5">
        <v>3</v>
      </c>
      <c r="EH711" s="4">
        <v>1</v>
      </c>
      <c r="EI711" s="4" t="s">
        <v>3013</v>
      </c>
      <c r="EJ711" s="4">
        <v>190</v>
      </c>
      <c r="EK711" s="4">
        <v>120</v>
      </c>
      <c r="EL711" s="6">
        <f>EK711/(EJ711*EJ711*0.01*0.01)</f>
        <v>33.2409972299169</v>
      </c>
      <c r="EM711" s="4"/>
      <c r="EN711" s="4">
        <v>0</v>
      </c>
      <c r="EO711" s="4">
        <v>3</v>
      </c>
      <c r="EP711" s="4">
        <v>2</v>
      </c>
      <c r="EQ711" s="31">
        <v>8</v>
      </c>
      <c r="ER711" s="14">
        <v>44722</v>
      </c>
      <c r="ES711" s="129">
        <v>14630</v>
      </c>
      <c r="ET711" s="130">
        <v>75</v>
      </c>
      <c r="EU711" s="130">
        <v>19751</v>
      </c>
      <c r="EV711" s="130">
        <v>4000</v>
      </c>
      <c r="EW711" s="130">
        <v>39780</v>
      </c>
      <c r="EX711" s="130">
        <v>2430</v>
      </c>
      <c r="EY711" s="131">
        <f t="shared" si="1171"/>
        <v>322.21800000000002</v>
      </c>
      <c r="EZ711" s="38">
        <f t="shared" si="1172"/>
        <v>8377.6679999999997</v>
      </c>
      <c r="FA711" s="9"/>
      <c r="FB711" s="9"/>
      <c r="FC711" s="9"/>
      <c r="FD711" s="9"/>
      <c r="FE711" s="132"/>
      <c r="FF711" s="132"/>
      <c r="FG711" s="132"/>
      <c r="FH711" s="133"/>
      <c r="FI711" s="134"/>
      <c r="FJ711" s="133"/>
      <c r="FK711" s="135"/>
      <c r="FL711" s="136"/>
      <c r="FM711" s="9"/>
      <c r="FN711" s="1"/>
      <c r="FO711" s="40">
        <f t="shared" si="1186"/>
        <v>0.35499999999999998</v>
      </c>
      <c r="FP711" s="9"/>
      <c r="FQ711" s="118">
        <f t="shared" si="1174"/>
        <v>12.303174522808972</v>
      </c>
      <c r="FR711" s="137">
        <f t="shared" si="1175"/>
        <v>0.322218</v>
      </c>
      <c r="FS711" s="9"/>
      <c r="FT711" s="1"/>
      <c r="FU711" s="335"/>
      <c r="FV711" s="344">
        <v>43800</v>
      </c>
      <c r="FW711" s="210"/>
      <c r="FX711" s="244" t="s">
        <v>1380</v>
      </c>
      <c r="FY711" s="243" t="s">
        <v>2461</v>
      </c>
      <c r="FZ711" s="1"/>
      <c r="GA711" s="1">
        <v>3</v>
      </c>
      <c r="GB711" s="9"/>
      <c r="GC711" s="9"/>
      <c r="GD711" s="1"/>
      <c r="GE711" s="20">
        <v>0</v>
      </c>
      <c r="GF711" s="237" t="s">
        <v>513</v>
      </c>
      <c r="GG711" s="1"/>
      <c r="GH711" s="28">
        <v>44544</v>
      </c>
      <c r="GI711" s="351">
        <v>1</v>
      </c>
      <c r="GJ711" s="244" t="s">
        <v>3014</v>
      </c>
      <c r="GK711" s="1"/>
      <c r="GL711" s="244" t="s">
        <v>513</v>
      </c>
      <c r="GM711" s="9"/>
      <c r="GN711" s="1"/>
      <c r="GO711" s="10">
        <v>44252</v>
      </c>
      <c r="GP711" s="10"/>
      <c r="GQ711" s="20"/>
      <c r="GR711" s="138"/>
      <c r="GS711" s="1"/>
      <c r="GT711" s="1"/>
      <c r="GU711" s="1"/>
      <c r="GV711" s="1"/>
      <c r="GW711" s="1"/>
      <c r="GX711" s="1"/>
      <c r="GY711" s="9"/>
      <c r="GZ711" s="9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9"/>
      <c r="KC711" s="9"/>
      <c r="KD711" s="9"/>
      <c r="KE711" s="20">
        <f t="shared" si="1176"/>
        <v>90.865476000000001</v>
      </c>
      <c r="KF711" s="20">
        <f t="shared" si="1177"/>
        <v>214.91940600000001</v>
      </c>
      <c r="KG711" s="20">
        <f t="shared" si="1178"/>
        <v>12.856498200000003</v>
      </c>
      <c r="KH711" s="20">
        <f t="shared" si="1179"/>
        <v>13.662043199999999</v>
      </c>
      <c r="KI711" s="20">
        <f t="shared" si="1180"/>
        <v>1.9333079999999998</v>
      </c>
      <c r="KJ711" s="20">
        <f t="shared" si="1181"/>
        <v>72.427839822000024</v>
      </c>
      <c r="KK711" s="20">
        <f t="shared" si="1182"/>
        <v>41.694364764000007</v>
      </c>
      <c r="KL711" s="20">
        <f t="shared" si="1183"/>
        <v>97.788329730000001</v>
      </c>
      <c r="KM711" s="9"/>
      <c r="KN711" s="9"/>
      <c r="KO711" s="9"/>
      <c r="KP711" s="1"/>
      <c r="KQ711" s="9"/>
      <c r="KR711" s="9"/>
      <c r="KS711" s="23">
        <v>44544</v>
      </c>
      <c r="KT711" s="20">
        <v>3</v>
      </c>
      <c r="KU711" s="1">
        <v>4</v>
      </c>
      <c r="KV711" s="1">
        <v>1</v>
      </c>
      <c r="KW711" s="23">
        <v>44819</v>
      </c>
      <c r="KX711" s="1">
        <v>1</v>
      </c>
      <c r="KY711" s="1">
        <v>4</v>
      </c>
      <c r="KZ711" s="1">
        <v>4</v>
      </c>
      <c r="LA711" s="11" t="s">
        <v>2438</v>
      </c>
      <c r="LB711" s="11"/>
      <c r="LC711" s="11"/>
    </row>
    <row r="712" spans="1:315">
      <c r="A712" s="1">
        <v>203</v>
      </c>
      <c r="B712" s="1">
        <f>COUNTIFS($D$3:D712,D712,$F$3:F712,F712)</f>
        <v>1</v>
      </c>
      <c r="C712" s="34">
        <v>13256</v>
      </c>
      <c r="D712" s="21" t="s">
        <v>1257</v>
      </c>
      <c r="E712" s="2" t="s">
        <v>525</v>
      </c>
      <c r="F712" s="12">
        <v>415902740</v>
      </c>
      <c r="G712" s="1">
        <v>79</v>
      </c>
      <c r="H712" s="441">
        <v>44057</v>
      </c>
      <c r="I712" s="29" t="s">
        <v>456</v>
      </c>
      <c r="J712" s="24" t="s">
        <v>486</v>
      </c>
      <c r="K712" s="2" t="s">
        <v>429</v>
      </c>
      <c r="L712" s="1">
        <v>22</v>
      </c>
      <c r="M712" s="2">
        <v>3</v>
      </c>
      <c r="N712" s="2" t="s">
        <v>430</v>
      </c>
      <c r="O712" s="1"/>
      <c r="P712" s="1" t="s">
        <v>1246</v>
      </c>
      <c r="Q712" s="25"/>
      <c r="R712" s="25"/>
      <c r="S712" s="2"/>
      <c r="T712" s="41"/>
      <c r="U712" s="41"/>
      <c r="V712" s="54" t="s">
        <v>1107</v>
      </c>
      <c r="W712" s="27"/>
      <c r="X712" s="56"/>
      <c r="Y712" s="56"/>
      <c r="Z712" s="29"/>
      <c r="AA712" s="1" t="s">
        <v>760</v>
      </c>
      <c r="AB712" s="1"/>
      <c r="AC712" s="112">
        <v>436</v>
      </c>
      <c r="AD712" s="112">
        <v>9590</v>
      </c>
      <c r="AE712" s="11"/>
      <c r="AF712" s="11"/>
      <c r="AG712" s="11" t="s">
        <v>490</v>
      </c>
      <c r="AH712" s="112">
        <v>650</v>
      </c>
      <c r="AI712" s="11"/>
      <c r="AJ712" s="11"/>
      <c r="AK712" s="112"/>
      <c r="AL712" s="1"/>
      <c r="AM712" s="11"/>
      <c r="AN712" s="1"/>
      <c r="AO712" s="113">
        <v>40.1</v>
      </c>
      <c r="AP712" s="114">
        <v>46.2</v>
      </c>
      <c r="AQ712" s="115">
        <v>12.6</v>
      </c>
      <c r="AR712" s="116">
        <f t="shared" si="1158"/>
        <v>98.9</v>
      </c>
      <c r="AS712" s="117">
        <f t="shared" si="1159"/>
        <v>0.86796536796536794</v>
      </c>
      <c r="AT712" s="118">
        <f t="shared" si="1160"/>
        <v>10.936363636363636</v>
      </c>
      <c r="AU712" s="119">
        <f t="shared" si="1161"/>
        <v>0.68197278911564618</v>
      </c>
      <c r="AV712" s="19">
        <f t="shared" si="1187"/>
        <v>30.538</v>
      </c>
      <c r="AW712" s="19">
        <f>98-AY712-(CD712*100/AO712)</f>
        <v>76.154613466334169</v>
      </c>
      <c r="AX712" s="148">
        <v>8.4</v>
      </c>
      <c r="AY712" s="19">
        <f t="shared" si="1188"/>
        <v>20.947630922693268</v>
      </c>
      <c r="AZ712" s="1" t="s">
        <v>431</v>
      </c>
      <c r="BA712" s="55">
        <v>10.3</v>
      </c>
      <c r="BB712" s="1" t="s">
        <v>431</v>
      </c>
      <c r="BC712" s="6">
        <v>1.1200000000000001</v>
      </c>
      <c r="BD712" s="6"/>
      <c r="BE712" s="19"/>
      <c r="BF712" s="19"/>
      <c r="BG712" s="2">
        <v>2299</v>
      </c>
      <c r="BH712" s="2">
        <v>325</v>
      </c>
      <c r="BI712" s="19">
        <v>4.5</v>
      </c>
      <c r="BJ712" s="19">
        <v>45.1</v>
      </c>
      <c r="BK712" s="19">
        <v>54.9</v>
      </c>
      <c r="BL712" s="121">
        <f t="shared" si="1162"/>
        <v>0.82149362477231336</v>
      </c>
      <c r="BM712" s="122">
        <v>0.34</v>
      </c>
      <c r="BN712" s="6">
        <f t="shared" si="1163"/>
        <v>0.84788029925187025</v>
      </c>
      <c r="BO712" s="1" t="s">
        <v>431</v>
      </c>
      <c r="BP712" s="19">
        <v>2.12</v>
      </c>
      <c r="BQ712" s="19">
        <v>24.84</v>
      </c>
      <c r="BR712" s="42">
        <v>24058.100000000002</v>
      </c>
      <c r="BS712" s="6">
        <f t="shared" si="1185"/>
        <v>25.6</v>
      </c>
      <c r="BT712" s="4">
        <v>43.8</v>
      </c>
      <c r="BU712" s="42">
        <v>2121.1864406779664</v>
      </c>
      <c r="BV712" s="6">
        <f t="shared" si="1165"/>
        <v>56.2</v>
      </c>
      <c r="BW712" s="6">
        <f t="shared" si="1166"/>
        <v>45.183599999999998</v>
      </c>
      <c r="BX712" s="2">
        <v>10.7</v>
      </c>
      <c r="BY712" s="22">
        <f t="shared" si="1167"/>
        <v>4.9433999999999996</v>
      </c>
      <c r="BZ712" s="4">
        <v>14.9</v>
      </c>
      <c r="CA712" s="22">
        <f t="shared" si="1168"/>
        <v>6.8838000000000008</v>
      </c>
      <c r="CB712" s="4">
        <v>72.2</v>
      </c>
      <c r="CC712" s="22">
        <f t="shared" si="1169"/>
        <v>33.356400000000001</v>
      </c>
      <c r="CD712" s="22">
        <v>0.36</v>
      </c>
      <c r="CE712" s="123">
        <v>97.6</v>
      </c>
      <c r="CF712" s="123">
        <v>5543</v>
      </c>
      <c r="CG712" s="123">
        <v>92.7</v>
      </c>
      <c r="CH712" s="123">
        <v>4201</v>
      </c>
      <c r="CI712" s="123">
        <v>42.6</v>
      </c>
      <c r="CJ712" s="123">
        <v>56.2</v>
      </c>
      <c r="CK712" s="123">
        <v>3051</v>
      </c>
      <c r="CL712" s="19">
        <f t="shared" si="1170"/>
        <v>0.71812080536912748</v>
      </c>
      <c r="CM712" s="22"/>
      <c r="CN712" s="22"/>
      <c r="CO712" s="22"/>
      <c r="CP712" s="6">
        <v>0.37</v>
      </c>
      <c r="CQ712" s="19"/>
      <c r="CR712" s="19"/>
      <c r="CS712" s="19"/>
      <c r="CT712" s="22"/>
      <c r="CU712" s="139"/>
      <c r="CV712" s="139"/>
      <c r="CW712" s="22"/>
      <c r="CX712" s="22"/>
      <c r="CY712" s="1"/>
      <c r="CZ712" s="22"/>
      <c r="DA712" s="16"/>
      <c r="DB712" s="126" t="s">
        <v>256</v>
      </c>
      <c r="DC712" s="127"/>
      <c r="DD712" s="128" t="s">
        <v>1258</v>
      </c>
      <c r="DE712" s="1"/>
      <c r="DF712" s="1"/>
      <c r="DG712" s="1"/>
      <c r="DH712" s="1"/>
      <c r="DI712" s="1" t="s">
        <v>435</v>
      </c>
      <c r="DJ712" s="206" t="s">
        <v>490</v>
      </c>
      <c r="DK712" s="4">
        <v>2</v>
      </c>
      <c r="DL712" s="4"/>
      <c r="DM712" s="4"/>
      <c r="DN712" s="16">
        <v>0</v>
      </c>
      <c r="DO712" s="4"/>
      <c r="DP712" s="4"/>
      <c r="DQ712" s="4"/>
      <c r="DR712" s="1" t="s">
        <v>430</v>
      </c>
      <c r="DS712" s="1" t="s">
        <v>430</v>
      </c>
      <c r="DT712" s="1">
        <v>568</v>
      </c>
      <c r="DU712" s="1">
        <v>36.4</v>
      </c>
      <c r="DV712" s="1">
        <v>63.6</v>
      </c>
      <c r="DW712" s="1" t="s">
        <v>430</v>
      </c>
      <c r="DX712" s="1" t="s">
        <v>430</v>
      </c>
      <c r="DY712" s="1" t="s">
        <v>430</v>
      </c>
      <c r="DZ712" s="1" t="s">
        <v>430</v>
      </c>
      <c r="EA712" s="8" t="s">
        <v>1259</v>
      </c>
      <c r="EB712" s="1"/>
      <c r="EC712" s="36"/>
      <c r="ED712" s="36"/>
      <c r="EE712" s="4">
        <v>22</v>
      </c>
      <c r="EF712" s="4">
        <v>12</v>
      </c>
      <c r="EG712" s="4"/>
      <c r="EH712" s="4">
        <v>0</v>
      </c>
      <c r="EI712" s="4" t="s">
        <v>513</v>
      </c>
      <c r="EJ712" s="4" t="s">
        <v>430</v>
      </c>
      <c r="EK712" s="4" t="s">
        <v>430</v>
      </c>
      <c r="EL712" s="6" t="s">
        <v>430</v>
      </c>
      <c r="EM712" s="4">
        <v>1</v>
      </c>
      <c r="EN712" s="1">
        <v>1</v>
      </c>
      <c r="EO712" s="4">
        <v>2</v>
      </c>
      <c r="EP712" s="4">
        <v>2</v>
      </c>
      <c r="EQ712" s="31" t="s">
        <v>513</v>
      </c>
      <c r="ER712" s="14" t="s">
        <v>513</v>
      </c>
      <c r="ES712" s="129">
        <v>13256</v>
      </c>
      <c r="ET712" s="130">
        <v>75</v>
      </c>
      <c r="EU712" s="130">
        <v>12317</v>
      </c>
      <c r="EV712" s="130">
        <v>6850</v>
      </c>
      <c r="EW712" s="130">
        <v>39780</v>
      </c>
      <c r="EX712" s="130">
        <v>5328</v>
      </c>
      <c r="EY712" s="131">
        <f t="shared" si="1171"/>
        <v>412.55054014598545</v>
      </c>
      <c r="EZ712" s="38">
        <f t="shared" si="1172"/>
        <v>9076.1118832116808</v>
      </c>
      <c r="FA712" s="9"/>
      <c r="FB712" s="9"/>
      <c r="FC712" s="9"/>
      <c r="FD712" s="9"/>
      <c r="FE712" s="132"/>
      <c r="FF712" s="132"/>
      <c r="FG712" s="132"/>
      <c r="FH712" s="133"/>
      <c r="FI712" s="140"/>
      <c r="FJ712" s="133"/>
      <c r="FK712" s="135"/>
      <c r="FL712" s="136"/>
      <c r="FM712" s="9"/>
      <c r="FN712" s="1"/>
      <c r="FO712" s="40">
        <f t="shared" si="1186"/>
        <v>0.436</v>
      </c>
      <c r="FP712" s="9"/>
      <c r="FQ712" s="118">
        <f t="shared" si="1174"/>
        <v>43.257286676950557</v>
      </c>
      <c r="FR712" s="137">
        <f t="shared" si="1175"/>
        <v>0.41255054014598547</v>
      </c>
      <c r="FS712" s="9"/>
      <c r="FT712" s="1"/>
      <c r="FU712" s="335"/>
      <c r="FV712" s="344">
        <v>43922</v>
      </c>
      <c r="FW712" s="210"/>
      <c r="FX712" s="244" t="s">
        <v>2629</v>
      </c>
      <c r="FY712" s="243" t="s">
        <v>2517</v>
      </c>
      <c r="FZ712" s="1"/>
      <c r="GA712" s="237" t="s">
        <v>430</v>
      </c>
      <c r="GB712" s="9"/>
      <c r="GC712" s="9"/>
      <c r="GD712" s="1"/>
      <c r="GE712" s="20">
        <v>0</v>
      </c>
      <c r="GF712" s="237" t="s">
        <v>513</v>
      </c>
      <c r="GG712" s="1"/>
      <c r="GH712" s="244" t="s">
        <v>430</v>
      </c>
      <c r="GI712" s="352" t="s">
        <v>2488</v>
      </c>
      <c r="GJ712" s="244" t="s">
        <v>430</v>
      </c>
      <c r="GK712" s="1"/>
      <c r="GL712" s="244" t="s">
        <v>513</v>
      </c>
      <c r="GM712" s="9"/>
      <c r="GN712" s="1"/>
      <c r="GO712" s="10">
        <v>44057</v>
      </c>
      <c r="GP712" s="10"/>
      <c r="GQ712" s="20"/>
      <c r="GR712" s="138"/>
      <c r="GS712" s="1"/>
      <c r="GT712" s="19">
        <v>0.17615170897000007</v>
      </c>
      <c r="GU712" s="1"/>
      <c r="GV712" s="145">
        <v>0.97664308480000006</v>
      </c>
      <c r="GW712" s="1"/>
      <c r="GX712" s="1"/>
      <c r="GY712" s="150"/>
      <c r="GZ712" s="9"/>
      <c r="HA712" s="32">
        <v>1.1200000000000001</v>
      </c>
      <c r="HB712" s="32">
        <v>7.06</v>
      </c>
      <c r="HC712" s="33">
        <v>3341.7</v>
      </c>
      <c r="HD712" s="32">
        <v>1.43</v>
      </c>
      <c r="HE712" s="32">
        <v>7.33</v>
      </c>
      <c r="HF712" s="32">
        <v>3.63</v>
      </c>
      <c r="HG712" s="33">
        <v>80893.31</v>
      </c>
      <c r="HH712" s="32">
        <v>85.91</v>
      </c>
      <c r="HI712" s="33">
        <v>602.84</v>
      </c>
      <c r="HJ712" s="32">
        <v>276.64999999999998</v>
      </c>
      <c r="HK712" s="32">
        <v>4.5599999999999996</v>
      </c>
      <c r="HL712" s="32">
        <v>14.1</v>
      </c>
      <c r="HM712" s="32">
        <v>527.85</v>
      </c>
      <c r="HN712" s="32">
        <v>0</v>
      </c>
      <c r="HO712" s="32">
        <v>83.39</v>
      </c>
      <c r="HP712" s="33">
        <v>3608.51</v>
      </c>
      <c r="HQ712" s="32">
        <v>26.41</v>
      </c>
      <c r="HR712" s="32">
        <v>0</v>
      </c>
      <c r="HS712" s="32">
        <v>510.42</v>
      </c>
      <c r="HT712" s="32">
        <v>856.7</v>
      </c>
      <c r="HU712" s="32">
        <v>578.04999999999995</v>
      </c>
      <c r="HV712" s="32">
        <v>10.68</v>
      </c>
      <c r="HW712" s="32">
        <v>75.31</v>
      </c>
      <c r="HX712" s="32">
        <v>10.050000000000001</v>
      </c>
      <c r="HY712" s="32">
        <v>35.479999999999997</v>
      </c>
      <c r="HZ712" s="32">
        <v>0</v>
      </c>
      <c r="IA712" s="22">
        <f>HU712/HP712</f>
        <v>0.16019077126015999</v>
      </c>
      <c r="IB712" s="1"/>
      <c r="IC712" s="1"/>
      <c r="ID712" s="1"/>
      <c r="IE712" s="1"/>
      <c r="IF712" s="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9"/>
      <c r="KC712" s="9"/>
      <c r="KD712" s="9"/>
      <c r="KE712" s="20">
        <f t="shared" si="1176"/>
        <v>165.43276659854021</v>
      </c>
      <c r="KF712" s="20">
        <f t="shared" si="1177"/>
        <v>190.59834954744531</v>
      </c>
      <c r="KG712" s="20">
        <f t="shared" si="1178"/>
        <v>51.981368058394168</v>
      </c>
      <c r="KH712" s="20">
        <f t="shared" si="1179"/>
        <v>34.654245372262785</v>
      </c>
      <c r="KI712" s="20">
        <f t="shared" si="1180"/>
        <v>1.4026718364963506</v>
      </c>
      <c r="KJ712" s="20">
        <f t="shared" si="1181"/>
        <v>20.394023401576639</v>
      </c>
      <c r="KK712" s="20">
        <f t="shared" si="1182"/>
        <v>28.39915408256935</v>
      </c>
      <c r="KL712" s="20">
        <f t="shared" si="1183"/>
        <v>137.61200837325549</v>
      </c>
      <c r="KM712" s="9"/>
      <c r="KN712" s="9"/>
      <c r="KO712" s="9"/>
      <c r="KP712" s="1"/>
      <c r="KQ712" s="9"/>
      <c r="KR712" s="9"/>
      <c r="KS712" s="245" t="s">
        <v>430</v>
      </c>
      <c r="KT712" s="459" t="s">
        <v>430</v>
      </c>
      <c r="KU712" s="237" t="s">
        <v>430</v>
      </c>
      <c r="KV712" s="237" t="s">
        <v>430</v>
      </c>
      <c r="KW712" s="237" t="s">
        <v>430</v>
      </c>
      <c r="KX712" s="237" t="s">
        <v>430</v>
      </c>
      <c r="KY712" s="237" t="s">
        <v>430</v>
      </c>
      <c r="KZ712" s="237" t="s">
        <v>430</v>
      </c>
      <c r="LA712" s="11" t="s">
        <v>430</v>
      </c>
      <c r="LB712" s="11"/>
      <c r="LC712" s="11"/>
    </row>
    <row r="713" spans="1:315">
      <c r="A713" s="1">
        <v>48</v>
      </c>
      <c r="B713" s="1">
        <f>COUNTIFS($D$3:D713,D713,$F$3:F713,F713)</f>
        <v>1</v>
      </c>
      <c r="C713" s="34">
        <v>14679</v>
      </c>
      <c r="D713" s="21" t="s">
        <v>1476</v>
      </c>
      <c r="E713" s="2" t="s">
        <v>451</v>
      </c>
      <c r="F713" s="12">
        <v>410322475</v>
      </c>
      <c r="G713" s="1">
        <v>80</v>
      </c>
      <c r="H713" s="441">
        <v>44258</v>
      </c>
      <c r="I713" s="29" t="s">
        <v>441</v>
      </c>
      <c r="J713" s="24" t="s">
        <v>486</v>
      </c>
      <c r="K713" s="2" t="s">
        <v>429</v>
      </c>
      <c r="L713" s="2">
        <v>23</v>
      </c>
      <c r="M713" s="2">
        <v>1</v>
      </c>
      <c r="N713" s="2" t="s">
        <v>644</v>
      </c>
      <c r="O713" s="11"/>
      <c r="P713" s="2" t="s">
        <v>1437</v>
      </c>
      <c r="Q713" s="11"/>
      <c r="R713" s="11"/>
      <c r="S713" s="11"/>
      <c r="T713" s="41"/>
      <c r="U713" s="41"/>
      <c r="V713" s="61" t="s">
        <v>1358</v>
      </c>
      <c r="W713" s="59" t="s">
        <v>1305</v>
      </c>
      <c r="X713" s="60"/>
      <c r="Y713" s="60"/>
      <c r="Z713" s="11"/>
      <c r="AA713" s="1" t="s">
        <v>793</v>
      </c>
      <c r="AB713" s="1"/>
      <c r="AC713" s="112">
        <v>454</v>
      </c>
      <c r="AD713" s="112">
        <v>10400</v>
      </c>
      <c r="AE713" s="11"/>
      <c r="AF713" s="11"/>
      <c r="AG713" s="11" t="s">
        <v>482</v>
      </c>
      <c r="AH713" s="112">
        <v>1000</v>
      </c>
      <c r="AI713" s="11"/>
      <c r="AJ713" s="11"/>
      <c r="AK713" s="112"/>
      <c r="AL713" s="1"/>
      <c r="AM713" s="11"/>
      <c r="AN713" s="1"/>
      <c r="AO713" s="113">
        <v>39</v>
      </c>
      <c r="AP713" s="114">
        <v>41.8</v>
      </c>
      <c r="AQ713" s="115">
        <v>18.100000000000001</v>
      </c>
      <c r="AR713" s="116">
        <f t="shared" si="1158"/>
        <v>98.9</v>
      </c>
      <c r="AS713" s="117">
        <f t="shared" si="1159"/>
        <v>0.93301435406698574</v>
      </c>
      <c r="AT713" s="118">
        <f t="shared" si="1160"/>
        <v>16.887559808612444</v>
      </c>
      <c r="AU713" s="119">
        <f t="shared" si="1161"/>
        <v>0.65108514190317202</v>
      </c>
      <c r="AV713" s="19">
        <f t="shared" si="1187"/>
        <v>30.23</v>
      </c>
      <c r="AW713" s="19">
        <f>98-AY713-(CD713*100/AO713)</f>
        <v>77.512820512820511</v>
      </c>
      <c r="AX713" s="120">
        <v>4.0599999999999996</v>
      </c>
      <c r="AY713" s="19">
        <f t="shared" si="1188"/>
        <v>10.410256410256409</v>
      </c>
      <c r="AZ713" s="1" t="s">
        <v>431</v>
      </c>
      <c r="BA713" s="55">
        <v>21.6</v>
      </c>
      <c r="BB713" s="1" t="s">
        <v>431</v>
      </c>
      <c r="BC713" s="6">
        <v>3.14</v>
      </c>
      <c r="BD713" s="6"/>
      <c r="BE713" s="19"/>
      <c r="BF713" s="19"/>
      <c r="BG713" s="2">
        <v>10867</v>
      </c>
      <c r="BH713" s="2">
        <v>392</v>
      </c>
      <c r="BI713" s="19">
        <v>1.57</v>
      </c>
      <c r="BJ713" s="19">
        <v>30.2</v>
      </c>
      <c r="BK713" s="1">
        <v>69.8</v>
      </c>
      <c r="BL713" s="121">
        <f t="shared" si="1162"/>
        <v>0.43266475644699143</v>
      </c>
      <c r="BM713" s="122">
        <v>1.17</v>
      </c>
      <c r="BN713" s="6">
        <f t="shared" si="1163"/>
        <v>3</v>
      </c>
      <c r="BO713" s="1" t="s">
        <v>431</v>
      </c>
      <c r="BP713" s="19">
        <v>56.8</v>
      </c>
      <c r="BQ713" s="19">
        <v>30</v>
      </c>
      <c r="BR713" s="6">
        <v>44999.85</v>
      </c>
      <c r="BS713" s="6">
        <f t="shared" si="1185"/>
        <v>48.599999999999994</v>
      </c>
      <c r="BT713" s="4">
        <v>91.3</v>
      </c>
      <c r="BU713" s="42">
        <v>11237.142857142857</v>
      </c>
      <c r="BV713" s="6">
        <f t="shared" si="1165"/>
        <v>8.7000000000000028</v>
      </c>
      <c r="BW713" s="6">
        <f t="shared" si="1166"/>
        <v>41.549199999999999</v>
      </c>
      <c r="BX713" s="22">
        <v>12.8</v>
      </c>
      <c r="BY713" s="22">
        <f t="shared" si="1167"/>
        <v>5.3503999999999996</v>
      </c>
      <c r="BZ713" s="4">
        <v>35.799999999999997</v>
      </c>
      <c r="CA713" s="22">
        <f t="shared" si="1168"/>
        <v>14.964399999999998</v>
      </c>
      <c r="CB713" s="4">
        <v>50.8</v>
      </c>
      <c r="CC713" s="22">
        <f t="shared" si="1169"/>
        <v>21.234399999999997</v>
      </c>
      <c r="CD713" s="141">
        <v>3.93</v>
      </c>
      <c r="CE713" s="123">
        <v>99.2</v>
      </c>
      <c r="CF713" s="123">
        <v>12617</v>
      </c>
      <c r="CG713" s="123">
        <v>98.5</v>
      </c>
      <c r="CH713" s="123">
        <v>9247</v>
      </c>
      <c r="CI713" s="123">
        <v>77.599999999999994</v>
      </c>
      <c r="CJ713" s="123">
        <v>87.7</v>
      </c>
      <c r="CK713" s="123">
        <v>7381</v>
      </c>
      <c r="CL713" s="19">
        <f t="shared" si="1170"/>
        <v>0.35754189944134085</v>
      </c>
      <c r="CM713" s="22">
        <v>3.98</v>
      </c>
      <c r="CN713" s="22">
        <v>4.12</v>
      </c>
      <c r="CO713" s="22">
        <v>4.43</v>
      </c>
      <c r="CP713" s="6"/>
      <c r="CQ713" s="19"/>
      <c r="CR713" s="19"/>
      <c r="CS713" s="20"/>
      <c r="CT713" s="22"/>
      <c r="CU713" s="139"/>
      <c r="CV713" s="139"/>
      <c r="CW713" s="22"/>
      <c r="CX713" s="22"/>
      <c r="CY713" s="1"/>
      <c r="CZ713" s="22"/>
      <c r="DA713" s="16"/>
      <c r="DB713" s="126" t="s">
        <v>440</v>
      </c>
      <c r="DC713" s="127"/>
      <c r="DD713" s="128" t="s">
        <v>1477</v>
      </c>
      <c r="DE713" s="1"/>
      <c r="DF713" s="1"/>
      <c r="DG713" s="1"/>
      <c r="DH713" s="1"/>
      <c r="DI713" s="1" t="s">
        <v>433</v>
      </c>
      <c r="DJ713" s="205" t="s">
        <v>482</v>
      </c>
      <c r="DK713" s="4">
        <v>2</v>
      </c>
      <c r="DL713" s="4" t="s">
        <v>441</v>
      </c>
      <c r="DM713" s="4" t="s">
        <v>441</v>
      </c>
      <c r="DN713" s="16">
        <v>0</v>
      </c>
      <c r="DO713" s="4">
        <v>0</v>
      </c>
      <c r="DP713" s="4">
        <v>0</v>
      </c>
      <c r="DQ713" s="4" t="s">
        <v>430</v>
      </c>
      <c r="DR713" s="1" t="s">
        <v>430</v>
      </c>
      <c r="DS713" s="1" t="s">
        <v>430</v>
      </c>
      <c r="DT713" s="1">
        <v>249</v>
      </c>
      <c r="DU713" s="1">
        <v>18.100000000000001</v>
      </c>
      <c r="DV713" s="1">
        <v>81.900000000000006</v>
      </c>
      <c r="DW713" s="1" t="s">
        <v>430</v>
      </c>
      <c r="DX713" s="1" t="s">
        <v>430</v>
      </c>
      <c r="DY713" s="1" t="s">
        <v>430</v>
      </c>
      <c r="DZ713" s="1" t="s">
        <v>430</v>
      </c>
      <c r="EA713" s="1">
        <v>0</v>
      </c>
      <c r="EB713" s="1"/>
      <c r="EC713" s="36"/>
      <c r="ED713" s="36"/>
      <c r="EE713" s="4">
        <v>23</v>
      </c>
      <c r="EF713" s="4">
        <v>50</v>
      </c>
      <c r="EG713" s="4">
        <v>3</v>
      </c>
      <c r="EH713" s="4">
        <v>1</v>
      </c>
      <c r="EI713" s="4" t="s">
        <v>3015</v>
      </c>
      <c r="EJ713" s="4" t="s">
        <v>430</v>
      </c>
      <c r="EK713" s="4" t="s">
        <v>430</v>
      </c>
      <c r="EL713" s="4" t="s">
        <v>430</v>
      </c>
      <c r="EM713" s="4" t="s">
        <v>430</v>
      </c>
      <c r="EN713" s="1">
        <v>1</v>
      </c>
      <c r="EO713" s="4">
        <v>3</v>
      </c>
      <c r="EP713" s="4">
        <v>2</v>
      </c>
      <c r="EQ713" s="31" t="s">
        <v>513</v>
      </c>
      <c r="ER713" s="14" t="s">
        <v>513</v>
      </c>
      <c r="ES713" s="129">
        <v>14679</v>
      </c>
      <c r="ET713" s="130">
        <v>75</v>
      </c>
      <c r="EU713" s="130">
        <v>5079</v>
      </c>
      <c r="EV713" s="130">
        <v>4000</v>
      </c>
      <c r="EW713" s="130">
        <v>39780</v>
      </c>
      <c r="EX713" s="130">
        <v>3394</v>
      </c>
      <c r="EY713" s="131">
        <f t="shared" si="1171"/>
        <v>450.0444</v>
      </c>
      <c r="EZ713" s="38">
        <f t="shared" si="1172"/>
        <v>10351.021199999999</v>
      </c>
      <c r="FA713" s="9"/>
      <c r="FB713" s="9"/>
      <c r="FC713" s="9"/>
      <c r="FD713" s="9"/>
      <c r="FE713" s="132"/>
      <c r="FF713" s="132"/>
      <c r="FG713" s="132"/>
      <c r="FH713" s="133"/>
      <c r="FI713" s="134"/>
      <c r="FJ713" s="133"/>
      <c r="FK713" s="135"/>
      <c r="FL713" s="136"/>
      <c r="FM713" s="9"/>
      <c r="FN713" s="1"/>
      <c r="FO713" s="40">
        <f t="shared" si="1186"/>
        <v>0.45400000000000001</v>
      </c>
      <c r="FP713" s="9"/>
      <c r="FQ713" s="118">
        <f t="shared" si="1174"/>
        <v>66.824177987792879</v>
      </c>
      <c r="FR713" s="137">
        <f t="shared" si="1175"/>
        <v>0.45004440000000001</v>
      </c>
      <c r="FS713" s="9"/>
      <c r="FT713" s="1">
        <v>60</v>
      </c>
      <c r="FU713" s="337">
        <v>42675</v>
      </c>
      <c r="FV713" s="335" t="s">
        <v>430</v>
      </c>
      <c r="FW713" s="237" t="s">
        <v>2609</v>
      </c>
      <c r="FX713" s="210" t="s">
        <v>430</v>
      </c>
      <c r="FY713" s="243" t="s">
        <v>2430</v>
      </c>
      <c r="FZ713" s="1">
        <v>0</v>
      </c>
      <c r="GA713" s="1">
        <v>2</v>
      </c>
      <c r="GB713" s="9" t="s">
        <v>500</v>
      </c>
      <c r="GC713" s="9"/>
      <c r="GD713" s="1">
        <v>0</v>
      </c>
      <c r="GE713" s="20">
        <v>0</v>
      </c>
      <c r="GF713" s="237" t="s">
        <v>513</v>
      </c>
      <c r="GG713" s="1">
        <v>1</v>
      </c>
      <c r="GH713" s="28">
        <v>44263</v>
      </c>
      <c r="GI713" s="351">
        <v>1</v>
      </c>
      <c r="GJ713" s="244" t="s">
        <v>2514</v>
      </c>
      <c r="GK713" s="1">
        <v>0</v>
      </c>
      <c r="GL713" s="244" t="s">
        <v>513</v>
      </c>
      <c r="GM713" s="9" t="s">
        <v>1017</v>
      </c>
      <c r="GN713" s="1"/>
      <c r="GO713" s="10">
        <v>44258</v>
      </c>
      <c r="GP713" s="10"/>
      <c r="GQ713" s="20"/>
      <c r="GR713" s="138"/>
      <c r="GS713" s="1"/>
      <c r="GT713" s="1"/>
      <c r="GU713" s="1"/>
      <c r="GV713" s="1"/>
      <c r="GW713" s="1"/>
      <c r="GX713" s="1"/>
      <c r="GY713" s="9"/>
      <c r="GZ713" s="9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9"/>
      <c r="KC713" s="9"/>
      <c r="KD713" s="9"/>
      <c r="KE713" s="20">
        <f t="shared" si="1176"/>
        <v>175.51731599999999</v>
      </c>
      <c r="KF713" s="20">
        <f t="shared" si="1177"/>
        <v>188.11855919999999</v>
      </c>
      <c r="KG713" s="20">
        <f t="shared" si="1178"/>
        <v>81.458036399999997</v>
      </c>
      <c r="KH713" s="20">
        <f t="shared" si="1179"/>
        <v>18.271802639999997</v>
      </c>
      <c r="KI713" s="20">
        <f t="shared" si="1180"/>
        <v>5.2655194799999991</v>
      </c>
      <c r="KJ713" s="20">
        <f t="shared" si="1181"/>
        <v>24.079175577599997</v>
      </c>
      <c r="KK713" s="20">
        <f t="shared" si="1182"/>
        <v>67.346444193599993</v>
      </c>
      <c r="KL713" s="20">
        <f t="shared" si="1183"/>
        <v>95.564228073599992</v>
      </c>
      <c r="KM713" s="9"/>
      <c r="KN713" s="9"/>
      <c r="KO713" s="9"/>
      <c r="KP713" s="1"/>
      <c r="KQ713" s="9"/>
      <c r="KR713" s="9"/>
      <c r="KS713" s="23">
        <v>44263</v>
      </c>
      <c r="KT713" s="20">
        <v>2</v>
      </c>
      <c r="KU713" s="1">
        <v>2</v>
      </c>
      <c r="KV713" s="1">
        <v>2</v>
      </c>
      <c r="KW713" s="23">
        <v>44628</v>
      </c>
      <c r="KX713" s="1">
        <v>2</v>
      </c>
      <c r="KY713" s="1">
        <v>0</v>
      </c>
      <c r="KZ713" s="1">
        <v>2</v>
      </c>
      <c r="LA713" s="11" t="s">
        <v>2480</v>
      </c>
      <c r="LB713" s="11"/>
      <c r="LC713" s="11"/>
    </row>
    <row r="714" spans="1:315">
      <c r="A714" s="1">
        <v>163</v>
      </c>
      <c r="B714" s="1">
        <f>COUNTIFS($D$3:D714,D714,$F$3:F714,F714)</f>
        <v>1</v>
      </c>
      <c r="C714" s="34">
        <v>12955</v>
      </c>
      <c r="D714" s="21" t="s">
        <v>1186</v>
      </c>
      <c r="E714" s="2" t="s">
        <v>520</v>
      </c>
      <c r="F714" s="12">
        <v>460131957</v>
      </c>
      <c r="G714" s="1">
        <v>74</v>
      </c>
      <c r="H714" s="441">
        <v>43997</v>
      </c>
      <c r="I714" s="29" t="s">
        <v>638</v>
      </c>
      <c r="J714" s="24" t="s">
        <v>486</v>
      </c>
      <c r="K714" s="2" t="s">
        <v>429</v>
      </c>
      <c r="L714" s="1">
        <v>24</v>
      </c>
      <c r="M714" s="2" t="s">
        <v>628</v>
      </c>
      <c r="N714" s="2" t="s">
        <v>430</v>
      </c>
      <c r="O714" s="1"/>
      <c r="P714" s="1" t="s">
        <v>1160</v>
      </c>
      <c r="Q714" s="25"/>
      <c r="R714" s="25"/>
      <c r="S714" s="2"/>
      <c r="T714" s="49" t="s">
        <v>1013</v>
      </c>
      <c r="U714" s="49"/>
      <c r="V714" s="54" t="s">
        <v>1107</v>
      </c>
      <c r="W714" s="27"/>
      <c r="X714" s="56"/>
      <c r="Y714" s="56"/>
      <c r="Z714" s="29" t="s">
        <v>1001</v>
      </c>
      <c r="AA714" s="1" t="s">
        <v>793</v>
      </c>
      <c r="AB714" s="1"/>
      <c r="AC714" s="112">
        <v>521</v>
      </c>
      <c r="AD714" s="112">
        <v>12500</v>
      </c>
      <c r="AE714" s="11"/>
      <c r="AF714" s="11"/>
      <c r="AG714" s="11" t="s">
        <v>490</v>
      </c>
      <c r="AH714" s="112">
        <v>1000</v>
      </c>
      <c r="AI714" s="11"/>
      <c r="AJ714" s="11"/>
      <c r="AK714" s="112"/>
      <c r="AL714" s="1"/>
      <c r="AM714" s="11"/>
      <c r="AN714" s="1"/>
      <c r="AO714" s="113">
        <v>6.09</v>
      </c>
      <c r="AP714" s="114">
        <v>90.5</v>
      </c>
      <c r="AQ714" s="115">
        <v>2.5499999999999998</v>
      </c>
      <c r="AR714" s="116">
        <f t="shared" si="1158"/>
        <v>99.14</v>
      </c>
      <c r="AS714" s="117">
        <f t="shared" si="1159"/>
        <v>6.7292817679558012E-2</v>
      </c>
      <c r="AT714" s="118">
        <f t="shared" si="1160"/>
        <v>0.17159668508287293</v>
      </c>
      <c r="AU714" s="119">
        <f t="shared" si="1161"/>
        <v>6.5448683503492741E-2</v>
      </c>
      <c r="AV714" s="19">
        <f t="shared" si="1187"/>
        <v>4.6182000000000007</v>
      </c>
      <c r="AW714" s="19">
        <f>98-AY714-(CD714*100/AO714)</f>
        <v>75.832512315270947</v>
      </c>
      <c r="AX714" s="120">
        <v>0.44</v>
      </c>
      <c r="AY714" s="19">
        <f t="shared" si="1188"/>
        <v>7.2249589490968802</v>
      </c>
      <c r="AZ714" s="1" t="s">
        <v>431</v>
      </c>
      <c r="BA714" s="55">
        <v>62.9</v>
      </c>
      <c r="BB714" s="1" t="s">
        <v>431</v>
      </c>
      <c r="BC714" s="6">
        <v>0.19</v>
      </c>
      <c r="BD714" s="6"/>
      <c r="BE714" s="19"/>
      <c r="BF714" s="19"/>
      <c r="BG714" s="64">
        <v>6108.4615384615381</v>
      </c>
      <c r="BH714" s="64">
        <v>636.5</v>
      </c>
      <c r="BI714" s="19">
        <v>4.97</v>
      </c>
      <c r="BJ714" s="19">
        <v>68.5</v>
      </c>
      <c r="BK714" s="19">
        <f>100-BJ714</f>
        <v>31.5</v>
      </c>
      <c r="BL714" s="121">
        <f t="shared" si="1162"/>
        <v>2.1746031746031744</v>
      </c>
      <c r="BM714" s="122">
        <v>0.24</v>
      </c>
      <c r="BN714" s="6">
        <f t="shared" si="1163"/>
        <v>3.9408866995073892</v>
      </c>
      <c r="BO714" s="1" t="s">
        <v>431</v>
      </c>
      <c r="BP714" s="19">
        <v>69.099999999999994</v>
      </c>
      <c r="BQ714" s="19">
        <v>69.114999999999995</v>
      </c>
      <c r="BR714" s="4">
        <v>52532</v>
      </c>
      <c r="BS714" s="6">
        <f t="shared" si="1185"/>
        <v>77.8</v>
      </c>
      <c r="BT714" s="4">
        <v>95.6</v>
      </c>
      <c r="BU714" s="42">
        <v>9591.7241379310344</v>
      </c>
      <c r="BV714" s="6">
        <f t="shared" si="1165"/>
        <v>4.4000000000000057</v>
      </c>
      <c r="BW714" s="6">
        <f t="shared" si="1166"/>
        <v>90.228499999999997</v>
      </c>
      <c r="BX714" s="2">
        <v>49.3</v>
      </c>
      <c r="BY714" s="22">
        <f t="shared" si="1167"/>
        <v>44.616499999999995</v>
      </c>
      <c r="BZ714" s="4">
        <v>28.5</v>
      </c>
      <c r="CA714" s="22">
        <f t="shared" si="1168"/>
        <v>25.7925</v>
      </c>
      <c r="CB714" s="4">
        <v>21.9</v>
      </c>
      <c r="CC714" s="22">
        <f t="shared" si="1169"/>
        <v>19.819499999999998</v>
      </c>
      <c r="CD714" s="22">
        <v>0.91</v>
      </c>
      <c r="CE714" s="123">
        <v>100</v>
      </c>
      <c r="CF714" s="123">
        <v>13235</v>
      </c>
      <c r="CG714" s="123">
        <v>99.8</v>
      </c>
      <c r="CH714" s="123">
        <v>7126</v>
      </c>
      <c r="CI714" s="123">
        <v>98.3</v>
      </c>
      <c r="CJ714" s="123">
        <v>99.6</v>
      </c>
      <c r="CK714" s="123">
        <v>9034</v>
      </c>
      <c r="CL714" s="19">
        <f t="shared" si="1170"/>
        <v>1.7298245614035086</v>
      </c>
      <c r="CM714" s="22"/>
      <c r="CN714" s="22"/>
      <c r="CO714" s="22"/>
      <c r="CP714" s="6">
        <v>4.2699999999999996</v>
      </c>
      <c r="CQ714" s="19"/>
      <c r="CR714" s="19"/>
      <c r="CS714" s="19"/>
      <c r="CT714" s="22"/>
      <c r="CU714" s="139"/>
      <c r="CV714" s="139"/>
      <c r="CW714" s="22"/>
      <c r="CX714" s="22"/>
      <c r="CY714" s="1"/>
      <c r="CZ714" s="22"/>
      <c r="DA714" s="16"/>
      <c r="DB714" s="126" t="s">
        <v>440</v>
      </c>
      <c r="DC714" s="127"/>
      <c r="DD714" s="128" t="s">
        <v>1187</v>
      </c>
      <c r="DE714" s="1"/>
      <c r="DF714" s="1"/>
      <c r="DG714" s="1"/>
      <c r="DH714" s="1"/>
      <c r="DI714" s="1" t="s">
        <v>433</v>
      </c>
      <c r="DJ714" s="206" t="s">
        <v>490</v>
      </c>
      <c r="DK714" s="4">
        <v>2</v>
      </c>
      <c r="DL714" s="4" t="s">
        <v>441</v>
      </c>
      <c r="DM714" s="4" t="s">
        <v>458</v>
      </c>
      <c r="DN714" s="16">
        <v>0</v>
      </c>
      <c r="DO714" s="4"/>
      <c r="DP714" s="4"/>
      <c r="DQ714" s="4"/>
      <c r="DR714" s="22" t="s">
        <v>430</v>
      </c>
      <c r="DS714" s="22" t="s">
        <v>430</v>
      </c>
      <c r="DT714" s="22">
        <v>515</v>
      </c>
      <c r="DU714" s="22">
        <v>7.4</v>
      </c>
      <c r="DV714" s="22">
        <v>92.6</v>
      </c>
      <c r="DW714" s="22" t="s">
        <v>430</v>
      </c>
      <c r="DX714" s="22" t="s">
        <v>430</v>
      </c>
      <c r="DY714" s="22" t="s">
        <v>430</v>
      </c>
      <c r="DZ714" s="22" t="s">
        <v>430</v>
      </c>
      <c r="EA714" s="2">
        <v>0</v>
      </c>
      <c r="EB714" s="2"/>
      <c r="EC714" s="36"/>
      <c r="ED714" s="36"/>
      <c r="EE714" s="4">
        <v>24</v>
      </c>
      <c r="EF714" s="4">
        <v>60</v>
      </c>
      <c r="EG714" s="4">
        <v>3</v>
      </c>
      <c r="EH714" s="4">
        <v>1</v>
      </c>
      <c r="EI714" s="237" t="s">
        <v>2493</v>
      </c>
      <c r="EJ714" s="4">
        <v>185</v>
      </c>
      <c r="EK714" s="4">
        <v>103</v>
      </c>
      <c r="EL714" s="6">
        <f>EK714/(EJ714*EJ714*0.01*0.01)</f>
        <v>30.094959824689557</v>
      </c>
      <c r="EM714" s="4">
        <v>1</v>
      </c>
      <c r="EN714" s="1">
        <v>1</v>
      </c>
      <c r="EO714" s="4">
        <v>2</v>
      </c>
      <c r="EP714" s="4">
        <v>1</v>
      </c>
      <c r="EQ714" s="31" t="s">
        <v>513</v>
      </c>
      <c r="ER714" s="14" t="s">
        <v>513</v>
      </c>
      <c r="ES714" s="129">
        <v>12955</v>
      </c>
      <c r="ET714" s="130">
        <v>75</v>
      </c>
      <c r="EU714" s="130">
        <v>18100</v>
      </c>
      <c r="EV714" s="130">
        <v>4000</v>
      </c>
      <c r="EW714" s="130">
        <v>40560</v>
      </c>
      <c r="EX714" s="130">
        <v>3808</v>
      </c>
      <c r="EY714" s="131">
        <f t="shared" si="1171"/>
        <v>514.84159999999997</v>
      </c>
      <c r="EZ714" s="38">
        <f t="shared" si="1172"/>
        <v>12356.198399999999</v>
      </c>
      <c r="FA714" s="9"/>
      <c r="FB714" s="9"/>
      <c r="FC714" s="9"/>
      <c r="FD714" s="9"/>
      <c r="FE714" s="132"/>
      <c r="FF714" s="132"/>
      <c r="FG714" s="132"/>
      <c r="FH714" s="133"/>
      <c r="FI714" s="11"/>
      <c r="FJ714" s="133"/>
      <c r="FK714" s="135"/>
      <c r="FL714" s="136"/>
      <c r="FM714" s="9"/>
      <c r="FN714" s="1"/>
      <c r="FO714" s="40">
        <f t="shared" si="1186"/>
        <v>0.52100000000000002</v>
      </c>
      <c r="FP714" s="9"/>
      <c r="FQ714" s="118">
        <f t="shared" si="1174"/>
        <v>21.038674033149171</v>
      </c>
      <c r="FR714" s="137">
        <f t="shared" si="1175"/>
        <v>0.51484160000000001</v>
      </c>
      <c r="FS714" s="140">
        <f>DT714/EY714</f>
        <v>1.0003076674456766</v>
      </c>
      <c r="FT714" s="42">
        <v>0</v>
      </c>
      <c r="FU714" s="338" t="s">
        <v>430</v>
      </c>
      <c r="FV714" s="345">
        <v>43983</v>
      </c>
      <c r="FW714" s="211" t="s">
        <v>430</v>
      </c>
      <c r="FX714" s="29" t="s">
        <v>2609</v>
      </c>
      <c r="FY714" s="241" t="s">
        <v>2461</v>
      </c>
      <c r="FZ714" s="1">
        <v>0</v>
      </c>
      <c r="GA714" s="2">
        <v>2</v>
      </c>
      <c r="GB714" s="11" t="s">
        <v>1188</v>
      </c>
      <c r="GC714" s="11"/>
      <c r="GD714" s="1"/>
      <c r="GE714" s="20">
        <v>0</v>
      </c>
      <c r="GF714" s="237" t="s">
        <v>513</v>
      </c>
      <c r="GG714" s="1">
        <v>1</v>
      </c>
      <c r="GH714" s="219">
        <v>44039</v>
      </c>
      <c r="GI714" s="351">
        <v>0</v>
      </c>
      <c r="GJ714" s="29" t="s">
        <v>2514</v>
      </c>
      <c r="GK714" s="1">
        <v>0</v>
      </c>
      <c r="GL714" s="244" t="s">
        <v>513</v>
      </c>
      <c r="GM714" s="11" t="s">
        <v>1017</v>
      </c>
      <c r="GN714" s="1"/>
      <c r="GO714" s="10">
        <v>43997</v>
      </c>
      <c r="GP714" s="10"/>
      <c r="GQ714" s="20"/>
      <c r="GR714" s="138" t="s">
        <v>1018</v>
      </c>
      <c r="GS714" s="1"/>
      <c r="GT714" s="19"/>
      <c r="GU714" s="1"/>
      <c r="GV714" s="11"/>
      <c r="GW714" s="1"/>
      <c r="GX714" s="1"/>
      <c r="GY714" s="9"/>
      <c r="GZ714" s="11">
        <v>1</v>
      </c>
      <c r="HA714" s="51">
        <v>0</v>
      </c>
      <c r="HB714" s="51">
        <v>0</v>
      </c>
      <c r="HC714" s="52">
        <v>3466.4</v>
      </c>
      <c r="HD714" s="51">
        <v>0</v>
      </c>
      <c r="HE714" s="51">
        <v>0</v>
      </c>
      <c r="HF714" s="51">
        <v>0</v>
      </c>
      <c r="HG714" s="52">
        <v>6844.1</v>
      </c>
      <c r="HH714" s="51">
        <v>51.55</v>
      </c>
      <c r="HI714" s="52">
        <v>260.8</v>
      </c>
      <c r="HJ714" s="51">
        <v>0</v>
      </c>
      <c r="HK714" s="51">
        <v>0</v>
      </c>
      <c r="HL714" s="51">
        <v>0</v>
      </c>
      <c r="HM714" s="51">
        <v>301.91000000000003</v>
      </c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20"/>
      <c r="IC714" s="20"/>
      <c r="ID714" s="11"/>
      <c r="IE714" s="11"/>
      <c r="IF714" s="20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9"/>
      <c r="KC714" s="9"/>
      <c r="KD714" s="9"/>
      <c r="KE714" s="20">
        <f t="shared" si="1176"/>
        <v>31.353853439999995</v>
      </c>
      <c r="KF714" s="20">
        <f t="shared" si="1177"/>
        <v>465.93164800000005</v>
      </c>
      <c r="KG714" s="20">
        <f t="shared" si="1178"/>
        <v>13.128460799999999</v>
      </c>
      <c r="KH714" s="20">
        <f t="shared" si="1179"/>
        <v>2.26530304</v>
      </c>
      <c r="KI714" s="20">
        <f t="shared" si="1180"/>
        <v>1.23561984</v>
      </c>
      <c r="KJ714" s="20">
        <f t="shared" si="1181"/>
        <v>229.70430246399999</v>
      </c>
      <c r="KK714" s="20">
        <f t="shared" si="1182"/>
        <v>132.79051967999999</v>
      </c>
      <c r="KL714" s="20">
        <f t="shared" si="1183"/>
        <v>102.03903091199999</v>
      </c>
      <c r="KM714" s="9"/>
      <c r="KN714" s="9"/>
      <c r="KO714" s="9"/>
      <c r="KP714" s="1"/>
      <c r="KQ714" s="9"/>
      <c r="KR714" s="9"/>
      <c r="KS714" s="23">
        <v>44039</v>
      </c>
      <c r="KT714" s="20">
        <v>2</v>
      </c>
      <c r="KU714" s="1">
        <v>2</v>
      </c>
      <c r="KV714" s="2">
        <v>2</v>
      </c>
      <c r="KW714" s="23">
        <v>44039</v>
      </c>
      <c r="KX714" s="1">
        <v>2</v>
      </c>
      <c r="KY714" s="1">
        <v>0</v>
      </c>
      <c r="KZ714" s="1">
        <v>0</v>
      </c>
      <c r="LA714" s="11" t="s">
        <v>2428</v>
      </c>
      <c r="LB714" s="11"/>
      <c r="LC714" s="11"/>
    </row>
    <row r="715" spans="1:315">
      <c r="A715" s="1">
        <v>235</v>
      </c>
      <c r="B715" s="1">
        <f>COUNTIFS($D$3:D715,D715,$F$3:F715,F715)</f>
        <v>1</v>
      </c>
      <c r="C715" s="34">
        <v>15983</v>
      </c>
      <c r="D715" s="21" t="s">
        <v>1743</v>
      </c>
      <c r="E715" s="2" t="s">
        <v>586</v>
      </c>
      <c r="F715" s="12">
        <v>6505161300</v>
      </c>
      <c r="G715" s="1">
        <v>56</v>
      </c>
      <c r="H715" s="441">
        <v>44431</v>
      </c>
      <c r="I715" s="29" t="s">
        <v>850</v>
      </c>
      <c r="J715" s="24" t="s">
        <v>486</v>
      </c>
      <c r="K715" s="2" t="s">
        <v>429</v>
      </c>
      <c r="L715" s="2">
        <v>12</v>
      </c>
      <c r="M715" s="2">
        <v>3</v>
      </c>
      <c r="N715" s="2" t="s">
        <v>643</v>
      </c>
      <c r="O715" s="11"/>
      <c r="P715" s="2" t="s">
        <v>1727</v>
      </c>
      <c r="Q715" s="11"/>
      <c r="R715" s="11"/>
      <c r="S715" s="11"/>
      <c r="T715" s="41"/>
      <c r="U715" s="41"/>
      <c r="V715" s="61" t="s">
        <v>1358</v>
      </c>
      <c r="W715" s="41"/>
      <c r="X715" s="41"/>
      <c r="Y715" s="63"/>
      <c r="Z715" s="11"/>
      <c r="AA715" s="1" t="s">
        <v>760</v>
      </c>
      <c r="AB715" s="1"/>
      <c r="AC715" s="112">
        <v>105</v>
      </c>
      <c r="AD715" s="112">
        <v>1200</v>
      </c>
      <c r="AE715" s="11"/>
      <c r="AF715" s="11"/>
      <c r="AG715" s="11" t="s">
        <v>482</v>
      </c>
      <c r="AH715" s="112">
        <v>50</v>
      </c>
      <c r="AI715" s="11"/>
      <c r="AJ715" s="11"/>
      <c r="AK715" s="112"/>
      <c r="AL715" s="1"/>
      <c r="AM715" s="11"/>
      <c r="AN715" s="1"/>
      <c r="AO715" s="113">
        <v>6.53</v>
      </c>
      <c r="AP715" s="114">
        <v>81.900000000000006</v>
      </c>
      <c r="AQ715" s="115">
        <v>10.5</v>
      </c>
      <c r="AR715" s="116">
        <f t="shared" si="1158"/>
        <v>98.93</v>
      </c>
      <c r="AS715" s="117">
        <f t="shared" si="1159"/>
        <v>7.9731379731379726E-2</v>
      </c>
      <c r="AT715" s="118">
        <f t="shared" si="1160"/>
        <v>0.83717948717948709</v>
      </c>
      <c r="AU715" s="119">
        <f t="shared" si="1161"/>
        <v>7.0670995670995676E-2</v>
      </c>
      <c r="AV715" s="19">
        <f t="shared" si="1187"/>
        <v>4.8694000000000006</v>
      </c>
      <c r="AW715" s="19">
        <f>98-AY715-(CD715*100/AO715)</f>
        <v>74.569678407350693</v>
      </c>
      <c r="AX715" s="120">
        <v>1.39</v>
      </c>
      <c r="AY715" s="19">
        <f t="shared" si="1188"/>
        <v>21.28637059724349</v>
      </c>
      <c r="AZ715" s="1" t="s">
        <v>431</v>
      </c>
      <c r="BA715" s="55">
        <v>37.700000000000003</v>
      </c>
      <c r="BB715" s="1" t="s">
        <v>431</v>
      </c>
      <c r="BC715" s="6">
        <v>0.13</v>
      </c>
      <c r="BD715" s="6"/>
      <c r="BE715" s="19"/>
      <c r="BF715" s="19"/>
      <c r="BG715" s="64">
        <v>9048.6725663716825</v>
      </c>
      <c r="BH715" s="64">
        <v>233.53</v>
      </c>
      <c r="BI715" s="19">
        <v>2.37</v>
      </c>
      <c r="BJ715" s="19">
        <v>63.9</v>
      </c>
      <c r="BK715" s="19">
        <f>100-BJ715</f>
        <v>36.1</v>
      </c>
      <c r="BL715" s="121">
        <f t="shared" si="1162"/>
        <v>1.7700831024930748</v>
      </c>
      <c r="BM715" s="122">
        <v>6.4000000000000001E-2</v>
      </c>
      <c r="BN715" s="6">
        <f t="shared" si="1163"/>
        <v>0.98009188361408883</v>
      </c>
      <c r="BO715" s="1" t="s">
        <v>431</v>
      </c>
      <c r="BP715" s="19">
        <v>16.46</v>
      </c>
      <c r="BQ715" s="19">
        <v>20.096000000000004</v>
      </c>
      <c r="BR715" s="42">
        <v>53101.440000000002</v>
      </c>
      <c r="BS715" s="6">
        <f t="shared" si="1185"/>
        <v>72.900000000000006</v>
      </c>
      <c r="BT715" s="4">
        <v>98.2</v>
      </c>
      <c r="BU715" s="42">
        <v>10276.5</v>
      </c>
      <c r="BV715" s="6">
        <f t="shared" si="1165"/>
        <v>1.7999999999999972</v>
      </c>
      <c r="BW715" s="6">
        <f t="shared" si="1166"/>
        <v>81.654300000000006</v>
      </c>
      <c r="BX715" s="22">
        <v>35</v>
      </c>
      <c r="BY715" s="22">
        <f t="shared" si="1167"/>
        <v>28.664999999999999</v>
      </c>
      <c r="BZ715" s="6">
        <v>37.9</v>
      </c>
      <c r="CA715" s="22">
        <f t="shared" si="1168"/>
        <v>31.040100000000002</v>
      </c>
      <c r="CB715" s="6">
        <v>26.8</v>
      </c>
      <c r="CC715" s="22">
        <f t="shared" si="1169"/>
        <v>21.949200000000001</v>
      </c>
      <c r="CD715" s="22">
        <v>0.14000000000000001</v>
      </c>
      <c r="CE715" s="123">
        <v>84.1</v>
      </c>
      <c r="CF715" s="124">
        <v>6614</v>
      </c>
      <c r="CG715" s="123">
        <v>55.2</v>
      </c>
      <c r="CH715" s="124">
        <v>4660</v>
      </c>
      <c r="CI715" s="123">
        <v>14.1</v>
      </c>
      <c r="CJ715" s="123">
        <v>54.3</v>
      </c>
      <c r="CK715" s="124">
        <v>5510</v>
      </c>
      <c r="CL715" s="19">
        <f t="shared" si="1170"/>
        <v>0.92348284960422167</v>
      </c>
      <c r="CM715" s="19"/>
      <c r="CN715" s="19"/>
      <c r="CO715" s="19"/>
      <c r="CP715" s="6"/>
      <c r="CQ715" s="19"/>
      <c r="CR715" s="19"/>
      <c r="CS715" s="20"/>
      <c r="CT715" s="25"/>
      <c r="CU715" s="125"/>
      <c r="CV715" s="125"/>
      <c r="CW715" s="1"/>
      <c r="CX715" s="1"/>
      <c r="CY715" s="1"/>
      <c r="CZ715" s="22"/>
      <c r="DA715" s="16"/>
      <c r="DB715" s="126" t="s">
        <v>440</v>
      </c>
      <c r="DC715" s="127"/>
      <c r="DD715" s="128" t="s">
        <v>1578</v>
      </c>
      <c r="DE715" s="1"/>
      <c r="DF715" s="1"/>
      <c r="DG715" s="1"/>
      <c r="DH715" s="1"/>
      <c r="DI715" s="1" t="s">
        <v>433</v>
      </c>
      <c r="DJ715" s="205" t="s">
        <v>482</v>
      </c>
      <c r="DK715" s="4">
        <v>2</v>
      </c>
      <c r="DL715" s="4"/>
      <c r="DM715" s="4"/>
      <c r="DN715" s="16">
        <v>0</v>
      </c>
      <c r="DO715" s="4"/>
      <c r="DP715" s="4"/>
      <c r="DQ715" s="4"/>
      <c r="DR715" s="22" t="s">
        <v>430</v>
      </c>
      <c r="DS715" s="22" t="s">
        <v>430</v>
      </c>
      <c r="DT715" s="22">
        <v>117</v>
      </c>
      <c r="DU715" s="22">
        <v>16.2</v>
      </c>
      <c r="DV715" s="22">
        <v>83.8</v>
      </c>
      <c r="DW715" s="39" t="s">
        <v>430</v>
      </c>
      <c r="DX715" s="39" t="s">
        <v>430</v>
      </c>
      <c r="DY715" s="39" t="s">
        <v>430</v>
      </c>
      <c r="DZ715" s="39" t="s">
        <v>430</v>
      </c>
      <c r="EA715" s="2">
        <v>0</v>
      </c>
      <c r="EB715" s="2"/>
      <c r="EC715" s="36"/>
      <c r="ED715" s="36"/>
      <c r="EE715" s="4">
        <f>L715</f>
        <v>12</v>
      </c>
      <c r="EF715" s="4">
        <v>20</v>
      </c>
      <c r="EG715" s="4"/>
      <c r="EH715" s="4">
        <v>1</v>
      </c>
      <c r="EI715" s="4" t="s">
        <v>3016</v>
      </c>
      <c r="EJ715" s="4">
        <v>190</v>
      </c>
      <c r="EK715" s="4">
        <v>120</v>
      </c>
      <c r="EL715" s="6">
        <f>EK715/(EJ715*EJ715*0.01*0.01)</f>
        <v>33.2409972299169</v>
      </c>
      <c r="EM715" s="4"/>
      <c r="EN715" s="4">
        <v>1</v>
      </c>
      <c r="EO715" s="4">
        <v>2</v>
      </c>
      <c r="EP715" s="4">
        <v>2</v>
      </c>
      <c r="EQ715" s="31" t="s">
        <v>2684</v>
      </c>
      <c r="ER715" s="14">
        <v>42351</v>
      </c>
      <c r="ES715" s="129">
        <v>15983</v>
      </c>
      <c r="ET715" s="130">
        <v>75</v>
      </c>
      <c r="EU715" s="130">
        <v>7639</v>
      </c>
      <c r="EV715" s="130">
        <v>8000</v>
      </c>
      <c r="EW715" s="130">
        <v>37440</v>
      </c>
      <c r="EX715" s="130">
        <v>1616</v>
      </c>
      <c r="EY715" s="131">
        <f t="shared" si="1171"/>
        <v>100.83840000000001</v>
      </c>
      <c r="EZ715" s="38">
        <f t="shared" si="1172"/>
        <v>1210.0608000000002</v>
      </c>
      <c r="FA715" s="9"/>
      <c r="FB715" s="9"/>
      <c r="FC715" s="9"/>
      <c r="FD715" s="9"/>
      <c r="FE715" s="132"/>
      <c r="FF715" s="132"/>
      <c r="FG715" s="132"/>
      <c r="FH715" s="133"/>
      <c r="FI715" s="134"/>
      <c r="FJ715" s="133"/>
      <c r="FK715" s="135"/>
      <c r="FL715" s="136"/>
      <c r="FM715" s="9"/>
      <c r="FN715" s="1"/>
      <c r="FO715" s="40">
        <f t="shared" si="1186"/>
        <v>0.105</v>
      </c>
      <c r="FP715" s="9"/>
      <c r="FQ715" s="118">
        <f t="shared" si="1174"/>
        <v>21.154601387616179</v>
      </c>
      <c r="FR715" s="137">
        <f t="shared" si="1175"/>
        <v>0.10083840000000001</v>
      </c>
      <c r="FS715" s="9"/>
      <c r="FT715" s="1"/>
      <c r="FU715" s="336">
        <v>41609</v>
      </c>
      <c r="FV715" s="343"/>
      <c r="FW715" s="237" t="s">
        <v>2471</v>
      </c>
      <c r="FX715" s="208"/>
      <c r="FY715" s="243" t="s">
        <v>2693</v>
      </c>
      <c r="FZ715" s="1"/>
      <c r="GA715" s="1">
        <v>1</v>
      </c>
      <c r="GB715" s="9"/>
      <c r="GC715" s="9"/>
      <c r="GD715" s="1"/>
      <c r="GE715" s="20">
        <v>0</v>
      </c>
      <c r="GF715" s="237" t="s">
        <v>513</v>
      </c>
      <c r="GG715" s="1"/>
      <c r="GH715" s="28">
        <v>44909</v>
      </c>
      <c r="GI715" s="352">
        <v>1</v>
      </c>
      <c r="GJ715" s="244" t="s">
        <v>2615</v>
      </c>
      <c r="GK715" s="1"/>
      <c r="GL715" s="244" t="s">
        <v>513</v>
      </c>
      <c r="GM715" s="9"/>
      <c r="GN715" s="1"/>
      <c r="GO715" s="10"/>
      <c r="GP715" s="10"/>
      <c r="GQ715" s="20"/>
      <c r="GR715" s="138"/>
      <c r="GS715" s="1"/>
      <c r="GT715" s="1"/>
      <c r="GU715" s="1"/>
      <c r="GV715" s="1"/>
      <c r="GW715" s="1"/>
      <c r="GX715" s="1"/>
      <c r="GY715" s="9"/>
      <c r="GZ715" s="9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9"/>
      <c r="KC715" s="9"/>
      <c r="KD715" s="9"/>
      <c r="KE715" s="20">
        <f t="shared" si="1176"/>
        <v>6.5847475200000005</v>
      </c>
      <c r="KF715" s="20">
        <f t="shared" si="1177"/>
        <v>82.586649600000001</v>
      </c>
      <c r="KG715" s="20">
        <f t="shared" si="1178"/>
        <v>10.588032</v>
      </c>
      <c r="KH715" s="20">
        <f t="shared" si="1179"/>
        <v>1.4016537600000001</v>
      </c>
      <c r="KI715" s="20">
        <f t="shared" si="1180"/>
        <v>6.4536576000000012E-2</v>
      </c>
      <c r="KJ715" s="20">
        <f t="shared" si="1181"/>
        <v>28.905327360000005</v>
      </c>
      <c r="KK715" s="20">
        <f t="shared" si="1182"/>
        <v>31.300340198400008</v>
      </c>
      <c r="KL715" s="20">
        <f t="shared" si="1183"/>
        <v>22.133222092800001</v>
      </c>
      <c r="KM715" s="9"/>
      <c r="KN715" s="9"/>
      <c r="KO715" s="9"/>
      <c r="KP715" s="1"/>
      <c r="KQ715" s="9"/>
      <c r="KR715" s="9"/>
      <c r="KS715" s="23">
        <v>44606</v>
      </c>
      <c r="KT715" s="20">
        <v>1</v>
      </c>
      <c r="KU715" s="1">
        <v>1</v>
      </c>
      <c r="KV715" s="1">
        <v>1</v>
      </c>
      <c r="KW715" s="245">
        <v>44865</v>
      </c>
      <c r="KX715" s="1">
        <v>1</v>
      </c>
      <c r="KY715" s="1">
        <v>0</v>
      </c>
      <c r="KZ715" s="1">
        <v>3</v>
      </c>
      <c r="LA715" s="11" t="s">
        <v>2428</v>
      </c>
      <c r="LB715" s="11"/>
      <c r="LC715" s="11"/>
    </row>
  </sheetData>
  <autoFilter ref="A2:LC715" xr:uid="{30951787-8351-4B92-B5E2-C17750B96EC2}">
    <sortState ref="A3:LC715">
      <sortCondition sortBy="cellColor" ref="C2:C715" dxfId="262"/>
    </sortState>
  </autoFilter>
  <conditionalFormatting sqref="AX210:AX214 AX278:AX381 AX122:AX158 AX459:AX715 AX3:AX105">
    <cfRule type="cellIs" dxfId="261" priority="6766" operator="greaterThanOrEqual">
      <formula>7</formula>
    </cfRule>
  </conditionalFormatting>
  <conditionalFormatting sqref="CL163:CL185 CL210:CL214 CL278:CL381 CL459:CL715 CL3:CL161">
    <cfRule type="cellIs" dxfId="260" priority="6764" operator="lessThanOrEqual">
      <formula>0.3</formula>
    </cfRule>
    <cfRule type="cellIs" dxfId="259" priority="6765" operator="greaterThanOrEqual">
      <formula>3</formula>
    </cfRule>
  </conditionalFormatting>
  <conditionalFormatting sqref="AX106:AX109">
    <cfRule type="cellIs" dxfId="258" priority="6763" operator="greaterThanOrEqual">
      <formula>7</formula>
    </cfRule>
  </conditionalFormatting>
  <conditionalFormatting sqref="AX110:AX116">
    <cfRule type="cellIs" dxfId="257" priority="6762" operator="greaterThanOrEqual">
      <formula>7</formula>
    </cfRule>
  </conditionalFormatting>
  <conditionalFormatting sqref="AX117:AX120">
    <cfRule type="cellIs" dxfId="256" priority="6761" operator="greaterThanOrEqual">
      <formula>7</formula>
    </cfRule>
  </conditionalFormatting>
  <conditionalFormatting sqref="AX121">
    <cfRule type="cellIs" dxfId="255" priority="6760" operator="greaterThanOrEqual">
      <formula>7</formula>
    </cfRule>
  </conditionalFormatting>
  <conditionalFormatting sqref="BL163:BL185 BL210:BL214 BL278:BL381 BL459:BL715 BL3:BL161">
    <cfRule type="cellIs" dxfId="254" priority="6758" stopIfTrue="1" operator="lessThanOrEqual">
      <formula>0.549</formula>
    </cfRule>
    <cfRule type="cellIs" dxfId="253" priority="6759" operator="greaterThanOrEqual">
      <formula>2.5</formula>
    </cfRule>
  </conditionalFormatting>
  <conditionalFormatting sqref="AX159:AX160">
    <cfRule type="cellIs" dxfId="252" priority="6757" operator="greaterThanOrEqual">
      <formula>7</formula>
    </cfRule>
  </conditionalFormatting>
  <conditionalFormatting sqref="AX161">
    <cfRule type="cellIs" dxfId="251" priority="6756" operator="greaterThanOrEqual">
      <formula>7</formula>
    </cfRule>
  </conditionalFormatting>
  <conditionalFormatting sqref="CL162">
    <cfRule type="cellIs" dxfId="250" priority="6754" operator="lessThanOrEqual">
      <formula>0.3</formula>
    </cfRule>
    <cfRule type="cellIs" dxfId="249" priority="6755" operator="greaterThanOrEqual">
      <formula>3</formula>
    </cfRule>
  </conditionalFormatting>
  <conditionalFormatting sqref="BL162">
    <cfRule type="cellIs" dxfId="248" priority="6752" stopIfTrue="1" operator="lessThanOrEqual">
      <formula>0.549</formula>
    </cfRule>
    <cfRule type="cellIs" dxfId="247" priority="6753" operator="greaterThanOrEqual">
      <formula>2.5</formula>
    </cfRule>
  </conditionalFormatting>
  <conditionalFormatting sqref="AX162">
    <cfRule type="cellIs" dxfId="246" priority="6751" operator="greaterThanOrEqual">
      <formula>7</formula>
    </cfRule>
  </conditionalFormatting>
  <conditionalFormatting sqref="AX163:AX181">
    <cfRule type="cellIs" dxfId="245" priority="6750" operator="greaterThanOrEqual">
      <formula>7</formula>
    </cfRule>
  </conditionalFormatting>
  <conditionalFormatting sqref="CM600:CM715 CM3:CM181">
    <cfRule type="colorScale" priority="6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81">
    <cfRule type="colorScale" priority="6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81">
    <cfRule type="colorScale" priority="6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182:AX185">
    <cfRule type="cellIs" dxfId="244" priority="6746" operator="greaterThanOrEqual">
      <formula>7</formula>
    </cfRule>
  </conditionalFormatting>
  <conditionalFormatting sqref="CM600:CM715 CM3:CM185">
    <cfRule type="colorScale" priority="6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85">
    <cfRule type="colorScale" priority="6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85">
    <cfRule type="colorScale" priority="6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86:CL189">
    <cfRule type="cellIs" dxfId="243" priority="6741" operator="lessThanOrEqual">
      <formula>0.3</formula>
    </cfRule>
    <cfRule type="cellIs" dxfId="242" priority="6742" operator="greaterThanOrEqual">
      <formula>3</formula>
    </cfRule>
  </conditionalFormatting>
  <conditionalFormatting sqref="BL186:BL189">
    <cfRule type="cellIs" dxfId="241" priority="6739" stopIfTrue="1" operator="lessThanOrEqual">
      <formula>0.549</formula>
    </cfRule>
    <cfRule type="cellIs" dxfId="240" priority="6740" operator="greaterThanOrEqual">
      <formula>2.5</formula>
    </cfRule>
  </conditionalFormatting>
  <conditionalFormatting sqref="AX186:AX189">
    <cfRule type="cellIs" dxfId="239" priority="6738" operator="greaterThanOrEqual">
      <formula>7</formula>
    </cfRule>
  </conditionalFormatting>
  <conditionalFormatting sqref="CM186:CM189">
    <cfRule type="colorScale" priority="6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6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6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86:CM189">
    <cfRule type="colorScale" priority="6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6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6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0">
    <cfRule type="cellIs" dxfId="238" priority="6730" operator="lessThanOrEqual">
      <formula>0.3</formula>
    </cfRule>
    <cfRule type="cellIs" dxfId="237" priority="6731" operator="greaterThanOrEqual">
      <formula>3</formula>
    </cfRule>
  </conditionalFormatting>
  <conditionalFormatting sqref="BL190">
    <cfRule type="cellIs" dxfId="236" priority="6728" stopIfTrue="1" operator="lessThanOrEqual">
      <formula>0.549</formula>
    </cfRule>
    <cfRule type="cellIs" dxfId="235" priority="6729" operator="greaterThanOrEqual">
      <formula>2.5</formula>
    </cfRule>
  </conditionalFormatting>
  <conditionalFormatting sqref="AX190">
    <cfRule type="cellIs" dxfId="234" priority="6727" operator="greaterThanOrEqual">
      <formula>7</formula>
    </cfRule>
  </conditionalFormatting>
  <conditionalFormatting sqref="CM190">
    <cfRule type="colorScale" priority="6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6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6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0">
    <cfRule type="colorScale" priority="6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6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6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190">
    <cfRule type="colorScale" priority="6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90">
    <cfRule type="colorScale" priority="6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90">
    <cfRule type="colorScale" priority="6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190">
    <cfRule type="colorScale" priority="6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190">
    <cfRule type="colorScale" priority="6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190">
    <cfRule type="colorScale" priority="6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600:GW715 GW338:GW340 GW3:GW15 GW23 GW146:GW190 GW46:GW98">
    <cfRule type="colorScale" priority="6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600:BD715 BD3:BD190">
    <cfRule type="colorScale" priority="6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600:BE715 BE3:BE190">
    <cfRule type="colorScale" priority="6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600:BF715 BF3:BF190">
    <cfRule type="colorScale" priority="6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600:CV715 CV3:CV190">
    <cfRule type="colorScale" priority="6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600:CQ715 CQ3:CQ190">
    <cfRule type="colorScale" priority="6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715 CP3:CP190">
    <cfRule type="colorScale" priority="6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600:CR715 CR3:CR190">
    <cfRule type="colorScale" priority="6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600:CS715 CS3:CS190">
    <cfRule type="colorScale" priority="6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715 HA338:HA340 HA3:HA15 HA23 HA146:HA190 HA46:HA98">
    <cfRule type="colorScale" priority="6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715 HB338:HB340 HB3:HB15 HB23 HB146:HB190 HB46:HB98">
    <cfRule type="colorScale" priority="6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715 HC338:HC340 HC3:HC15 HC23 HC146:HC190 HC46:HC98">
    <cfRule type="colorScale" priority="6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715 HE338:HE340 HE3:HE15 HE23 HE146:HE190 HE46:HE98">
    <cfRule type="colorScale" priority="6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715 HF338:HF340 HF3:HF15 HF23 HF146:HF190 HF46:HF98">
    <cfRule type="colorScale" priority="6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715 HG338:HG340 HG3:HG15 HG23 HG146:HG190 HG46:HG98">
    <cfRule type="colorScale" priority="6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715 HH338:HH340 HH3:HH15 HH23 HH146:HH190 HH46:HH98">
    <cfRule type="colorScale" priority="6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715 HI338:HI340 HI3:HI15 HI23 HI146:HI190 HI46:HI98">
    <cfRule type="colorScale" priority="6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715 HJ338:HJ340 HJ3:HJ15 HJ23 HJ146:HJ190 HJ46:HJ98">
    <cfRule type="colorScale" priority="6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715 HK338:HK340 HK3:HK15 HK23 HK146:HK190 HK46:HK98">
    <cfRule type="colorScale" priority="6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715 HL338:HL340 HL3:HL15 HL23 HL146:HL190 HL46:HL98">
    <cfRule type="colorScale" priority="6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F715 HM338:HM340 ID338:IF340 HM600:HM715 HM3:HM15 ID3:IF15 ID23:IF23 HM23 HM146:HM190 ID146:IF190 HM46:HM98 ID46:IF98">
    <cfRule type="colorScale" priority="6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600:GX715 GX338:GX340 GX3:GX15 GX23 GX146:GX190 GX46:GX98">
    <cfRule type="colorScale" priority="6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600:CT715 CT3:CT190">
    <cfRule type="colorScale" priority="6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600:CU715 CU3:CU190">
    <cfRule type="colorScale" priority="6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600:CW715 CW3:CW190">
    <cfRule type="colorScale" priority="6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600:CX715 CX3:CX190">
    <cfRule type="colorScale" priority="6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600:CY715 CY3:CY190">
    <cfRule type="colorScale" priority="6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1 CL193 CL196 CL198">
    <cfRule type="cellIs" dxfId="233" priority="6686" operator="lessThanOrEqual">
      <formula>0.3</formula>
    </cfRule>
    <cfRule type="cellIs" dxfId="232" priority="6687" operator="greaterThanOrEqual">
      <formula>3</formula>
    </cfRule>
  </conditionalFormatting>
  <conditionalFormatting sqref="BL191 BL193 BL196 BL198">
    <cfRule type="cellIs" dxfId="231" priority="6684" stopIfTrue="1" operator="lessThanOrEqual">
      <formula>0.549</formula>
    </cfRule>
    <cfRule type="cellIs" dxfId="230" priority="6685" operator="greaterThanOrEqual">
      <formula>2.5</formula>
    </cfRule>
  </conditionalFormatting>
  <conditionalFormatting sqref="AX191 AX193 AX196 AX198">
    <cfRule type="cellIs" dxfId="229" priority="6683" operator="greaterThanOrEqual">
      <formula>7</formula>
    </cfRule>
  </conditionalFormatting>
  <conditionalFormatting sqref="CM191 CM193 CM196 CM198">
    <cfRule type="colorScale" priority="6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 CN193 CN196 CN198">
    <cfRule type="colorScale" priority="6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3 CO191 CO196 CO198">
    <cfRule type="colorScale" priority="6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6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6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3">
    <cfRule type="colorScale" priority="6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6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6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1">
    <cfRule type="colorScale" priority="6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1 BR193 BR196 BR198">
    <cfRule type="colorScale" priority="6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3 BH191 BH196 BH198">
    <cfRule type="colorScale" priority="6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3 BU191 BU196 BU198">
    <cfRule type="colorScale" priority="6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1 GW193 GW196 GW198">
    <cfRule type="colorScale" priority="6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3 BD191 BD196 BD198">
    <cfRule type="colorScale" priority="6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3 BE191 BE196 BE198">
    <cfRule type="colorScale" priority="6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3 BF191 BF196 BF198">
    <cfRule type="colorScale" priority="6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3 CV191 CV196 CV198">
    <cfRule type="colorScale" priority="6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3 CQ191 CQ196 CQ198">
    <cfRule type="colorScale" priority="6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3 CP191 CP196 CP198">
    <cfRule type="colorScale" priority="6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3 CR191 CR196 CR198">
    <cfRule type="colorScale" priority="6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3 CS191 CS196 CS198">
    <cfRule type="colorScale" priority="6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1 HA193 HA196 HA198">
    <cfRule type="colorScale" priority="6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1 HB193 HB196 HB198">
    <cfRule type="colorScale" priority="6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1 HC193 HC196 HC198">
    <cfRule type="colorScale" priority="6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1 HE193 HE196 HE198">
    <cfRule type="colorScale" priority="6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3 HF191 HF196 HF198">
    <cfRule type="colorScale" priority="6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3 HG191 HG196 HG198">
    <cfRule type="colorScale" priority="6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3 HH191 HH196 HH198">
    <cfRule type="colorScale" priority="6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3 HI191 HI196 HI198">
    <cfRule type="colorScale" priority="6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3 HJ191 HJ196 HJ198">
    <cfRule type="colorScale" priority="6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3 HK191 HK196 HK198">
    <cfRule type="colorScale" priority="6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3 HL191 HL196 HL198">
    <cfRule type="colorScale" priority="6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1 GX193 GX196 GX198">
    <cfRule type="colorScale" priority="6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3 CT191 CT196 CT198">
    <cfRule type="colorScale" priority="6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3 CU191 CU196 CU198">
    <cfRule type="colorScale" priority="6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3 CW191 CW196 CW198">
    <cfRule type="colorScale" priority="6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3 CX191 CX196 CX198">
    <cfRule type="colorScale" priority="6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1 CY193 CY196 CY198">
    <cfRule type="colorScale" priority="6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2">
    <cfRule type="cellIs" dxfId="228" priority="6643" operator="lessThanOrEqual">
      <formula>0.3</formula>
    </cfRule>
    <cfRule type="cellIs" dxfId="227" priority="6644" operator="greaterThanOrEqual">
      <formula>3</formula>
    </cfRule>
  </conditionalFormatting>
  <conditionalFormatting sqref="BL192">
    <cfRule type="cellIs" dxfId="226" priority="6641" stopIfTrue="1" operator="lessThanOrEqual">
      <formula>0.549</formula>
    </cfRule>
    <cfRule type="cellIs" dxfId="225" priority="6642" operator="greaterThanOrEqual">
      <formula>2.5</formula>
    </cfRule>
  </conditionalFormatting>
  <conditionalFormatting sqref="AX192">
    <cfRule type="cellIs" dxfId="224" priority="6640" operator="greaterThanOrEqual">
      <formula>7</formula>
    </cfRule>
  </conditionalFormatting>
  <conditionalFormatting sqref="CM192">
    <cfRule type="colorScale" priority="6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6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6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6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6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6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6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6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6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2">
    <cfRule type="colorScale" priority="6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2">
    <cfRule type="colorScale" priority="6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2">
    <cfRule type="colorScale" priority="6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2">
    <cfRule type="colorScale" priority="6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2">
    <cfRule type="colorScale" priority="6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2">
    <cfRule type="colorScale" priority="6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2">
    <cfRule type="colorScale" priority="6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2">
    <cfRule type="colorScale" priority="6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2">
    <cfRule type="colorScale" priority="6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2">
    <cfRule type="colorScale" priority="6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2">
    <cfRule type="colorScale" priority="6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2">
    <cfRule type="colorScale" priority="6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2">
    <cfRule type="colorScale" priority="6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2">
    <cfRule type="colorScale" priority="6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2">
    <cfRule type="colorScale" priority="6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2">
    <cfRule type="colorScale" priority="6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2">
    <cfRule type="colorScale" priority="6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2">
    <cfRule type="colorScale" priority="6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2">
    <cfRule type="colorScale" priority="6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2">
    <cfRule type="colorScale" priority="6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2">
    <cfRule type="colorScale" priority="6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2">
    <cfRule type="colorScale" priority="6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2">
    <cfRule type="colorScale" priority="6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2">
    <cfRule type="colorScale" priority="6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2">
    <cfRule type="colorScale" priority="6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2">
    <cfRule type="colorScale" priority="6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2">
    <cfRule type="colorScale" priority="6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2">
    <cfRule type="colorScale" priority="6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2">
    <cfRule type="colorScale" priority="6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4:CL195">
    <cfRule type="cellIs" dxfId="223" priority="6600" operator="lessThanOrEqual">
      <formula>0.3</formula>
    </cfRule>
    <cfRule type="cellIs" dxfId="222" priority="6601" operator="greaterThanOrEqual">
      <formula>3</formula>
    </cfRule>
  </conditionalFormatting>
  <conditionalFormatting sqref="BL194:BL195">
    <cfRule type="cellIs" dxfId="221" priority="6598" stopIfTrue="1" operator="lessThanOrEqual">
      <formula>0.549</formula>
    </cfRule>
    <cfRule type="cellIs" dxfId="220" priority="6599" operator="greaterThanOrEqual">
      <formula>2.5</formula>
    </cfRule>
  </conditionalFormatting>
  <conditionalFormatting sqref="AX194:AX195">
    <cfRule type="cellIs" dxfId="219" priority="6597" operator="greaterThanOrEqual">
      <formula>7</formula>
    </cfRule>
  </conditionalFormatting>
  <conditionalFormatting sqref="CM194:CM195">
    <cfRule type="colorScale" priority="6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6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6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6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6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6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6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6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6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4:BR195">
    <cfRule type="colorScale" priority="6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4:BH195">
    <cfRule type="colorScale" priority="6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4:BU195">
    <cfRule type="colorScale" priority="6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4:GW195">
    <cfRule type="colorScale" priority="6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4:BD195">
    <cfRule type="colorScale" priority="6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4:BE195">
    <cfRule type="colorScale" priority="6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4:BF195">
    <cfRule type="colorScale" priority="6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4:CV195">
    <cfRule type="colorScale" priority="6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4:CQ195">
    <cfRule type="colorScale" priority="6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4:CP195">
    <cfRule type="colorScale" priority="6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4:CR195">
    <cfRule type="colorScale" priority="6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4:CS195">
    <cfRule type="colorScale" priority="6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4:HA195">
    <cfRule type="colorScale" priority="6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4:HB195">
    <cfRule type="colorScale" priority="6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4:HC195">
    <cfRule type="colorScale" priority="6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4:HE195">
    <cfRule type="colorScale" priority="6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4:HF195">
    <cfRule type="colorScale" priority="6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4:HG195">
    <cfRule type="colorScale" priority="6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4:HH195">
    <cfRule type="colorScale" priority="6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4:HI195">
    <cfRule type="colorScale" priority="6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4:HJ195">
    <cfRule type="colorScale" priority="6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4:HK195">
    <cfRule type="colorScale" priority="6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4:HL195">
    <cfRule type="colorScale" priority="6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4:GX195">
    <cfRule type="colorScale" priority="6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4:CT195">
    <cfRule type="colorScale" priority="6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4:CU195">
    <cfRule type="colorScale" priority="6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4:CW195">
    <cfRule type="colorScale" priority="6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4:CX195">
    <cfRule type="colorScale" priority="6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4:CY195">
    <cfRule type="colorScale" priority="6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7">
    <cfRule type="cellIs" dxfId="218" priority="6557" operator="lessThanOrEqual">
      <formula>0.3</formula>
    </cfRule>
    <cfRule type="cellIs" dxfId="217" priority="6558" operator="greaterThanOrEqual">
      <formula>3</formula>
    </cfRule>
  </conditionalFormatting>
  <conditionalFormatting sqref="BL197">
    <cfRule type="cellIs" dxfId="216" priority="6555" stopIfTrue="1" operator="lessThanOrEqual">
      <formula>0.549</formula>
    </cfRule>
    <cfRule type="cellIs" dxfId="215" priority="6556" operator="greaterThanOrEqual">
      <formula>2.5</formula>
    </cfRule>
  </conditionalFormatting>
  <conditionalFormatting sqref="AX197">
    <cfRule type="cellIs" dxfId="214" priority="6554" operator="greaterThanOrEqual">
      <formula>7</formula>
    </cfRule>
  </conditionalFormatting>
  <conditionalFormatting sqref="CM197">
    <cfRule type="colorScale" priority="6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6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6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6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6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6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6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6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6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7">
    <cfRule type="colorScale" priority="6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7">
    <cfRule type="colorScale" priority="6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7">
    <cfRule type="colorScale" priority="6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7">
    <cfRule type="colorScale" priority="6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7">
    <cfRule type="colorScale" priority="6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7">
    <cfRule type="colorScale" priority="6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7">
    <cfRule type="colorScale" priority="6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7">
    <cfRule type="colorScale" priority="6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7">
    <cfRule type="colorScale" priority="6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7">
    <cfRule type="colorScale" priority="6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7">
    <cfRule type="colorScale" priority="6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7">
    <cfRule type="colorScale" priority="6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7">
    <cfRule type="colorScale" priority="6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7">
    <cfRule type="colorScale" priority="6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7">
    <cfRule type="colorScale" priority="6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7">
    <cfRule type="colorScale" priority="6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7">
    <cfRule type="colorScale" priority="6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7">
    <cfRule type="colorScale" priority="6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7">
    <cfRule type="colorScale" priority="6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7">
    <cfRule type="colorScale" priority="6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7">
    <cfRule type="colorScale" priority="6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7">
    <cfRule type="colorScale" priority="6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7">
    <cfRule type="colorScale" priority="6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7">
    <cfRule type="colorScale" priority="6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7">
    <cfRule type="colorScale" priority="6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7">
    <cfRule type="colorScale" priority="6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7">
    <cfRule type="colorScale" priority="6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7">
    <cfRule type="colorScale" priority="6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7">
    <cfRule type="colorScale" priority="6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9">
    <cfRule type="cellIs" dxfId="213" priority="6514" operator="lessThanOrEqual">
      <formula>0.3</formula>
    </cfRule>
    <cfRule type="cellIs" dxfId="212" priority="6515" operator="greaterThanOrEqual">
      <formula>3</formula>
    </cfRule>
  </conditionalFormatting>
  <conditionalFormatting sqref="BL199">
    <cfRule type="cellIs" dxfId="211" priority="6512" stopIfTrue="1" operator="lessThanOrEqual">
      <formula>0.549</formula>
    </cfRule>
    <cfRule type="cellIs" dxfId="210" priority="6513" operator="greaterThanOrEqual">
      <formula>2.5</formula>
    </cfRule>
  </conditionalFormatting>
  <conditionalFormatting sqref="AX199">
    <cfRule type="cellIs" dxfId="209" priority="6511" operator="greaterThanOrEqual">
      <formula>7</formula>
    </cfRule>
  </conditionalFormatting>
  <conditionalFormatting sqref="CM199">
    <cfRule type="colorScale" priority="6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6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6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6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6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6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6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6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6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9">
    <cfRule type="colorScale" priority="6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9">
    <cfRule type="colorScale" priority="6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9">
    <cfRule type="colorScale" priority="6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9">
    <cfRule type="colorScale" priority="6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9">
    <cfRule type="colorScale" priority="6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9">
    <cfRule type="colorScale" priority="6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9">
    <cfRule type="colorScale" priority="6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9">
    <cfRule type="colorScale" priority="6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9">
    <cfRule type="colorScale" priority="6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9">
    <cfRule type="colorScale" priority="6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9">
    <cfRule type="colorScale" priority="6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9">
    <cfRule type="colorScale" priority="6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9">
    <cfRule type="colorScale" priority="6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9">
    <cfRule type="colorScale" priority="6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9">
    <cfRule type="colorScale" priority="6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9">
    <cfRule type="colorScale" priority="6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9">
    <cfRule type="colorScale" priority="6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9">
    <cfRule type="colorScale" priority="6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9">
    <cfRule type="colorScale" priority="6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9">
    <cfRule type="colorScale" priority="6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9">
    <cfRule type="colorScale" priority="6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9">
    <cfRule type="colorScale" priority="6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9">
    <cfRule type="colorScale" priority="6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9">
    <cfRule type="colorScale" priority="6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9">
    <cfRule type="colorScale" priority="6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9">
    <cfRule type="colorScale" priority="6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9">
    <cfRule type="colorScale" priority="6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9">
    <cfRule type="colorScale" priority="6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9">
    <cfRule type="colorScale" priority="6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199">
    <cfRule type="colorScale" priority="6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199">
    <cfRule type="colorScale" priority="6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199">
    <cfRule type="colorScale" priority="6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199">
    <cfRule type="colorScale" priority="6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99">
    <cfRule type="colorScale" priority="6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99">
    <cfRule type="colorScale" priority="6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60 BG65:BG199">
    <cfRule type="colorScale" priority="6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199">
    <cfRule type="colorScale" priority="6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E715 ID338:IE340 ID3:IE15 ID23:IE23 ID146:IE199 ID46:IE98">
    <cfRule type="colorScale" priority="6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D715 ID338:ID340">
    <cfRule type="colorScale" priority="6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600:IE715 IE338:IE340">
    <cfRule type="colorScale" priority="6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1:IF191 HM191 HM193 HM196 HM198 ID193:IF193 ID196:IF196 ID198:IF198">
    <cfRule type="colorScale" priority="6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2:IF192 HM192">
    <cfRule type="colorScale" priority="6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4:IF195 HM194:HM195">
    <cfRule type="colorScale" priority="6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7:IF197 HM197">
    <cfRule type="colorScale" priority="6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9:IF199 HM199">
    <cfRule type="colorScale" priority="6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715 HM338:HM340 HM3:HM15 HM23 HM146:HM199 HM46:HM98">
    <cfRule type="colorScale" priority="6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0:CL204 CL206:CL209">
    <cfRule type="cellIs" dxfId="208" priority="6455" operator="lessThanOrEqual">
      <formula>0.3</formula>
    </cfRule>
    <cfRule type="cellIs" dxfId="207" priority="6456" operator="greaterThanOrEqual">
      <formula>3</formula>
    </cfRule>
  </conditionalFormatting>
  <conditionalFormatting sqref="BL200:BL204 BL206:BL209">
    <cfRule type="cellIs" dxfId="206" priority="6453" stopIfTrue="1" operator="lessThanOrEqual">
      <formula>0.549</formula>
    </cfRule>
    <cfRule type="cellIs" dxfId="205" priority="6454" operator="greaterThanOrEqual">
      <formula>2.5</formula>
    </cfRule>
  </conditionalFormatting>
  <conditionalFormatting sqref="AX200:AX204 AX206:AX209">
    <cfRule type="cellIs" dxfId="204" priority="6452" operator="greaterThanOrEqual">
      <formula>7</formula>
    </cfRule>
  </conditionalFormatting>
  <conditionalFormatting sqref="CM200:CM204 CM206:CM209">
    <cfRule type="colorScale" priority="6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6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 CO208:CO209">
    <cfRule type="colorScale" priority="6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6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6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6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6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6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6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 BR206:BR209">
    <cfRule type="colorScale" priority="6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 BU206:BU209">
    <cfRule type="colorScale" priority="6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0:GW204 GW206:GW209">
    <cfRule type="colorScale" priority="6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0:BD204 BD206:BD209">
    <cfRule type="colorScale" priority="6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0:BE204 BE206:BE209">
    <cfRule type="colorScale" priority="6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0:BF204 BF206:BF209">
    <cfRule type="colorScale" priority="6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0:CV204 CV206:CV209">
    <cfRule type="colorScale" priority="6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0:CQ204 CQ206:CQ209">
    <cfRule type="colorScale" priority="6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0:CP204 CP206:CP209">
    <cfRule type="colorScale" priority="6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0:CR204 CR206:CR209">
    <cfRule type="colorScale" priority="6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0:CS204 CS206:CS209">
    <cfRule type="colorScale" priority="6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0:HA204 HA206:HA209">
    <cfRule type="colorScale" priority="6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0:HB204 HB206:HB209">
    <cfRule type="colorScale" priority="6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0:HC204 HC206:HC209">
    <cfRule type="colorScale" priority="6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0:HE204 HE206:HE209">
    <cfRule type="colorScale" priority="6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0:HF204 HF206:HF209">
    <cfRule type="colorScale" priority="6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0:HG204 HG206:HG209">
    <cfRule type="colorScale" priority="6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0:HH204 HH206:HH209">
    <cfRule type="colorScale" priority="6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0:HI204 HI206:HI209">
    <cfRule type="colorScale" priority="6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0:HJ204 HJ206:HJ209">
    <cfRule type="colorScale" priority="6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0:HK204 HK206:HK209">
    <cfRule type="colorScale" priority="6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0:HL204 HL206:HL209">
    <cfRule type="colorScale" priority="6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0:GX204 GX206:GX209">
    <cfRule type="colorScale" priority="6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0:CT204 CT206:CT209">
    <cfRule type="colorScale" priority="6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0:CU204 CU206:CU209">
    <cfRule type="colorScale" priority="6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0:CW204 CW206:CW209">
    <cfRule type="colorScale" priority="6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0:CX204 CX206:CX209">
    <cfRule type="colorScale" priority="6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0:CY204 CY206:CY209">
    <cfRule type="colorScale" priority="6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">
    <cfRule type="colorScale" priority="6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">
    <cfRule type="colorScale" priority="6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6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6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6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 ID206:IE209">
    <cfRule type="colorScale" priority="6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">
    <cfRule type="colorScale" priority="6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6:ID209">
    <cfRule type="colorScale" priority="6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6:IE209">
    <cfRule type="colorScale" priority="6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D204">
    <cfRule type="colorScale" priority="6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0:IE204">
    <cfRule type="colorScale" priority="6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F204 HM200:HM204 ID206:IF209 HM206:HM209">
    <cfRule type="colorScale" priority="6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0:HM204 HM206:HM209">
    <cfRule type="colorScale" priority="6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5">
    <cfRule type="cellIs" dxfId="203" priority="6400" operator="lessThanOrEqual">
      <formula>0.3</formula>
    </cfRule>
    <cfRule type="cellIs" dxfId="202" priority="6401" operator="greaterThanOrEqual">
      <formula>3</formula>
    </cfRule>
  </conditionalFormatting>
  <conditionalFormatting sqref="BL205">
    <cfRule type="cellIs" dxfId="201" priority="6398" stopIfTrue="1" operator="lessThanOrEqual">
      <formula>0.549</formula>
    </cfRule>
    <cfRule type="cellIs" dxfId="200" priority="6399" operator="greaterThanOrEqual">
      <formula>2.5</formula>
    </cfRule>
  </conditionalFormatting>
  <conditionalFormatting sqref="AX205">
    <cfRule type="cellIs" dxfId="199" priority="6397" operator="greaterThanOrEqual">
      <formula>7</formula>
    </cfRule>
  </conditionalFormatting>
  <conditionalFormatting sqref="CM205">
    <cfRule type="colorScale" priority="6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6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6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6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6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6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6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6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5">
    <cfRule type="colorScale" priority="6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5">
    <cfRule type="colorScale" priority="6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5">
    <cfRule type="colorScale" priority="6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5">
    <cfRule type="colorScale" priority="6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5">
    <cfRule type="colorScale" priority="6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5">
    <cfRule type="colorScale" priority="6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5">
    <cfRule type="colorScale" priority="6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5">
    <cfRule type="colorScale" priority="6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5">
    <cfRule type="colorScale" priority="6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5">
    <cfRule type="colorScale" priority="6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5">
    <cfRule type="colorScale" priority="6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5">
    <cfRule type="colorScale" priority="6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5">
    <cfRule type="colorScale" priority="6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5">
    <cfRule type="colorScale" priority="6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5">
    <cfRule type="colorScale" priority="6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5">
    <cfRule type="colorScale" priority="6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5">
    <cfRule type="colorScale" priority="6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5">
    <cfRule type="colorScale" priority="6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5">
    <cfRule type="colorScale" priority="6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5">
    <cfRule type="colorScale" priority="6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5">
    <cfRule type="colorScale" priority="6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5">
    <cfRule type="colorScale" priority="6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5">
    <cfRule type="colorScale" priority="6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5">
    <cfRule type="colorScale" priority="6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5">
    <cfRule type="colorScale" priority="6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5">
    <cfRule type="colorScale" priority="6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6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6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6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6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6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6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">
    <cfRule type="colorScale" priority="6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5">
    <cfRule type="colorScale" priority="6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F205 HM205">
    <cfRule type="colorScale" priority="6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5">
    <cfRule type="colorScale" priority="6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6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6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09">
    <cfRule type="colorScale" priority="6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09">
    <cfRule type="colorScale" priority="6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09">
    <cfRule type="colorScale" priority="6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208:CO209 CO3:CO201">
    <cfRule type="colorScale" priority="6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6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6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6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6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6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6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6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6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6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6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6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6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6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09">
    <cfRule type="colorScale" priority="6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09">
    <cfRule type="colorScale" priority="6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09">
    <cfRule type="colorScale" priority="6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14">
    <cfRule type="colorScale" priority="6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14">
    <cfRule type="colorScale" priority="6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14">
    <cfRule type="colorScale" priority="6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14">
    <cfRule type="colorScale" priority="6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14">
    <cfRule type="colorScale" priority="6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14">
    <cfRule type="colorScale" priority="6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14">
    <cfRule type="colorScale" priority="6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5:CL218">
    <cfRule type="cellIs" dxfId="198" priority="6322" operator="lessThanOrEqual">
      <formula>0.3</formula>
    </cfRule>
    <cfRule type="cellIs" dxfId="197" priority="6323" operator="greaterThanOrEqual">
      <formula>3</formula>
    </cfRule>
  </conditionalFormatting>
  <conditionalFormatting sqref="BL215:BL218">
    <cfRule type="cellIs" dxfId="196" priority="6320" stopIfTrue="1" operator="lessThanOrEqual">
      <formula>0.549</formula>
    </cfRule>
    <cfRule type="cellIs" dxfId="195" priority="6321" operator="greaterThanOrEqual">
      <formula>2.5</formula>
    </cfRule>
  </conditionalFormatting>
  <conditionalFormatting sqref="AX215:AX218">
    <cfRule type="cellIs" dxfId="194" priority="6319" operator="greaterThanOrEqual">
      <formula>7</formula>
    </cfRule>
  </conditionalFormatting>
  <conditionalFormatting sqref="CM215:CM218">
    <cfRule type="colorScale" priority="6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6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6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6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6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6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6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6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6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6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6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5:GW218">
    <cfRule type="colorScale" priority="6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5:BD218">
    <cfRule type="colorScale" priority="6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5:BE218">
    <cfRule type="colorScale" priority="6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5:BF218">
    <cfRule type="colorScale" priority="6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5:CV218">
    <cfRule type="colorScale" priority="6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5:CQ218">
    <cfRule type="colorScale" priority="6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5:CP218">
    <cfRule type="colorScale" priority="6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5:CR218">
    <cfRule type="colorScale" priority="6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5:CS218">
    <cfRule type="colorScale" priority="6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5:HA218">
    <cfRule type="colorScale" priority="6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5:HB218">
    <cfRule type="colorScale" priority="6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5:HC218">
    <cfRule type="colorScale" priority="6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5:HE218">
    <cfRule type="colorScale" priority="6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5:HF218">
    <cfRule type="colorScale" priority="6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5:HG218">
    <cfRule type="colorScale" priority="6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5:HH218">
    <cfRule type="colorScale" priority="6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5:HI218">
    <cfRule type="colorScale" priority="6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5:HJ218">
    <cfRule type="colorScale" priority="6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5:HK218">
    <cfRule type="colorScale" priority="6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5:HL218">
    <cfRule type="colorScale" priority="6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5:GX218">
    <cfRule type="colorScale" priority="6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5:CT218">
    <cfRule type="colorScale" priority="6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5:CU218">
    <cfRule type="colorScale" priority="6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5:CW218">
    <cfRule type="colorScale" priority="6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5:CX218">
    <cfRule type="colorScale" priority="6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5:CY218">
    <cfRule type="colorScale" priority="6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6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6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6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6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6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6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6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D218">
    <cfRule type="colorScale" priority="6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5:IE218">
    <cfRule type="colorScale" priority="6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F218 HM215:HM218">
    <cfRule type="colorScale" priority="6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5:HM218">
    <cfRule type="colorScale" priority="6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6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6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6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6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6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6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6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6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6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6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6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6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6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5:BP218">
    <cfRule type="colorScale" priority="6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5:BQ218">
    <cfRule type="colorScale" priority="6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6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6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6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18">
    <cfRule type="colorScale" priority="6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18">
    <cfRule type="colorScale" priority="6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18">
    <cfRule type="colorScale" priority="6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18">
    <cfRule type="colorScale" priority="6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18">
    <cfRule type="colorScale" priority="6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18">
    <cfRule type="colorScale" priority="6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18">
    <cfRule type="colorScale" priority="6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18">
    <cfRule type="colorScale" priority="6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18">
    <cfRule type="colorScale" priority="6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18">
    <cfRule type="colorScale" priority="6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9:CL226">
    <cfRule type="cellIs" dxfId="193" priority="6241" operator="lessThanOrEqual">
      <formula>0.3</formula>
    </cfRule>
    <cfRule type="cellIs" dxfId="192" priority="6242" operator="greaterThanOrEqual">
      <formula>3</formula>
    </cfRule>
  </conditionalFormatting>
  <conditionalFormatting sqref="BL219:BL226">
    <cfRule type="cellIs" dxfId="191" priority="6239" stopIfTrue="1" operator="lessThanOrEqual">
      <formula>0.549</formula>
    </cfRule>
    <cfRule type="cellIs" dxfId="190" priority="6240" operator="greaterThanOrEqual">
      <formula>2.5</formula>
    </cfRule>
  </conditionalFormatting>
  <conditionalFormatting sqref="AX219:AX226">
    <cfRule type="cellIs" dxfId="189" priority="6238" operator="greaterThanOrEqual">
      <formula>7</formula>
    </cfRule>
  </conditionalFormatting>
  <conditionalFormatting sqref="CM219:CM226 CN220:CO220">
    <cfRule type="colorScale" priority="6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 CN219">
    <cfRule type="colorScale" priority="6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 CO219">
    <cfRule type="colorScale" priority="6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6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6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6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6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6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6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6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6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9:GW226">
    <cfRule type="colorScale" priority="6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9:BD226">
    <cfRule type="colorScale" priority="6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9:BE226">
    <cfRule type="colorScale" priority="6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9:BF226">
    <cfRule type="colorScale" priority="6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9:CV226">
    <cfRule type="colorScale" priority="6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9:CQ226">
    <cfRule type="colorScale" priority="6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9:CP226">
    <cfRule type="colorScale" priority="6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9:CR226">
    <cfRule type="colorScale" priority="6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9:CS226">
    <cfRule type="colorScale" priority="6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9:HA226">
    <cfRule type="colorScale" priority="6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9:HB226">
    <cfRule type="colorScale" priority="6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9:HC226">
    <cfRule type="colorScale" priority="6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9:HE226">
    <cfRule type="colorScale" priority="6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9:HF226">
    <cfRule type="colorScale" priority="6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9:HG226">
    <cfRule type="colorScale" priority="6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9:HH226">
    <cfRule type="colorScale" priority="6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9:HI226">
    <cfRule type="colorScale" priority="6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9:HJ226">
    <cfRule type="colorScale" priority="6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9:HK226">
    <cfRule type="colorScale" priority="6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9:HL226">
    <cfRule type="colorScale" priority="6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9:GX226">
    <cfRule type="colorScale" priority="6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9:CT226">
    <cfRule type="colorScale" priority="6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9:CU226">
    <cfRule type="colorScale" priority="6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9:CW226">
    <cfRule type="colorScale" priority="6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9:CX226">
    <cfRule type="colorScale" priority="6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9:CY226">
    <cfRule type="colorScale" priority="6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6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6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6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6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6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6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6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D226">
    <cfRule type="colorScale" priority="6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9:IE226">
    <cfRule type="colorScale" priority="6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F226 HM219:HM226">
    <cfRule type="colorScale" priority="6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9:HM226">
    <cfRule type="colorScale" priority="6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6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6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6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6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6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6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6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6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6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6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6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6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6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6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6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6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6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6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19:BA226">
    <cfRule type="colorScale" priority="6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6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6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6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6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6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6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6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6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6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26">
    <cfRule type="colorScale" priority="6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26">
    <cfRule type="colorScale" priority="6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26">
    <cfRule type="colorScale" priority="6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26">
    <cfRule type="colorScale" priority="6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26">
    <cfRule type="colorScale" priority="6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26">
    <cfRule type="colorScale" priority="6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26">
    <cfRule type="colorScale" priority="6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N220:CO220 CM3:CM226">
    <cfRule type="colorScale" priority="6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221:CN226 CN3:CN219">
    <cfRule type="colorScale" priority="6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221:CO226 CO3:CO219">
    <cfRule type="colorScale" priority="6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27:CL230">
    <cfRule type="cellIs" dxfId="188" priority="6150" operator="lessThanOrEqual">
      <formula>0.3</formula>
    </cfRule>
    <cfRule type="cellIs" dxfId="187" priority="6151" operator="greaterThanOrEqual">
      <formula>3</formula>
    </cfRule>
  </conditionalFormatting>
  <conditionalFormatting sqref="BL227:BL230">
    <cfRule type="cellIs" dxfId="186" priority="6148" stopIfTrue="1" operator="lessThanOrEqual">
      <formula>0.549</formula>
    </cfRule>
    <cfRule type="cellIs" dxfId="185" priority="6149" operator="greaterThanOrEqual">
      <formula>2.5</formula>
    </cfRule>
  </conditionalFormatting>
  <conditionalFormatting sqref="AX227:AX230">
    <cfRule type="cellIs" dxfId="184" priority="6147" operator="greaterThanOrEqual">
      <formula>7</formula>
    </cfRule>
  </conditionalFormatting>
  <conditionalFormatting sqref="CM227:CM229">
    <cfRule type="colorScale" priority="6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 CN229">
    <cfRule type="colorScale" priority="6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6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6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6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6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27:GW230">
    <cfRule type="colorScale" priority="6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27:BD230">
    <cfRule type="colorScale" priority="6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27:BE230">
    <cfRule type="colorScale" priority="6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27:BF230">
    <cfRule type="colorScale" priority="6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27:CV230">
    <cfRule type="colorScale" priority="6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27:CQ230">
    <cfRule type="colorScale" priority="6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27:CP230">
    <cfRule type="colorScale" priority="6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27:CR230">
    <cfRule type="colorScale" priority="6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27:CS230">
    <cfRule type="colorScale" priority="6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27:HA230">
    <cfRule type="colorScale" priority="6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27:HB230">
    <cfRule type="colorScale" priority="6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27:HC230">
    <cfRule type="colorScale" priority="6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27:HE230">
    <cfRule type="colorScale" priority="6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27:HF230">
    <cfRule type="colorScale" priority="6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27:HG230">
    <cfRule type="colorScale" priority="6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27:HH230">
    <cfRule type="colorScale" priority="6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27:HI230">
    <cfRule type="colorScale" priority="6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27:HJ230">
    <cfRule type="colorScale" priority="6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27:HK230">
    <cfRule type="colorScale" priority="6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27:HL230">
    <cfRule type="colorScale" priority="6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27:GX230">
    <cfRule type="colorScale" priority="6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27:CT230">
    <cfRule type="colorScale" priority="6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27:CU230">
    <cfRule type="colorScale" priority="6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27:CW230">
    <cfRule type="colorScale" priority="6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27:CX230">
    <cfRule type="colorScale" priority="6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27:CY230">
    <cfRule type="colorScale" priority="6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6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6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6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6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6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D230">
    <cfRule type="colorScale" priority="6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27:IE230">
    <cfRule type="colorScale" priority="6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F230 HM227:HM230">
    <cfRule type="colorScale" priority="6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27:HM230">
    <cfRule type="colorScale" priority="6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6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6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6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6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6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6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6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6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6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6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6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6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6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6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6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6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6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6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6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6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6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6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6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6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6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6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6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6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6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6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6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6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6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1:CL238">
    <cfRule type="cellIs" dxfId="183" priority="6059" operator="lessThanOrEqual">
      <formula>0.3</formula>
    </cfRule>
    <cfRule type="cellIs" dxfId="182" priority="6060" operator="greaterThanOrEqual">
      <formula>3</formula>
    </cfRule>
  </conditionalFormatting>
  <conditionalFormatting sqref="BL231:BL238">
    <cfRule type="cellIs" dxfId="181" priority="6057" stopIfTrue="1" operator="lessThanOrEqual">
      <formula>0.549</formula>
    </cfRule>
    <cfRule type="cellIs" dxfId="180" priority="6058" operator="greaterThanOrEqual">
      <formula>2.5</formula>
    </cfRule>
  </conditionalFormatting>
  <conditionalFormatting sqref="AX231:AX238">
    <cfRule type="cellIs" dxfId="179" priority="6056" operator="greaterThanOrEqual">
      <formula>7</formula>
    </cfRule>
  </conditionalFormatting>
  <conditionalFormatting sqref="CM231:CM236 CM238 CN235:CO235">
    <cfRule type="colorScale" priority="6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 CN236 CN238">
    <cfRule type="colorScale" priority="6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 CO236:CO238">
    <cfRule type="colorScale" priority="6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6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6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6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6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6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6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6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6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31:GW238">
    <cfRule type="colorScale" priority="6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1:BD238">
    <cfRule type="colorScale" priority="6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1:BE238">
    <cfRule type="colorScale" priority="6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31:BF238">
    <cfRule type="colorScale" priority="6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31:CV238">
    <cfRule type="colorScale" priority="6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31:CQ238">
    <cfRule type="colorScale" priority="6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31:CP238">
    <cfRule type="colorScale" priority="6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31:CR238">
    <cfRule type="colorScale" priority="6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31:CS238">
    <cfRule type="colorScale" priority="6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31:HA238">
    <cfRule type="colorScale" priority="6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31:HB238">
    <cfRule type="colorScale" priority="6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31:HC238">
    <cfRule type="colorScale" priority="6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31:HE238">
    <cfRule type="colorScale" priority="6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31:HF238">
    <cfRule type="colorScale" priority="6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31:HG238">
    <cfRule type="colorScale" priority="6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31:HH238">
    <cfRule type="colorScale" priority="6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31:HI238">
    <cfRule type="colorScale" priority="6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31:HJ238">
    <cfRule type="colorScale" priority="6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31:HK238">
    <cfRule type="colorScale" priority="6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31:HL238">
    <cfRule type="colorScale" priority="6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31:GX238">
    <cfRule type="colorScale" priority="6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31:CT238">
    <cfRule type="colorScale" priority="6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31:CU238">
    <cfRule type="colorScale" priority="6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31:CW238">
    <cfRule type="colorScale" priority="6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31:CX238">
    <cfRule type="colorScale" priority="6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31:CY238">
    <cfRule type="colorScale" priority="6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6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6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6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6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6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6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6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D238">
    <cfRule type="colorScale" priority="6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31:IE238">
    <cfRule type="colorScale" priority="6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F238 HM231:HM238">
    <cfRule type="colorScale" priority="6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31:HM238">
    <cfRule type="colorScale" priority="6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6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6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6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6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6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6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6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6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6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6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5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5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5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5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5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5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5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5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5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5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5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5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5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5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5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5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5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5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5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5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5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5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5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5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5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5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5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5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38">
    <cfRule type="colorScale" priority="5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38">
    <cfRule type="colorScale" priority="5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38">
    <cfRule type="colorScale" priority="5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38">
    <cfRule type="colorScale" priority="5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38">
    <cfRule type="colorScale" priority="5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5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5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5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38">
    <cfRule type="colorScale" priority="5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38">
    <cfRule type="colorScale" priority="5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238 CM231:CM236 CN235:CO235 CM3:CM229">
    <cfRule type="colorScale" priority="5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5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5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38">
    <cfRule type="colorScale" priority="5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38">
    <cfRule type="colorScale" priority="5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38">
    <cfRule type="colorScale" priority="5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9 CL241 CL244:CL245">
    <cfRule type="cellIs" dxfId="178" priority="5940" operator="lessThanOrEqual">
      <formula>0.3</formula>
    </cfRule>
    <cfRule type="cellIs" dxfId="177" priority="5941" operator="greaterThanOrEqual">
      <formula>3</formula>
    </cfRule>
  </conditionalFormatting>
  <conditionalFormatting sqref="BL239 BL241 BL244:BL245">
    <cfRule type="cellIs" dxfId="176" priority="5938" stopIfTrue="1" operator="lessThanOrEqual">
      <formula>0.549</formula>
    </cfRule>
    <cfRule type="cellIs" dxfId="175" priority="5939" operator="greaterThanOrEqual">
      <formula>2.5</formula>
    </cfRule>
  </conditionalFormatting>
  <conditionalFormatting sqref="AX239 AX241 AX244:AX245">
    <cfRule type="cellIs" dxfId="174" priority="5937" operator="greaterThanOrEqual">
      <formula>7</formula>
    </cfRule>
  </conditionalFormatting>
  <conditionalFormatting sqref="CO239">
    <cfRule type="colorScale" priority="5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5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5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5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5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">
    <cfRule type="colorScale" priority="5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5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5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5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5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5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5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5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5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5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5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5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5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5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5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5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5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5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5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5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5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5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5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5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5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5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5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5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5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5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5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5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5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5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5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5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0">
    <cfRule type="cellIs" dxfId="173" priority="5886" operator="lessThanOrEqual">
      <formula>0.3</formula>
    </cfRule>
    <cfRule type="cellIs" dxfId="172" priority="5887" operator="greaterThanOrEqual">
      <formula>3</formula>
    </cfRule>
  </conditionalFormatting>
  <conditionalFormatting sqref="BL240">
    <cfRule type="cellIs" dxfId="171" priority="5884" stopIfTrue="1" operator="lessThanOrEqual">
      <formula>0.549</formula>
    </cfRule>
    <cfRule type="cellIs" dxfId="170" priority="5885" operator="greaterThanOrEqual">
      <formula>2.5</formula>
    </cfRule>
  </conditionalFormatting>
  <conditionalFormatting sqref="AX240">
    <cfRule type="cellIs" dxfId="169" priority="5883" operator="greaterThanOrEqual">
      <formula>7</formula>
    </cfRule>
  </conditionalFormatting>
  <conditionalFormatting sqref="CM240">
    <cfRule type="colorScale" priority="5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0">
    <cfRule type="colorScale" priority="5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0">
    <cfRule type="colorScale" priority="5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0">
    <cfRule type="colorScale" priority="5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0">
    <cfRule type="colorScale" priority="5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0">
    <cfRule type="colorScale" priority="5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0">
    <cfRule type="colorScale" priority="5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0">
    <cfRule type="colorScale" priority="5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0">
    <cfRule type="colorScale" priority="5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0">
    <cfRule type="colorScale" priority="5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0">
    <cfRule type="colorScale" priority="5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0">
    <cfRule type="colorScale" priority="5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0">
    <cfRule type="colorScale" priority="5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0">
    <cfRule type="colorScale" priority="5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0">
    <cfRule type="colorScale" priority="5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0">
    <cfRule type="colorScale" priority="5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0">
    <cfRule type="colorScale" priority="5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0">
    <cfRule type="colorScale" priority="5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0">
    <cfRule type="colorScale" priority="5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0">
    <cfRule type="colorScale" priority="5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0">
    <cfRule type="colorScale" priority="5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0">
    <cfRule type="colorScale" priority="5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0">
    <cfRule type="colorScale" priority="5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0">
    <cfRule type="colorScale" priority="5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0">
    <cfRule type="colorScale" priority="5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0">
    <cfRule type="colorScale" priority="5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0">
    <cfRule type="colorScale" priority="5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5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5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">
    <cfRule type="colorScale" priority="5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0">
    <cfRule type="colorScale" priority="5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F240 HM240">
    <cfRule type="colorScale" priority="5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0">
    <cfRule type="colorScale" priority="5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5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5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5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5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5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5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5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5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5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5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5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5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5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5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5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5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5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5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2:CL243">
    <cfRule type="cellIs" dxfId="168" priority="5784" operator="lessThanOrEqual">
      <formula>0.3</formula>
    </cfRule>
    <cfRule type="cellIs" dxfId="167" priority="5785" operator="greaterThanOrEqual">
      <formula>3</formula>
    </cfRule>
  </conditionalFormatting>
  <conditionalFormatting sqref="BL242:BL243">
    <cfRule type="cellIs" dxfId="166" priority="5782" stopIfTrue="1" operator="lessThanOrEqual">
      <formula>0.549</formula>
    </cfRule>
    <cfRule type="cellIs" dxfId="165" priority="5783" operator="greaterThanOrEqual">
      <formula>2.5</formula>
    </cfRule>
  </conditionalFormatting>
  <conditionalFormatting sqref="AX242:AX243">
    <cfRule type="cellIs" dxfId="164" priority="5781" operator="greaterThanOrEqual">
      <formula>7</formula>
    </cfRule>
  </conditionalFormatting>
  <conditionalFormatting sqref="CM242:CM243">
    <cfRule type="colorScale" priority="5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2:GW243">
    <cfRule type="colorScale" priority="5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2:BD243">
    <cfRule type="colorScale" priority="5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2:BE243">
    <cfRule type="colorScale" priority="5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2:BF243">
    <cfRule type="colorScale" priority="5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2:CV243">
    <cfRule type="colorScale" priority="5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2:CQ243">
    <cfRule type="colorScale" priority="5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2:CP243">
    <cfRule type="colorScale" priority="5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2:CR243">
    <cfRule type="colorScale" priority="5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2:CS243">
    <cfRule type="colorScale" priority="5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2:HA243">
    <cfRule type="colorScale" priority="5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2:HB243">
    <cfRule type="colorScale" priority="5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2:HC243">
    <cfRule type="colorScale" priority="5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2:HE243">
    <cfRule type="colorScale" priority="5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2:HF243">
    <cfRule type="colorScale" priority="5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2:HG243">
    <cfRule type="colorScale" priority="5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2:HH243">
    <cfRule type="colorScale" priority="5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2:HI243">
    <cfRule type="colorScale" priority="5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2:HJ243">
    <cfRule type="colorScale" priority="5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2:HK243">
    <cfRule type="colorScale" priority="5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2:HL243">
    <cfRule type="colorScale" priority="5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2:GX243">
    <cfRule type="colorScale" priority="5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2:CT243">
    <cfRule type="colorScale" priority="5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2:CU243">
    <cfRule type="colorScale" priority="5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2:CW243">
    <cfRule type="colorScale" priority="5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2:CX243">
    <cfRule type="colorScale" priority="5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2:CY243">
    <cfRule type="colorScale" priority="5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5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5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D243">
    <cfRule type="colorScale" priority="5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2:IE243">
    <cfRule type="colorScale" priority="5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F243 HM242:HM243">
    <cfRule type="colorScale" priority="5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2:HM243">
    <cfRule type="colorScale" priority="5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5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5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5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5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5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5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5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5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5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5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5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5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5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5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5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5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5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5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45">
    <cfRule type="colorScale" priority="5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45">
    <cfRule type="colorScale" priority="5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45">
    <cfRule type="colorScale" priority="5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45">
    <cfRule type="colorScale" priority="5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45">
    <cfRule type="colorScale" priority="5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45">
    <cfRule type="colorScale" priority="5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45">
    <cfRule type="colorScale" priority="5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45">
    <cfRule type="colorScale" priority="5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45">
    <cfRule type="colorScale" priority="5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45">
    <cfRule type="colorScale" priority="5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8:CL249">
    <cfRule type="cellIs" dxfId="163" priority="5672" operator="lessThanOrEqual">
      <formula>0.3</formula>
    </cfRule>
    <cfRule type="cellIs" dxfId="162" priority="5673" operator="greaterThanOrEqual">
      <formula>3</formula>
    </cfRule>
  </conditionalFormatting>
  <conditionalFormatting sqref="BL248:BL249">
    <cfRule type="cellIs" dxfId="161" priority="5670" stopIfTrue="1" operator="lessThanOrEqual">
      <formula>0.549</formula>
    </cfRule>
    <cfRule type="cellIs" dxfId="160" priority="5671" operator="greaterThanOrEqual">
      <formula>2.5</formula>
    </cfRule>
  </conditionalFormatting>
  <conditionalFormatting sqref="AX248:AX249">
    <cfRule type="cellIs" dxfId="159" priority="5669" operator="greaterThanOrEqual">
      <formula>7</formula>
    </cfRule>
  </conditionalFormatting>
  <conditionalFormatting sqref="CM248:CM249">
    <cfRule type="colorScale" priority="5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8:GW249">
    <cfRule type="colorScale" priority="5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8:BD249">
    <cfRule type="colorScale" priority="5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8:BE249">
    <cfRule type="colorScale" priority="5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8:BF249">
    <cfRule type="colorScale" priority="5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8:CV249">
    <cfRule type="colorScale" priority="5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8:CQ249">
    <cfRule type="colorScale" priority="5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8:CP249">
    <cfRule type="colorScale" priority="5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8:CR249">
    <cfRule type="colorScale" priority="5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8:CS249">
    <cfRule type="colorScale" priority="5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8:HA249">
    <cfRule type="colorScale" priority="5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8:HB249">
    <cfRule type="colorScale" priority="5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8:HC249">
    <cfRule type="colorScale" priority="5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8:HE249">
    <cfRule type="colorScale" priority="5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8:HF249">
    <cfRule type="colorScale" priority="5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8:HG249">
    <cfRule type="colorScale" priority="5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8:HH249">
    <cfRule type="colorScale" priority="5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8:HI249">
    <cfRule type="colorScale" priority="5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8:HJ249">
    <cfRule type="colorScale" priority="5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8:HK249">
    <cfRule type="colorScale" priority="5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8:HL249">
    <cfRule type="colorScale" priority="5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8:GX249">
    <cfRule type="colorScale" priority="5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8:CT249">
    <cfRule type="colorScale" priority="5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8:CU249">
    <cfRule type="colorScale" priority="5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8:CW249">
    <cfRule type="colorScale" priority="5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8:CX249">
    <cfRule type="colorScale" priority="5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8:CY249">
    <cfRule type="colorScale" priority="5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5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5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D249">
    <cfRule type="colorScale" priority="5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8:IE249">
    <cfRule type="colorScale" priority="5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F249 HM248:HM249">
    <cfRule type="colorScale" priority="5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8:HM249">
    <cfRule type="colorScale" priority="5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5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5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5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5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5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5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5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5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5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5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5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5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5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5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5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5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5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5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5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5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6:CL247">
    <cfRule type="cellIs" dxfId="158" priority="5570" operator="lessThanOrEqual">
      <formula>0.3</formula>
    </cfRule>
    <cfRule type="cellIs" dxfId="157" priority="5571" operator="greaterThanOrEqual">
      <formula>3</formula>
    </cfRule>
  </conditionalFormatting>
  <conditionalFormatting sqref="BL246:BL247">
    <cfRule type="cellIs" dxfId="156" priority="5568" stopIfTrue="1" operator="lessThanOrEqual">
      <formula>0.549</formula>
    </cfRule>
    <cfRule type="cellIs" dxfId="155" priority="5569" operator="greaterThanOrEqual">
      <formula>2.5</formula>
    </cfRule>
  </conditionalFormatting>
  <conditionalFormatting sqref="AX246:AX247">
    <cfRule type="cellIs" dxfId="154" priority="5567" operator="greaterThanOrEqual">
      <formula>7</formula>
    </cfRule>
  </conditionalFormatting>
  <conditionalFormatting sqref="BH248:BH249 BG246:BG249">
    <cfRule type="colorScale" priority="5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0">
    <cfRule type="cellIs" dxfId="153" priority="5562" operator="lessThanOrEqual">
      <formula>0.3</formula>
    </cfRule>
    <cfRule type="cellIs" dxfId="152" priority="5563" operator="greaterThanOrEqual">
      <formula>3</formula>
    </cfRule>
  </conditionalFormatting>
  <conditionalFormatting sqref="BL250">
    <cfRule type="cellIs" dxfId="151" priority="5560" stopIfTrue="1" operator="lessThanOrEqual">
      <formula>0.549</formula>
    </cfRule>
    <cfRule type="cellIs" dxfId="150" priority="5561" operator="greaterThanOrEqual">
      <formula>2.5</formula>
    </cfRule>
  </conditionalFormatting>
  <conditionalFormatting sqref="AX250">
    <cfRule type="cellIs" dxfId="149" priority="5559" operator="greaterThanOrEqual">
      <formula>7</formula>
    </cfRule>
  </conditionalFormatting>
  <conditionalFormatting sqref="CO250">
    <cfRule type="colorScale" priority="5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0">
    <cfRule type="colorScale" priority="5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0">
    <cfRule type="colorScale" priority="5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0">
    <cfRule type="colorScale" priority="5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0">
    <cfRule type="colorScale" priority="5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0">
    <cfRule type="colorScale" priority="5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0">
    <cfRule type="colorScale" priority="5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0">
    <cfRule type="colorScale" priority="5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0">
    <cfRule type="colorScale" priority="5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0">
    <cfRule type="colorScale" priority="5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0">
    <cfRule type="colorScale" priority="5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0">
    <cfRule type="colorScale" priority="5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0">
    <cfRule type="colorScale" priority="5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0">
    <cfRule type="colorScale" priority="5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0">
    <cfRule type="colorScale" priority="5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0">
    <cfRule type="colorScale" priority="5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0">
    <cfRule type="colorScale" priority="5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0">
    <cfRule type="colorScale" priority="5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0">
    <cfRule type="colorScale" priority="5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0">
    <cfRule type="colorScale" priority="5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0">
    <cfRule type="colorScale" priority="5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0">
    <cfRule type="colorScale" priority="5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0">
    <cfRule type="colorScale" priority="5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0">
    <cfRule type="colorScale" priority="5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0">
    <cfRule type="colorScale" priority="5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0">
    <cfRule type="colorScale" priority="5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0">
    <cfRule type="colorScale" priority="5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5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5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">
    <cfRule type="colorScale" priority="5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0">
    <cfRule type="colorScale" priority="5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F250 HM250">
    <cfRule type="colorScale" priority="5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0">
    <cfRule type="colorScale" priority="5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5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5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5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5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5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5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5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5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5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5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5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5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5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5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5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5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5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5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5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5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5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5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5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5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50">
    <cfRule type="colorScale" priority="5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250 BH3:BH247">
    <cfRule type="colorScale" priority="5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50">
    <cfRule type="colorScale" priority="5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50">
    <cfRule type="colorScale" priority="5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50">
    <cfRule type="colorScale" priority="5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50">
    <cfRule type="colorScale" priority="5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50">
    <cfRule type="colorScale" priority="5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50">
    <cfRule type="colorScale" priority="5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50">
    <cfRule type="colorScale" priority="5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H248:BH249 BG3:BG250">
    <cfRule type="colorScale" priority="5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1:CL255">
    <cfRule type="cellIs" dxfId="148" priority="5448" operator="lessThanOrEqual">
      <formula>0.3</formula>
    </cfRule>
    <cfRule type="cellIs" dxfId="147" priority="5449" operator="greaterThanOrEqual">
      <formula>3</formula>
    </cfRule>
  </conditionalFormatting>
  <conditionalFormatting sqref="BL251:BL255">
    <cfRule type="cellIs" dxfId="146" priority="5446" stopIfTrue="1" operator="lessThanOrEqual">
      <formula>0.549</formula>
    </cfRule>
    <cfRule type="cellIs" dxfId="145" priority="5447" operator="greaterThanOrEqual">
      <formula>2.5</formula>
    </cfRule>
  </conditionalFormatting>
  <conditionalFormatting sqref="AX251:AX255">
    <cfRule type="cellIs" dxfId="144" priority="5445" operator="greaterThanOrEqual">
      <formula>7</formula>
    </cfRule>
  </conditionalFormatting>
  <conditionalFormatting sqref="CO251:CO255">
    <cfRule type="colorScale" priority="5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1:GW255">
    <cfRule type="colorScale" priority="5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1:BD255">
    <cfRule type="colorScale" priority="5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1:BE255">
    <cfRule type="colorScale" priority="5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1:BF255">
    <cfRule type="colorScale" priority="5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1:CV255">
    <cfRule type="colorScale" priority="5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1:CQ255">
    <cfRule type="colorScale" priority="5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1:CP255">
    <cfRule type="colorScale" priority="5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1:CR255">
    <cfRule type="colorScale" priority="5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1:CS255">
    <cfRule type="colorScale" priority="5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1:HA255">
    <cfRule type="colorScale" priority="5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1:HB255">
    <cfRule type="colorScale" priority="5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1:HC255">
    <cfRule type="colorScale" priority="5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1:HE255">
    <cfRule type="colorScale" priority="5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1:HF255">
    <cfRule type="colorScale" priority="5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1:HG255">
    <cfRule type="colorScale" priority="5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1:HH255">
    <cfRule type="colorScale" priority="5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1:HI255">
    <cfRule type="colorScale" priority="5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1:HJ255">
    <cfRule type="colorScale" priority="5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1:HK255">
    <cfRule type="colorScale" priority="5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1:HL255">
    <cfRule type="colorScale" priority="5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1:GX255">
    <cfRule type="colorScale" priority="5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1:CT255">
    <cfRule type="colorScale" priority="5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1:CU255">
    <cfRule type="colorScale" priority="5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1:CW255">
    <cfRule type="colorScale" priority="5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1:CX255">
    <cfRule type="colorScale" priority="5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1:CY255">
    <cfRule type="colorScale" priority="5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5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5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D255">
    <cfRule type="colorScale" priority="5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1:IE255">
    <cfRule type="colorScale" priority="5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F255 HM251:HM255">
    <cfRule type="colorScale" priority="5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1:HM255">
    <cfRule type="colorScale" priority="5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5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5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5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5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5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5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5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5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5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5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5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5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5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5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5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5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5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5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5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5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5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5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5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5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5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5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5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5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5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6 CL258:CL263 CL265:CL277">
    <cfRule type="cellIs" dxfId="143" priority="5334" operator="lessThanOrEqual">
      <formula>0.3</formula>
    </cfRule>
    <cfRule type="cellIs" dxfId="142" priority="5335" operator="greaterThanOrEqual">
      <formula>3</formula>
    </cfRule>
  </conditionalFormatting>
  <conditionalFormatting sqref="BL256 BL258:BL263 BL265:BL277">
    <cfRule type="cellIs" dxfId="141" priority="5332" stopIfTrue="1" operator="lessThanOrEqual">
      <formula>0.549</formula>
    </cfRule>
    <cfRule type="cellIs" dxfId="140" priority="5333" operator="greaterThanOrEqual">
      <formula>2.5</formula>
    </cfRule>
  </conditionalFormatting>
  <conditionalFormatting sqref="AX256 AX258:AX263 AX265:AX277">
    <cfRule type="cellIs" dxfId="139" priority="5331" operator="greaterThanOrEqual">
      <formula>7</formula>
    </cfRule>
  </conditionalFormatting>
  <conditionalFormatting sqref="CO256 CO258 CO265:CO277 CO260:CO263">
    <cfRule type="colorScale" priority="5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 BR256 BR265:BR277">
    <cfRule type="colorScale" priority="5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 BU256 BU265:BU277">
    <cfRule type="colorScale" priority="5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8:GW263 GW256 GW265:GW277">
    <cfRule type="colorScale" priority="5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8:BD263 BD256 BD265:BD277">
    <cfRule type="colorScale" priority="5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8:BE263 BE256 BE265:BE277">
    <cfRule type="colorScale" priority="5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8:BF263 BF256 BF265:BF277">
    <cfRule type="colorScale" priority="5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8:CV263 CV256 CV265:CV277">
    <cfRule type="colorScale" priority="5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8:CQ263 CQ256 CQ265:CQ277">
    <cfRule type="colorScale" priority="5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8:CP263 CP256 CP265:CP277">
    <cfRule type="colorScale" priority="5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8:CR263 CR256 CR265:CR277">
    <cfRule type="colorScale" priority="5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8:CS263 CS256 CS265:CS277">
    <cfRule type="colorScale" priority="5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8:HA263 HA256 HA265:HA277">
    <cfRule type="colorScale" priority="5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8:HB263 HB256 HB265:HB277">
    <cfRule type="colorScale" priority="5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8:HC263 HC256 HC265:HC277">
    <cfRule type="colorScale" priority="5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8:HE263 HE256 HE265:HE277">
    <cfRule type="colorScale" priority="5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8:HF263 HF256 HF265:HF277">
    <cfRule type="colorScale" priority="5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8:HG263 HG256 HG265:HG277">
    <cfRule type="colorScale" priority="5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8:HH263 HH256 HH265:HH277">
    <cfRule type="colorScale" priority="5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8:HI263 HI256 HI265:HI277">
    <cfRule type="colorScale" priority="5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8:HJ263 HJ256 HJ265:HJ277">
    <cfRule type="colorScale" priority="5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8:HK263 HK256 HK265:HK277">
    <cfRule type="colorScale" priority="5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8:HL263 HL256 HL265:HL277">
    <cfRule type="colorScale" priority="5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8:GX263 GX256 GX265:GX277">
    <cfRule type="colorScale" priority="5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8:CT263 CT256 CT265:CT277">
    <cfRule type="colorScale" priority="5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8:CU263 CU256 CU265:CU277">
    <cfRule type="colorScale" priority="5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8:CW263 CW256 CW265:CW277">
    <cfRule type="colorScale" priority="5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8:CX263 CX256 CX265:CX277">
    <cfRule type="colorScale" priority="5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8:CY263 CY256 CY265:CY277">
    <cfRule type="colorScale" priority="5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 ID258:IE263 ID265:IE277">
    <cfRule type="colorScale" priority="5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">
    <cfRule type="colorScale" priority="5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8:ID263 ID256 ID265:ID277">
    <cfRule type="colorScale" priority="5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8:IE263 IE256 IE265:IE277">
    <cfRule type="colorScale" priority="5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F256 HM256 HM258:HM263 ID258:IF263 ID265:IF277 HM265:HM277">
    <cfRule type="colorScale" priority="5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8:HM263 HM256 HM265:HM277">
    <cfRule type="colorScale" priority="5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 BH256 BH265:BH277">
    <cfRule type="colorScale" priority="5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 BG256 BG265:BG277">
    <cfRule type="colorScale" priority="5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 BP256 BP265:BP277">
    <cfRule type="colorScale" priority="5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 BQ256 BQ265:BQ277">
    <cfRule type="colorScale" priority="5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 BA256 BA265:BA277">
    <cfRule type="colorScale" priority="5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5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5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5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5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5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5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5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5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 CM258:CN258 CM265:CN277 CM260:CN263">
    <cfRule type="colorScale" priority="5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5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 CN256 CN265:CN277 CN260:CN263">
    <cfRule type="colorScale" priority="5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 CM256 CM265:CM277 CM260:CM263">
    <cfRule type="colorScale" priority="5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5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5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5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5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5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5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5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5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5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5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5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5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5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5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5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7">
    <cfRule type="cellIs" dxfId="138" priority="5220" operator="lessThanOrEqual">
      <formula>0.3</formula>
    </cfRule>
    <cfRule type="cellIs" dxfId="137" priority="5221" operator="greaterThanOrEqual">
      <formula>3</formula>
    </cfRule>
  </conditionalFormatting>
  <conditionalFormatting sqref="BL257">
    <cfRule type="cellIs" dxfId="136" priority="5218" stopIfTrue="1" operator="lessThanOrEqual">
      <formula>0.549</formula>
    </cfRule>
    <cfRule type="cellIs" dxfId="135" priority="5219" operator="greaterThanOrEqual">
      <formula>2.5</formula>
    </cfRule>
  </conditionalFormatting>
  <conditionalFormatting sqref="AX257">
    <cfRule type="cellIs" dxfId="134" priority="5217" operator="greaterThanOrEqual">
      <formula>7</formula>
    </cfRule>
  </conditionalFormatting>
  <conditionalFormatting sqref="CM257">
    <cfRule type="colorScale" priority="5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7">
    <cfRule type="colorScale" priority="5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7">
    <cfRule type="colorScale" priority="5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7">
    <cfRule type="colorScale" priority="5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7">
    <cfRule type="colorScale" priority="5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7">
    <cfRule type="colorScale" priority="5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7">
    <cfRule type="colorScale" priority="5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7">
    <cfRule type="colorScale" priority="5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7">
    <cfRule type="colorScale" priority="5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7">
    <cfRule type="colorScale" priority="5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7">
    <cfRule type="colorScale" priority="5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7">
    <cfRule type="colorScale" priority="5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7">
    <cfRule type="colorScale" priority="5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7">
    <cfRule type="colorScale" priority="5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7">
    <cfRule type="colorScale" priority="5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7">
    <cfRule type="colorScale" priority="5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7">
    <cfRule type="colorScale" priority="5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7">
    <cfRule type="colorScale" priority="5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7">
    <cfRule type="colorScale" priority="5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7">
    <cfRule type="colorScale" priority="5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7">
    <cfRule type="colorScale" priority="5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7">
    <cfRule type="colorScale" priority="5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7">
    <cfRule type="colorScale" priority="5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7">
    <cfRule type="colorScale" priority="5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7">
    <cfRule type="colorScale" priority="5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7">
    <cfRule type="colorScale" priority="5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7">
    <cfRule type="colorScale" priority="5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5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5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">
    <cfRule type="colorScale" priority="5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7">
    <cfRule type="colorScale" priority="5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F257 HM257">
    <cfRule type="colorScale" priority="5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7">
    <cfRule type="colorScale" priority="5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5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5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5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5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5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5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5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5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5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5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5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5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5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5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5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5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5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5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5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5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5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5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5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5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64">
    <cfRule type="cellIs" dxfId="133" priority="5098" operator="lessThanOrEqual">
      <formula>0.3</formula>
    </cfRule>
    <cfRule type="cellIs" dxfId="132" priority="5099" operator="greaterThanOrEqual">
      <formula>3</formula>
    </cfRule>
  </conditionalFormatting>
  <conditionalFormatting sqref="BL264">
    <cfRule type="cellIs" dxfId="131" priority="5096" stopIfTrue="1" operator="lessThanOrEqual">
      <formula>0.549</formula>
    </cfRule>
    <cfRule type="cellIs" dxfId="130" priority="5097" operator="greaterThanOrEqual">
      <formula>2.5</formula>
    </cfRule>
  </conditionalFormatting>
  <conditionalFormatting sqref="AX264">
    <cfRule type="cellIs" dxfId="129" priority="5095" operator="greaterThanOrEqual">
      <formula>7</formula>
    </cfRule>
  </conditionalFormatting>
  <conditionalFormatting sqref="CM264">
    <cfRule type="colorScale" priority="5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64">
    <cfRule type="colorScale" priority="5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64">
    <cfRule type="colorScale" priority="5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64">
    <cfRule type="colorScale" priority="5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64">
    <cfRule type="colorScale" priority="5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64">
    <cfRule type="colorScale" priority="5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64">
    <cfRule type="colorScale" priority="5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64">
    <cfRule type="colorScale" priority="5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64">
    <cfRule type="colorScale" priority="5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64">
    <cfRule type="colorScale" priority="5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64">
    <cfRule type="colorScale" priority="5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64">
    <cfRule type="colorScale" priority="5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64">
    <cfRule type="colorScale" priority="5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64">
    <cfRule type="colorScale" priority="5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64">
    <cfRule type="colorScale" priority="5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64">
    <cfRule type="colorScale" priority="5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64">
    <cfRule type="colorScale" priority="5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64">
    <cfRule type="colorScale" priority="5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64">
    <cfRule type="colorScale" priority="5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64">
    <cfRule type="colorScale" priority="5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64">
    <cfRule type="colorScale" priority="5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64">
    <cfRule type="colorScale" priority="5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64">
    <cfRule type="colorScale" priority="5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64">
    <cfRule type="colorScale" priority="5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64">
    <cfRule type="colorScale" priority="5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64">
    <cfRule type="colorScale" priority="5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64">
    <cfRule type="colorScale" priority="5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5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5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">
    <cfRule type="colorScale" priority="5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64">
    <cfRule type="colorScale" priority="5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F264 HM264">
    <cfRule type="colorScale" priority="5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64">
    <cfRule type="colorScale" priority="5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5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5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5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5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5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5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5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5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5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5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5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5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5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5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5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5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5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5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4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4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4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4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4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4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4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4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4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4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4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4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4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4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4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4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4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4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4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4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 BG320">
    <cfRule type="colorScale" priority="4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21:BG340 BG278:BG319">
    <cfRule type="colorScale" priority="4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4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4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4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4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4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4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4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4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4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4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4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4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4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4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4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4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4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4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4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4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4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4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250:BH340 BH3:BH247">
    <cfRule type="colorScale" priority="4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340">
    <cfRule type="colorScale" priority="4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H248:BH249 BG3:BG340">
    <cfRule type="colorScale" priority="4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40">
    <cfRule type="colorScale" priority="4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40">
    <cfRule type="colorScale" priority="4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40">
    <cfRule type="colorScale" priority="4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40">
    <cfRule type="colorScale" priority="4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715 CP3:CP340">
    <cfRule type="colorScale" priority="4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715 HA3:HA15 HA305:HA316 HA303 HA318:HA340 HA23 HA146:HA301 HA46:HA98">
    <cfRule type="colorScale" priority="4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715 HB3:HB15 HB305:HB316 HB303 HB318:HB340 HB23 HB146:HB301 HB46:HB98">
    <cfRule type="colorScale" priority="4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715 HC3:HC15 HC305:HC316 HC303 HC318:HC340 HC23 HC146:HC301 HC46:HC98">
    <cfRule type="colorScale" priority="4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600:HD715 HD3:HD15 HD305:HD316 HD303 HD318:HD340 HD23 HD146:HD301 HD46:HD98">
    <cfRule type="colorScale" priority="4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715 HE3:HE15 HE305:HE316 HE303 HE318:HE340 HE23 HE146:HE301 HE46:HE98">
    <cfRule type="colorScale" priority="4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715 HF3:HF15 HF305:HF316 HF303 HF318:HF340 HF23 HF146:HF301 HF46:HF98">
    <cfRule type="colorScale" priority="4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715 HG3:HG15 HG305:HG316 HG303 HG318:HG340 HG23 HG146:HG301 HG46:HG98">
    <cfRule type="colorScale" priority="4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715 HH3:HH15 HH305:HH316 HH303 HH318:HH340 HH23 HH146:HH301 HH46:HH98">
    <cfRule type="colorScale" priority="4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715 HI3:HI15 HI305:HI316 HI303 HI318:HI340 HI23 HI146:HI301 HI46:HI98">
    <cfRule type="colorScale" priority="4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715 HJ3:HJ15 HJ305:HJ316 HJ303 HJ318:HJ340 HJ23 HJ146:HJ301 HJ46:HJ98">
    <cfRule type="colorScale" priority="4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715 HK3:HK15 HK305:HK316 HK303 HK318:HK340 HK23 HK146:HK301 HK46:HK98">
    <cfRule type="colorScale" priority="4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715 HL3:HL15 HL305:HL316 HL303 HL318:HL340 HL23 HL146:HL301 HL46:HL98">
    <cfRule type="colorScale" priority="4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715 HM3:HM15 HM305:HM316 HM303 HM318:HM340 HM23 HM146:HM301 HM46:HM98">
    <cfRule type="colorScale" priority="4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600:HN715 HN3:HN15 HN305:HN316 HN303 HN318:HN340 HN23 HN146:HN301 HN46:HN98">
    <cfRule type="colorScale" priority="4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600:HO715 HO3:HO15 HO305:HO316 HO303 HO318:HO340 HO23 HO146:HO301 HO46:HO98">
    <cfRule type="colorScale" priority="4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600:HP715 HP3:HP15 HP305:HP316 HP303 HP318:HP340 HP23 HP146:HP301 HP46:HP98">
    <cfRule type="colorScale" priority="4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600:HQ715 HQ3:HQ15 HQ305:HQ316 HQ303 HQ318:HQ340 HQ23 HQ146:HQ301 HQ46:HQ98">
    <cfRule type="colorScale" priority="4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600:HR715 HR3:HR15 HR305:HR316 HR303 HR318:HR340 HR23 HR146:HR301 HR46:HR98">
    <cfRule type="colorScale" priority="4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600:HS715 HS3:HS15 HS305:HS316 HS303 HS318:HS340 HS23 HS146:HS301 HS46:HS98">
    <cfRule type="colorScale" priority="4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600:HT715 HT3:HT15 HT305:HT316 HT303 HT318:HT340 HT23 HT146:HT301 HT46:HT98">
    <cfRule type="colorScale" priority="4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600:HU715 HU3:HU15 HU305:HU316 HU303 HU318:HU340 HU23 HU146:HU301 HU46:HU98">
    <cfRule type="colorScale" priority="4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600:HV715 HV3:HV15 HV305:HV316 HV303 HV318:HV340 HV23 HV146:HV301 HV46:HV98">
    <cfRule type="colorScale" priority="4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600:HW715 HW3:HW15 HW305:HW316 HW303 HW318:HW340 HW23 HW146:HW301 HW46:HW98">
    <cfRule type="colorScale" priority="4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600:HX715 HX3:HX15 HX305:HX316 HX303 HX318:HX340 HX23 HX146:HX301 HX46:HX98">
    <cfRule type="colorScale" priority="4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600:HY715 HY3:HY15 HY305:HY316 HY303 HY318:HY340 HY23 HY146:HY301 HY46:HY98">
    <cfRule type="colorScale" priority="4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600:HZ715 HZ3:HZ15 HZ305:HZ316 HZ303 HZ318:HZ340 HZ23 HZ146:HZ301 HZ46:HZ98">
    <cfRule type="colorScale" priority="4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600:IA715 IA3:IA15 IA305:IA316 IA303 IA318:IA340 IA23 IA146:IA301 IA46:IA98">
    <cfRule type="colorScale" priority="4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362">
    <cfRule type="colorScale" priority="4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362">
    <cfRule type="colorScale" priority="4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62">
    <cfRule type="colorScale" priority="4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62">
    <cfRule type="colorScale" priority="4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62">
    <cfRule type="colorScale" priority="4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362">
    <cfRule type="colorScale" priority="4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62">
    <cfRule type="colorScale" priority="4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9:BN715 BN3:BN381">
    <cfRule type="cellIs" dxfId="128" priority="4866" operator="lessThan">
      <formula>0.5</formula>
    </cfRule>
    <cfRule type="cellIs" dxfId="127" priority="4867" operator="greaterThan">
      <formula>5</formula>
    </cfRule>
  </conditionalFormatting>
  <conditionalFormatting sqref="GW382:GW384">
    <cfRule type="colorScale" priority="4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4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4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4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4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4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4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4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4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4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4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4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 ID382:IF384">
    <cfRule type="colorScale" priority="4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2:GX384">
    <cfRule type="colorScale" priority="4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E384">
    <cfRule type="colorScale" priority="4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D384">
    <cfRule type="colorScale" priority="4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2:IE384">
    <cfRule type="colorScale" priority="4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4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2:CL384">
    <cfRule type="cellIs" dxfId="126" priority="4846" operator="lessThanOrEqual">
      <formula>0.3</formula>
    </cfRule>
    <cfRule type="cellIs" dxfId="125" priority="4847" operator="greaterThanOrEqual">
      <formula>3</formula>
    </cfRule>
  </conditionalFormatting>
  <conditionalFormatting sqref="BL382:BL384">
    <cfRule type="cellIs" dxfId="124" priority="4844" stopIfTrue="1" operator="lessThanOrEqual">
      <formula>0.549</formula>
    </cfRule>
    <cfRule type="cellIs" dxfId="123" priority="4845" operator="greaterThanOrEqual">
      <formula>2.5</formula>
    </cfRule>
  </conditionalFormatting>
  <conditionalFormatting sqref="AX382:AX384">
    <cfRule type="cellIs" dxfId="122" priority="4843" operator="greaterThanOrEqual">
      <formula>7</formula>
    </cfRule>
  </conditionalFormatting>
  <conditionalFormatting sqref="CO382:CO384">
    <cfRule type="colorScale" priority="4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2:BD384">
    <cfRule type="colorScale" priority="4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2:BE384">
    <cfRule type="colorScale" priority="4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2:BF384">
    <cfRule type="colorScale" priority="4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2:CV384">
    <cfRule type="colorScale" priority="4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2:CQ384">
    <cfRule type="colorScale" priority="4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4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2:CR384">
    <cfRule type="colorScale" priority="4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2:CS384">
    <cfRule type="colorScale" priority="4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2:CT384">
    <cfRule type="colorScale" priority="4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2:CU384">
    <cfRule type="colorScale" priority="4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2:CW384">
    <cfRule type="colorScale" priority="4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2:CX384">
    <cfRule type="colorScale" priority="4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2:CY384">
    <cfRule type="colorScale" priority="4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4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4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4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4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4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4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4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4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4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4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4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4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2:HD384">
    <cfRule type="colorScale" priority="4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4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4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4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4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4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4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4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4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4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2:HN384">
    <cfRule type="colorScale" priority="4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2:HO384">
    <cfRule type="colorScale" priority="4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2:HP384">
    <cfRule type="colorScale" priority="4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2:HQ384">
    <cfRule type="colorScale" priority="4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2:HR384">
    <cfRule type="colorScale" priority="4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2:HS384">
    <cfRule type="colorScale" priority="4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2:HT384">
    <cfRule type="colorScale" priority="4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2:HU384">
    <cfRule type="colorScale" priority="4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2:HV384">
    <cfRule type="colorScale" priority="4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2:HW384">
    <cfRule type="colorScale" priority="4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2:HX384">
    <cfRule type="colorScale" priority="4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2:HY384">
    <cfRule type="colorScale" priority="4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2:HZ384">
    <cfRule type="colorScale" priority="4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2:IA384">
    <cfRule type="colorScale" priority="4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4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4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4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4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4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4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4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2:BN384">
    <cfRule type="cellIs" dxfId="121" priority="4709" operator="lessThan">
      <formula>0.5</formula>
    </cfRule>
    <cfRule type="cellIs" dxfId="120" priority="4710" operator="greaterThan">
      <formula>5</formula>
    </cfRule>
  </conditionalFormatting>
  <conditionalFormatting sqref="GW385:GW393">
    <cfRule type="colorScale" priority="4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4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4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4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4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4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4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4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4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4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4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4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 ID385:IF393">
    <cfRule type="colorScale" priority="4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5:GX393">
    <cfRule type="colorScale" priority="4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E393">
    <cfRule type="colorScale" priority="4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D393">
    <cfRule type="colorScale" priority="4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5:IE393">
    <cfRule type="colorScale" priority="4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4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5:CL393">
    <cfRule type="cellIs" dxfId="119" priority="4689" operator="lessThanOrEqual">
      <formula>0.3</formula>
    </cfRule>
    <cfRule type="cellIs" dxfId="118" priority="4690" operator="greaterThanOrEqual">
      <formula>3</formula>
    </cfRule>
  </conditionalFormatting>
  <conditionalFormatting sqref="BL385:BL393">
    <cfRule type="cellIs" dxfId="117" priority="4687" stopIfTrue="1" operator="lessThanOrEqual">
      <formula>0.549</formula>
    </cfRule>
    <cfRule type="cellIs" dxfId="116" priority="4688" operator="greaterThanOrEqual">
      <formula>2.5</formula>
    </cfRule>
  </conditionalFormatting>
  <conditionalFormatting sqref="AX385:AX393">
    <cfRule type="cellIs" dxfId="115" priority="4686" operator="greaterThanOrEqual">
      <formula>7</formula>
    </cfRule>
  </conditionalFormatting>
  <conditionalFormatting sqref="CO385:CO393">
    <cfRule type="colorScale" priority="4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5:BD393">
    <cfRule type="colorScale" priority="4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5:BE393">
    <cfRule type="colorScale" priority="4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5:BF393">
    <cfRule type="colorScale" priority="4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5:CV393">
    <cfRule type="colorScale" priority="4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5:CQ393">
    <cfRule type="colorScale" priority="4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4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5:CR393">
    <cfRule type="colorScale" priority="4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5:CS393">
    <cfRule type="colorScale" priority="4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5:CT393">
    <cfRule type="colorScale" priority="4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5:CU393">
    <cfRule type="colorScale" priority="4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5:CW393">
    <cfRule type="colorScale" priority="4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5:CX393">
    <cfRule type="colorScale" priority="4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5:CY393">
    <cfRule type="colorScale" priority="4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4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4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4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4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4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4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4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4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4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4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4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4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5:HD393">
    <cfRule type="colorScale" priority="4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4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4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4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4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4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4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4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4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4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5:HN393">
    <cfRule type="colorScale" priority="4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5:HO393">
    <cfRule type="colorScale" priority="4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5:HP393">
    <cfRule type="colorScale" priority="4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5:HQ393">
    <cfRule type="colorScale" priority="4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5:HR393">
    <cfRule type="colorScale" priority="4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5:HS393">
    <cfRule type="colorScale" priority="4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5:HT393">
    <cfRule type="colorScale" priority="4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5:HU393">
    <cfRule type="colorScale" priority="4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5:HV393">
    <cfRule type="colorScale" priority="4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5:HW393">
    <cfRule type="colorScale" priority="4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5:HX393">
    <cfRule type="colorScale" priority="4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5:HY393">
    <cfRule type="colorScale" priority="4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5:HZ393">
    <cfRule type="colorScale" priority="4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5:IA393">
    <cfRule type="colorScale" priority="4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4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4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4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4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4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4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4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5:BN393">
    <cfRule type="cellIs" dxfId="114" priority="4552" operator="lessThan">
      <formula>0.5</formula>
    </cfRule>
    <cfRule type="cellIs" dxfId="113" priority="4553" operator="greaterThan">
      <formula>5</formula>
    </cfRule>
  </conditionalFormatting>
  <conditionalFormatting sqref="BA600:BA715 BA3:BA393">
    <cfRule type="colorScale" priority="4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393">
    <cfRule type="colorScale" priority="4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393">
    <cfRule type="colorScale" priority="4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93">
    <cfRule type="colorScale" priority="4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93">
    <cfRule type="colorScale" priority="4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93">
    <cfRule type="colorScale" priority="4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93">
    <cfRule type="colorScale" priority="4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4">
    <cfRule type="colorScale" priority="4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4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4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4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4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4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4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4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4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4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4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4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F394 HM394">
    <cfRule type="colorScale" priority="4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4">
    <cfRule type="colorScale" priority="4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E394">
    <cfRule type="colorScale" priority="4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">
    <cfRule type="colorScale" priority="4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4">
    <cfRule type="colorScale" priority="4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4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4">
    <cfRule type="cellIs" dxfId="112" priority="4525" operator="lessThanOrEqual">
      <formula>0.3</formula>
    </cfRule>
    <cfRule type="cellIs" dxfId="111" priority="4526" operator="greaterThanOrEqual">
      <formula>3</formula>
    </cfRule>
  </conditionalFormatting>
  <conditionalFormatting sqref="BL394">
    <cfRule type="cellIs" dxfId="110" priority="4523" stopIfTrue="1" operator="lessThanOrEqual">
      <formula>0.549</formula>
    </cfRule>
    <cfRule type="cellIs" dxfId="109" priority="4524" operator="greaterThanOrEqual">
      <formula>2.5</formula>
    </cfRule>
  </conditionalFormatting>
  <conditionalFormatting sqref="AX394">
    <cfRule type="cellIs" dxfId="108" priority="4522" operator="greaterThanOrEqual">
      <formula>7</formula>
    </cfRule>
  </conditionalFormatting>
  <conditionalFormatting sqref="CO394">
    <cfRule type="colorScale" priority="4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4">
    <cfRule type="colorScale" priority="4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4">
    <cfRule type="colorScale" priority="4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4">
    <cfRule type="colorScale" priority="4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4">
    <cfRule type="colorScale" priority="4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4">
    <cfRule type="colorScale" priority="4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4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4">
    <cfRule type="colorScale" priority="4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4">
    <cfRule type="colorScale" priority="4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4">
    <cfRule type="colorScale" priority="4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4">
    <cfRule type="colorScale" priority="4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4">
    <cfRule type="colorScale" priority="4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4">
    <cfRule type="colorScale" priority="4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4">
    <cfRule type="colorScale" priority="4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4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4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4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4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4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4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4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4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4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4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4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4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4">
    <cfRule type="colorScale" priority="4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4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4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4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4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4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4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4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4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4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4">
    <cfRule type="colorScale" priority="4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4">
    <cfRule type="colorScale" priority="4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4">
    <cfRule type="colorScale" priority="4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4">
    <cfRule type="colorScale" priority="4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4">
    <cfRule type="colorScale" priority="4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4">
    <cfRule type="colorScale" priority="4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4">
    <cfRule type="colorScale" priority="4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4">
    <cfRule type="colorScale" priority="4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4">
    <cfRule type="colorScale" priority="4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4">
    <cfRule type="colorScale" priority="4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4">
    <cfRule type="colorScale" priority="4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4">
    <cfRule type="colorScale" priority="4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4">
    <cfRule type="colorScale" priority="4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4">
    <cfRule type="colorScale" priority="4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4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4">
    <cfRule type="cellIs" dxfId="107" priority="4388" operator="lessThan">
      <formula>0.5</formula>
    </cfRule>
    <cfRule type="cellIs" dxfId="106" priority="4389" operator="greaterThan">
      <formula>5</formula>
    </cfRule>
  </conditionalFormatting>
  <conditionalFormatting sqref="BA394">
    <cfRule type="colorScale" priority="4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4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4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4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4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4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4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5:CL413 CL440:CL449 CL451:CL456">
    <cfRule type="cellIs" dxfId="105" priority="4379" operator="lessThanOrEqual">
      <formula>0.3</formula>
    </cfRule>
    <cfRule type="cellIs" dxfId="104" priority="4380" operator="greaterThanOrEqual">
      <formula>3</formula>
    </cfRule>
  </conditionalFormatting>
  <conditionalFormatting sqref="BL395:BL413 BL440:BL449 BL451:BL456">
    <cfRule type="cellIs" dxfId="103" priority="4377" stopIfTrue="1" operator="lessThanOrEqual">
      <formula>0.549</formula>
    </cfRule>
    <cfRule type="cellIs" dxfId="102" priority="4378" operator="greaterThanOrEqual">
      <formula>2.5</formula>
    </cfRule>
  </conditionalFormatting>
  <conditionalFormatting sqref="AX395:AX413 AX440:AX449 AX451:AX456">
    <cfRule type="cellIs" dxfId="101" priority="4376" operator="greaterThanOrEqual">
      <formula>7</formula>
    </cfRule>
  </conditionalFormatting>
  <conditionalFormatting sqref="CO395:CO413">
    <cfRule type="colorScale" priority="4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4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4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4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4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4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4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4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4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4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4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4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">
    <cfRule type="colorScale" priority="4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">
    <cfRule type="colorScale" priority="4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">
    <cfRule type="colorScale" priority="4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">
    <cfRule type="colorScale" priority="4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">
    <cfRule type="colorScale" priority="4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">
    <cfRule type="colorScale" priority="4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">
    <cfRule type="colorScale" priority="4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">
    <cfRule type="colorScale" priority="4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">
    <cfRule type="colorScale" priority="4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">
    <cfRule type="colorScale" priority="4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">
    <cfRule type="colorScale" priority="4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">
    <cfRule type="colorScale" priority="4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">
    <cfRule type="colorScale" priority="4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4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5:BN413 BN440:BN449 BN451:BN456">
    <cfRule type="cellIs" dxfId="100" priority="4281" operator="lessThan">
      <formula>0.5</formula>
    </cfRule>
    <cfRule type="cellIs" dxfId="99" priority="4282" operator="greaterThan">
      <formula>5</formula>
    </cfRule>
  </conditionalFormatting>
  <conditionalFormatting sqref="BA395:BA413">
    <cfRule type="colorScale" priority="4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4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4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4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4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4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4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440:BA449 BA451:BA456 BA459:BA495 BA3:BA413">
    <cfRule type="colorScale" priority="4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440:BG449 BG451:BG456 BG459:BG495 BG3:BG413">
    <cfRule type="colorScale" priority="4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440:BH449 BH451:BH456 BH459:BH495 BH3:BH413">
    <cfRule type="colorScale" priority="4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40:BP449 BP451:BP456 BP459:BP484 BP3:BP413">
    <cfRule type="colorScale" priority="4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40:BQ449 BQ451:BQ456 BQ459:BQ484 BQ3:BQ413">
    <cfRule type="colorScale" priority="4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40:BR449 BR451:BR456 BR459:BR484 BR3:BR413">
    <cfRule type="colorScale" priority="4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440:BU449 BU451:BU456 BU459:BU495 BU3:BU413">
    <cfRule type="colorScale" priority="4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14:GW439">
    <cfRule type="colorScale" priority="4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4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4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4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4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4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4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4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4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4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4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4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F439 HM414:HM439">
    <cfRule type="colorScale" priority="4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14:GX439">
    <cfRule type="colorScale" priority="4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E439">
    <cfRule type="colorScale" priority="4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D439">
    <cfRule type="colorScale" priority="4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14:IE439">
    <cfRule type="colorScale" priority="4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4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14:CL439">
    <cfRule type="cellIs" dxfId="98" priority="4247" operator="lessThanOrEqual">
      <formula>0.3</formula>
    </cfRule>
    <cfRule type="cellIs" dxfId="97" priority="4248" operator="greaterThanOrEqual">
      <formula>3</formula>
    </cfRule>
  </conditionalFormatting>
  <conditionalFormatting sqref="BL414:BL439">
    <cfRule type="cellIs" dxfId="96" priority="4245" stopIfTrue="1" operator="lessThanOrEqual">
      <formula>0.549</formula>
    </cfRule>
    <cfRule type="cellIs" dxfId="95" priority="4246" operator="greaterThanOrEqual">
      <formula>2.5</formula>
    </cfRule>
  </conditionalFormatting>
  <conditionalFormatting sqref="AX414:AX439">
    <cfRule type="cellIs" dxfId="94" priority="4244" operator="greaterThanOrEqual">
      <formula>7</formula>
    </cfRule>
  </conditionalFormatting>
  <conditionalFormatting sqref="CO414:CO439">
    <cfRule type="colorScale" priority="4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14:BD439">
    <cfRule type="colorScale" priority="4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14:BE439">
    <cfRule type="colorScale" priority="4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14:BF439">
    <cfRule type="colorScale" priority="4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14:CV439">
    <cfRule type="colorScale" priority="4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14:CQ439">
    <cfRule type="colorScale" priority="4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4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14:CR439">
    <cfRule type="colorScale" priority="4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14:CS439">
    <cfRule type="colorScale" priority="4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14:CT439">
    <cfRule type="colorScale" priority="4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14:CU439">
    <cfRule type="colorScale" priority="4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14:CW439">
    <cfRule type="colorScale" priority="4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14:CX439">
    <cfRule type="colorScale" priority="4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14:CY439">
    <cfRule type="colorScale" priority="4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4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4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4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4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4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4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4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4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4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4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4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4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14:HD439">
    <cfRule type="colorScale" priority="4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4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4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4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4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4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4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4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4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4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14:HN439">
    <cfRule type="colorScale" priority="4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14:HO439">
    <cfRule type="colorScale" priority="4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14:HP439">
    <cfRule type="colorScale" priority="4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14:HQ439">
    <cfRule type="colorScale" priority="4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14:HR439">
    <cfRule type="colorScale" priority="4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14:HS439">
    <cfRule type="colorScale" priority="4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14:HT439">
    <cfRule type="colorScale" priority="4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14:HU439">
    <cfRule type="colorScale" priority="4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14:HV439">
    <cfRule type="colorScale" priority="4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14:HW439">
    <cfRule type="colorScale" priority="4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14:HX439">
    <cfRule type="colorScale" priority="4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14:HY439">
    <cfRule type="colorScale" priority="4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14:HZ439">
    <cfRule type="colorScale" priority="4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14:IA439">
    <cfRule type="colorScale" priority="4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14:BN439">
    <cfRule type="cellIs" dxfId="93" priority="4110" operator="lessThan">
      <formula>0.5</formula>
    </cfRule>
    <cfRule type="cellIs" dxfId="92" priority="4111" operator="greaterThan">
      <formula>5</formula>
    </cfRule>
  </conditionalFormatting>
  <conditionalFormatting sqref="BA414:BA439">
    <cfRule type="colorScale" priority="4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4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4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4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4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4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4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4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451:BA456 BA459:BA495 BA3:BA449">
    <cfRule type="colorScale" priority="4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451:BG456 BG459:BG495 BG3:BG449">
    <cfRule type="colorScale" priority="4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451:BH456 BH459:BH495 BH3:BH449">
    <cfRule type="colorScale" priority="4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51:BP456 BP459:BP484 BP3:BP449">
    <cfRule type="colorScale" priority="4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51:BQ456 BQ459:BQ484 BQ3:BQ449">
    <cfRule type="colorScale" priority="4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51:BR456 BR459:BR484 BR3:BR449">
    <cfRule type="colorScale" priority="4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451:BU456 BU459:BU495 BU3:BU449">
    <cfRule type="colorScale" priority="4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51:BP456 BP459:BP495 BP3:BP449">
    <cfRule type="colorScale" priority="4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51:BQ456 BQ459:BQ495 BQ3:BQ449">
    <cfRule type="colorScale" priority="4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51:BR456 BR459:BR495 BR3:BR449">
    <cfRule type="colorScale" priority="4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0">
    <cfRule type="colorScale" priority="4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4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4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4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4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4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4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4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4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4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4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4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F450 HM450">
    <cfRule type="colorScale" priority="4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0">
    <cfRule type="colorScale" priority="4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E450">
    <cfRule type="colorScale" priority="4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">
    <cfRule type="colorScale" priority="4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0">
    <cfRule type="colorScale" priority="4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4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0">
    <cfRule type="cellIs" dxfId="91" priority="4066" operator="lessThanOrEqual">
      <formula>0.3</formula>
    </cfRule>
    <cfRule type="cellIs" dxfId="90" priority="4067" operator="greaterThanOrEqual">
      <formula>3</formula>
    </cfRule>
  </conditionalFormatting>
  <conditionalFormatting sqref="BL450">
    <cfRule type="cellIs" dxfId="89" priority="4064" stopIfTrue="1" operator="lessThanOrEqual">
      <formula>0.549</formula>
    </cfRule>
    <cfRule type="cellIs" dxfId="88" priority="4065" operator="greaterThanOrEqual">
      <formula>2.5</formula>
    </cfRule>
  </conditionalFormatting>
  <conditionalFormatting sqref="AX450">
    <cfRule type="cellIs" dxfId="87" priority="4063" operator="greaterThanOrEqual">
      <formula>7</formula>
    </cfRule>
  </conditionalFormatting>
  <conditionalFormatting sqref="CO450">
    <cfRule type="colorScale" priority="4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0">
    <cfRule type="colorScale" priority="4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0">
    <cfRule type="colorScale" priority="4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0">
    <cfRule type="colorScale" priority="4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0">
    <cfRule type="colorScale" priority="4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0">
    <cfRule type="colorScale" priority="4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4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0">
    <cfRule type="colorScale" priority="4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0">
    <cfRule type="colorScale" priority="4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0">
    <cfRule type="colorScale" priority="4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0">
    <cfRule type="colorScale" priority="4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0">
    <cfRule type="colorScale" priority="4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0">
    <cfRule type="colorScale" priority="4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0">
    <cfRule type="colorScale" priority="4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3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3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3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3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3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3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3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3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3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3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3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3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3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3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3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3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3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0">
    <cfRule type="colorScale" priority="3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3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3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3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3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3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3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3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3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3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0">
    <cfRule type="colorScale" priority="3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0">
    <cfRule type="colorScale" priority="3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0">
    <cfRule type="colorScale" priority="3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0">
    <cfRule type="colorScale" priority="3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0">
    <cfRule type="colorScale" priority="3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0">
    <cfRule type="colorScale" priority="3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0">
    <cfRule type="colorScale" priority="3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0">
    <cfRule type="colorScale" priority="3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0">
    <cfRule type="colorScale" priority="3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0">
    <cfRule type="colorScale" priority="3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0">
    <cfRule type="colorScale" priority="3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0">
    <cfRule type="colorScale" priority="3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0">
    <cfRule type="colorScale" priority="3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0">
    <cfRule type="colorScale" priority="3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0">
    <cfRule type="cellIs" dxfId="86" priority="3929" operator="lessThan">
      <formula>0.5</formula>
    </cfRule>
    <cfRule type="cellIs" dxfId="85" priority="3930" operator="greaterThan">
      <formula>5</formula>
    </cfRule>
  </conditionalFormatting>
  <conditionalFormatting sqref="BA450">
    <cfRule type="colorScale" priority="3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7:GW458">
    <cfRule type="colorScale" priority="3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3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3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3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3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3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3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3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3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3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3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3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 ID457:IF458">
    <cfRule type="colorScale" priority="3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7:GX458">
    <cfRule type="colorScale" priority="3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E458">
    <cfRule type="colorScale" priority="3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D458">
    <cfRule type="colorScale" priority="3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7:IE458">
    <cfRule type="colorScale" priority="3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3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7:CL458">
    <cfRule type="cellIs" dxfId="84" priority="3885" operator="lessThanOrEqual">
      <formula>0.3</formula>
    </cfRule>
    <cfRule type="cellIs" dxfId="83" priority="3886" operator="greaterThanOrEqual">
      <formula>3</formula>
    </cfRule>
  </conditionalFormatting>
  <conditionalFormatting sqref="BL457:BL458">
    <cfRule type="cellIs" dxfId="82" priority="3883" stopIfTrue="1" operator="lessThanOrEqual">
      <formula>0.549</formula>
    </cfRule>
    <cfRule type="cellIs" dxfId="81" priority="3884" operator="greaterThanOrEqual">
      <formula>2.5</formula>
    </cfRule>
  </conditionalFormatting>
  <conditionalFormatting sqref="AX457:AX458">
    <cfRule type="cellIs" dxfId="80" priority="3882" operator="greaterThanOrEqual">
      <formula>7</formula>
    </cfRule>
  </conditionalFormatting>
  <conditionalFormatting sqref="CO457:CO458">
    <cfRule type="colorScale" priority="3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7:BD458">
    <cfRule type="colorScale" priority="3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7:BE458">
    <cfRule type="colorScale" priority="3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7:BF458">
    <cfRule type="colorScale" priority="3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7:CV458">
    <cfRule type="colorScale" priority="3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7:CQ458">
    <cfRule type="colorScale" priority="3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3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7:CR458">
    <cfRule type="colorScale" priority="3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7:CS458">
    <cfRule type="colorScale" priority="3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7:CT458">
    <cfRule type="colorScale" priority="3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7:CU458">
    <cfRule type="colorScale" priority="3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7:CW458">
    <cfRule type="colorScale" priority="3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7:CX458">
    <cfRule type="colorScale" priority="3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7:CY458">
    <cfRule type="colorScale" priority="3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3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3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3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3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3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3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3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3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3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3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3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7:HD458">
    <cfRule type="colorScale" priority="3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3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3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3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3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3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3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3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3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3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7:HN458">
    <cfRule type="colorScale" priority="3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7:HO458">
    <cfRule type="colorScale" priority="3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7:HP458">
    <cfRule type="colorScale" priority="3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7:HQ458">
    <cfRule type="colorScale" priority="3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7:HR458">
    <cfRule type="colorScale" priority="3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7:HS458">
    <cfRule type="colorScale" priority="3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7:HT458">
    <cfRule type="colorScale" priority="3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7:HU458">
    <cfRule type="colorScale" priority="3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7:HV458">
    <cfRule type="colorScale" priority="3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7:HW458">
    <cfRule type="colorScale" priority="3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7:HX458">
    <cfRule type="colorScale" priority="3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7:HY458">
    <cfRule type="colorScale" priority="3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7:HZ458">
    <cfRule type="colorScale" priority="3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7:IA458">
    <cfRule type="colorScale" priority="3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7:BN458">
    <cfRule type="cellIs" dxfId="79" priority="3748" operator="lessThan">
      <formula>0.5</formula>
    </cfRule>
    <cfRule type="cellIs" dxfId="78" priority="3749" operator="greaterThan">
      <formula>5</formula>
    </cfRule>
  </conditionalFormatting>
  <conditionalFormatting sqref="BA457:BA458">
    <cfRule type="colorScale" priority="3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495">
    <cfRule type="colorScale" priority="3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495">
    <cfRule type="colorScale" priority="3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495">
    <cfRule type="colorScale" priority="3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495">
    <cfRule type="colorScale" priority="3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495">
    <cfRule type="colorScale" priority="3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495">
    <cfRule type="colorScale" priority="3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495">
    <cfRule type="colorScale" priority="3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3:CF715">
    <cfRule type="cellIs" dxfId="77" priority="3714" operator="greaterThan">
      <formula>9000</formula>
    </cfRule>
    <cfRule type="cellIs" dxfId="76" priority="3715" operator="between">
      <formula>7451</formula>
      <formula>9000</formula>
    </cfRule>
    <cfRule type="cellIs" dxfId="75" priority="3716" operator="lessThan">
      <formula>7451</formula>
    </cfRule>
  </conditionalFormatting>
  <conditionalFormatting sqref="KM3:KN15 KM305:KN316 KM303:KN303 KM318:KN350 KM352:KN715 KM23:KN23 KM146:KN301 KM46:KN98">
    <cfRule type="cellIs" dxfId="74" priority="3713" operator="lessThan">
      <formula>75</formula>
    </cfRule>
  </conditionalFormatting>
  <conditionalFormatting sqref="CM182:CM185">
    <cfRule type="colorScale" priority="6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2:CN185">
    <cfRule type="colorScale" priority="6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2:CO185">
    <cfRule type="colorScale" priority="6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0:CM214">
    <cfRule type="colorScale" priority="6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0:CN214">
    <cfRule type="colorScale" priority="6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0:CO214">
    <cfRule type="colorScale" priority="6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0:BR214">
    <cfRule type="colorScale" priority="6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0:BU214">
    <cfRule type="colorScale" priority="6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0:GW214">
    <cfRule type="colorScale" priority="6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0:BD214">
    <cfRule type="colorScale" priority="6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0:BE214">
    <cfRule type="colorScale" priority="6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0:BF214">
    <cfRule type="colorScale" priority="6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0:CV214">
    <cfRule type="colorScale" priority="6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0:CQ214">
    <cfRule type="colorScale" priority="6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0:CP214">
    <cfRule type="colorScale" priority="6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0:CR214">
    <cfRule type="colorScale" priority="6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0:CS214">
    <cfRule type="colorScale" priority="6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0:HA214">
    <cfRule type="colorScale" priority="6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0:HB214">
    <cfRule type="colorScale" priority="6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0:HC214">
    <cfRule type="colorScale" priority="6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0:HE214">
    <cfRule type="colorScale" priority="6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0:HF214">
    <cfRule type="colorScale" priority="6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0:HG214">
    <cfRule type="colorScale" priority="6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0:HH214">
    <cfRule type="colorScale" priority="6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0:HI214">
    <cfRule type="colorScale" priority="6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0:HJ214">
    <cfRule type="colorScale" priority="6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0:HK214">
    <cfRule type="colorScale" priority="6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0:HL214">
    <cfRule type="colorScale" priority="6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0:GX214">
    <cfRule type="colorScale" priority="6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0:CT214">
    <cfRule type="colorScale" priority="6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0:CU214">
    <cfRule type="colorScale" priority="6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0:CW214">
    <cfRule type="colorScale" priority="6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0:CX214">
    <cfRule type="colorScale" priority="6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0:CY214">
    <cfRule type="colorScale" priority="6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E214">
    <cfRule type="colorScale" priority="6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D214">
    <cfRule type="colorScale" priority="6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0:IE214">
    <cfRule type="colorScale" priority="6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F214 HM210:HM214">
    <cfRule type="colorScale" priority="6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0:HM214">
    <cfRule type="colorScale" priority="6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0:BH214">
    <cfRule type="colorScale" priority="6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0:BG214">
    <cfRule type="colorScale" priority="6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1 CO239 CO244:CO245">
    <cfRule type="colorScale" priority="6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 BR241 BR244:BR245">
    <cfRule type="colorScale" priority="6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 BU239 BU244:BU245">
    <cfRule type="colorScale" priority="6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39 GW241 GW244:GW245">
    <cfRule type="colorScale" priority="6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9 BD241 BD244:BD245">
    <cfRule type="colorScale" priority="6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9 BE241 BE244:BE245">
    <cfRule type="colorScale" priority="6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1 BF239 BF244:BF245">
    <cfRule type="colorScale" priority="6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1 CV239 CV244:CV245">
    <cfRule type="colorScale" priority="6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1 CQ239 CQ244:CQ245">
    <cfRule type="colorScale" priority="6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1 CP239 CP244:CP245">
    <cfRule type="colorScale" priority="6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39 CR241 CR244:CR245">
    <cfRule type="colorScale" priority="6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39 CS241 CS244:CS245">
    <cfRule type="colorScale" priority="6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39 HA241 HA244:HA245">
    <cfRule type="colorScale" priority="6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39 HB241 HB244:HB245">
    <cfRule type="colorScale" priority="6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39 HC241 HC244:HC245">
    <cfRule type="colorScale" priority="6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39 HE241 HE244:HE245">
    <cfRule type="colorScale" priority="6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39 HF241 HF244:HF245">
    <cfRule type="colorScale" priority="6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39 HG241 HG244:HG245">
    <cfRule type="colorScale" priority="6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39 HH241 HH244:HH245">
    <cfRule type="colorScale" priority="6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39 HI241 HI244:HI245">
    <cfRule type="colorScale" priority="6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39 HJ241 HJ244:HJ245">
    <cfRule type="colorScale" priority="6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39 HK241 HK244:HK245">
    <cfRule type="colorScale" priority="6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1 HL239 HL244:HL245">
    <cfRule type="colorScale" priority="6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39 GX241 GX244:GX245">
    <cfRule type="colorScale" priority="6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1 CT239 CT244:CT245">
    <cfRule type="colorScale" priority="6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39 CU241 CU244:CU245">
    <cfRule type="colorScale" priority="6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1 CW239 CW244:CW245">
    <cfRule type="colorScale" priority="6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39 CX241 CX244:CX245">
    <cfRule type="colorScale" priority="6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39 CY241 CY244:CY245">
    <cfRule type="colorScale" priority="6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 ID241:IE241 ID244:IE245">
    <cfRule type="colorScale" priority="6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 ID241 ID244:ID245">
    <cfRule type="colorScale" priority="6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39 IE241 IE244:IE245">
    <cfRule type="colorScale" priority="6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F239 HM239 HM241 ID241:IF241 ID244:IF245 HM244:HM245">
    <cfRule type="colorScale" priority="6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1 HM239 HM244:HM245">
    <cfRule type="colorScale" priority="6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 BH241 BH244:BH245">
    <cfRule type="colorScale" priority="6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 BG241 BG244:BG245">
    <cfRule type="colorScale" priority="6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1 BP239 BP244:BP245">
    <cfRule type="colorScale" priority="6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 BQ241 BQ244:BQ245">
    <cfRule type="colorScale" priority="6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1 BA239 BA244:BA245">
    <cfRule type="colorScale" priority="6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 CM241:CN241 CM244:CN245">
    <cfRule type="colorScale" priority="6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1 CN239 CN244:CN245">
    <cfRule type="colorScale" priority="6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1 CM239 CM244:CM245">
    <cfRule type="colorScale" priority="6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3:KG15 KE305:KG316 KE303:KG303 KE318:KG350 KE352:KG715 KE23:KG23 KE146:KG301 KE46:KG98">
    <cfRule type="colorScale" priority="3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:KH15 KH305:KH316 KH303 KH318:KH350 KH352:KH715 KH23 KH146:KH301 KH46:KH98">
    <cfRule type="colorScale" priority="3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:KI15 KI305:KI316 KI303 KI318:KI350 KI352:KI715 KI23 KI146:KI301 KI46:KI98">
    <cfRule type="colorScale" priority="3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41:GW350 GW352:GW362">
    <cfRule type="colorScale" priority="6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41:HA350 HA352:HA362">
    <cfRule type="colorScale" priority="6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41:HB350 HB352:HB362">
    <cfRule type="colorScale" priority="6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41:HC350 HC352:HC362">
    <cfRule type="colorScale" priority="6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41:HE350 HE352:HE362">
    <cfRule type="colorScale" priority="6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41:HF350 HF352:HF362">
    <cfRule type="colorScale" priority="6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41:HG350 HG352:HG362">
    <cfRule type="colorScale" priority="6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41:HH350 HH352:HH362">
    <cfRule type="colorScale" priority="6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41:HI350 HI352:HI362">
    <cfRule type="colorScale" priority="6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41:HJ350 HJ352:HJ362">
    <cfRule type="colorScale" priority="6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41:HK350 HK352:HK362">
    <cfRule type="colorScale" priority="6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41:HL350 HL352:HL362">
    <cfRule type="colorScale" priority="6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52:IF362 ID341:IF350 HM341:HM350 HM352:HM362">
    <cfRule type="colorScale" priority="6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41:GX350 GX352:GX362">
    <cfRule type="colorScale" priority="6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E350 ID352:IE362">
    <cfRule type="colorScale" priority="6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D350 ID352:ID362">
    <cfRule type="colorScale" priority="6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41:IE350 IE352:IE362">
    <cfRule type="colorScale" priority="6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1:HM350 HM352:HM362">
    <cfRule type="colorScale" priority="6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41:CO362">
    <cfRule type="colorScale" priority="6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41:BR362">
    <cfRule type="colorScale" priority="6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41:BU362">
    <cfRule type="colorScale" priority="6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41:BD362">
    <cfRule type="colorScale" priority="6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41:BE362">
    <cfRule type="colorScale" priority="6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41:BF362">
    <cfRule type="colorScale" priority="6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41:CV362">
    <cfRule type="colorScale" priority="6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41:CQ362">
    <cfRule type="colorScale" priority="6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41:CP362">
    <cfRule type="colorScale" priority="6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41:CR362">
    <cfRule type="colorScale" priority="6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41:CS362">
    <cfRule type="colorScale" priority="6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41:CT362">
    <cfRule type="colorScale" priority="6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41:CU362">
    <cfRule type="colorScale" priority="6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41:CW362">
    <cfRule type="colorScale" priority="6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41:CX362">
    <cfRule type="colorScale" priority="6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41:CY362">
    <cfRule type="colorScale" priority="6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41:BH362">
    <cfRule type="colorScale" priority="6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41:BG362">
    <cfRule type="colorScale" priority="6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41:BP362">
    <cfRule type="colorScale" priority="6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41:BQ362">
    <cfRule type="colorScale" priority="6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41:BA362">
    <cfRule type="colorScale" priority="6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N362">
    <cfRule type="colorScale" priority="6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41:CN362">
    <cfRule type="colorScale" priority="6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M362">
    <cfRule type="colorScale" priority="6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41:HD350 HD352:HD362">
    <cfRule type="colorScale" priority="6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41:HN350 HN352:HN362">
    <cfRule type="colorScale" priority="6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41:HO350 HO352:HO362">
    <cfRule type="colorScale" priority="6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41:HP350 HP352:HP362">
    <cfRule type="colorScale" priority="6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41:HQ350 HQ352:HQ362">
    <cfRule type="colorScale" priority="6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41:HR350 HR352:HR362">
    <cfRule type="colorScale" priority="6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41:HS350 HS352:HS362">
    <cfRule type="colorScale" priority="6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41:HT350 HT352:HT362">
    <cfRule type="colorScale" priority="6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41:HU350 HU352:HU362">
    <cfRule type="colorScale" priority="6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41:HV350 HV352:HV362">
    <cfRule type="colorScale" priority="6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41:HW350 HW352:HW362">
    <cfRule type="colorScale" priority="6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41:HX350 HX352:HX362">
    <cfRule type="colorScale" priority="6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41:HY350 HY352:HY362">
    <cfRule type="colorScale" priority="6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41:HZ350 HZ352:HZ362">
    <cfRule type="colorScale" priority="6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41:IA350 IA352:IA362">
    <cfRule type="colorScale" priority="6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63:GW381">
    <cfRule type="colorScale" priority="6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63:HA381">
    <cfRule type="colorScale" priority="6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63:HB381">
    <cfRule type="colorScale" priority="6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63:HC381">
    <cfRule type="colorScale" priority="6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63:HE381">
    <cfRule type="colorScale" priority="6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63:HF381">
    <cfRule type="colorScale" priority="6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63:HG381">
    <cfRule type="colorScale" priority="6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63:HH381">
    <cfRule type="colorScale" priority="6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63:HI381">
    <cfRule type="colorScale" priority="6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63:HJ381">
    <cfRule type="colorScale" priority="6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63:HK381">
    <cfRule type="colorScale" priority="6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63:HL381">
    <cfRule type="colorScale" priority="6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 ID363:IF381">
    <cfRule type="colorScale" priority="6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63:GX381">
    <cfRule type="colorScale" priority="6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E381">
    <cfRule type="colorScale" priority="6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D381">
    <cfRule type="colorScale" priority="6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63:IE381">
    <cfRule type="colorScale" priority="6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">
    <cfRule type="colorScale" priority="6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63:CO381">
    <cfRule type="colorScale" priority="6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63:BR381">
    <cfRule type="colorScale" priority="6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63:BU381">
    <cfRule type="colorScale" priority="6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63:BD381">
    <cfRule type="colorScale" priority="6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63:BE381">
    <cfRule type="colorScale" priority="6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63:BF381">
    <cfRule type="colorScale" priority="6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63:CV381">
    <cfRule type="colorScale" priority="6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63:CQ381">
    <cfRule type="colorScale" priority="6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63:CP381">
    <cfRule type="colorScale" priority="6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63:CR381">
    <cfRule type="colorScale" priority="6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63:CS381">
    <cfRule type="colorScale" priority="6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63:CT381">
    <cfRule type="colorScale" priority="6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63:CU381">
    <cfRule type="colorScale" priority="6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63:CW381">
    <cfRule type="colorScale" priority="6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63:CX381">
    <cfRule type="colorScale" priority="6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63:CY381">
    <cfRule type="colorScale" priority="6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63:BH381">
    <cfRule type="colorScale" priority="6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63:BG381">
    <cfRule type="colorScale" priority="6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63:BP381">
    <cfRule type="colorScale" priority="6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63:BQ381">
    <cfRule type="colorScale" priority="6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63:BA381">
    <cfRule type="colorScale" priority="6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N381">
    <cfRule type="colorScale" priority="6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63:CN381">
    <cfRule type="colorScale" priority="6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M381">
    <cfRule type="colorScale" priority="6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63:HD381">
    <cfRule type="colorScale" priority="6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63:HN381">
    <cfRule type="colorScale" priority="6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63:HO381">
    <cfRule type="colorScale" priority="6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63:HP381">
    <cfRule type="colorScale" priority="6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63:HQ381">
    <cfRule type="colorScale" priority="6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63:HR381">
    <cfRule type="colorScale" priority="6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63:HS381">
    <cfRule type="colorScale" priority="6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63:HT381">
    <cfRule type="colorScale" priority="6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63:HU381">
    <cfRule type="colorScale" priority="6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63:HV381">
    <cfRule type="colorScale" priority="6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63:HW381">
    <cfRule type="colorScale" priority="6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63:HX381">
    <cfRule type="colorScale" priority="6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63:HY381">
    <cfRule type="colorScale" priority="6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63:HZ381">
    <cfRule type="colorScale" priority="6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63:IA381">
    <cfRule type="colorScale" priority="6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5:GW413 GW440:GW449 GW451:GW456 GW459:GW484">
    <cfRule type="colorScale" priority="6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 HA440:HA449 HA451:HA456 HA459:HA484">
    <cfRule type="colorScale" priority="6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 HB440:HB449 HB451:HB456 HB459:HB484">
    <cfRule type="colorScale" priority="6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 HC440:HC449 HC451:HC456 HC459:HC484">
    <cfRule type="colorScale" priority="6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 HE440:HE449 HE451:HE456 HE459:HE484">
    <cfRule type="colorScale" priority="6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 HF440:HF449 HF451:HF456 HF459:HF484">
    <cfRule type="colorScale" priority="6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 HG440:HG449 HG451:HG456 HG459:HG484">
    <cfRule type="colorScale" priority="6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 HH440:HH449 HH451:HH456 HH459:HH484">
    <cfRule type="colorScale" priority="6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 HI440:HI449 HI451:HI456 HI459:HI484">
    <cfRule type="colorScale" priority="6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 HJ440:HJ449 HJ451:HJ456 HJ459:HJ484">
    <cfRule type="colorScale" priority="6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 HK440:HK449 HK451:HK456 HK459:HK484">
    <cfRule type="colorScale" priority="6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 HL440:HL449 HL451:HL456 HL459:HL484">
    <cfRule type="colorScale" priority="6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F413 HM395:HM413 HM440:HM449 ID440:IF449 ID451:IF456 HM451:HM456 HM459:HM484 ID459:IF484">
    <cfRule type="colorScale" priority="6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5:GX413 GX440:GX449 GX451:GX456 GX459:GX484">
    <cfRule type="colorScale" priority="6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E413 ID440:IE449 ID451:IE456 ID459:IE484">
    <cfRule type="colorScale" priority="6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D413 ID440:ID449 ID451:ID456 ID459:ID484">
    <cfRule type="colorScale" priority="6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5:IE413 IE440:IE449 IE451:IE456 IE459:IE484">
    <cfRule type="colorScale" priority="6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 HM440:HM449 HM451:HM456 HM459:HM484">
    <cfRule type="colorScale" priority="6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 CO440:CO449 CO451:CO456 CO459:CO484">
    <cfRule type="colorScale" priority="6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 BR440:BR449 BR451:BR456 BR459:BR484">
    <cfRule type="colorScale" priority="6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5:CV413 CV440:CV449 CV451:CV456 CV459:CV484">
    <cfRule type="colorScale" priority="6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5:CQ413 CQ440:CQ449 CQ451:CQ456 CQ459:CQ484">
    <cfRule type="colorScale" priority="6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 CP440:CP449 CP451:CP456 CP459:CP484">
    <cfRule type="colorScale" priority="6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5:CR413 CR440:CR449 CR451:CR456 CR459:CR484">
    <cfRule type="colorScale" priority="6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5:CS413 CS440:CS449 CS451:CS456 CS459:CS484">
    <cfRule type="colorScale" priority="6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5:CT413 CT440:CT449 CT451:CT456 CT459:CT484">
    <cfRule type="colorScale" priority="6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5:CU413 CU440:CU449 CU451:CU456 CU459:CU484">
    <cfRule type="colorScale" priority="6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5:CW413 CW440:CW449 CW451:CW456 CW459:CW484">
    <cfRule type="colorScale" priority="6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5:CX413 CX440:CX449 CX451:CX456 CX459:CX484">
    <cfRule type="colorScale" priority="6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5:CY413 CY440:CY449 CY451:CY456 CY459:CY484">
    <cfRule type="colorScale" priority="6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 BP440:BP449 BP451:BP456 BP459:BP484">
    <cfRule type="colorScale" priority="7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 BQ440:BQ449 BQ451:BQ456 BQ459:BQ484">
    <cfRule type="colorScale" priority="7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 CM440:CN449 CM451:CN456 CM459:CN484">
    <cfRule type="colorScale" priority="7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 CN440:CN449 CN451:CN456 CN459:CN484">
    <cfRule type="colorScale" priority="7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 CM440:CM449 CM451:CM456 CM459:CM484">
    <cfRule type="colorScale" priority="7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5:HD413 HD440:HD449 HD451:HD456 HD459:HD484">
    <cfRule type="colorScale" priority="7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5:HN413 HN440:HN449 HN451:HN456 HN459:HN484">
    <cfRule type="colorScale" priority="7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5:HO413 HO440:HO449 HO451:HO456 HO459:HO484">
    <cfRule type="colorScale" priority="7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5:HP413 HP440:HP449 HP451:HP456 HP459:HP484">
    <cfRule type="colorScale" priority="7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5:HQ413 HQ440:HQ449 HQ451:HQ456 HQ459:HQ484">
    <cfRule type="colorScale" priority="7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5:HR413 HR440:HR449 HR451:HR456 HR459:HR484">
    <cfRule type="colorScale" priority="7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5:HS413 HS440:HS449 HS451:HS456 HS459:HS484">
    <cfRule type="colorScale" priority="7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5:HT413 HT440:HT449 HT451:HT456 HT459:HT484">
    <cfRule type="colorScale" priority="7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5:HU413 HU440:HU449 HU451:HU456 HU459:HU484">
    <cfRule type="colorScale" priority="7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5:HV413 HV440:HV449 HV451:HV456 HV459:HV484">
    <cfRule type="colorScale" priority="7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5:HW413 HW440:HW449 HW451:HW456 HW459:HW484">
    <cfRule type="colorScale" priority="7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5:HX413 HX440:HX449 HX451:HX456 HX459:HX484">
    <cfRule type="colorScale" priority="7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5:HY413 HY440:HY449 HY451:HY456 HY459:HY484">
    <cfRule type="colorScale" priority="7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5:HZ413 HZ440:HZ449 HZ451:HZ456 HZ459:HZ484">
    <cfRule type="colorScale" priority="7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5:IA413 IA440:IA449 IA451:IA456 IA459:IA484">
    <cfRule type="colorScale" priority="7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85:GW495">
    <cfRule type="colorScale" priority="7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85:HA495">
    <cfRule type="colorScale" priority="7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85:HB495">
    <cfRule type="colorScale" priority="7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85:HC495">
    <cfRule type="colorScale" priority="7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85:HE495">
    <cfRule type="colorScale" priority="7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85:HF495">
    <cfRule type="colorScale" priority="7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85:HG495">
    <cfRule type="colorScale" priority="7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85:HH495">
    <cfRule type="colorScale" priority="7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85:HI495">
    <cfRule type="colorScale" priority="7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85:HJ495">
    <cfRule type="colorScale" priority="7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85:HK495">
    <cfRule type="colorScale" priority="7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85:HL495">
    <cfRule type="colorScale" priority="7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 ID485:IF495">
    <cfRule type="colorScale" priority="7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85:GX495">
    <cfRule type="colorScale" priority="7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E495">
    <cfRule type="colorScale" priority="7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D495">
    <cfRule type="colorScale" priority="7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85:IE495">
    <cfRule type="colorScale" priority="7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">
    <cfRule type="colorScale" priority="7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85:CO495">
    <cfRule type="colorScale" priority="7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85:BR495">
    <cfRule type="colorScale" priority="7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85:CV495">
    <cfRule type="colorScale" priority="7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85:CQ495">
    <cfRule type="colorScale" priority="7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85:CP495">
    <cfRule type="colorScale" priority="7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85:CR495">
    <cfRule type="colorScale" priority="7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85:CS495">
    <cfRule type="colorScale" priority="7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85:CT495">
    <cfRule type="colorScale" priority="7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85:CU495">
    <cfRule type="colorScale" priority="7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85:CW495">
    <cfRule type="colorScale" priority="7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85:CX495">
    <cfRule type="colorScale" priority="7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85:CY495">
    <cfRule type="colorScale" priority="7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85:BP495">
    <cfRule type="colorScale" priority="7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85:BQ495">
    <cfRule type="colorScale" priority="7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N495">
    <cfRule type="colorScale" priority="7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85:CN495">
    <cfRule type="colorScale" priority="7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M495">
    <cfRule type="colorScale" priority="7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85:HD495">
    <cfRule type="colorScale" priority="7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85:HN495">
    <cfRule type="colorScale" priority="7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85:HO495">
    <cfRule type="colorScale" priority="7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85:HP495">
    <cfRule type="colorScale" priority="7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85:HQ495">
    <cfRule type="colorScale" priority="7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85:HR495">
    <cfRule type="colorScale" priority="7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85:HS495">
    <cfRule type="colorScale" priority="7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85:HT495">
    <cfRule type="colorScale" priority="7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85:HU495">
    <cfRule type="colorScale" priority="7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85:HV495">
    <cfRule type="colorScale" priority="7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85:HW495">
    <cfRule type="colorScale" priority="7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85:HX495">
    <cfRule type="colorScale" priority="7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85:HY495">
    <cfRule type="colorScale" priority="7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85:HZ495">
    <cfRule type="colorScale" priority="7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85:IA495">
    <cfRule type="colorScale" priority="7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 BU440:BU449 BU451:BU456 BU459:BU495">
    <cfRule type="colorScale" priority="7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5:BD413 BD440:BD449 BD451:BD456 BD459:BD495">
    <cfRule type="colorScale" priority="7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5:BE413 BE440:BE449 BE451:BE456 BE459:BE495">
    <cfRule type="colorScale" priority="7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5:BF413 BF440:BF449 BF451:BF456 BF459:BF495">
    <cfRule type="colorScale" priority="7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 BH440:BH449 BH451:BH456 BH459:BH495">
    <cfRule type="colorScale" priority="7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 BG440:BG449 BG451:BG456 BG459:BG495">
    <cfRule type="colorScale" priority="7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 BA440:BA449 BA451:BA456 BA459:BA495">
    <cfRule type="colorScale" priority="7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 BH496:BH569 BH571:BH574">
    <cfRule type="colorScale" priority="7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96:BG599 BH575 BH570">
    <cfRule type="colorScale" priority="7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">
    <cfRule type="colorScale" priority="7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 CO282:CO340">
    <cfRule type="colorScale" priority="7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78:BR340">
    <cfRule type="colorScale" priority="7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78:BU340">
    <cfRule type="colorScale" priority="7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78:GW301 GW305:GW316 GW303 GW318:GW337">
    <cfRule type="colorScale" priority="7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78:BD340">
    <cfRule type="colorScale" priority="7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78:BE340">
    <cfRule type="colorScale" priority="7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78:BF340">
    <cfRule type="colorScale" priority="7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78:CV340">
    <cfRule type="colorScale" priority="7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78:CQ340">
    <cfRule type="colorScale" priority="7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78:CP340">
    <cfRule type="colorScale" priority="7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78:CR340">
    <cfRule type="colorScale" priority="7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78:CS340">
    <cfRule type="colorScale" priority="7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78:HA301 HA305:HA316 HA303 HA318:HA337">
    <cfRule type="colorScale" priority="7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78:HB301 HB305:HB316 HB303 HB318:HB337">
    <cfRule type="colorScale" priority="7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78:HC301 HC305:HC316 HC303 HC318:HC337">
    <cfRule type="colorScale" priority="7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78:HE301 HE305:HE316 HE303 HE318:HE337">
    <cfRule type="colorScale" priority="7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78:HF301 HF305:HF316 HF303 HF318:HF337">
    <cfRule type="colorScale" priority="7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78:HG301 HG305:HG316 HG303 HG318:HG337">
    <cfRule type="colorScale" priority="7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78:HH301 HH305:HH316 HH303 HH318:HH337">
    <cfRule type="colorScale" priority="7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78:HI301 HI305:HI316 HI303 HI318:HI337">
    <cfRule type="colorScale" priority="7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78:HJ301 HJ305:HJ316 HJ303 HJ318:HJ337">
    <cfRule type="colorScale" priority="7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78:HK301 HK305:HK316 HK303 HK318:HK337">
    <cfRule type="colorScale" priority="7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78:HL301 HL305:HL316 HL303 HL318:HL337">
    <cfRule type="colorScale" priority="7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78:GX301 GX305:GX316 GX303 GX318:GX337">
    <cfRule type="colorScale" priority="7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78:CT340">
    <cfRule type="colorScale" priority="7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78:CU340">
    <cfRule type="colorScale" priority="7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78:CW340">
    <cfRule type="colorScale" priority="7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78:CX340">
    <cfRule type="colorScale" priority="7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78:CY340">
    <cfRule type="colorScale" priority="7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E301 ID305:IE316 ID303:IE303 ID318:IE337">
    <cfRule type="colorScale" priority="7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D301 ID305:ID316 ID303 ID318:ID337">
    <cfRule type="colorScale" priority="7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78:IE301 IE305:IE316 IE303 IE318:IE337">
    <cfRule type="colorScale" priority="7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F301 HM278:HM301 HM305:HM316 ID305:IF316 HM303 ID303:IF303 ID318:IF337 HM318:HM337">
    <cfRule type="colorScale" priority="7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78:HM301 HM305:HM316 HM303 HM318:HM337">
    <cfRule type="colorScale" priority="7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">
    <cfRule type="colorScale" priority="7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78:BG319">
    <cfRule type="colorScale" priority="7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78:BP340">
    <cfRule type="colorScale" priority="7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78:BQ340">
    <cfRule type="colorScale" priority="7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78:BA340">
    <cfRule type="colorScale" priority="7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 CM282:CN340">
    <cfRule type="colorScale" priority="7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 CN282:CN340">
    <cfRule type="colorScale" priority="7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 CM282:CM340">
    <cfRule type="colorScale" priority="7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6:CO247">
    <cfRule type="colorScale" priority="7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6:BR247">
    <cfRule type="colorScale" priority="7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6:BU247">
    <cfRule type="colorScale" priority="7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6:GW247">
    <cfRule type="colorScale" priority="7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6:BD247">
    <cfRule type="colorScale" priority="7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6:BE247">
    <cfRule type="colorScale" priority="7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6:BF247">
    <cfRule type="colorScale" priority="7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6:CV247">
    <cfRule type="colorScale" priority="7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6:CQ247">
    <cfRule type="colorScale" priority="7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6:CP247">
    <cfRule type="colorScale" priority="7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6:CR247">
    <cfRule type="colorScale" priority="7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6:CS247">
    <cfRule type="colorScale" priority="7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6:HA247">
    <cfRule type="colorScale" priority="7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6:HB247">
    <cfRule type="colorScale" priority="7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6:HC247">
    <cfRule type="colorScale" priority="7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6:HE247">
    <cfRule type="colorScale" priority="7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6:HF247">
    <cfRule type="colorScale" priority="7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6:HG247">
    <cfRule type="colorScale" priority="7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6:HH247">
    <cfRule type="colorScale" priority="7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6:HI247">
    <cfRule type="colorScale" priority="7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6:HJ247">
    <cfRule type="colorScale" priority="7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6:HK247">
    <cfRule type="colorScale" priority="7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6:HL247">
    <cfRule type="colorScale" priority="7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6:GX247">
    <cfRule type="colorScale" priority="7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6:CT247">
    <cfRule type="colorScale" priority="7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6:CU247">
    <cfRule type="colorScale" priority="7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6:CW247">
    <cfRule type="colorScale" priority="7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6:CX247">
    <cfRule type="colorScale" priority="7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6:CY247">
    <cfRule type="colorScale" priority="7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E247">
    <cfRule type="colorScale" priority="7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D247">
    <cfRule type="colorScale" priority="7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6:IE247">
    <cfRule type="colorScale" priority="7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F247 HM246:HM247">
    <cfRule type="colorScale" priority="7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6:HM247">
    <cfRule type="colorScale" priority="7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6:BH247">
    <cfRule type="colorScale" priority="7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6:BG249">
    <cfRule type="colorScale" priority="7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6:BP247">
    <cfRule type="colorScale" priority="7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6:BQ247">
    <cfRule type="colorScale" priority="7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6:BA247">
    <cfRule type="colorScale" priority="7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N247">
    <cfRule type="colorScale" priority="7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6:CN247">
    <cfRule type="colorScale" priority="7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M247">
    <cfRule type="colorScale" priority="7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512:KL599 KL3:KL13 KL15 KL146:KL301 KL458:KL488 KL490:KL510 KL305:KL316 KL303 KL318:KL350 KL352:KL456 KL23 KL46:KL98">
    <cfRule type="colorScale" priority="7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512:KG599 KG496:KG510">
    <cfRule type="colorScale" priority="7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2:KF599 KF496:KF510">
    <cfRule type="colorScale" priority="7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512:KH599 KH496:KH510">
    <cfRule type="colorScale" priority="7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1:KI511 KE496:KE599">
    <cfRule type="colorScale" priority="7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512:KI599 KI496:KI510">
    <cfRule type="colorScale" priority="7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1:KL511 KJ3:KJ13 KJ15 KJ458:KJ488 KJ457:KL457 KJ490:KJ599 KJ489:KL489 KJ305:KJ316 KJ303 KJ318:KJ350 KJ352:KJ456 KJ23 KJ146:KJ301 KJ46:KJ98">
    <cfRule type="colorScale" priority="7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2:KK599 KK3:KK13 KK15 KK146:KK301 KK458:KK488 KK490:KK510 KK305:KK316 KK303 KK318:KK350 KK352:KK456 KK23 KK46:KK98">
    <cfRule type="colorScale" priority="7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96:BU599">
    <cfRule type="colorScale" priority="7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96:BD599">
    <cfRule type="colorScale" priority="7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96:BE599">
    <cfRule type="colorScale" priority="7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96:BF599">
    <cfRule type="colorScale" priority="7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96:BA599">
    <cfRule type="colorScale" priority="7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96:GW599">
    <cfRule type="colorScale" priority="7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96:HA599">
    <cfRule type="colorScale" priority="7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96:HB599">
    <cfRule type="colorScale" priority="7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96:HC599">
    <cfRule type="colorScale" priority="7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96:HE599">
    <cfRule type="colorScale" priority="7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96:HF599">
    <cfRule type="colorScale" priority="7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96:HG599">
    <cfRule type="colorScale" priority="7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96:HH599">
    <cfRule type="colorScale" priority="7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96:HI599">
    <cfRule type="colorScale" priority="7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96:HJ599">
    <cfRule type="colorScale" priority="7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96:HK599">
    <cfRule type="colorScale" priority="7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96:HL599">
    <cfRule type="colorScale" priority="7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 ID496:IF599">
    <cfRule type="colorScale" priority="7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96:GX599">
    <cfRule type="colorScale" priority="7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E599">
    <cfRule type="colorScale" priority="7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D599">
    <cfRule type="colorScale" priority="7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96:IE599">
    <cfRule type="colorScale" priority="7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">
    <cfRule type="colorScale" priority="7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96:CO599">
    <cfRule type="colorScale" priority="7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96:BR599">
    <cfRule type="colorScale" priority="7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96:CV599">
    <cfRule type="colorScale" priority="7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96:CQ599">
    <cfRule type="colorScale" priority="7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96:CP599">
    <cfRule type="colorScale" priority="7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96:CR599">
    <cfRule type="colorScale" priority="7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96:CS599">
    <cfRule type="colorScale" priority="7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96:CT599">
    <cfRule type="colorScale" priority="7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96:CU599">
    <cfRule type="colorScale" priority="7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96:CW599">
    <cfRule type="colorScale" priority="7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96:CX599">
    <cfRule type="colorScale" priority="7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96:CY599">
    <cfRule type="colorScale" priority="7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96:BP599">
    <cfRule type="colorScale" priority="7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96:BQ599">
    <cfRule type="colorScale" priority="7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N599">
    <cfRule type="colorScale" priority="7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96:CN599">
    <cfRule type="colorScale" priority="7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M599">
    <cfRule type="colorScale" priority="7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96:HD599">
    <cfRule type="colorScale" priority="7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96:HN599">
    <cfRule type="colorScale" priority="7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96:HO599">
    <cfRule type="colorScale" priority="7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96:HP599">
    <cfRule type="colorScale" priority="7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96:HQ599">
    <cfRule type="colorScale" priority="7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96:HR599">
    <cfRule type="colorScale" priority="7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96:HS599">
    <cfRule type="colorScale" priority="7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96:HT599">
    <cfRule type="colorScale" priority="7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96:HU599">
    <cfRule type="colorScale" priority="7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96:HV599">
    <cfRule type="colorScale" priority="7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96:HW599">
    <cfRule type="colorScale" priority="7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96:HX599">
    <cfRule type="colorScale" priority="7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96:HY599">
    <cfRule type="colorScale" priority="7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96:HZ599">
    <cfRule type="colorScale" priority="7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96:IA599">
    <cfRule type="colorScale" priority="7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496:BX599">
    <cfRule type="colorScale" priority="7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96:BZ599">
    <cfRule type="colorScale" priority="7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B496:CB599">
    <cfRule type="colorScale" priority="7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:ID15 ID23 ID146:ID199 ID46:ID98">
    <cfRule type="colorScale" priority="7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:IE15 IE23 IE146:IE199 IE46:IE98">
    <cfRule type="colorScale" priority="7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4">
    <cfRule type="colorScale" priority="3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4">
    <cfRule type="colorScale" priority="3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4">
    <cfRule type="colorScale" priority="3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4">
    <cfRule type="colorScale" priority="3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4">
    <cfRule type="colorScale" priority="3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4">
    <cfRule type="colorScale" priority="3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4">
    <cfRule type="colorScale" priority="3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4">
    <cfRule type="colorScale" priority="3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4">
    <cfRule type="colorScale" priority="3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4">
    <cfRule type="colorScale" priority="3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4">
    <cfRule type="colorScale" priority="3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4">
    <cfRule type="colorScale" priority="3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4">
    <cfRule type="colorScale" priority="3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4">
    <cfRule type="colorScale" priority="3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4">
    <cfRule type="colorScale" priority="3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4">
    <cfRule type="colorScale" priority="3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4">
    <cfRule type="colorScale" priority="3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4">
    <cfRule type="colorScale" priority="3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4">
    <cfRule type="colorScale" priority="3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4">
    <cfRule type="colorScale" priority="3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4">
    <cfRule type="colorScale" priority="3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4">
    <cfRule type="colorScale" priority="3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4">
    <cfRule type="colorScale" priority="3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4">
    <cfRule type="colorScale" priority="3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4">
    <cfRule type="colorScale" priority="3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4">
    <cfRule type="colorScale" priority="3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4">
    <cfRule type="colorScale" priority="3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4:KN304">
    <cfRule type="cellIs" dxfId="73" priority="3654" operator="lessThan">
      <formula>75</formula>
    </cfRule>
  </conditionalFormatting>
  <conditionalFormatting sqref="KE304:KG304">
    <cfRule type="colorScale" priority="3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4">
    <cfRule type="colorScale" priority="3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4">
    <cfRule type="colorScale" priority="3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4">
    <cfRule type="colorScale" priority="3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4">
    <cfRule type="colorScale" priority="3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4">
    <cfRule type="colorScale" priority="3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4">
    <cfRule type="colorScale" priority="3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4">
    <cfRule type="colorScale" priority="3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4">
    <cfRule type="colorScale" priority="3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4">
    <cfRule type="colorScale" priority="3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4">
    <cfRule type="colorScale" priority="3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4">
    <cfRule type="colorScale" priority="3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4">
    <cfRule type="colorScale" priority="3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4">
    <cfRule type="colorScale" priority="3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4">
    <cfRule type="colorScale" priority="3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4">
    <cfRule type="colorScale" priority="3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:IE304">
    <cfRule type="colorScale" priority="3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">
    <cfRule type="colorScale" priority="3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4">
    <cfRule type="colorScale" priority="3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:IF304 HM304">
    <cfRule type="colorScale" priority="3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4">
    <cfRule type="colorScale" priority="3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4">
    <cfRule type="colorScale" priority="3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4">
    <cfRule type="colorScale" priority="3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4">
    <cfRule type="colorScale" priority="3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2">
    <cfRule type="colorScale" priority="3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2">
    <cfRule type="colorScale" priority="3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2">
    <cfRule type="colorScale" priority="3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2">
    <cfRule type="colorScale" priority="3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2">
    <cfRule type="colorScale" priority="3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2">
    <cfRule type="colorScale" priority="3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2">
    <cfRule type="colorScale" priority="3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2">
    <cfRule type="colorScale" priority="3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2">
    <cfRule type="colorScale" priority="3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2">
    <cfRule type="colorScale" priority="3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2">
    <cfRule type="colorScale" priority="3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2">
    <cfRule type="colorScale" priority="3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2">
    <cfRule type="colorScale" priority="3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2">
    <cfRule type="colorScale" priority="3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2">
    <cfRule type="colorScale" priority="3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2">
    <cfRule type="colorScale" priority="3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2">
    <cfRule type="colorScale" priority="3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2">
    <cfRule type="colorScale" priority="3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2">
    <cfRule type="colorScale" priority="3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2">
    <cfRule type="colorScale" priority="3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2">
    <cfRule type="colorScale" priority="3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2">
    <cfRule type="colorScale" priority="3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2">
    <cfRule type="colorScale" priority="3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2">
    <cfRule type="colorScale" priority="3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2">
    <cfRule type="colorScale" priority="3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2">
    <cfRule type="colorScale" priority="3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2">
    <cfRule type="colorScale" priority="3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2:KN302">
    <cfRule type="cellIs" dxfId="72" priority="3601" operator="lessThan">
      <formula>75</formula>
    </cfRule>
  </conditionalFormatting>
  <conditionalFormatting sqref="KE302:KG302">
    <cfRule type="colorScale" priority="3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2">
    <cfRule type="colorScale" priority="3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2">
    <cfRule type="colorScale" priority="3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2">
    <cfRule type="colorScale" priority="3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2">
    <cfRule type="colorScale" priority="3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2">
    <cfRule type="colorScale" priority="3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2">
    <cfRule type="colorScale" priority="3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2">
    <cfRule type="colorScale" priority="3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2">
    <cfRule type="colorScale" priority="3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2">
    <cfRule type="colorScale" priority="3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2">
    <cfRule type="colorScale" priority="3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2">
    <cfRule type="colorScale" priority="3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2">
    <cfRule type="colorScale" priority="3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2">
    <cfRule type="colorScale" priority="3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2">
    <cfRule type="colorScale" priority="3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2">
    <cfRule type="colorScale" priority="3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:IE302">
    <cfRule type="colorScale" priority="3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">
    <cfRule type="colorScale" priority="3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2">
    <cfRule type="colorScale" priority="3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:IF302 HM302">
    <cfRule type="colorScale" priority="3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2">
    <cfRule type="colorScale" priority="3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2">
    <cfRule type="colorScale" priority="3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2">
    <cfRule type="colorScale" priority="3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2">
    <cfRule type="colorScale" priority="3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">
    <cfRule type="cellIs" dxfId="71" priority="3591" operator="lessThanOrEqual">
      <formula>0.3</formula>
    </cfRule>
    <cfRule type="cellIs" dxfId="70" priority="3592" operator="greaterThanOrEqual">
      <formula>3</formula>
    </cfRule>
  </conditionalFormatting>
  <conditionalFormatting sqref="BL1">
    <cfRule type="cellIs" dxfId="69" priority="3589" stopIfTrue="1" operator="lessThanOrEqual">
      <formula>0.549</formula>
    </cfRule>
    <cfRule type="cellIs" dxfId="68" priority="3590" operator="greaterThanOrEqual">
      <formula>2.5</formula>
    </cfRule>
  </conditionalFormatting>
  <conditionalFormatting sqref="CM1">
    <cfRule type="colorScale" priority="3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">
    <cfRule type="colorScale" priority="3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">
    <cfRule type="colorScale" priority="3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">
    <cfRule type="colorScale" priority="3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">
    <cfRule type="colorScale" priority="3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">
    <cfRule type="colorScale" priority="3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">
    <cfRule type="colorScale" priority="3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">
    <cfRule type="colorScale" priority="3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">
    <cfRule type="colorScale" priority="3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">
    <cfRule type="colorScale" priority="3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">
    <cfRule type="colorScale" priority="3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">
    <cfRule type="colorScale" priority="3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">
    <cfRule type="colorScale" priority="3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">
    <cfRule type="colorScale" priority="3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">
    <cfRule type="colorScale" priority="3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">
    <cfRule type="colorScale" priority="3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">
    <cfRule type="colorScale" priority="3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">
    <cfRule type="colorScale" priority="3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">
    <cfRule type="colorScale" priority="3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">
    <cfRule type="colorScale" priority="3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">
    <cfRule type="colorScale" priority="3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F1 HM1">
    <cfRule type="colorScale" priority="3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">
    <cfRule type="colorScale" priority="3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">
    <cfRule type="colorScale" priority="3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">
    <cfRule type="colorScale" priority="3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">
    <cfRule type="colorScale" priority="3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">
    <cfRule type="colorScale" priority="3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">
    <cfRule type="colorScale" priority="3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3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3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">
    <cfRule type="colorScale" priority="3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3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3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3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">
    <cfRule type="colorScale" priority="3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">
    <cfRule type="colorScale" priority="3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">
    <cfRule type="colorScale" priority="3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">
    <cfRule type="colorScale" priority="3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">
    <cfRule type="colorScale" priority="3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">
    <cfRule type="colorScale" priority="3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">
    <cfRule type="colorScale" priority="3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">
    <cfRule type="colorScale" priority="3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">
    <cfRule type="colorScale" priority="3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">
    <cfRule type="colorScale" priority="3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">
    <cfRule type="colorScale" priority="3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">
    <cfRule type="colorScale" priority="3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">
    <cfRule type="colorScale" priority="3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">
    <cfRule type="colorScale" priority="3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">
    <cfRule type="colorScale" priority="3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">
    <cfRule type="colorScale" priority="3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">
    <cfRule type="colorScale" priority="3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">
    <cfRule type="colorScale" priority="3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">
    <cfRule type="colorScale" priority="3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">
    <cfRule type="colorScale" priority="3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">
    <cfRule type="colorScale" priority="3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">
    <cfRule type="colorScale" priority="3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">
    <cfRule type="colorScale" priority="3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">
    <cfRule type="colorScale" priority="3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">
    <cfRule type="colorScale" priority="3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">
    <cfRule type="colorScale" priority="3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">
    <cfRule type="colorScale" priority="3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">
    <cfRule type="colorScale" priority="3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1">
    <cfRule type="cellIs" dxfId="67" priority="3399" operator="greaterThan">
      <formula>9000</formula>
    </cfRule>
    <cfRule type="cellIs" dxfId="66" priority="3400" operator="between">
      <formula>7451</formula>
      <formula>9000</formula>
    </cfRule>
    <cfRule type="cellIs" dxfId="65" priority="3401" operator="lessThan">
      <formula>7451</formula>
    </cfRule>
  </conditionalFormatting>
  <conditionalFormatting sqref="KM1:KN1">
    <cfRule type="cellIs" dxfId="64" priority="3398" operator="lessThan">
      <formula>75</formula>
    </cfRule>
  </conditionalFormatting>
  <conditionalFormatting sqref="KJ1">
    <cfRule type="colorScale" priority="3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">
    <cfRule type="colorScale" priority="3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">
    <cfRule type="colorScale" priority="3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1:KG1">
    <cfRule type="colorScale" priority="3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">
    <cfRule type="colorScale" priority="3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">
    <cfRule type="colorScale" priority="3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">
    <cfRule type="colorScale" priority="3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">
    <cfRule type="colorScale" priority="3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6:GW19">
    <cfRule type="colorScale" priority="3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6:HA19">
    <cfRule type="colorScale" priority="3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6:HB19">
    <cfRule type="colorScale" priority="3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6:HC19">
    <cfRule type="colorScale" priority="3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6:HE19">
    <cfRule type="colorScale" priority="3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6:HF19">
    <cfRule type="colorScale" priority="3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6:HG19">
    <cfRule type="colorScale" priority="3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6:HH19">
    <cfRule type="colorScale" priority="3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6:HI19">
    <cfRule type="colorScale" priority="3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6:HJ19">
    <cfRule type="colorScale" priority="3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6:HK19">
    <cfRule type="colorScale" priority="3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6:HL19">
    <cfRule type="colorScale" priority="3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6:HM19 ID16:IF19">
    <cfRule type="colorScale" priority="3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6:GX19">
    <cfRule type="colorScale" priority="3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6:IE19">
    <cfRule type="colorScale" priority="3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6:HM19">
    <cfRule type="colorScale" priority="3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6:HA19">
    <cfRule type="colorScale" priority="3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6:HB19">
    <cfRule type="colorScale" priority="3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6:HC19">
    <cfRule type="colorScale" priority="3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6:HD19">
    <cfRule type="colorScale" priority="3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6:HE19">
    <cfRule type="colorScale" priority="3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6:HF19">
    <cfRule type="colorScale" priority="3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6:HG19">
    <cfRule type="colorScale" priority="3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6:HH19">
    <cfRule type="colorScale" priority="3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6:HI19">
    <cfRule type="colorScale" priority="3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6:HJ19">
    <cfRule type="colorScale" priority="3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6:HK19">
    <cfRule type="colorScale" priority="3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6:HL19">
    <cfRule type="colorScale" priority="3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6:HM19">
    <cfRule type="colorScale" priority="3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6:HN19">
    <cfRule type="colorScale" priority="3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6:HO19">
    <cfRule type="colorScale" priority="3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6:HP19">
    <cfRule type="colorScale" priority="3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6:HQ19">
    <cfRule type="colorScale" priority="3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6:HR19">
    <cfRule type="colorScale" priority="3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6:HS19">
    <cfRule type="colorScale" priority="3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6:HT19">
    <cfRule type="colorScale" priority="3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6:HU19">
    <cfRule type="colorScale" priority="3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6:HV19">
    <cfRule type="colorScale" priority="3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6:HW19">
    <cfRule type="colorScale" priority="3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6:HX19">
    <cfRule type="colorScale" priority="3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6:HY19">
    <cfRule type="colorScale" priority="3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6:HZ19">
    <cfRule type="colorScale" priority="3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6:IA19">
    <cfRule type="colorScale" priority="3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6:KN19">
    <cfRule type="cellIs" dxfId="63" priority="3342" operator="lessThan">
      <formula>75</formula>
    </cfRule>
  </conditionalFormatting>
  <conditionalFormatting sqref="KE16:KG19">
    <cfRule type="colorScale" priority="3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6:KH19">
    <cfRule type="colorScale" priority="3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6:KI19">
    <cfRule type="colorScale" priority="3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6:KL19">
    <cfRule type="colorScale" priority="3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6:KJ19">
    <cfRule type="colorScale" priority="3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6:KK19">
    <cfRule type="colorScale" priority="3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6:ID19">
    <cfRule type="colorScale" priority="3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6:IE19">
    <cfRule type="colorScale" priority="3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6:KT19">
    <cfRule type="colorScale" priority="3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">
    <cfRule type="colorScale" priority="3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">
    <cfRule type="colorScale" priority="3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">
    <cfRule type="colorScale" priority="3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">
    <cfRule type="colorScale" priority="3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">
    <cfRule type="colorScale" priority="3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">
    <cfRule type="colorScale" priority="3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">
    <cfRule type="colorScale" priority="3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">
    <cfRule type="colorScale" priority="3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">
    <cfRule type="colorScale" priority="3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">
    <cfRule type="colorScale" priority="3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">
    <cfRule type="colorScale" priority="3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">
    <cfRule type="colorScale" priority="3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:IF20 HM20">
    <cfRule type="colorScale" priority="3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">
    <cfRule type="colorScale" priority="3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:IE20">
    <cfRule type="colorScale" priority="3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">
    <cfRule type="colorScale" priority="3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">
    <cfRule type="colorScale" priority="3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">
    <cfRule type="colorScale" priority="3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">
    <cfRule type="colorScale" priority="3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0">
    <cfRule type="colorScale" priority="3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">
    <cfRule type="colorScale" priority="3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">
    <cfRule type="colorScale" priority="3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">
    <cfRule type="colorScale" priority="3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">
    <cfRule type="colorScale" priority="3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">
    <cfRule type="colorScale" priority="3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">
    <cfRule type="colorScale" priority="3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">
    <cfRule type="colorScale" priority="3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">
    <cfRule type="colorScale" priority="3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">
    <cfRule type="colorScale" priority="3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0">
    <cfRule type="colorScale" priority="3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0">
    <cfRule type="colorScale" priority="3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0">
    <cfRule type="colorScale" priority="3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0">
    <cfRule type="colorScale" priority="3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0">
    <cfRule type="colorScale" priority="3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0">
    <cfRule type="colorScale" priority="3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0">
    <cfRule type="colorScale" priority="3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0">
    <cfRule type="colorScale" priority="3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0">
    <cfRule type="colorScale" priority="3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0">
    <cfRule type="colorScale" priority="3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0">
    <cfRule type="colorScale" priority="3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0">
    <cfRule type="colorScale" priority="3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0">
    <cfRule type="colorScale" priority="3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0">
    <cfRule type="colorScale" priority="3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0:KN20">
    <cfRule type="cellIs" dxfId="62" priority="3289" operator="lessThan">
      <formula>75</formula>
    </cfRule>
  </conditionalFormatting>
  <conditionalFormatting sqref="KE20:KG20">
    <cfRule type="colorScale" priority="3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0">
    <cfRule type="colorScale" priority="3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0">
    <cfRule type="colorScale" priority="3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0">
    <cfRule type="colorScale" priority="3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0">
    <cfRule type="colorScale" priority="3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0">
    <cfRule type="colorScale" priority="3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">
    <cfRule type="colorScale" priority="3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">
    <cfRule type="colorScale" priority="3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0">
    <cfRule type="colorScale" priority="3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">
    <cfRule type="colorScale" priority="3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">
    <cfRule type="colorScale" priority="3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">
    <cfRule type="colorScale" priority="3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">
    <cfRule type="colorScale" priority="3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">
    <cfRule type="colorScale" priority="3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">
    <cfRule type="colorScale" priority="3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">
    <cfRule type="colorScale" priority="3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">
    <cfRule type="colorScale" priority="3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">
    <cfRule type="colorScale" priority="3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">
    <cfRule type="colorScale" priority="3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">
    <cfRule type="colorScale" priority="3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">
    <cfRule type="colorScale" priority="3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:IF21 HM21">
    <cfRule type="colorScale" priority="3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">
    <cfRule type="colorScale" priority="3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:IE21">
    <cfRule type="colorScale" priority="3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">
    <cfRule type="colorScale" priority="3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">
    <cfRule type="colorScale" priority="3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">
    <cfRule type="colorScale" priority="3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">
    <cfRule type="colorScale" priority="3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1">
    <cfRule type="colorScale" priority="3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">
    <cfRule type="colorScale" priority="3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">
    <cfRule type="colorScale" priority="3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">
    <cfRule type="colorScale" priority="3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">
    <cfRule type="colorScale" priority="3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">
    <cfRule type="colorScale" priority="3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">
    <cfRule type="colorScale" priority="3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">
    <cfRule type="colorScale" priority="3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">
    <cfRule type="colorScale" priority="3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">
    <cfRule type="colorScale" priority="3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1">
    <cfRule type="colorScale" priority="3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1">
    <cfRule type="colorScale" priority="3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1">
    <cfRule type="colorScale" priority="3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1">
    <cfRule type="colorScale" priority="3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1">
    <cfRule type="colorScale" priority="3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1">
    <cfRule type="colorScale" priority="3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1">
    <cfRule type="colorScale" priority="3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1">
    <cfRule type="colorScale" priority="3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1">
    <cfRule type="colorScale" priority="3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1">
    <cfRule type="colorScale" priority="3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1">
    <cfRule type="colorScale" priority="3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1">
    <cfRule type="colorScale" priority="3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1">
    <cfRule type="colorScale" priority="3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1">
    <cfRule type="colorScale" priority="3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1:KN21">
    <cfRule type="cellIs" dxfId="61" priority="3236" operator="lessThan">
      <formula>75</formula>
    </cfRule>
  </conditionalFormatting>
  <conditionalFormatting sqref="KE21:KG21">
    <cfRule type="colorScale" priority="3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1">
    <cfRule type="colorScale" priority="3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1">
    <cfRule type="colorScale" priority="3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1">
    <cfRule type="colorScale" priority="3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1">
    <cfRule type="colorScale" priority="3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1">
    <cfRule type="colorScale" priority="3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">
    <cfRule type="colorScale" priority="3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">
    <cfRule type="colorScale" priority="3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1">
    <cfRule type="colorScale" priority="3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99">
    <cfRule type="colorScale" priority="3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99">
    <cfRule type="colorScale" priority="3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99">
    <cfRule type="colorScale" priority="3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99">
    <cfRule type="colorScale" priority="3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99">
    <cfRule type="colorScale" priority="3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99">
    <cfRule type="colorScale" priority="3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99">
    <cfRule type="colorScale" priority="3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99">
    <cfRule type="colorScale" priority="3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99">
    <cfRule type="colorScale" priority="3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99">
    <cfRule type="colorScale" priority="3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99">
    <cfRule type="colorScale" priority="3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99">
    <cfRule type="colorScale" priority="3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99:IF99 HM99">
    <cfRule type="colorScale" priority="3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99">
    <cfRule type="colorScale" priority="3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99:IE99">
    <cfRule type="colorScale" priority="3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99">
    <cfRule type="colorScale" priority="3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99">
    <cfRule type="colorScale" priority="3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99">
    <cfRule type="colorScale" priority="3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99">
    <cfRule type="colorScale" priority="3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99">
    <cfRule type="colorScale" priority="3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99">
    <cfRule type="colorScale" priority="3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99">
    <cfRule type="colorScale" priority="3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99">
    <cfRule type="colorScale" priority="3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99">
    <cfRule type="colorScale" priority="3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99">
    <cfRule type="colorScale" priority="3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99">
    <cfRule type="colorScale" priority="3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99">
    <cfRule type="colorScale" priority="3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99">
    <cfRule type="colorScale" priority="3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99">
    <cfRule type="colorScale" priority="3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99">
    <cfRule type="colorScale" priority="3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99">
    <cfRule type="colorScale" priority="3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99">
    <cfRule type="colorScale" priority="3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99">
    <cfRule type="colorScale" priority="3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99">
    <cfRule type="colorScale" priority="3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99">
    <cfRule type="colorScale" priority="3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99">
    <cfRule type="colorScale" priority="3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99">
    <cfRule type="colorScale" priority="3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99">
    <cfRule type="colorScale" priority="3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99">
    <cfRule type="colorScale" priority="3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99">
    <cfRule type="colorScale" priority="3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99">
    <cfRule type="colorScale" priority="3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99">
    <cfRule type="colorScale" priority="3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99">
    <cfRule type="colorScale" priority="3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99:KN99">
    <cfRule type="cellIs" dxfId="60" priority="3183" operator="lessThan">
      <formula>75</formula>
    </cfRule>
  </conditionalFormatting>
  <conditionalFormatting sqref="KE99:KG99">
    <cfRule type="colorScale" priority="3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99">
    <cfRule type="colorScale" priority="3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99">
    <cfRule type="colorScale" priority="3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99">
    <cfRule type="colorScale" priority="3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99">
    <cfRule type="colorScale" priority="3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99">
    <cfRule type="colorScale" priority="3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99">
    <cfRule type="colorScale" priority="3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99">
    <cfRule type="colorScale" priority="3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99">
    <cfRule type="colorScale" priority="3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0">
    <cfRule type="colorScale" priority="3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0">
    <cfRule type="colorScale" priority="3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0">
    <cfRule type="colorScale" priority="3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0">
    <cfRule type="colorScale" priority="3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0">
    <cfRule type="colorScale" priority="3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0">
    <cfRule type="colorScale" priority="3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0">
    <cfRule type="colorScale" priority="3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0">
    <cfRule type="colorScale" priority="3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0">
    <cfRule type="colorScale" priority="3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0">
    <cfRule type="colorScale" priority="3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0">
    <cfRule type="colorScale" priority="3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0">
    <cfRule type="colorScale" priority="3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0:IF100 HM100">
    <cfRule type="colorScale" priority="3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0">
    <cfRule type="colorScale" priority="3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0:IE100">
    <cfRule type="colorScale" priority="3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0">
    <cfRule type="colorScale" priority="3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0">
    <cfRule type="colorScale" priority="3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0">
    <cfRule type="colorScale" priority="3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0">
    <cfRule type="colorScale" priority="3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0">
    <cfRule type="colorScale" priority="3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0">
    <cfRule type="colorScale" priority="3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0">
    <cfRule type="colorScale" priority="3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0">
    <cfRule type="colorScale" priority="3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0">
    <cfRule type="colorScale" priority="3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0">
    <cfRule type="colorScale" priority="3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0">
    <cfRule type="colorScale" priority="3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0">
    <cfRule type="colorScale" priority="3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0">
    <cfRule type="colorScale" priority="3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0">
    <cfRule type="colorScale" priority="3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0">
    <cfRule type="colorScale" priority="3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0">
    <cfRule type="colorScale" priority="3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0">
    <cfRule type="colorScale" priority="3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0">
    <cfRule type="colorScale" priority="3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0">
    <cfRule type="colorScale" priority="3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0">
    <cfRule type="colorScale" priority="3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0">
    <cfRule type="colorScale" priority="3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0">
    <cfRule type="colorScale" priority="3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0">
    <cfRule type="colorScale" priority="3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0">
    <cfRule type="colorScale" priority="3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0">
    <cfRule type="colorScale" priority="3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0">
    <cfRule type="colorScale" priority="3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0">
    <cfRule type="colorScale" priority="3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0">
    <cfRule type="colorScale" priority="3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0:KN100">
    <cfRule type="cellIs" dxfId="59" priority="3130" operator="lessThan">
      <formula>75</formula>
    </cfRule>
  </conditionalFormatting>
  <conditionalFormatting sqref="KE100:KG100">
    <cfRule type="colorScale" priority="3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0">
    <cfRule type="colorScale" priority="3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0">
    <cfRule type="colorScale" priority="3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0">
    <cfRule type="colorScale" priority="3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0">
    <cfRule type="colorScale" priority="3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0">
    <cfRule type="colorScale" priority="3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0">
    <cfRule type="colorScale" priority="3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0">
    <cfRule type="colorScale" priority="3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0">
    <cfRule type="colorScale" priority="3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1">
    <cfRule type="colorScale" priority="3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1">
    <cfRule type="colorScale" priority="3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1">
    <cfRule type="colorScale" priority="3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1">
    <cfRule type="colorScale" priority="3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1">
    <cfRule type="colorScale" priority="3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1">
    <cfRule type="colorScale" priority="3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1">
    <cfRule type="colorScale" priority="3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1">
    <cfRule type="colorScale" priority="3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1">
    <cfRule type="colorScale" priority="3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1">
    <cfRule type="colorScale" priority="3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1">
    <cfRule type="colorScale" priority="3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1">
    <cfRule type="colorScale" priority="3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1:IF101 HM101">
    <cfRule type="colorScale" priority="3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1">
    <cfRule type="colorScale" priority="3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1:IE101">
    <cfRule type="colorScale" priority="3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1">
    <cfRule type="colorScale" priority="3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1">
    <cfRule type="colorScale" priority="3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1">
    <cfRule type="colorScale" priority="3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1">
    <cfRule type="colorScale" priority="3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1">
    <cfRule type="colorScale" priority="3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1">
    <cfRule type="colorScale" priority="3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1">
    <cfRule type="colorScale" priority="3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1">
    <cfRule type="colorScale" priority="3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1">
    <cfRule type="colorScale" priority="3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1">
    <cfRule type="colorScale" priority="3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1">
    <cfRule type="colorScale" priority="3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1">
    <cfRule type="colorScale" priority="3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1">
    <cfRule type="colorScale" priority="3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1">
    <cfRule type="colorScale" priority="3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1">
    <cfRule type="colorScale" priority="3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1">
    <cfRule type="colorScale" priority="3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1">
    <cfRule type="colorScale" priority="3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1">
    <cfRule type="colorScale" priority="3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1">
    <cfRule type="colorScale" priority="3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1">
    <cfRule type="colorScale" priority="3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1">
    <cfRule type="colorScale" priority="3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1">
    <cfRule type="colorScale" priority="3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1">
    <cfRule type="colorScale" priority="3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1">
    <cfRule type="colorScale" priority="3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1">
    <cfRule type="colorScale" priority="3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1">
    <cfRule type="colorScale" priority="3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1">
    <cfRule type="colorScale" priority="3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1">
    <cfRule type="colorScale" priority="3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1:KN101">
    <cfRule type="cellIs" dxfId="58" priority="3077" operator="lessThan">
      <formula>75</formula>
    </cfRule>
  </conditionalFormatting>
  <conditionalFormatting sqref="KE101:KG101">
    <cfRule type="colorScale" priority="3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1">
    <cfRule type="colorScale" priority="3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1">
    <cfRule type="colorScale" priority="3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1">
    <cfRule type="colorScale" priority="3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1">
    <cfRule type="colorScale" priority="3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1">
    <cfRule type="colorScale" priority="3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1">
    <cfRule type="colorScale" priority="3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1">
    <cfRule type="colorScale" priority="3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1">
    <cfRule type="colorScale" priority="3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2">
    <cfRule type="colorScale" priority="3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2">
    <cfRule type="colorScale" priority="3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2">
    <cfRule type="colorScale" priority="3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2">
    <cfRule type="colorScale" priority="3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2">
    <cfRule type="colorScale" priority="3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2">
    <cfRule type="colorScale" priority="3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2">
    <cfRule type="colorScale" priority="3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2">
    <cfRule type="colorScale" priority="3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2">
    <cfRule type="colorScale" priority="3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2">
    <cfRule type="colorScale" priority="3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2">
    <cfRule type="colorScale" priority="3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2">
    <cfRule type="colorScale" priority="3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2:IF102 HM102">
    <cfRule type="colorScale" priority="3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2">
    <cfRule type="colorScale" priority="3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2:IE102">
    <cfRule type="colorScale" priority="3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2">
    <cfRule type="colorScale" priority="3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2">
    <cfRule type="colorScale" priority="3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2">
    <cfRule type="colorScale" priority="3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2">
    <cfRule type="colorScale" priority="3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2">
    <cfRule type="colorScale" priority="3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2">
    <cfRule type="colorScale" priority="3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2">
    <cfRule type="colorScale" priority="3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2">
    <cfRule type="colorScale" priority="3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2">
    <cfRule type="colorScale" priority="3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2">
    <cfRule type="colorScale" priority="3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2">
    <cfRule type="colorScale" priority="3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2">
    <cfRule type="colorScale" priority="3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2">
    <cfRule type="colorScale" priority="3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2">
    <cfRule type="colorScale" priority="3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2">
    <cfRule type="colorScale" priority="3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2">
    <cfRule type="colorScale" priority="3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2">
    <cfRule type="colorScale" priority="3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2">
    <cfRule type="colorScale" priority="3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2">
    <cfRule type="colorScale" priority="3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2">
    <cfRule type="colorScale" priority="3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2">
    <cfRule type="colorScale" priority="3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2">
    <cfRule type="colorScale" priority="3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2">
    <cfRule type="colorScale" priority="3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2">
    <cfRule type="colorScale" priority="3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2">
    <cfRule type="colorScale" priority="3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2">
    <cfRule type="colorScale" priority="3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2">
    <cfRule type="colorScale" priority="3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2">
    <cfRule type="colorScale" priority="3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2:KN102">
    <cfRule type="cellIs" dxfId="57" priority="3024" operator="lessThan">
      <formula>75</formula>
    </cfRule>
  </conditionalFormatting>
  <conditionalFormatting sqref="KE102:KG102">
    <cfRule type="colorScale" priority="3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2">
    <cfRule type="colorScale" priority="3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2">
    <cfRule type="colorScale" priority="3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2">
    <cfRule type="colorScale" priority="3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2">
    <cfRule type="colorScale" priority="3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2">
    <cfRule type="colorScale" priority="3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2">
    <cfRule type="colorScale" priority="3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2">
    <cfRule type="colorScale" priority="3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2">
    <cfRule type="colorScale" priority="3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3">
    <cfRule type="colorScale" priority="3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3">
    <cfRule type="colorScale" priority="3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3">
    <cfRule type="colorScale" priority="3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3">
    <cfRule type="colorScale" priority="3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3">
    <cfRule type="colorScale" priority="3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3">
    <cfRule type="colorScale" priority="3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3">
    <cfRule type="colorScale" priority="3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3">
    <cfRule type="colorScale" priority="3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3">
    <cfRule type="colorScale" priority="3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3">
    <cfRule type="colorScale" priority="3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3">
    <cfRule type="colorScale" priority="3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3">
    <cfRule type="colorScale" priority="3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3:IF103 HM103">
    <cfRule type="colorScale" priority="3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3">
    <cfRule type="colorScale" priority="3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3:IE103">
    <cfRule type="colorScale" priority="3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3">
    <cfRule type="colorScale" priority="2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3">
    <cfRule type="colorScale" priority="2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3">
    <cfRule type="colorScale" priority="2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3">
    <cfRule type="colorScale" priority="2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3">
    <cfRule type="colorScale" priority="2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3">
    <cfRule type="colorScale" priority="2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3">
    <cfRule type="colorScale" priority="2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3">
    <cfRule type="colorScale" priority="2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3">
    <cfRule type="colorScale" priority="2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3">
    <cfRule type="colorScale" priority="2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3">
    <cfRule type="colorScale" priority="2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3">
    <cfRule type="colorScale" priority="2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3">
    <cfRule type="colorScale" priority="2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3">
    <cfRule type="colorScale" priority="2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3">
    <cfRule type="colorScale" priority="2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3">
    <cfRule type="colorScale" priority="2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3">
    <cfRule type="colorScale" priority="2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3">
    <cfRule type="colorScale" priority="2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3">
    <cfRule type="colorScale" priority="2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3">
    <cfRule type="colorScale" priority="2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3">
    <cfRule type="colorScale" priority="2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3">
    <cfRule type="colorScale" priority="2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3">
    <cfRule type="colorScale" priority="2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3">
    <cfRule type="colorScale" priority="2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3">
    <cfRule type="colorScale" priority="2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3">
    <cfRule type="colorScale" priority="2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3">
    <cfRule type="colorScale" priority="2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3">
    <cfRule type="colorScale" priority="2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3:KN103">
    <cfRule type="cellIs" dxfId="56" priority="2971" operator="lessThan">
      <formula>75</formula>
    </cfRule>
  </conditionalFormatting>
  <conditionalFormatting sqref="KE103:KG103">
    <cfRule type="colorScale" priority="2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3">
    <cfRule type="colorScale" priority="2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3">
    <cfRule type="colorScale" priority="2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3">
    <cfRule type="colorScale" priority="3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3">
    <cfRule type="colorScale" priority="3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3">
    <cfRule type="colorScale" priority="3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3">
    <cfRule type="colorScale" priority="3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3">
    <cfRule type="colorScale" priority="3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3">
    <cfRule type="colorScale" priority="2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4:GW105">
    <cfRule type="colorScale" priority="2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4:HA105">
    <cfRule type="colorScale" priority="2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4:HB105">
    <cfRule type="colorScale" priority="2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4:HC105">
    <cfRule type="colorScale" priority="2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4:HE105">
    <cfRule type="colorScale" priority="2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4:HF105">
    <cfRule type="colorScale" priority="2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4:HG105">
    <cfRule type="colorScale" priority="2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4:HH105">
    <cfRule type="colorScale" priority="2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4:HI105">
    <cfRule type="colorScale" priority="2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4:HJ105">
    <cfRule type="colorScale" priority="2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4:HK105">
    <cfRule type="colorScale" priority="2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4:HL105">
    <cfRule type="colorScale" priority="2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4:HM105 ID104:IF105">
    <cfRule type="colorScale" priority="2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4:GX105">
    <cfRule type="colorScale" priority="2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4:IE105">
    <cfRule type="colorScale" priority="2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4:HM105">
    <cfRule type="colorScale" priority="2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4:HA105">
    <cfRule type="colorScale" priority="2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4:HB105">
    <cfRule type="colorScale" priority="2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4:HC105">
    <cfRule type="colorScale" priority="2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4:HD105"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4:HE105">
    <cfRule type="colorScale" priority="2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4:HF105">
    <cfRule type="colorScale" priority="2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4:HG105">
    <cfRule type="colorScale" priority="2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4:HH105">
    <cfRule type="colorScale" priority="2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4:HI105">
    <cfRule type="colorScale" priority="2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4:HJ105">
    <cfRule type="colorScale" priority="2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4:HK105">
    <cfRule type="colorScale" priority="2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4:HL105">
    <cfRule type="colorScale" priority="2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4:HM105">
    <cfRule type="colorScale" priority="2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4:HN105">
    <cfRule type="colorScale" priority="2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4:HO105">
    <cfRule type="colorScale" priority="2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4:HP105">
    <cfRule type="colorScale" priority="2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4:HQ105">
    <cfRule type="colorScale" priority="2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4:HR105">
    <cfRule type="colorScale" priority="2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4:HS105">
    <cfRule type="colorScale" priority="2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4:HT105">
    <cfRule type="colorScale" priority="2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4:HU105">
    <cfRule type="colorScale" priority="2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4:HV105">
    <cfRule type="colorScale" priority="2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4:HW105">
    <cfRule type="colorScale" priority="2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4:HX105">
    <cfRule type="colorScale" priority="2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4:HY105">
    <cfRule type="colorScale" priority="2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4:HZ105">
    <cfRule type="colorScale" priority="2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4:IA105">
    <cfRule type="colorScale" priority="2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4:KN105">
    <cfRule type="cellIs" dxfId="55" priority="2918" operator="lessThan">
      <formula>75</formula>
    </cfRule>
  </conditionalFormatting>
  <conditionalFormatting sqref="KE104:KG105">
    <cfRule type="colorScale" priority="2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4:KH105">
    <cfRule type="colorScale" priority="2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4:KI105">
    <cfRule type="colorScale" priority="2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4:KL105">
    <cfRule type="colorScale" priority="2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4:KJ105">
    <cfRule type="colorScale" priority="2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4:KK105">
    <cfRule type="colorScale" priority="2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4:ID105">
    <cfRule type="colorScale" priority="2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4:IE105">
    <cfRule type="colorScale" priority="2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4:KT105">
    <cfRule type="colorScale" priority="2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6">
    <cfRule type="colorScale" priority="2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6">
    <cfRule type="colorScale" priority="2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6">
    <cfRule type="colorScale" priority="2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6">
    <cfRule type="colorScale" priority="2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6">
    <cfRule type="colorScale" priority="2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6">
    <cfRule type="colorScale" priority="2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6">
    <cfRule type="colorScale" priority="2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6">
    <cfRule type="colorScale" priority="2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6">
    <cfRule type="colorScale" priority="2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6">
    <cfRule type="colorScale" priority="2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6">
    <cfRule type="colorScale" priority="2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6">
    <cfRule type="colorScale" priority="2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6:IF106 HM106">
    <cfRule type="colorScale" priority="2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6">
    <cfRule type="colorScale" priority="2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6:IE106">
    <cfRule type="colorScale" priority="2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6">
    <cfRule type="colorScale" priority="2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6">
    <cfRule type="colorScale" priority="2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6">
    <cfRule type="colorScale" priority="2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6">
    <cfRule type="colorScale" priority="2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6">
    <cfRule type="colorScale" priority="2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6">
    <cfRule type="colorScale" priority="2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6">
    <cfRule type="colorScale" priority="2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6">
    <cfRule type="colorScale" priority="2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6">
    <cfRule type="colorScale" priority="2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6">
    <cfRule type="colorScale" priority="2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6">
    <cfRule type="colorScale" priority="2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6">
    <cfRule type="colorScale" priority="2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6">
    <cfRule type="colorScale" priority="2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6">
    <cfRule type="colorScale" priority="2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6">
    <cfRule type="colorScale" priority="2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6">
    <cfRule type="colorScale" priority="2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6">
    <cfRule type="colorScale" priority="2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6">
    <cfRule type="colorScale" priority="2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6">
    <cfRule type="colorScale" priority="2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6">
    <cfRule type="colorScale" priority="2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6">
    <cfRule type="colorScale" priority="2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6">
    <cfRule type="colorScale" priority="2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6">
    <cfRule type="colorScale" priority="2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6">
    <cfRule type="colorScale" priority="2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6">
    <cfRule type="colorScale" priority="2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6">
    <cfRule type="colorScale" priority="2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6">
    <cfRule type="colorScale" priority="2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6">
    <cfRule type="colorScale" priority="2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6:KN106">
    <cfRule type="cellIs" dxfId="54" priority="2865" operator="lessThan">
      <formula>75</formula>
    </cfRule>
  </conditionalFormatting>
  <conditionalFormatting sqref="KE106:KG106">
    <cfRule type="colorScale" priority="2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6">
    <cfRule type="colorScale" priority="2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6">
    <cfRule type="colorScale" priority="2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6">
    <cfRule type="colorScale" priority="2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6">
    <cfRule type="colorScale" priority="2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6">
    <cfRule type="colorScale" priority="2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6">
    <cfRule type="colorScale" priority="2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6">
    <cfRule type="colorScale" priority="2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6">
    <cfRule type="colorScale" priority="2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7">
    <cfRule type="colorScale" priority="2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7">
    <cfRule type="colorScale" priority="2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7">
    <cfRule type="colorScale" priority="2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7">
    <cfRule type="colorScale" priority="2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7">
    <cfRule type="colorScale" priority="2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7">
    <cfRule type="colorScale" priority="2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7">
    <cfRule type="colorScale" priority="2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7">
    <cfRule type="colorScale" priority="2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7">
    <cfRule type="colorScale" priority="2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7">
    <cfRule type="colorScale" priority="2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7">
    <cfRule type="colorScale" priority="2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7">
    <cfRule type="colorScale" priority="2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7:IF107 HM107">
    <cfRule type="colorScale" priority="2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7">
    <cfRule type="colorScale" priority="2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7:IE107">
    <cfRule type="colorScale" priority="2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7">
    <cfRule type="colorScale" priority="2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7">
    <cfRule type="colorScale" priority="2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7">
    <cfRule type="colorScale" priority="2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7">
    <cfRule type="colorScale" priority="2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7">
    <cfRule type="colorScale" priority="2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7">
    <cfRule type="colorScale" priority="2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7">
    <cfRule type="colorScale" priority="2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7">
    <cfRule type="colorScale" priority="2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7">
    <cfRule type="colorScale" priority="2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7">
    <cfRule type="colorScale" priority="2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7">
    <cfRule type="colorScale" priority="2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7">
    <cfRule type="colorScale" priority="2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7">
    <cfRule type="colorScale" priority="2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7">
    <cfRule type="colorScale" priority="2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7">
    <cfRule type="colorScale" priority="2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7">
    <cfRule type="colorScale" priority="2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7">
    <cfRule type="colorScale" priority="2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7">
    <cfRule type="colorScale" priority="2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7">
    <cfRule type="colorScale" priority="2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7">
    <cfRule type="colorScale" priority="2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7">
    <cfRule type="colorScale" priority="2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7">
    <cfRule type="colorScale" priority="2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7">
    <cfRule type="colorScale" priority="2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7">
    <cfRule type="colorScale" priority="2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7">
    <cfRule type="colorScale" priority="2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7">
    <cfRule type="colorScale" priority="2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7">
    <cfRule type="colorScale" priority="2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7">
    <cfRule type="colorScale" priority="2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7:KN107">
    <cfRule type="cellIs" dxfId="53" priority="2812" operator="lessThan">
      <formula>75</formula>
    </cfRule>
  </conditionalFormatting>
  <conditionalFormatting sqref="KE107:KG107">
    <cfRule type="colorScale" priority="2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7">
    <cfRule type="colorScale" priority="2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7">
    <cfRule type="colorScale" priority="2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7">
    <cfRule type="colorScale" priority="2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7">
    <cfRule type="colorScale" priority="2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7">
    <cfRule type="colorScale" priority="2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7">
    <cfRule type="colorScale" priority="2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7">
    <cfRule type="colorScale" priority="2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7">
    <cfRule type="colorScale" priority="2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8">
    <cfRule type="colorScale" priority="2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8">
    <cfRule type="colorScale" priority="2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8">
    <cfRule type="colorScale" priority="2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8">
    <cfRule type="colorScale" priority="2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8">
    <cfRule type="colorScale" priority="2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8">
    <cfRule type="colorScale" priority="2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8">
    <cfRule type="colorScale" priority="2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8">
    <cfRule type="colorScale" priority="2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8">
    <cfRule type="colorScale" priority="2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8">
    <cfRule type="colorScale" priority="2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8">
    <cfRule type="colorScale" priority="2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8">
    <cfRule type="colorScale" priority="2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8:IF108 HM108">
    <cfRule type="colorScale" priority="2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8">
    <cfRule type="colorScale" priority="2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8:IE108">
    <cfRule type="colorScale" priority="2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8">
    <cfRule type="colorScale" priority="2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8">
    <cfRule type="colorScale" priority="2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8">
    <cfRule type="colorScale" priority="2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8">
    <cfRule type="colorScale" priority="2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8">
    <cfRule type="colorScale" priority="2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8">
    <cfRule type="colorScale" priority="2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8">
    <cfRule type="colorScale" priority="2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8">
    <cfRule type="colorScale" priority="2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8">
    <cfRule type="colorScale" priority="2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8">
    <cfRule type="colorScale" priority="2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8">
    <cfRule type="colorScale" priority="2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8">
    <cfRule type="colorScale" priority="2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8">
    <cfRule type="colorScale" priority="2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8">
    <cfRule type="colorScale" priority="2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8">
    <cfRule type="colorScale" priority="2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8">
    <cfRule type="colorScale" priority="2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8">
    <cfRule type="colorScale" priority="2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8">
    <cfRule type="colorScale" priority="2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8">
    <cfRule type="colorScale" priority="2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8">
    <cfRule type="colorScale" priority="2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8">
    <cfRule type="colorScale" priority="2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8">
    <cfRule type="colorScale" priority="2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8">
    <cfRule type="colorScale" priority="2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8">
    <cfRule type="colorScale" priority="2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8">
    <cfRule type="colorScale" priority="2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8">
    <cfRule type="colorScale" priority="2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8">
    <cfRule type="colorScale" priority="2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8">
    <cfRule type="colorScale" priority="2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8:KN108">
    <cfRule type="cellIs" dxfId="52" priority="2759" operator="lessThan">
      <formula>75</formula>
    </cfRule>
  </conditionalFormatting>
  <conditionalFormatting sqref="KE108:KG108">
    <cfRule type="colorScale" priority="2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8">
    <cfRule type="colorScale" priority="2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8">
    <cfRule type="colorScale" priority="2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8">
    <cfRule type="colorScale" priority="2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8">
    <cfRule type="colorScale" priority="2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8">
    <cfRule type="colorScale" priority="2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8">
    <cfRule type="colorScale" priority="2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8">
    <cfRule type="colorScale" priority="2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8">
    <cfRule type="colorScale" priority="2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09">
    <cfRule type="colorScale" priority="2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9">
    <cfRule type="colorScale" priority="2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9">
    <cfRule type="colorScale" priority="2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9">
    <cfRule type="colorScale" priority="2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9">
    <cfRule type="colorScale" priority="2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9">
    <cfRule type="colorScale" priority="2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9">
    <cfRule type="colorScale" priority="2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9">
    <cfRule type="colorScale" priority="2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9">
    <cfRule type="colorScale" priority="2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9">
    <cfRule type="colorScale" priority="2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9">
    <cfRule type="colorScale" priority="2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9">
    <cfRule type="colorScale" priority="2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9:IF109 HM109">
    <cfRule type="colorScale" priority="2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09">
    <cfRule type="colorScale" priority="2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9:IE109">
    <cfRule type="colorScale" priority="2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9">
    <cfRule type="colorScale" priority="2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09">
    <cfRule type="colorScale" priority="2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09">
    <cfRule type="colorScale" priority="2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09">
    <cfRule type="colorScale" priority="2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09">
    <cfRule type="colorScale" priority="2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09">
    <cfRule type="colorScale" priority="2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09">
    <cfRule type="colorScale" priority="2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09">
    <cfRule type="colorScale" priority="2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09">
    <cfRule type="colorScale" priority="2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09">
    <cfRule type="colorScale" priority="2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09">
    <cfRule type="colorScale" priority="2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09">
    <cfRule type="colorScale" priority="2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09">
    <cfRule type="colorScale" priority="2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09">
    <cfRule type="colorScale" priority="2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09">
    <cfRule type="colorScale" priority="2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09">
    <cfRule type="colorScale" priority="2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09">
    <cfRule type="colorScale" priority="2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09">
    <cfRule type="colorScale" priority="2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09">
    <cfRule type="colorScale" priority="2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09">
    <cfRule type="colorScale" priority="2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09">
    <cfRule type="colorScale" priority="2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09">
    <cfRule type="colorScale" priority="2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09">
    <cfRule type="colorScale" priority="2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09">
    <cfRule type="colorScale" priority="2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09">
    <cfRule type="colorScale" priority="2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09">
    <cfRule type="colorScale" priority="2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09">
    <cfRule type="colorScale" priority="2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09">
    <cfRule type="colorScale" priority="2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09:KN109">
    <cfRule type="cellIs" dxfId="51" priority="2706" operator="lessThan">
      <formula>75</formula>
    </cfRule>
  </conditionalFormatting>
  <conditionalFormatting sqref="KE109:KG109">
    <cfRule type="colorScale" priority="2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09">
    <cfRule type="colorScale" priority="2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09">
    <cfRule type="colorScale" priority="2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09">
    <cfRule type="colorScale" priority="2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09">
    <cfRule type="colorScale" priority="2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09">
    <cfRule type="colorScale" priority="2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09">
    <cfRule type="colorScale" priority="2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09">
    <cfRule type="colorScale" priority="2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09">
    <cfRule type="colorScale" priority="2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0">
    <cfRule type="colorScale" priority="2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0">
    <cfRule type="colorScale" priority="2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0">
    <cfRule type="colorScale" priority="2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0">
    <cfRule type="colorScale" priority="2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0">
    <cfRule type="colorScale" priority="2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0">
    <cfRule type="colorScale" priority="2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0">
    <cfRule type="colorScale" priority="2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0">
    <cfRule type="colorScale" priority="2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0">
    <cfRule type="colorScale" priority="2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0">
    <cfRule type="colorScale" priority="2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0">
    <cfRule type="colorScale" priority="2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0">
    <cfRule type="colorScale" priority="2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0:IF110 HM110">
    <cfRule type="colorScale" priority="2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0">
    <cfRule type="colorScale" priority="2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0:IE110">
    <cfRule type="colorScale" priority="2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0">
    <cfRule type="colorScale" priority="2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0">
    <cfRule type="colorScale" priority="2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0">
    <cfRule type="colorScale" priority="2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0">
    <cfRule type="colorScale" priority="2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0">
    <cfRule type="colorScale" priority="2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0">
    <cfRule type="colorScale" priority="2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0">
    <cfRule type="colorScale" priority="2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0">
    <cfRule type="colorScale" priority="2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0">
    <cfRule type="colorScale" priority="2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0">
    <cfRule type="colorScale" priority="2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0">
    <cfRule type="colorScale" priority="2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0">
    <cfRule type="colorScale" priority="2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0">
    <cfRule type="colorScale" priority="2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0">
    <cfRule type="colorScale" priority="2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0">
    <cfRule type="colorScale" priority="2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0">
    <cfRule type="colorScale" priority="2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0">
    <cfRule type="colorScale" priority="2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0">
    <cfRule type="colorScale" priority="2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0">
    <cfRule type="colorScale" priority="2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0">
    <cfRule type="colorScale" priority="2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0">
    <cfRule type="colorScale" priority="2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0">
    <cfRule type="colorScale" priority="2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0">
    <cfRule type="colorScale" priority="2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0">
    <cfRule type="colorScale" priority="2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0">
    <cfRule type="colorScale" priority="2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0">
    <cfRule type="colorScale" priority="2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0">
    <cfRule type="colorScale" priority="2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0">
    <cfRule type="colorScale" priority="2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0:KN110">
    <cfRule type="cellIs" dxfId="50" priority="2653" operator="lessThan">
      <formula>75</formula>
    </cfRule>
  </conditionalFormatting>
  <conditionalFormatting sqref="KE110:KG110">
    <cfRule type="colorScale" priority="2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0">
    <cfRule type="colorScale" priority="2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0">
    <cfRule type="colorScale" priority="2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0">
    <cfRule type="colorScale" priority="2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0">
    <cfRule type="colorScale" priority="2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0">
    <cfRule type="colorScale" priority="2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0">
    <cfRule type="colorScale" priority="2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0">
    <cfRule type="colorScale" priority="2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0">
    <cfRule type="colorScale" priority="2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1:GW112">
    <cfRule type="colorScale" priority="2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1:HA112">
    <cfRule type="colorScale" priority="2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1:HB112">
    <cfRule type="colorScale" priority="2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1:HC112">
    <cfRule type="colorScale" priority="2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1:HE112">
    <cfRule type="colorScale" priority="2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1:HF112">
    <cfRule type="colorScale" priority="2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1:HG112">
    <cfRule type="colorScale" priority="2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1:HH112">
    <cfRule type="colorScale" priority="2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1:HI112">
    <cfRule type="colorScale" priority="2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1:HJ112">
    <cfRule type="colorScale" priority="2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1:HK112">
    <cfRule type="colorScale" priority="2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1:HL112">
    <cfRule type="colorScale" priority="2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1:HM112 ID111:IF112">
    <cfRule type="colorScale" priority="2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1:GX112">
    <cfRule type="colorScale" priority="2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1:IE112">
    <cfRule type="colorScale" priority="2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1:HM112">
    <cfRule type="colorScale" priority="2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1:HA112">
    <cfRule type="colorScale" priority="2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1:HB112">
    <cfRule type="colorScale" priority="2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1:HC112">
    <cfRule type="colorScale" priority="2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1:HD112">
    <cfRule type="colorScale" priority="2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1:HE112">
    <cfRule type="colorScale" priority="2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1:HF112">
    <cfRule type="colorScale" priority="2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1:HG112">
    <cfRule type="colorScale" priority="2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1:HH112">
    <cfRule type="colorScale" priority="2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1:HI112">
    <cfRule type="colorScale" priority="2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1:HJ112">
    <cfRule type="colorScale" priority="2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1:HK112">
    <cfRule type="colorScale" priority="2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1:HL112">
    <cfRule type="colorScale" priority="2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1:HM112">
    <cfRule type="colorScale" priority="2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1:HN112">
    <cfRule type="colorScale" priority="2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1:HO112">
    <cfRule type="colorScale" priority="2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1:HP112">
    <cfRule type="colorScale" priority="2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1:HQ112">
    <cfRule type="colorScale" priority="2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1:HR112">
    <cfRule type="colorScale" priority="2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1:HS112">
    <cfRule type="colorScale" priority="2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1:HT112">
    <cfRule type="colorScale" priority="2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1:HU112">
    <cfRule type="colorScale" priority="2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1:HV112">
    <cfRule type="colorScale" priority="2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1:HW112">
    <cfRule type="colorScale" priority="2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1:HX112">
    <cfRule type="colorScale" priority="2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1:HY112">
    <cfRule type="colorScale" priority="2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1:HZ112">
    <cfRule type="colorScale" priority="2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1:IA112">
    <cfRule type="colorScale" priority="2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1:KN112">
    <cfRule type="cellIs" dxfId="49" priority="2600" operator="lessThan">
      <formula>75</formula>
    </cfRule>
  </conditionalFormatting>
  <conditionalFormatting sqref="KE111:KG112">
    <cfRule type="colorScale" priority="2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1:KH112">
    <cfRule type="colorScale" priority="2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1:KI112">
    <cfRule type="colorScale" priority="2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1:KL112">
    <cfRule type="colorScale" priority="2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1:KJ112">
    <cfRule type="colorScale" priority="2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1:KK112">
    <cfRule type="colorScale" priority="2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1:ID112">
    <cfRule type="colorScale" priority="2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1:IE112">
    <cfRule type="colorScale" priority="2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1:KT112">
    <cfRule type="colorScale" priority="2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3">
    <cfRule type="colorScale" priority="2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3">
    <cfRule type="colorScale" priority="2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3">
    <cfRule type="colorScale" priority="2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3">
    <cfRule type="colorScale" priority="2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3">
    <cfRule type="colorScale" priority="2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3">
    <cfRule type="colorScale" priority="2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3">
    <cfRule type="colorScale" priority="2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3">
    <cfRule type="colorScale" priority="2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3">
    <cfRule type="colorScale" priority="2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3">
    <cfRule type="colorScale" priority="2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3">
    <cfRule type="colorScale" priority="2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3">
    <cfRule type="colorScale" priority="2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3:IF113 HM113">
    <cfRule type="colorScale" priority="2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3">
    <cfRule type="colorScale" priority="2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3:IE113">
    <cfRule type="colorScale" priority="2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3">
    <cfRule type="colorScale" priority="2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3">
    <cfRule type="colorScale" priority="2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3">
    <cfRule type="colorScale" priority="2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3">
    <cfRule type="colorScale" priority="2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3">
    <cfRule type="colorScale" priority="2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3">
    <cfRule type="colorScale" priority="2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3">
    <cfRule type="colorScale" priority="2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3">
    <cfRule type="colorScale" priority="2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3">
    <cfRule type="colorScale" priority="2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3">
    <cfRule type="colorScale" priority="2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3">
    <cfRule type="colorScale" priority="2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3">
    <cfRule type="colorScale" priority="2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3">
    <cfRule type="colorScale" priority="2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3">
    <cfRule type="colorScale" priority="2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3">
    <cfRule type="colorScale" priority="2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3">
    <cfRule type="colorScale" priority="2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3">
    <cfRule type="colorScale" priority="2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3">
    <cfRule type="colorScale" priority="2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3">
    <cfRule type="colorScale" priority="2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3">
    <cfRule type="colorScale" priority="2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3">
    <cfRule type="colorScale" priority="2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3">
    <cfRule type="colorScale" priority="2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3">
    <cfRule type="colorScale" priority="2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3">
    <cfRule type="colorScale" priority="2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3">
    <cfRule type="colorScale" priority="2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3">
    <cfRule type="colorScale" priority="2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3">
    <cfRule type="colorScale" priority="2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3">
    <cfRule type="colorScale" priority="2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3:KN113">
    <cfRule type="cellIs" dxfId="48" priority="2547" operator="lessThan">
      <formula>75</formula>
    </cfRule>
  </conditionalFormatting>
  <conditionalFormatting sqref="KE113:KG113">
    <cfRule type="colorScale" priority="2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3">
    <cfRule type="colorScale" priority="2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3">
    <cfRule type="colorScale" priority="2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3">
    <cfRule type="colorScale" priority="2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3">
    <cfRule type="colorScale" priority="2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3">
    <cfRule type="colorScale" priority="2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3">
    <cfRule type="colorScale" priority="2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3">
    <cfRule type="colorScale" priority="2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3">
    <cfRule type="colorScale" priority="2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2">
    <cfRule type="colorScale" priority="2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2">
    <cfRule type="colorScale" priority="2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2">
    <cfRule type="colorScale" priority="2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2">
    <cfRule type="colorScale" priority="2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2">
    <cfRule type="colorScale" priority="2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2">
    <cfRule type="colorScale" priority="2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2">
    <cfRule type="colorScale" priority="2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2">
    <cfRule type="colorScale" priority="2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2">
    <cfRule type="colorScale" priority="2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2">
    <cfRule type="colorScale" priority="2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2">
    <cfRule type="colorScale" priority="2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2">
    <cfRule type="colorScale" priority="2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:IF22 HM22">
    <cfRule type="colorScale" priority="2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2">
    <cfRule type="colorScale" priority="2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:IE22">
    <cfRule type="colorScale" priority="2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2">
    <cfRule type="colorScale" priority="2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2">
    <cfRule type="colorScale" priority="2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2">
    <cfRule type="colorScale" priority="2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2">
    <cfRule type="colorScale" priority="2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2">
    <cfRule type="colorScale" priority="2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2">
    <cfRule type="colorScale" priority="2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2">
    <cfRule type="colorScale" priority="2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2">
    <cfRule type="colorScale" priority="2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2">
    <cfRule type="colorScale" priority="2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2">
    <cfRule type="colorScale" priority="2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2">
    <cfRule type="colorScale" priority="2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2">
    <cfRule type="colorScale" priority="2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2">
    <cfRule type="colorScale" priority="2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2">
    <cfRule type="colorScale" priority="2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2">
    <cfRule type="colorScale" priority="2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2">
    <cfRule type="colorScale" priority="2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2">
    <cfRule type="colorScale" priority="2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2">
    <cfRule type="colorScale" priority="2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2">
    <cfRule type="colorScale" priority="2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2">
    <cfRule type="colorScale" priority="2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2">
    <cfRule type="colorScale" priority="2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2">
    <cfRule type="colorScale" priority="2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2">
    <cfRule type="colorScale" priority="2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2">
    <cfRule type="colorScale" priority="2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2">
    <cfRule type="colorScale" priority="2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2">
    <cfRule type="colorScale" priority="2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2">
    <cfRule type="colorScale" priority="2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2">
    <cfRule type="colorScale" priority="2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2:KN22">
    <cfRule type="cellIs" dxfId="47" priority="2494" operator="lessThan">
      <formula>75</formula>
    </cfRule>
  </conditionalFormatting>
  <conditionalFormatting sqref="KE22:KG22">
    <cfRule type="colorScale" priority="2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2">
    <cfRule type="colorScale" priority="2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2">
    <cfRule type="colorScale" priority="2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2">
    <cfRule type="colorScale" priority="2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2">
    <cfRule type="colorScale" priority="2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2">
    <cfRule type="colorScale" priority="2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">
    <cfRule type="colorScale" priority="2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2">
    <cfRule type="colorScale" priority="2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2">
    <cfRule type="colorScale" priority="2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">
    <cfRule type="colorScale" priority="2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">
    <cfRule type="colorScale" priority="2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">
    <cfRule type="colorScale" priority="2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">
    <cfRule type="colorScale" priority="2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">
    <cfRule type="colorScale" priority="2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">
    <cfRule type="colorScale" priority="2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">
    <cfRule type="colorScale" priority="2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">
    <cfRule type="colorScale" priority="2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">
    <cfRule type="colorScale" priority="2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">
    <cfRule type="colorScale" priority="2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">
    <cfRule type="colorScale" priority="2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">
    <cfRule type="colorScale" priority="2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:IF24 HM24">
    <cfRule type="colorScale" priority="2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">
    <cfRule type="colorScale" priority="2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:IE24">
    <cfRule type="colorScale" priority="2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">
    <cfRule type="colorScale" priority="2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">
    <cfRule type="colorScale" priority="2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">
    <cfRule type="colorScale" priority="2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">
    <cfRule type="colorScale" priority="2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4">
    <cfRule type="colorScale" priority="2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">
    <cfRule type="colorScale" priority="2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">
    <cfRule type="colorScale" priority="2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">
    <cfRule type="colorScale" priority="2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">
    <cfRule type="colorScale" priority="2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">
    <cfRule type="colorScale" priority="2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">
    <cfRule type="colorScale" priority="2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">
    <cfRule type="colorScale" priority="2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">
    <cfRule type="colorScale" priority="2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">
    <cfRule type="colorScale" priority="2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4">
    <cfRule type="colorScale" priority="2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4">
    <cfRule type="colorScale" priority="2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4">
    <cfRule type="colorScale" priority="2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4">
    <cfRule type="colorScale" priority="2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4">
    <cfRule type="colorScale" priority="2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4">
    <cfRule type="colorScale" priority="2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4">
    <cfRule type="colorScale" priority="2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4">
    <cfRule type="colorScale" priority="2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4">
    <cfRule type="colorScale" priority="2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4">
    <cfRule type="colorScale" priority="2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4">
    <cfRule type="colorScale" priority="2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4">
    <cfRule type="colorScale" priority="2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4">
    <cfRule type="colorScale" priority="2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4">
    <cfRule type="colorScale" priority="2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4:KN24">
    <cfRule type="cellIs" dxfId="46" priority="2441" operator="lessThan">
      <formula>75</formula>
    </cfRule>
  </conditionalFormatting>
  <conditionalFormatting sqref="KE24:KG24">
    <cfRule type="colorScale" priority="2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4">
    <cfRule type="colorScale" priority="2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4">
    <cfRule type="colorScale" priority="2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4">
    <cfRule type="colorScale" priority="2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4">
    <cfRule type="colorScale" priority="2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4">
    <cfRule type="colorScale" priority="2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">
    <cfRule type="colorScale" priority="2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">
    <cfRule type="colorScale" priority="2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4">
    <cfRule type="colorScale" priority="2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">
    <cfRule type="colorScale" priority="2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">
    <cfRule type="colorScale" priority="2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">
    <cfRule type="colorScale" priority="2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">
    <cfRule type="colorScale" priority="2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">
    <cfRule type="colorScale" priority="2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">
    <cfRule type="colorScale" priority="2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">
    <cfRule type="colorScale" priority="2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">
    <cfRule type="colorScale" priority="2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">
    <cfRule type="colorScale" priority="2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">
    <cfRule type="colorScale" priority="2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">
    <cfRule type="colorScale" priority="2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">
    <cfRule type="colorScale" priority="2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:IF25 HM25">
    <cfRule type="colorScale" priority="2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">
    <cfRule type="colorScale" priority="2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:IE25">
    <cfRule type="colorScale" priority="2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">
    <cfRule type="colorScale" priority="2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">
    <cfRule type="colorScale" priority="2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">
    <cfRule type="colorScale" priority="2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">
    <cfRule type="colorScale" priority="2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5">
    <cfRule type="colorScale" priority="2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">
    <cfRule type="colorScale" priority="2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">
    <cfRule type="colorScale" priority="2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">
    <cfRule type="colorScale" priority="2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">
    <cfRule type="colorScale" priority="2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">
    <cfRule type="colorScale" priority="2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">
    <cfRule type="colorScale" priority="2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">
    <cfRule type="colorScale" priority="2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">
    <cfRule type="colorScale" priority="2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">
    <cfRule type="colorScale" priority="2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5">
    <cfRule type="colorScale" priority="2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5">
    <cfRule type="colorScale" priority="2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5">
    <cfRule type="colorScale" priority="2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5">
    <cfRule type="colorScale" priority="2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5">
    <cfRule type="colorScale" priority="2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5">
    <cfRule type="colorScale" priority="2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5">
    <cfRule type="colorScale" priority="2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5">
    <cfRule type="colorScale" priority="2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5">
    <cfRule type="colorScale" priority="2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5">
    <cfRule type="colorScale" priority="2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5">
    <cfRule type="colorScale" priority="2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5">
    <cfRule type="colorScale" priority="2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5">
    <cfRule type="colorScale" priority="2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5">
    <cfRule type="colorScale" priority="2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5:KN25">
    <cfRule type="cellIs" dxfId="45" priority="2388" operator="lessThan">
      <formula>75</formula>
    </cfRule>
  </conditionalFormatting>
  <conditionalFormatting sqref="KE25:KG25">
    <cfRule type="colorScale" priority="2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5">
    <cfRule type="colorScale" priority="2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5">
    <cfRule type="colorScale" priority="2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5">
    <cfRule type="colorScale" priority="2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5">
    <cfRule type="colorScale" priority="2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5">
    <cfRule type="colorScale" priority="2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">
    <cfRule type="colorScale" priority="2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">
    <cfRule type="colorScale" priority="2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5">
    <cfRule type="colorScale" priority="2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6">
    <cfRule type="colorScale" priority="2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6">
    <cfRule type="colorScale" priority="2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6">
    <cfRule type="colorScale" priority="2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6">
    <cfRule type="colorScale" priority="2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6">
    <cfRule type="colorScale" priority="2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6">
    <cfRule type="colorScale" priority="2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6">
    <cfRule type="colorScale" priority="2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6">
    <cfRule type="colorScale" priority="2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6">
    <cfRule type="colorScale" priority="2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6">
    <cfRule type="colorScale" priority="2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6">
    <cfRule type="colorScale" priority="2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6">
    <cfRule type="colorScale" priority="2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:IF26 HM26">
    <cfRule type="colorScale" priority="2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6">
    <cfRule type="colorScale" priority="2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:IE26">
    <cfRule type="colorScale" priority="2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6">
    <cfRule type="colorScale" priority="2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6">
    <cfRule type="colorScale" priority="2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6">
    <cfRule type="colorScale" priority="2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6">
    <cfRule type="colorScale" priority="2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6">
    <cfRule type="colorScale" priority="2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6">
    <cfRule type="colorScale" priority="2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6">
    <cfRule type="colorScale" priority="2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6">
    <cfRule type="colorScale" priority="2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6">
    <cfRule type="colorScale" priority="2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6">
    <cfRule type="colorScale" priority="2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6">
    <cfRule type="colorScale" priority="2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6">
    <cfRule type="colorScale" priority="2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6">
    <cfRule type="colorScale" priority="2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6">
    <cfRule type="colorScale" priority="2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6">
    <cfRule type="colorScale" priority="2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6">
    <cfRule type="colorScale" priority="2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6">
    <cfRule type="colorScale" priority="2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6">
    <cfRule type="colorScale" priority="2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6">
    <cfRule type="colorScale" priority="2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6">
    <cfRule type="colorScale" priority="2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6">
    <cfRule type="colorScale" priority="2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6">
    <cfRule type="colorScale" priority="2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6">
    <cfRule type="colorScale" priority="2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6">
    <cfRule type="colorScale" priority="2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6">
    <cfRule type="colorScale" priority="2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6">
    <cfRule type="colorScale" priority="2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6">
    <cfRule type="colorScale" priority="2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6">
    <cfRule type="colorScale" priority="2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6:KN26">
    <cfRule type="cellIs" dxfId="44" priority="2335" operator="lessThan">
      <formula>75</formula>
    </cfRule>
  </conditionalFormatting>
  <conditionalFormatting sqref="KE26:KG26">
    <cfRule type="colorScale" priority="2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6">
    <cfRule type="colorScale" priority="2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6">
    <cfRule type="colorScale" priority="2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6">
    <cfRule type="colorScale" priority="2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6">
    <cfRule type="colorScale" priority="2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6">
    <cfRule type="colorScale" priority="2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">
    <cfRule type="colorScale" priority="2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6">
    <cfRule type="colorScale" priority="2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6">
    <cfRule type="colorScale" priority="2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7">
    <cfRule type="colorScale" priority="2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7">
    <cfRule type="colorScale" priority="2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7">
    <cfRule type="colorScale" priority="2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7">
    <cfRule type="colorScale" priority="2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7">
    <cfRule type="colorScale" priority="2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7">
    <cfRule type="colorScale" priority="2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7">
    <cfRule type="colorScale" priority="2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7">
    <cfRule type="colorScale" priority="2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7">
    <cfRule type="colorScale" priority="2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7">
    <cfRule type="colorScale" priority="2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7">
    <cfRule type="colorScale" priority="2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7">
    <cfRule type="colorScale" priority="2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:IF27 HM27">
    <cfRule type="colorScale" priority="2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7">
    <cfRule type="colorScale" priority="2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:IE27">
    <cfRule type="colorScale" priority="2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7">
    <cfRule type="colorScale" priority="2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7">
    <cfRule type="colorScale" priority="2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7">
    <cfRule type="colorScale" priority="2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7">
    <cfRule type="colorScale" priority="2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7">
    <cfRule type="colorScale" priority="2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7">
    <cfRule type="colorScale" priority="2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7">
    <cfRule type="colorScale" priority="2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7">
    <cfRule type="colorScale" priority="2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7">
    <cfRule type="colorScale" priority="2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7">
    <cfRule type="colorScale" priority="2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7">
    <cfRule type="colorScale" priority="2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7">
    <cfRule type="colorScale" priority="2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7">
    <cfRule type="colorScale" priority="2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7">
    <cfRule type="colorScale" priority="2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7">
    <cfRule type="colorScale" priority="2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7">
    <cfRule type="colorScale" priority="2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7">
    <cfRule type="colorScale" priority="2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7">
    <cfRule type="colorScale" priority="2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7">
    <cfRule type="colorScale" priority="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7">
    <cfRule type="colorScale" priority="2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7">
    <cfRule type="colorScale" priority="2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7">
    <cfRule type="colorScale" priority="2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7">
    <cfRule type="colorScale" priority="2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7">
    <cfRule type="colorScale" priority="2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7">
    <cfRule type="colorScale" priority="2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7">
    <cfRule type="colorScale" priority="2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7">
    <cfRule type="colorScale" priority="2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7">
    <cfRule type="colorScale" priority="2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7:KN27">
    <cfRule type="cellIs" dxfId="43" priority="2282" operator="lessThan">
      <formula>75</formula>
    </cfRule>
  </conditionalFormatting>
  <conditionalFormatting sqref="KE27:KG27">
    <cfRule type="colorScale" priority="2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7">
    <cfRule type="colorScale" priority="2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7">
    <cfRule type="colorScale" priority="2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7">
    <cfRule type="colorScale" priority="2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7">
    <cfRule type="colorScale" priority="2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7">
    <cfRule type="colorScale" priority="2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">
    <cfRule type="colorScale" priority="2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7">
    <cfRule type="colorScale" priority="2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7">
    <cfRule type="colorScale" priority="2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8">
    <cfRule type="colorScale" priority="2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8">
    <cfRule type="colorScale" priority="2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8">
    <cfRule type="colorScale" priority="2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8"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8">
    <cfRule type="colorScale" priority="2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8">
    <cfRule type="colorScale" priority="2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8">
    <cfRule type="colorScale" priority="2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8">
    <cfRule type="colorScale" priority="2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8">
    <cfRule type="colorScale" priority="2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8">
    <cfRule type="colorScale" priority="2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8">
    <cfRule type="colorScale" priority="2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8">
    <cfRule type="colorScale" priority="2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8:IF28 HM28">
    <cfRule type="colorScale" priority="2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8">
    <cfRule type="colorScale" priority="2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8:IE28">
    <cfRule type="colorScale" priority="2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8">
    <cfRule type="colorScale" priority="2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8"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8">
    <cfRule type="colorScale" priority="2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8">
    <cfRule type="colorScale" priority="2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8"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8">
    <cfRule type="colorScale" priority="2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8">
    <cfRule type="colorScale" priority="2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8">
    <cfRule type="colorScale" priority="2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8">
    <cfRule type="colorScale" priority="2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8">
    <cfRule type="colorScale" priority="2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8"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8">
    <cfRule type="colorScale" priority="2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8">
    <cfRule type="colorScale" priority="2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8"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8">
    <cfRule type="colorScale" priority="2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8">
    <cfRule type="colorScale" priority="2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8"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8">
    <cfRule type="colorScale" priority="2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8">
    <cfRule type="colorScale" priority="2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8"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8">
    <cfRule type="colorScale" priority="2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8">
    <cfRule type="colorScale" priority="2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8">
    <cfRule type="colorScale" priority="2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8">
    <cfRule type="colorScale" priority="2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8">
    <cfRule type="colorScale" priority="2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8">
    <cfRule type="colorScale" priority="2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8">
    <cfRule type="colorScale" priority="2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8">
    <cfRule type="colorScale" priority="2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8:KN28">
    <cfRule type="cellIs" dxfId="42" priority="2229" operator="lessThan">
      <formula>75</formula>
    </cfRule>
  </conditionalFormatting>
  <conditionalFormatting sqref="KE28:KG28">
    <cfRule type="colorScale" priority="2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8">
    <cfRule type="colorScale" priority="2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8">
    <cfRule type="colorScale" priority="2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8">
    <cfRule type="colorScale" priority="2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8"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8">
    <cfRule type="colorScale" priority="2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8">
    <cfRule type="colorScale" priority="2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8">
    <cfRule type="colorScale" priority="2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8">
    <cfRule type="colorScale" priority="2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9">
    <cfRule type="colorScale" priority="2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9">
    <cfRule type="colorScale" priority="2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9">
    <cfRule type="colorScale" priority="2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9">
    <cfRule type="colorScale" priority="2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9">
    <cfRule type="colorScale" priority="2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9">
    <cfRule type="colorScale" priority="2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9">
    <cfRule type="colorScale" priority="2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9">
    <cfRule type="colorScale" priority="2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9">
    <cfRule type="colorScale" priority="2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9">
    <cfRule type="colorScale" priority="2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9">
    <cfRule type="colorScale" priority="2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9">
    <cfRule type="colorScale" priority="2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9:IF29 HM29">
    <cfRule type="colorScale" priority="2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9">
    <cfRule type="colorScale" priority="2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9:IE29">
    <cfRule type="colorScale" priority="2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9">
    <cfRule type="colorScale" priority="2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9">
    <cfRule type="colorScale" priority="2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9">
    <cfRule type="colorScale" priority="2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9">
    <cfRule type="colorScale" priority="2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9">
    <cfRule type="colorScale" priority="2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9">
    <cfRule type="colorScale" priority="2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9">
    <cfRule type="colorScale" priority="2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9">
    <cfRule type="colorScale" priority="2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9">
    <cfRule type="colorScale" priority="2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9">
    <cfRule type="colorScale" priority="2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9">
    <cfRule type="colorScale" priority="2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9">
    <cfRule type="colorScale" priority="2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9">
    <cfRule type="colorScale" priority="2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9">
    <cfRule type="colorScale" priority="2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9">
    <cfRule type="colorScale" priority="2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9">
    <cfRule type="colorScale" priority="2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9">
    <cfRule type="colorScale" priority="2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9">
    <cfRule type="colorScale" priority="2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9">
    <cfRule type="colorScale" priority="2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9">
    <cfRule type="colorScale" priority="2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9">
    <cfRule type="colorScale" priority="2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9">
    <cfRule type="colorScale" priority="2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9">
    <cfRule type="colorScale" priority="2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9">
    <cfRule type="colorScale" priority="2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9">
    <cfRule type="colorScale" priority="2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29">
    <cfRule type="colorScale" priority="2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9">
    <cfRule type="colorScale" priority="2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9">
    <cfRule type="colorScale" priority="2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29:KN29">
    <cfRule type="cellIs" dxfId="41" priority="2176" operator="lessThan">
      <formula>75</formula>
    </cfRule>
  </conditionalFormatting>
  <conditionalFormatting sqref="KE29:KG29">
    <cfRule type="colorScale" priority="2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9">
    <cfRule type="colorScale" priority="2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9">
    <cfRule type="colorScale" priority="2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9">
    <cfRule type="colorScale" priority="2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9">
    <cfRule type="colorScale" priority="2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9">
    <cfRule type="colorScale" priority="2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9"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9">
    <cfRule type="colorScale" priority="2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9">
    <cfRule type="colorScale" priority="2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">
    <cfRule type="colorScale" priority="2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">
    <cfRule type="colorScale" priority="2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">
    <cfRule type="colorScale" priority="2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">
    <cfRule type="colorScale" priority="2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">
    <cfRule type="colorScale" priority="2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">
    <cfRule type="colorScale" priority="2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">
    <cfRule type="colorScale" priority="2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">
    <cfRule type="colorScale" priority="2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">
    <cfRule type="colorScale" priority="2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">
    <cfRule type="colorScale" priority="2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">
    <cfRule type="colorScale" priority="2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">
    <cfRule type="colorScale" priority="2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:IF30 HM30">
    <cfRule type="colorScale" priority="2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">
    <cfRule type="colorScale" priority="2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:IE30">
    <cfRule type="colorScale" priority="2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">
    <cfRule type="colorScale" priority="2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">
    <cfRule type="colorScale" priority="2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">
    <cfRule type="colorScale" priority="2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">
    <cfRule type="colorScale" priority="2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">
    <cfRule type="colorScale" priority="2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">
    <cfRule type="colorScale" priority="2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">
    <cfRule type="colorScale" priority="2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">
    <cfRule type="colorScale" priority="2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">
    <cfRule type="colorScale" priority="2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">
    <cfRule type="colorScale" priority="2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">
    <cfRule type="colorScale" priority="2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">
    <cfRule type="colorScale" priority="2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">
    <cfRule type="colorScale" priority="2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">
    <cfRule type="colorScale" priority="2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">
    <cfRule type="colorScale" priority="2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">
    <cfRule type="colorScale" priority="2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">
    <cfRule type="colorScale" priority="2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">
    <cfRule type="colorScale" priority="2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">
    <cfRule type="colorScale" priority="2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">
    <cfRule type="colorScale" priority="2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">
    <cfRule type="colorScale" priority="2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">
    <cfRule type="colorScale" priority="2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">
    <cfRule type="colorScale" priority="2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">
    <cfRule type="colorScale" priority="2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">
    <cfRule type="colorScale" priority="2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">
    <cfRule type="colorScale" priority="2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">
    <cfRule type="colorScale" priority="2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">
    <cfRule type="colorScale" priority="2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:KN30">
    <cfRule type="cellIs" dxfId="40" priority="2123" operator="lessThan">
      <formula>75</formula>
    </cfRule>
  </conditionalFormatting>
  <conditionalFormatting sqref="KE30:KG30">
    <cfRule type="colorScale" priority="2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">
    <cfRule type="colorScale" priority="2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">
    <cfRule type="colorScale" priority="2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">
    <cfRule type="colorScale" priority="2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">
    <cfRule type="colorScale" priority="2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">
    <cfRule type="colorScale" priority="2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">
    <cfRule type="colorScale" priority="2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">
    <cfRule type="colorScale" priority="2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0">
    <cfRule type="colorScale" priority="2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1">
    <cfRule type="colorScale" priority="2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1">
    <cfRule type="colorScale" priority="2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1">
    <cfRule type="colorScale" priority="2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1">
    <cfRule type="colorScale" priority="2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1">
    <cfRule type="colorScale" priority="2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1">
    <cfRule type="colorScale" priority="2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1">
    <cfRule type="colorScale" priority="2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1">
    <cfRule type="colorScale" priority="2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1">
    <cfRule type="colorScale" priority="2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1">
    <cfRule type="colorScale" priority="2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1">
    <cfRule type="colorScale" priority="2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1">
    <cfRule type="colorScale" priority="2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1:IF31 HM31">
    <cfRule type="colorScale" priority="2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1">
    <cfRule type="colorScale" priority="2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1:IE31">
    <cfRule type="colorScale" priority="2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1">
    <cfRule type="colorScale" priority="2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1">
    <cfRule type="colorScale" priority="2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1">
    <cfRule type="colorScale" priority="2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1">
    <cfRule type="colorScale" priority="2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1">
    <cfRule type="colorScale" priority="2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1">
    <cfRule type="colorScale" priority="2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1">
    <cfRule type="colorScale" priority="2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1">
    <cfRule type="colorScale" priority="2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1">
    <cfRule type="colorScale" priority="2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1">
    <cfRule type="colorScale" priority="2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1">
    <cfRule type="colorScale" priority="2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1">
    <cfRule type="colorScale" priority="2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1">
    <cfRule type="colorScale" priority="2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1">
    <cfRule type="colorScale" priority="2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1">
    <cfRule type="colorScale" priority="2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1">
    <cfRule type="colorScale" priority="2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1">
    <cfRule type="colorScale" priority="2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1">
    <cfRule type="colorScale" priority="2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1">
    <cfRule type="colorScale" priority="2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1">
    <cfRule type="colorScale" priority="2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1">
    <cfRule type="colorScale" priority="2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1">
    <cfRule type="colorScale" priority="2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1">
    <cfRule type="colorScale" priority="2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1">
    <cfRule type="colorScale" priority="2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1">
    <cfRule type="colorScale" priority="2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1">
    <cfRule type="colorScale" priority="2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1">
    <cfRule type="colorScale" priority="2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1">
    <cfRule type="colorScale" priority="2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1:KN31">
    <cfRule type="cellIs" dxfId="39" priority="2070" operator="lessThan">
      <formula>75</formula>
    </cfRule>
  </conditionalFormatting>
  <conditionalFormatting sqref="KE31:KG31">
    <cfRule type="colorScale" priority="2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1">
    <cfRule type="colorScale" priority="2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1">
    <cfRule type="colorScale" priority="2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1">
    <cfRule type="colorScale" priority="2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1">
    <cfRule type="colorScale" priority="2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1">
    <cfRule type="colorScale" priority="2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1">
    <cfRule type="colorScale" priority="2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1">
    <cfRule type="colorScale" priority="2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1">
    <cfRule type="colorScale" priority="2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2">
    <cfRule type="colorScale" priority="2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2">
    <cfRule type="colorScale" priority="2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2">
    <cfRule type="colorScale" priority="2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2">
    <cfRule type="colorScale" priority="2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2">
    <cfRule type="colorScale" priority="2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2">
    <cfRule type="colorScale" priority="2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2">
    <cfRule type="colorScale" priority="2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2">
    <cfRule type="colorScale" priority="2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2">
    <cfRule type="colorScale" priority="2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2">
    <cfRule type="colorScale" priority="2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2">
    <cfRule type="colorScale" priority="2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2">
    <cfRule type="colorScale" priority="2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2:IF32 HM32">
    <cfRule type="colorScale" priority="2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2">
    <cfRule type="colorScale" priority="2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2:IE32">
    <cfRule type="colorScale" priority="2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2">
    <cfRule type="colorScale" priority="2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2">
    <cfRule type="colorScale" priority="2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2">
    <cfRule type="colorScale" priority="2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2">
    <cfRule type="colorScale" priority="2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2">
    <cfRule type="colorScale" priority="2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2">
    <cfRule type="colorScale" priority="2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2">
    <cfRule type="colorScale" priority="2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2">
    <cfRule type="colorScale" priority="2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2">
    <cfRule type="colorScale" priority="2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2">
    <cfRule type="colorScale" priority="2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2">
    <cfRule type="colorScale" priority="2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2">
    <cfRule type="colorScale" priority="2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2">
    <cfRule type="colorScale" priority="2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2">
    <cfRule type="colorScale" priority="2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2">
    <cfRule type="colorScale" priority="2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2">
    <cfRule type="colorScale" priority="2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2">
    <cfRule type="colorScale" priority="2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2">
    <cfRule type="colorScale" priority="2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2">
    <cfRule type="colorScale" priority="2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2">
    <cfRule type="colorScale" priority="2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2">
    <cfRule type="colorScale" priority="2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2">
    <cfRule type="colorScale" priority="2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2">
    <cfRule type="colorScale" priority="2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2">
    <cfRule type="colorScale" priority="2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2">
    <cfRule type="colorScale" priority="2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2">
    <cfRule type="colorScale" priority="2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2">
    <cfRule type="colorScale" priority="2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2">
    <cfRule type="colorScale" priority="2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2:KN32">
    <cfRule type="cellIs" dxfId="38" priority="2017" operator="lessThan">
      <formula>75</formula>
    </cfRule>
  </conditionalFormatting>
  <conditionalFormatting sqref="KE32:KG32">
    <cfRule type="colorScale" priority="2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2">
    <cfRule type="colorScale" priority="2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2">
    <cfRule type="colorScale" priority="2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2">
    <cfRule type="colorScale" priority="2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2">
    <cfRule type="colorScale" priority="2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2">
    <cfRule type="colorScale" priority="2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2">
    <cfRule type="colorScale" priority="2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2">
    <cfRule type="colorScale" priority="2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2"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3">
    <cfRule type="colorScale" priority="2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3">
    <cfRule type="colorScale" priority="2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3">
    <cfRule type="colorScale" priority="2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3">
    <cfRule type="colorScale" priority="2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3">
    <cfRule type="colorScale" priority="2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3">
    <cfRule type="colorScale" priority="2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3">
    <cfRule type="colorScale" priority="2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3">
    <cfRule type="colorScale" priority="2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3">
    <cfRule type="colorScale" priority="2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3">
    <cfRule type="colorScale" priority="1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3">
    <cfRule type="colorScale" priority="1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3">
    <cfRule type="colorScale" priority="1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3:IF33 HM33">
    <cfRule type="colorScale" priority="1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3">
    <cfRule type="colorScale" priority="2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3:IE33">
    <cfRule type="colorScale" priority="1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3">
    <cfRule type="colorScale" priority="1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3">
    <cfRule type="colorScale" priority="1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3"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3">
    <cfRule type="colorScale" priority="1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3">
    <cfRule type="colorScale" priority="1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3">
    <cfRule type="colorScale" priority="1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3">
    <cfRule type="colorScale" priority="1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3">
    <cfRule type="colorScale" priority="1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3">
    <cfRule type="colorScale" priority="1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3">
    <cfRule type="colorScale" priority="1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3">
    <cfRule type="colorScale" priority="1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3">
    <cfRule type="colorScale" priority="1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3">
    <cfRule type="colorScale" priority="1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3">
    <cfRule type="colorScale" priority="1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3">
    <cfRule type="colorScale" priority="1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3">
    <cfRule type="colorScale" priority="1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3">
    <cfRule type="colorScale" priority="1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3">
    <cfRule type="colorScale" priority="1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3">
    <cfRule type="colorScale" priority="1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3">
    <cfRule type="colorScale" priority="1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3">
    <cfRule type="colorScale" priority="1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3">
    <cfRule type="colorScale" priority="1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3">
    <cfRule type="colorScale" priority="1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3">
    <cfRule type="colorScale" priority="1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3">
    <cfRule type="colorScale" priority="1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3">
    <cfRule type="colorScale" priority="1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3">
    <cfRule type="colorScale" priority="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3">
    <cfRule type="colorScale" priority="1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3:KN33">
    <cfRule type="cellIs" dxfId="37" priority="1966" operator="lessThan">
      <formula>75</formula>
    </cfRule>
  </conditionalFormatting>
  <conditionalFormatting sqref="KE33:KG33">
    <cfRule type="colorScale" priority="1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3">
    <cfRule type="colorScale" priority="1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3">
    <cfRule type="colorScale" priority="1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3:KL33">
    <cfRule type="colorScale" priority="2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3">
    <cfRule type="colorScale" priority="2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3">
    <cfRule type="colorScale" priority="2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3">
    <cfRule type="colorScale" priority="1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4">
    <cfRule type="colorScale" priority="1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4">
    <cfRule type="colorScale" priority="1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4">
    <cfRule type="colorScale" priority="1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4">
    <cfRule type="colorScale" priority="1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4">
    <cfRule type="colorScale" priority="1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4">
    <cfRule type="colorScale" priority="1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4">
    <cfRule type="colorScale" priority="1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4">
    <cfRule type="colorScale" priority="1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4">
    <cfRule type="colorScale" priority="1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4">
    <cfRule type="colorScale" priority="1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4">
    <cfRule type="colorScale" priority="1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4">
    <cfRule type="colorScale" priority="1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:IF34 HM34">
    <cfRule type="colorScale" priority="1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4">
    <cfRule type="colorScale" priority="1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:IE34">
    <cfRule type="colorScale" priority="1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">
    <cfRule type="colorScale" priority="1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4">
    <cfRule type="colorScale" priority="1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4">
    <cfRule type="colorScale" priority="1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4">
    <cfRule type="colorScale" priority="1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4">
    <cfRule type="colorScale" priority="1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4">
    <cfRule type="colorScale" priority="1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4">
    <cfRule type="colorScale" priority="1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4">
    <cfRule type="colorScale" priority="1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4">
    <cfRule type="colorScale" priority="1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4">
    <cfRule type="colorScale" priority="1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4">
    <cfRule type="colorScale" priority="1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4">
    <cfRule type="colorScale" priority="1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4">
    <cfRule type="colorScale" priority="1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">
    <cfRule type="colorScale" priority="1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4">
    <cfRule type="colorScale" priority="1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4">
    <cfRule type="colorScale" priority="1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4">
    <cfRule type="colorScale" priority="1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4">
    <cfRule type="colorScale" priority="1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4">
    <cfRule type="colorScale" priority="1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4">
    <cfRule type="colorScale" priority="1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4">
    <cfRule type="colorScale" priority="1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4">
    <cfRule type="colorScale" priority="1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4">
    <cfRule type="colorScale" priority="1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4">
    <cfRule type="colorScale" priority="1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4">
    <cfRule type="colorScale" priority="1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4">
    <cfRule type="colorScale" priority="1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4">
    <cfRule type="colorScale" priority="1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4">
    <cfRule type="colorScale" priority="1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4:KN34">
    <cfRule type="cellIs" dxfId="36" priority="1913" operator="lessThan">
      <formula>75</formula>
    </cfRule>
  </conditionalFormatting>
  <conditionalFormatting sqref="KE34:KG34">
    <cfRule type="colorScale" priority="1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4">
    <cfRule type="colorScale" priority="1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4">
    <cfRule type="colorScale" priority="1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4">
    <cfRule type="colorScale" priority="1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4">
    <cfRule type="colorScale" priority="1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4">
    <cfRule type="colorScale" priority="1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">
    <cfRule type="colorScale" priority="1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4">
    <cfRule type="colorScale" priority="1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4">
    <cfRule type="colorScale" priority="1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5">
    <cfRule type="colorScale" priority="1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5">
    <cfRule type="colorScale" priority="1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5">
    <cfRule type="colorScale" priority="1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5">
    <cfRule type="colorScale" priority="1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5">
    <cfRule type="colorScale" priority="1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5">
    <cfRule type="colorScale" priority="1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5">
    <cfRule type="colorScale" priority="1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5">
    <cfRule type="colorScale" priority="1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5">
    <cfRule type="colorScale" priority="1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5">
    <cfRule type="colorScale" priority="1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5">
    <cfRule type="colorScale" priority="1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5">
    <cfRule type="colorScale" priority="1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5:IF35 HM35">
    <cfRule type="colorScale" priority="1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5">
    <cfRule type="colorScale" priority="1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5:IE35">
    <cfRule type="colorScale" priority="1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5">
    <cfRule type="colorScale" priority="1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5">
    <cfRule type="colorScale" priority="1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5">
    <cfRule type="colorScale" priority="1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5">
    <cfRule type="colorScale" priority="1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5">
    <cfRule type="colorScale" priority="1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5">
    <cfRule type="colorScale" priority="1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5">
    <cfRule type="colorScale" priority="1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5">
    <cfRule type="colorScale" priority="1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5">
    <cfRule type="colorScale" priority="1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5">
    <cfRule type="colorScale" priority="1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5">
    <cfRule type="colorScale" priority="1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5">
    <cfRule type="colorScale" priority="1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5">
    <cfRule type="colorScale" priority="1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5">
    <cfRule type="colorScale" priority="1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5">
    <cfRule type="colorScale" priority="1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5">
    <cfRule type="colorScale" priority="1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5">
    <cfRule type="colorScale" priority="1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5">
    <cfRule type="colorScale" priority="1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5">
    <cfRule type="colorScale" priority="1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5">
    <cfRule type="colorScale" priority="1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5">
    <cfRule type="colorScale" priority="1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5">
    <cfRule type="colorScale" priority="1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5">
    <cfRule type="colorScale" priority="1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5">
    <cfRule type="colorScale" priority="1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5">
    <cfRule type="colorScale" priority="1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5">
    <cfRule type="colorScale" priority="1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5">
    <cfRule type="colorScale" priority="1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5">
    <cfRule type="colorScale" priority="1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5:KN35">
    <cfRule type="cellIs" dxfId="35" priority="1860" operator="lessThan">
      <formula>75</formula>
    </cfRule>
  </conditionalFormatting>
  <conditionalFormatting sqref="KE35:KG35">
    <cfRule type="colorScale" priority="1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5">
    <cfRule type="colorScale" priority="1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5">
    <cfRule type="colorScale" priority="1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5">
    <cfRule type="colorScale" priority="1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5">
    <cfRule type="colorScale" priority="1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5">
    <cfRule type="colorScale" priority="1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5">
    <cfRule type="colorScale" priority="1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5">
    <cfRule type="colorScale" priority="1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5">
    <cfRule type="colorScale" priority="1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6">
    <cfRule type="colorScale" priority="1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6">
    <cfRule type="colorScale" priority="1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6">
    <cfRule type="colorScale" priority="1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6">
    <cfRule type="colorScale" priority="1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6">
    <cfRule type="colorScale" priority="1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6">
    <cfRule type="colorScale" priority="1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6">
    <cfRule type="colorScale" priority="1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6">
    <cfRule type="colorScale" priority="1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6">
    <cfRule type="colorScale" priority="1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6">
    <cfRule type="colorScale" priority="1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6">
    <cfRule type="colorScale" priority="1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6">
    <cfRule type="colorScale" priority="1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:IF36 HM36">
    <cfRule type="colorScale" priority="1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6">
    <cfRule type="colorScale" priority="1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:IE36">
    <cfRule type="colorScale" priority="1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">
    <cfRule type="colorScale" priority="1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6">
    <cfRule type="colorScale" priority="1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6">
    <cfRule type="colorScale" priority="1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6">
    <cfRule type="colorScale" priority="1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6">
    <cfRule type="colorScale" priority="1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6">
    <cfRule type="colorScale" priority="1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6">
    <cfRule type="colorScale" priority="1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6">
    <cfRule type="colorScale" priority="1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6">
    <cfRule type="colorScale" priority="1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6">
    <cfRule type="colorScale" priority="1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6">
    <cfRule type="colorScale" priority="1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6">
    <cfRule type="colorScale" priority="1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6">
    <cfRule type="colorScale" priority="1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">
    <cfRule type="colorScale" priority="1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6">
    <cfRule type="colorScale" priority="1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6">
    <cfRule type="colorScale" priority="1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6">
    <cfRule type="colorScale" priority="1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6">
    <cfRule type="colorScale" priority="1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6">
    <cfRule type="colorScale" priority="1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6">
    <cfRule type="colorScale" priority="1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6">
    <cfRule type="colorScale" priority="1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6">
    <cfRule type="colorScale" priority="1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6">
    <cfRule type="colorScale" priority="1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6">
    <cfRule type="colorScale" priority="1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6">
    <cfRule type="colorScale" priority="1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6">
    <cfRule type="colorScale" priority="1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6">
    <cfRule type="colorScale" priority="1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6">
    <cfRule type="colorScale" priority="1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6:KN36">
    <cfRule type="cellIs" dxfId="34" priority="1807" operator="lessThan">
      <formula>75</formula>
    </cfRule>
  </conditionalFormatting>
  <conditionalFormatting sqref="KE36:KG36">
    <cfRule type="colorScale" priority="1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6">
    <cfRule type="colorScale" priority="1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6">
    <cfRule type="colorScale" priority="1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6">
    <cfRule type="colorScale" priority="1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6">
    <cfRule type="colorScale" priority="1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6">
    <cfRule type="colorScale" priority="1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">
    <cfRule type="colorScale" priority="1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6">
    <cfRule type="colorScale" priority="1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6">
    <cfRule type="colorScale" priority="1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7">
    <cfRule type="colorScale" priority="1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7">
    <cfRule type="colorScale" priority="1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7">
    <cfRule type="colorScale" priority="1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7">
    <cfRule type="colorScale" priority="1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7">
    <cfRule type="colorScale" priority="1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7">
    <cfRule type="colorScale" priority="1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7">
    <cfRule type="colorScale" priority="1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7">
    <cfRule type="colorScale" priority="1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7">
    <cfRule type="colorScale" priority="1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7">
    <cfRule type="colorScale" priority="1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7">
    <cfRule type="colorScale" priority="1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7">
    <cfRule type="colorScale" priority="1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7:IF37 HM37">
    <cfRule type="colorScale" priority="1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7">
    <cfRule type="colorScale" priority="1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7:IE37">
    <cfRule type="colorScale" priority="1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7">
    <cfRule type="colorScale" priority="1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7">
    <cfRule type="colorScale" priority="1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7">
    <cfRule type="colorScale" priority="1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7">
    <cfRule type="colorScale" priority="1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7">
    <cfRule type="colorScale" priority="1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7">
    <cfRule type="colorScale" priority="1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7">
    <cfRule type="colorScale" priority="1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7">
    <cfRule type="colorScale" priority="1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7">
    <cfRule type="colorScale" priority="1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7">
    <cfRule type="colorScale" priority="1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7">
    <cfRule type="colorScale" priority="1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7">
    <cfRule type="colorScale" priority="1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7">
    <cfRule type="colorScale" priority="1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7">
    <cfRule type="colorScale" priority="1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7">
    <cfRule type="colorScale" priority="1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7">
    <cfRule type="colorScale" priority="1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7">
    <cfRule type="colorScale" priority="1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7">
    <cfRule type="colorScale" priority="1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7">
    <cfRule type="colorScale" priority="1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7">
    <cfRule type="colorScale" priority="1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7">
    <cfRule type="colorScale" priority="1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7">
    <cfRule type="colorScale" priority="1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7">
    <cfRule type="colorScale" priority="1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7">
    <cfRule type="colorScale" priority="1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7">
    <cfRule type="colorScale" priority="1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7">
    <cfRule type="colorScale" priority="1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7">
    <cfRule type="colorScale" priority="1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7">
    <cfRule type="colorScale" priority="1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7:KN37">
    <cfRule type="cellIs" dxfId="33" priority="1754" operator="lessThan">
      <formula>75</formula>
    </cfRule>
  </conditionalFormatting>
  <conditionalFormatting sqref="KE37:KG37">
    <cfRule type="colorScale" priority="1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7">
    <cfRule type="colorScale" priority="1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7">
    <cfRule type="colorScale" priority="1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7">
    <cfRule type="colorScale" priority="1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7">
    <cfRule type="colorScale" priority="1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7">
    <cfRule type="colorScale" priority="1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7">
    <cfRule type="colorScale" priority="1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7">
    <cfRule type="colorScale" priority="1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7">
    <cfRule type="colorScale" priority="1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8:GW41">
    <cfRule type="colorScale" priority="1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:HA41">
    <cfRule type="colorScale" priority="1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:HB41">
    <cfRule type="colorScale" priority="1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:HC41">
    <cfRule type="colorScale" priority="1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:HE41">
    <cfRule type="colorScale" priority="1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:HF41">
    <cfRule type="colorScale" priority="1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:HG41">
    <cfRule type="colorScale" priority="1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:HH41">
    <cfRule type="colorScale" priority="1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:HI41">
    <cfRule type="colorScale" priority="1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:HJ41">
    <cfRule type="colorScale" priority="1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:HK41">
    <cfRule type="colorScale" priority="1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:HL41">
    <cfRule type="colorScale" priority="1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:HM41 ID38:IF41">
    <cfRule type="colorScale" priority="1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:GX41">
    <cfRule type="colorScale" priority="1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:IE41">
    <cfRule type="colorScale" priority="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:HM41">
    <cfRule type="colorScale" priority="1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:HA41">
    <cfRule type="colorScale" priority="1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:HB41">
    <cfRule type="colorScale" priority="1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:HC41">
    <cfRule type="colorScale" priority="1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:HD41">
    <cfRule type="colorScale" priority="1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:HE41">
    <cfRule type="colorScale" priority="1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:HF41">
    <cfRule type="colorScale" priority="1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:HG41">
    <cfRule type="colorScale" priority="1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:HH41">
    <cfRule type="colorScale" priority="1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:HI41">
    <cfRule type="colorScale" priority="1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:HJ41">
    <cfRule type="colorScale" priority="1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:HK41">
    <cfRule type="colorScale" priority="1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:HL41">
    <cfRule type="colorScale" priority="1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:HM41">
    <cfRule type="colorScale" priority="1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:HN41">
    <cfRule type="colorScale" priority="1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:HO41">
    <cfRule type="colorScale" priority="1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:HP41">
    <cfRule type="colorScale" priority="1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:HQ41">
    <cfRule type="colorScale" priority="1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:HR41">
    <cfRule type="colorScale" priority="1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:HS41">
    <cfRule type="colorScale" priority="1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:HT41">
    <cfRule type="colorScale" priority="1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:HU41">
    <cfRule type="colorScale" priority="1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:HV41">
    <cfRule type="colorScale" priority="1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:HW41">
    <cfRule type="colorScale" priority="1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:HX41">
    <cfRule type="colorScale" priority="1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:HY41">
    <cfRule type="colorScale" priority="1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:HZ41">
    <cfRule type="colorScale" priority="1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:IA41">
    <cfRule type="colorScale" priority="1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8:KN41">
    <cfRule type="cellIs" dxfId="32" priority="1701" operator="lessThan">
      <formula>75</formula>
    </cfRule>
  </conditionalFormatting>
  <conditionalFormatting sqref="KE38:KG41">
    <cfRule type="colorScale" priority="1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8:KH41">
    <cfRule type="colorScale" priority="1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8:KI41">
    <cfRule type="colorScale" priority="1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8:KL41">
    <cfRule type="colorScale" priority="1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8:KJ41">
    <cfRule type="colorScale" priority="1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8:KK41">
    <cfRule type="colorScale" priority="1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:ID41">
    <cfRule type="colorScale" priority="1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:IE41">
    <cfRule type="colorScale" priority="1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8:KT41">
    <cfRule type="colorScale" priority="1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2:GW43">
    <cfRule type="colorScale" priority="1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2:HA43">
    <cfRule type="colorScale" priority="1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2:HB43">
    <cfRule type="colorScale" priority="1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2:HC43">
    <cfRule type="colorScale" priority="1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2:HE43">
    <cfRule type="colorScale" priority="1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2:HF43">
    <cfRule type="colorScale" priority="1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2:HG43">
    <cfRule type="colorScale" priority="1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2:HH43">
    <cfRule type="colorScale" priority="1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2:HI43">
    <cfRule type="colorScale" priority="1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2:HJ43">
    <cfRule type="colorScale" priority="1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2:HK43">
    <cfRule type="colorScale" priority="1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2:HL43">
    <cfRule type="colorScale" priority="1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2:HM43 ID42:IF43">
    <cfRule type="colorScale" priority="1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2:GX43">
    <cfRule type="colorScale" priority="1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2:IE43">
    <cfRule type="colorScale" priority="1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2:HM43">
    <cfRule type="colorScale" priority="1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2:HA43">
    <cfRule type="colorScale" priority="1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2:HB43">
    <cfRule type="colorScale" priority="1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2:HC43">
    <cfRule type="colorScale" priority="1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2:HD43">
    <cfRule type="colorScale" priority="1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2:HE43">
    <cfRule type="colorScale" priority="1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2:HF43">
    <cfRule type="colorScale" priority="1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2:HG43">
    <cfRule type="colorScale" priority="1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2:HH43">
    <cfRule type="colorScale" priority="1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2:HI43">
    <cfRule type="colorScale" priority="1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2:HJ43">
    <cfRule type="colorScale" priority="1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2:HK43">
    <cfRule type="colorScale" priority="1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2:HL43">
    <cfRule type="colorScale" priority="1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2:HM43">
    <cfRule type="colorScale" priority="1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2:HN43">
    <cfRule type="colorScale" priority="1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2:HO43">
    <cfRule type="colorScale" priority="1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2:HP43">
    <cfRule type="colorScale" priority="1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2:HQ43">
    <cfRule type="colorScale" priority="1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2:HR43">
    <cfRule type="colorScale" priority="1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2:HS43">
    <cfRule type="colorScale" priority="1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2:HT43">
    <cfRule type="colorScale" priority="1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2:HU43">
    <cfRule type="colorScale" priority="1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2:HV43">
    <cfRule type="colorScale" priority="1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2:HW43">
    <cfRule type="colorScale" priority="1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2:HX43">
    <cfRule type="colorScale" priority="1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2:HY43">
    <cfRule type="colorScale" priority="1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2:HZ43">
    <cfRule type="colorScale" priority="1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2:IA43">
    <cfRule type="colorScale" priority="1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42:KN43">
    <cfRule type="cellIs" dxfId="31" priority="1648" operator="lessThan">
      <formula>75</formula>
    </cfRule>
  </conditionalFormatting>
  <conditionalFormatting sqref="KE42:KG43">
    <cfRule type="colorScale" priority="1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42:KH43">
    <cfRule type="colorScale" priority="1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42:KI43">
    <cfRule type="colorScale" priority="1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42:KL43">
    <cfRule type="colorScale" priority="1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42:KJ43">
    <cfRule type="colorScale" priority="1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42:KK43">
    <cfRule type="colorScale" priority="1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2:ID43">
    <cfRule type="colorScale" priority="1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2:IE43">
    <cfRule type="colorScale" priority="1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42:KT43">
    <cfRule type="colorScale" priority="1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4">
    <cfRule type="colorScale" priority="1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4">
    <cfRule type="colorScale" priority="1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4">
    <cfRule type="colorScale" priority="1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4">
    <cfRule type="colorScale" priority="1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4">
    <cfRule type="colorScale" priority="1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4">
    <cfRule type="colorScale" priority="1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4">
    <cfRule type="colorScale" priority="1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4">
    <cfRule type="colorScale" priority="1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4">
    <cfRule type="colorScale" priority="1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4">
    <cfRule type="colorScale" priority="1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4">
    <cfRule type="colorScale" priority="1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4">
    <cfRule type="colorScale" priority="1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4:IF44 HM44">
    <cfRule type="colorScale" priority="1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4">
    <cfRule type="colorScale" priority="1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4:IE44">
    <cfRule type="colorScale" priority="1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4">
    <cfRule type="colorScale" priority="1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4">
    <cfRule type="colorScale" priority="1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4">
    <cfRule type="colorScale" priority="1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4">
    <cfRule type="colorScale" priority="1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4">
    <cfRule type="colorScale" priority="1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4">
    <cfRule type="colorScale" priority="1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4">
    <cfRule type="colorScale" priority="1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4">
    <cfRule type="colorScale" priority="1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4">
    <cfRule type="colorScale" priority="1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4">
    <cfRule type="colorScale" priority="1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4">
    <cfRule type="colorScale" priority="1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4">
    <cfRule type="colorScale" priority="1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4">
    <cfRule type="colorScale" priority="1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4">
    <cfRule type="colorScale" priority="1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4">
    <cfRule type="colorScale" priority="1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4">
    <cfRule type="colorScale" priority="1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4">
    <cfRule type="colorScale" priority="1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4">
    <cfRule type="colorScale" priority="1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4">
    <cfRule type="colorScale" priority="1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4">
    <cfRule type="colorScale" priority="1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4">
    <cfRule type="colorScale" priority="1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4">
    <cfRule type="colorScale" priority="1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4">
    <cfRule type="colorScale" priority="1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4">
    <cfRule type="colorScale" priority="1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4">
    <cfRule type="colorScale" priority="1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4">
    <cfRule type="colorScale" priority="1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4">
    <cfRule type="colorScale" priority="1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4">
    <cfRule type="colorScale" priority="1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44:KN44">
    <cfRule type="cellIs" dxfId="30" priority="1595" operator="lessThan">
      <formula>75</formula>
    </cfRule>
  </conditionalFormatting>
  <conditionalFormatting sqref="KE44:KG44">
    <cfRule type="colorScale" priority="1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44">
    <cfRule type="colorScale" priority="1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44">
    <cfRule type="colorScale" priority="1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44">
    <cfRule type="colorScale" priority="1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44">
    <cfRule type="colorScale" priority="1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44">
    <cfRule type="colorScale" priority="1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4">
    <cfRule type="colorScale" priority="1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4">
    <cfRule type="colorScale" priority="1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44">
    <cfRule type="colorScale" priority="1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">
    <cfRule type="colorScale" priority="1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">
    <cfRule type="colorScale" priority="1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">
    <cfRule type="colorScale" priority="1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">
    <cfRule type="colorScale" priority="1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">
    <cfRule type="colorScale" priority="1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">
    <cfRule type="colorScale" priority="1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">
    <cfRule type="colorScale" priority="1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">
    <cfRule type="colorScale" priority="1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">
    <cfRule type="colorScale" priority="1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">
    <cfRule type="colorScale" priority="1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">
    <cfRule type="colorScale" priority="1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">
    <cfRule type="colorScale" priority="1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:IF45 HM45">
    <cfRule type="colorScale" priority="1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">
    <cfRule type="colorScale" priority="1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:IE45">
    <cfRule type="colorScale" priority="1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">
    <cfRule type="colorScale" priority="1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">
    <cfRule type="colorScale" priority="1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">
    <cfRule type="colorScale" priority="1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">
    <cfRule type="colorScale" priority="1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">
    <cfRule type="colorScale" priority="1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">
    <cfRule type="colorScale" priority="1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">
    <cfRule type="colorScale" priority="1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">
    <cfRule type="colorScale" priority="1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">
    <cfRule type="colorScale" priority="1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">
    <cfRule type="colorScale" priority="1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">
    <cfRule type="colorScale" priority="1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">
    <cfRule type="colorScale" priority="1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">
    <cfRule type="colorScale" priority="1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">
    <cfRule type="colorScale" priority="1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">
    <cfRule type="colorScale" priority="1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">
    <cfRule type="colorScale" priority="1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">
    <cfRule type="colorScale" priority="1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">
    <cfRule type="colorScale" priority="1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">
    <cfRule type="colorScale" priority="1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">
    <cfRule type="colorScale" priority="1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">
    <cfRule type="colorScale" priority="1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">
    <cfRule type="colorScale" priority="1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">
    <cfRule type="colorScale" priority="1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">
    <cfRule type="colorScale" priority="1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">
    <cfRule type="colorScale" priority="1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">
    <cfRule type="colorScale" priority="1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">
    <cfRule type="colorScale" priority="1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">
    <cfRule type="colorScale" priority="1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45:KN45">
    <cfRule type="cellIs" dxfId="29" priority="1542" operator="lessThan">
      <formula>75</formula>
    </cfRule>
  </conditionalFormatting>
  <conditionalFormatting sqref="KE45:KG45">
    <cfRule type="colorScale" priority="1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45">
    <cfRule type="colorScale" priority="1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45">
    <cfRule type="colorScale" priority="1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45">
    <cfRule type="colorScale" priority="1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45">
    <cfRule type="colorScale" priority="1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45">
    <cfRule type="colorScale" priority="1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">
    <cfRule type="colorScale" priority="1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">
    <cfRule type="colorScale" priority="1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45">
    <cfRule type="colorScale" priority="1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4">
    <cfRule type="colorScale" priority="1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4">
    <cfRule type="colorScale" priority="1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4">
    <cfRule type="colorScale" priority="1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4">
    <cfRule type="colorScale" priority="1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4">
    <cfRule type="colorScale" priority="1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4">
    <cfRule type="colorScale" priority="1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4">
    <cfRule type="colorScale" priority="1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4">
    <cfRule type="colorScale" priority="1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4">
    <cfRule type="colorScale" priority="1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4">
    <cfRule type="colorScale" priority="1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4">
    <cfRule type="colorScale" priority="1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4">
    <cfRule type="colorScale" priority="1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4:IF114 HM114">
    <cfRule type="colorScale" priority="1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4">
    <cfRule type="colorScale" priority="1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4:IE114">
    <cfRule type="colorScale" priority="1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4">
    <cfRule type="colorScale" priority="1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4">
    <cfRule type="colorScale" priority="1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4">
    <cfRule type="colorScale" priority="1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4">
    <cfRule type="colorScale" priority="1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4">
    <cfRule type="colorScale" priority="1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4">
    <cfRule type="colorScale" priority="1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4">
    <cfRule type="colorScale" priority="1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4">
    <cfRule type="colorScale" priority="1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4">
    <cfRule type="colorScale" priority="1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4">
    <cfRule type="colorScale" priority="1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4">
    <cfRule type="colorScale" priority="1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4">
    <cfRule type="colorScale" priority="1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4">
    <cfRule type="colorScale" priority="1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4">
    <cfRule type="colorScale" priority="1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4">
    <cfRule type="colorScale" priority="1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4">
    <cfRule type="colorScale" priority="1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4">
    <cfRule type="colorScale" priority="1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4">
    <cfRule type="colorScale" priority="1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4">
    <cfRule type="colorScale" priority="1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4">
    <cfRule type="colorScale" priority="1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4">
    <cfRule type="colorScale" priority="1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4">
    <cfRule type="colorScale" priority="1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4">
    <cfRule type="colorScale" priority="1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4">
    <cfRule type="colorScale" priority="1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4">
    <cfRule type="colorScale" priority="1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4">
    <cfRule type="colorScale" priority="1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4">
    <cfRule type="colorScale" priority="1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4">
    <cfRule type="colorScale" priority="1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4:KN114">
    <cfRule type="cellIs" dxfId="28" priority="1489" operator="lessThan">
      <formula>75</formula>
    </cfRule>
  </conditionalFormatting>
  <conditionalFormatting sqref="KE114:KG114">
    <cfRule type="colorScale" priority="1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4">
    <cfRule type="colorScale" priority="1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4">
    <cfRule type="colorScale" priority="1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4">
    <cfRule type="colorScale" priority="1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4">
    <cfRule type="colorScale" priority="1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4">
    <cfRule type="colorScale" priority="1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4">
    <cfRule type="colorScale" priority="1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4">
    <cfRule type="colorScale" priority="1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4">
    <cfRule type="colorScale" priority="1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5:GW116">
    <cfRule type="colorScale" priority="1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5:HA116">
    <cfRule type="colorScale" priority="1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5:HB116">
    <cfRule type="colorScale" priority="1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5:HC116">
    <cfRule type="colorScale" priority="1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5:HE116">
    <cfRule type="colorScale" priority="1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5:HF116">
    <cfRule type="colorScale" priority="1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5:HG116">
    <cfRule type="colorScale" priority="1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5:HH116">
    <cfRule type="colorScale" priority="1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5:HI116">
    <cfRule type="colorScale" priority="1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5:HJ116">
    <cfRule type="colorScale" priority="1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5:HK116">
    <cfRule type="colorScale" priority="1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5:HL116">
    <cfRule type="colorScale" priority="1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5:HM116 ID115:IF116">
    <cfRule type="colorScale" priority="1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5:GX116">
    <cfRule type="colorScale" priority="1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5:IE116">
    <cfRule type="colorScale" priority="1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5:HM116">
    <cfRule type="colorScale" priority="1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5:HA116">
    <cfRule type="colorScale" priority="1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5:HB116">
    <cfRule type="colorScale" priority="1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5:HC116">
    <cfRule type="colorScale" priority="1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5:HD116">
    <cfRule type="colorScale" priority="1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5:HE116">
    <cfRule type="colorScale" priority="1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5:HF116">
    <cfRule type="colorScale" priority="1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5:HG116">
    <cfRule type="colorScale" priority="1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5:HH116">
    <cfRule type="colorScale" priority="1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5:HI116">
    <cfRule type="colorScale" priority="1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5:HJ116">
    <cfRule type="colorScale" priority="1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5:HK116">
    <cfRule type="colorScale" priority="1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5:HL116">
    <cfRule type="colorScale" priority="1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5:HM116">
    <cfRule type="colorScale" priority="1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5:HN116">
    <cfRule type="colorScale" priority="1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5:HO116">
    <cfRule type="colorScale" priority="1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5:HP116">
    <cfRule type="colorScale" priority="1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5:HQ116">
    <cfRule type="colorScale" priority="1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5:HR116">
    <cfRule type="colorScale" priority="1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5:HS116">
    <cfRule type="colorScale" priority="1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5:HT116">
    <cfRule type="colorScale" priority="1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5:HU116">
    <cfRule type="colorScale" priority="1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5:HV116">
    <cfRule type="colorScale" priority="1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5:HW116">
    <cfRule type="colorScale" priority="1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5:HX116">
    <cfRule type="colorScale" priority="1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5:HY116">
    <cfRule type="colorScale" priority="1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5:HZ116">
    <cfRule type="colorScale" priority="1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5:IA116">
    <cfRule type="colorScale" priority="1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5:KN116">
    <cfRule type="cellIs" dxfId="27" priority="1436" operator="lessThan">
      <formula>75</formula>
    </cfRule>
  </conditionalFormatting>
  <conditionalFormatting sqref="KE115:KG116">
    <cfRule type="colorScale" priority="1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5:KH116">
    <cfRule type="colorScale" priority="1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5:KI116">
    <cfRule type="colorScale" priority="1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5:KL116">
    <cfRule type="colorScale" priority="1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5:KJ116">
    <cfRule type="colorScale" priority="1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5:KK116">
    <cfRule type="colorScale" priority="1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5:ID116">
    <cfRule type="colorScale" priority="1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5:IE116">
    <cfRule type="colorScale" priority="1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5:KT116">
    <cfRule type="colorScale" priority="1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7">
    <cfRule type="colorScale" priority="1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7">
    <cfRule type="colorScale" priority="1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7">
    <cfRule type="colorScale" priority="1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7">
    <cfRule type="colorScale" priority="1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7">
    <cfRule type="colorScale" priority="1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7">
    <cfRule type="colorScale" priority="1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7">
    <cfRule type="colorScale" priority="1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7">
    <cfRule type="colorScale" priority="1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7">
    <cfRule type="colorScale" priority="1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7">
    <cfRule type="colorScale" priority="1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7">
    <cfRule type="colorScale" priority="1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7">
    <cfRule type="colorScale" priority="1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7:IF117 HM117">
    <cfRule type="colorScale" priority="1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7">
    <cfRule type="colorScale" priority="1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7:IE117">
    <cfRule type="colorScale" priority="1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7">
    <cfRule type="colorScale" priority="1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7">
    <cfRule type="colorScale" priority="1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7">
    <cfRule type="colorScale" priority="1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7">
    <cfRule type="colorScale" priority="1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7">
    <cfRule type="colorScale" priority="1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7">
    <cfRule type="colorScale" priority="1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7">
    <cfRule type="colorScale" priority="1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7">
    <cfRule type="colorScale" priority="1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7">
    <cfRule type="colorScale" priority="1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7">
    <cfRule type="colorScale" priority="1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7">
    <cfRule type="colorScale" priority="1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7">
    <cfRule type="colorScale" priority="1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7">
    <cfRule type="colorScale" priority="1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7">
    <cfRule type="colorScale" priority="1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7">
    <cfRule type="colorScale" priority="1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7">
    <cfRule type="colorScale" priority="1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7">
    <cfRule type="colorScale" priority="1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7">
    <cfRule type="colorScale" priority="1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7">
    <cfRule type="colorScale" priority="1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7">
    <cfRule type="colorScale" priority="1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7">
    <cfRule type="colorScale" priority="1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7">
    <cfRule type="colorScale" priority="1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7">
    <cfRule type="colorScale" priority="1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7">
    <cfRule type="colorScale" priority="1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7">
    <cfRule type="colorScale" priority="1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7">
    <cfRule type="colorScale" priority="1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7">
    <cfRule type="colorScale" priority="1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7">
    <cfRule type="colorScale" priority="1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7:KN117">
    <cfRule type="cellIs" dxfId="26" priority="1383" operator="lessThan">
      <formula>75</formula>
    </cfRule>
  </conditionalFormatting>
  <conditionalFormatting sqref="KE117:KG117">
    <cfRule type="colorScale" priority="1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7">
    <cfRule type="colorScale" priority="1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7">
    <cfRule type="colorScale" priority="1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7">
    <cfRule type="colorScale" priority="1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7">
    <cfRule type="colorScale" priority="1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7">
    <cfRule type="colorScale" priority="1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7">
    <cfRule type="colorScale" priority="1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7">
    <cfRule type="colorScale" priority="1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7">
    <cfRule type="colorScale" priority="1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8">
    <cfRule type="colorScale" priority="1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8">
    <cfRule type="colorScale" priority="1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8">
    <cfRule type="colorScale" priority="1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8">
    <cfRule type="colorScale" priority="1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8">
    <cfRule type="colorScale" priority="1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8">
    <cfRule type="colorScale" priority="1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8">
    <cfRule type="colorScale" priority="1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8">
    <cfRule type="colorScale" priority="1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8">
    <cfRule type="colorScale" priority="1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8">
    <cfRule type="colorScale" priority="1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8">
    <cfRule type="colorScale" priority="1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8">
    <cfRule type="colorScale" priority="1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8:IF118 HM118">
    <cfRule type="colorScale" priority="1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8">
    <cfRule type="colorScale" priority="1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8:IE118">
    <cfRule type="colorScale" priority="1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8">
    <cfRule type="colorScale" priority="1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8">
    <cfRule type="colorScale" priority="1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8">
    <cfRule type="colorScale" priority="1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8">
    <cfRule type="colorScale" priority="1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8">
    <cfRule type="colorScale" priority="1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8">
    <cfRule type="colorScale" priority="1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8">
    <cfRule type="colorScale" priority="1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8">
    <cfRule type="colorScale" priority="1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8">
    <cfRule type="colorScale" priority="1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8">
    <cfRule type="colorScale" priority="1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8">
    <cfRule type="colorScale" priority="1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8">
    <cfRule type="colorScale" priority="1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8">
    <cfRule type="colorScale" priority="1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8">
    <cfRule type="colorScale" priority="1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8">
    <cfRule type="colorScale" priority="1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8">
    <cfRule type="colorScale" priority="1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8">
    <cfRule type="colorScale" priority="1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8">
    <cfRule type="colorScale" priority="1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8">
    <cfRule type="colorScale" priority="1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8">
    <cfRule type="colorScale" priority="1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8">
    <cfRule type="colorScale" priority="1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8">
    <cfRule type="colorScale" priority="1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8">
    <cfRule type="colorScale" priority="1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8">
    <cfRule type="colorScale" priority="1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8">
    <cfRule type="colorScale" priority="1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8">
    <cfRule type="colorScale" priority="1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8">
    <cfRule type="colorScale" priority="1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8">
    <cfRule type="colorScale" priority="1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8:KN118">
    <cfRule type="cellIs" dxfId="25" priority="1330" operator="lessThan">
      <formula>75</formula>
    </cfRule>
  </conditionalFormatting>
  <conditionalFormatting sqref="KE118:KG118">
    <cfRule type="colorScale" priority="1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8">
    <cfRule type="colorScale" priority="1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8">
    <cfRule type="colorScale" priority="1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8">
    <cfRule type="colorScale" priority="1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8">
    <cfRule type="colorScale" priority="1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8">
    <cfRule type="colorScale" priority="1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8">
    <cfRule type="colorScale" priority="1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8">
    <cfRule type="colorScale" priority="1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8">
    <cfRule type="colorScale" priority="1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19">
    <cfRule type="colorScale" priority="1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9">
    <cfRule type="colorScale" priority="1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9">
    <cfRule type="colorScale" priority="1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9">
    <cfRule type="colorScale" priority="1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9">
    <cfRule type="colorScale" priority="1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9">
    <cfRule type="colorScale" priority="1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9">
    <cfRule type="colorScale" priority="1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9">
    <cfRule type="colorScale" priority="1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9">
    <cfRule type="colorScale" priority="1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9">
    <cfRule type="colorScale" priority="1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9">
    <cfRule type="colorScale" priority="1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9">
    <cfRule type="colorScale" priority="1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9:IF119 HM119">
    <cfRule type="colorScale" priority="1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19">
    <cfRule type="colorScale" priority="1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9:IE119">
    <cfRule type="colorScale" priority="1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9">
    <cfRule type="colorScale" priority="1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19">
    <cfRule type="colorScale" priority="1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19">
    <cfRule type="colorScale" priority="1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19">
    <cfRule type="colorScale" priority="1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19">
    <cfRule type="colorScale" priority="1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19">
    <cfRule type="colorScale" priority="1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19">
    <cfRule type="colorScale" priority="1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19">
    <cfRule type="colorScale" priority="1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19">
    <cfRule type="colorScale" priority="1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19">
    <cfRule type="colorScale" priority="1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19">
    <cfRule type="colorScale" priority="1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19">
    <cfRule type="colorScale" priority="1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19">
    <cfRule type="colorScale" priority="1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19">
    <cfRule type="colorScale" priority="1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19">
    <cfRule type="colorScale" priority="1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19">
    <cfRule type="colorScale" priority="1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19">
    <cfRule type="colorScale" priority="1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19">
    <cfRule type="colorScale" priority="1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19">
    <cfRule type="colorScale" priority="1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19">
    <cfRule type="colorScale" priority="1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19">
    <cfRule type="colorScale" priority="1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19">
    <cfRule type="colorScale" priority="1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19">
    <cfRule type="colorScale" priority="1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19">
    <cfRule type="colorScale" priority="1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19">
    <cfRule type="colorScale" priority="1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19">
    <cfRule type="colorScale" priority="1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19">
    <cfRule type="colorScale" priority="1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19">
    <cfRule type="colorScale" priority="1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19:KN119">
    <cfRule type="cellIs" dxfId="24" priority="1277" operator="lessThan">
      <formula>75</formula>
    </cfRule>
  </conditionalFormatting>
  <conditionalFormatting sqref="KE119:KG119">
    <cfRule type="colorScale" priority="1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19">
    <cfRule type="colorScale" priority="1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19">
    <cfRule type="colorScale" priority="1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19">
    <cfRule type="colorScale" priority="1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19">
    <cfRule type="colorScale" priority="1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19">
    <cfRule type="colorScale" priority="1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19">
    <cfRule type="colorScale" priority="1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19">
    <cfRule type="colorScale" priority="1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19">
    <cfRule type="colorScale" priority="1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0">
    <cfRule type="colorScale" priority="1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0">
    <cfRule type="colorScale" priority="1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0">
    <cfRule type="colorScale" priority="1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0">
    <cfRule type="colorScale" priority="1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0">
    <cfRule type="colorScale" priority="1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0">
    <cfRule type="colorScale" priority="1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0">
    <cfRule type="colorScale" priority="1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0">
    <cfRule type="colorScale" priority="1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0">
    <cfRule type="colorScale" priority="1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0">
    <cfRule type="colorScale" priority="1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0">
    <cfRule type="colorScale" priority="1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0">
    <cfRule type="colorScale" priority="1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0:IF120 HM120">
    <cfRule type="colorScale" priority="1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0">
    <cfRule type="colorScale" priority="1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0:IE120">
    <cfRule type="colorScale" priority="1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0">
    <cfRule type="colorScale" priority="1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0">
    <cfRule type="colorScale" priority="1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0">
    <cfRule type="colorScale" priority="1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0">
    <cfRule type="colorScale" priority="1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0">
    <cfRule type="colorScale" priority="1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0">
    <cfRule type="colorScale" priority="1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0">
    <cfRule type="colorScale" priority="1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0">
    <cfRule type="colorScale" priority="1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0">
    <cfRule type="colorScale" priority="1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0">
    <cfRule type="colorScale" priority="1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0">
    <cfRule type="colorScale" priority="1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0">
    <cfRule type="colorScale" priority="1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0">
    <cfRule type="colorScale" priority="1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0">
    <cfRule type="colorScale" priority="1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0">
    <cfRule type="colorScale" priority="1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0">
    <cfRule type="colorScale" priority="1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0">
    <cfRule type="colorScale" priority="1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0">
    <cfRule type="colorScale" priority="1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0">
    <cfRule type="colorScale" priority="1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0">
    <cfRule type="colorScale" priority="1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0">
    <cfRule type="colorScale" priority="1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0"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0">
    <cfRule type="colorScale" priority="1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0">
    <cfRule type="colorScale" priority="1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0">
    <cfRule type="colorScale" priority="1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0">
    <cfRule type="colorScale" priority="1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0">
    <cfRule type="colorScale" priority="1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0">
    <cfRule type="colorScale" priority="1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0:KN120">
    <cfRule type="cellIs" dxfId="23" priority="1224" operator="lessThan">
      <formula>75</formula>
    </cfRule>
  </conditionalFormatting>
  <conditionalFormatting sqref="KE120:KG120">
    <cfRule type="colorScale" priority="1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0">
    <cfRule type="colorScale" priority="1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0">
    <cfRule type="colorScale" priority="1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0">
    <cfRule type="colorScale" priority="1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0">
    <cfRule type="colorScale" priority="1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0">
    <cfRule type="colorScale" priority="1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0">
    <cfRule type="colorScale" priority="1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0">
    <cfRule type="colorScale" priority="1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0">
    <cfRule type="colorScale" priority="1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1">
    <cfRule type="colorScale" priority="1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1"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1">
    <cfRule type="colorScale" priority="1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1">
    <cfRule type="colorScale" priority="1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1">
    <cfRule type="colorScale" priority="1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1">
    <cfRule type="colorScale" priority="1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1">
    <cfRule type="colorScale" priority="1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1">
    <cfRule type="colorScale" priority="1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1">
    <cfRule type="colorScale" priority="1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1">
    <cfRule type="colorScale" priority="1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1">
    <cfRule type="colorScale" priority="1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1">
    <cfRule type="colorScale" priority="1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1:IF121 HM121">
    <cfRule type="colorScale" priority="1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1">
    <cfRule type="colorScale" priority="1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1:IE121">
    <cfRule type="colorScale" priority="1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1">
    <cfRule type="colorScale" priority="1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1">
    <cfRule type="colorScale" priority="1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1">
    <cfRule type="colorScale" priority="1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1">
    <cfRule type="colorScale" priority="1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1">
    <cfRule type="colorScale" priority="1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1">
    <cfRule type="colorScale" priority="1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1">
    <cfRule type="colorScale" priority="1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1">
    <cfRule type="colorScale" priority="1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1">
    <cfRule type="colorScale" priority="1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1">
    <cfRule type="colorScale" priority="1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1">
    <cfRule type="colorScale" priority="1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1">
    <cfRule type="colorScale" priority="1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1">
    <cfRule type="colorScale" priority="1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1">
    <cfRule type="colorScale" priority="1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1">
    <cfRule type="colorScale" priority="1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1">
    <cfRule type="colorScale" priority="1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1">
    <cfRule type="colorScale" priority="1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1">
    <cfRule type="colorScale" priority="1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1">
    <cfRule type="colorScale" priority="1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1">
    <cfRule type="colorScale" priority="1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1">
    <cfRule type="colorScale" priority="1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1">
    <cfRule type="colorScale" priority="1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1">
    <cfRule type="colorScale" priority="1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1">
    <cfRule type="colorScale" priority="1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1">
    <cfRule type="colorScale" priority="1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1">
    <cfRule type="colorScale" priority="1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1">
    <cfRule type="colorScale" priority="1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1">
    <cfRule type="colorScale" priority="1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1:KN121">
    <cfRule type="cellIs" dxfId="22" priority="1171" operator="lessThan">
      <formula>75</formula>
    </cfRule>
  </conditionalFormatting>
  <conditionalFormatting sqref="KE121:KG121">
    <cfRule type="colorScale" priority="1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1">
    <cfRule type="colorScale" priority="1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1">
    <cfRule type="colorScale" priority="1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1">
    <cfRule type="colorScale" priority="1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1">
    <cfRule type="colorScale" priority="1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1">
    <cfRule type="colorScale" priority="1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1">
    <cfRule type="colorScale" priority="1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1">
    <cfRule type="colorScale" priority="1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1">
    <cfRule type="colorScale" priority="1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2">
    <cfRule type="colorScale" priority="1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2">
    <cfRule type="colorScale" priority="1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2">
    <cfRule type="colorScale" priority="1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2">
    <cfRule type="colorScale" priority="1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2">
    <cfRule type="colorScale" priority="1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2">
    <cfRule type="colorScale" priority="1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2">
    <cfRule type="colorScale" priority="1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2">
    <cfRule type="colorScale" priority="1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2">
    <cfRule type="colorScale" priority="1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2">
    <cfRule type="colorScale" priority="1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2">
    <cfRule type="colorScale" priority="1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2">
    <cfRule type="colorScale" priority="1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2:IF122 HM122">
    <cfRule type="colorScale" priority="1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2">
    <cfRule type="colorScale" priority="1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2:IE122">
    <cfRule type="colorScale" priority="1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2">
    <cfRule type="colorScale" priority="1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2">
    <cfRule type="colorScale" priority="1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2">
    <cfRule type="colorScale" priority="1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2">
    <cfRule type="colorScale" priority="1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2">
    <cfRule type="colorScale" priority="1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2">
    <cfRule type="colorScale" priority="1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2">
    <cfRule type="colorScale" priority="1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2">
    <cfRule type="colorScale" priority="1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2">
    <cfRule type="colorScale" priority="1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2">
    <cfRule type="colorScale" priority="1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2">
    <cfRule type="colorScale" priority="1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2">
    <cfRule type="colorScale" priority="1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2">
    <cfRule type="colorScale" priority="1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2">
    <cfRule type="colorScale" priority="1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2">
    <cfRule type="colorScale" priority="1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2">
    <cfRule type="colorScale" priority="1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2">
    <cfRule type="colorScale" priority="1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2">
    <cfRule type="colorScale" priority="1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2">
    <cfRule type="colorScale" priority="1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2">
    <cfRule type="colorScale" priority="1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2">
    <cfRule type="colorScale" priority="1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2">
    <cfRule type="colorScale" priority="1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2">
    <cfRule type="colorScale" priority="1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2">
    <cfRule type="colorScale" priority="1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2">
    <cfRule type="colorScale" priority="1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2">
    <cfRule type="colorScale" priority="1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2">
    <cfRule type="colorScale" priority="1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2">
    <cfRule type="colorScale" priority="1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2:KN122">
    <cfRule type="cellIs" dxfId="21" priority="1118" operator="lessThan">
      <formula>75</formula>
    </cfRule>
  </conditionalFormatting>
  <conditionalFormatting sqref="KE122:KG122">
    <cfRule type="colorScale" priority="1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2">
    <cfRule type="colorScale" priority="1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2">
    <cfRule type="colorScale" priority="1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2">
    <cfRule type="colorScale" priority="1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2">
    <cfRule type="colorScale" priority="1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2">
    <cfRule type="colorScale" priority="1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2">
    <cfRule type="colorScale" priority="1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2">
    <cfRule type="colorScale" priority="1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2">
    <cfRule type="colorScale" priority="1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3">
    <cfRule type="colorScale" priority="1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3">
    <cfRule type="colorScale" priority="1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3">
    <cfRule type="colorScale" priority="1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3">
    <cfRule type="colorScale" priority="1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3">
    <cfRule type="colorScale" priority="1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3">
    <cfRule type="colorScale" priority="1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3">
    <cfRule type="colorScale" priority="1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3">
    <cfRule type="colorScale" priority="1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3">
    <cfRule type="colorScale" priority="1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3">
    <cfRule type="colorScale" priority="1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3">
    <cfRule type="colorScale" priority="1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3">
    <cfRule type="colorScale" priority="1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3:IF123 HM123">
    <cfRule type="colorScale" priority="1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3">
    <cfRule type="colorScale" priority="1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3:IE123">
    <cfRule type="colorScale" priority="1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3">
    <cfRule type="colorScale" priority="1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3">
    <cfRule type="colorScale" priority="1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3">
    <cfRule type="colorScale" priority="1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3">
    <cfRule type="colorScale" priority="1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3">
    <cfRule type="colorScale" priority="1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3">
    <cfRule type="colorScale" priority="1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3">
    <cfRule type="colorScale" priority="1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3">
    <cfRule type="colorScale" priority="1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3">
    <cfRule type="colorScale" priority="1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3">
    <cfRule type="colorScale" priority="1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3">
    <cfRule type="colorScale" priority="1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3">
    <cfRule type="colorScale" priority="1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3">
    <cfRule type="colorScale" priority="1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3">
    <cfRule type="colorScale" priority="1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3">
    <cfRule type="colorScale" priority="1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3">
    <cfRule type="colorScale" priority="1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3">
    <cfRule type="colorScale" priority="1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3">
    <cfRule type="colorScale" priority="1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3">
    <cfRule type="colorScale" priority="1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3">
    <cfRule type="colorScale" priority="1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3">
    <cfRule type="colorScale" priority="1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3">
    <cfRule type="colorScale" priority="1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3">
    <cfRule type="colorScale" priority="1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3">
    <cfRule type="colorScale" priority="1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3">
    <cfRule type="colorScale" priority="1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3">
    <cfRule type="colorScale" priority="1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3">
    <cfRule type="colorScale" priority="1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3">
    <cfRule type="colorScale" priority="1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3:KN123">
    <cfRule type="cellIs" dxfId="20" priority="1065" operator="lessThan">
      <formula>75</formula>
    </cfRule>
  </conditionalFormatting>
  <conditionalFormatting sqref="KE123:KG123">
    <cfRule type="colorScale" priority="1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3">
    <cfRule type="colorScale" priority="1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3">
    <cfRule type="colorScale" priority="1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3">
    <cfRule type="colorScale" priority="1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3">
    <cfRule type="colorScale" priority="1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3">
    <cfRule type="colorScale" priority="1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3">
    <cfRule type="colorScale" priority="1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3">
    <cfRule type="colorScale" priority="1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3">
    <cfRule type="colorScale" priority="1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4">
    <cfRule type="colorScale" priority="1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4">
    <cfRule type="colorScale" priority="1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4">
    <cfRule type="colorScale" priority="1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4">
    <cfRule type="colorScale" priority="1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4">
    <cfRule type="colorScale" priority="1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4">
    <cfRule type="colorScale" priority="1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4">
    <cfRule type="colorScale" priority="1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4">
    <cfRule type="colorScale" priority="1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4">
    <cfRule type="colorScale" priority="1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4">
    <cfRule type="colorScale" priority="1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4">
    <cfRule type="colorScale" priority="1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4">
    <cfRule type="colorScale" priority="1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4:IF124 HM124">
    <cfRule type="colorScale" priority="1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4">
    <cfRule type="colorScale" priority="1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4:IE124">
    <cfRule type="colorScale" priority="1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4">
    <cfRule type="colorScale" priority="1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4">
    <cfRule type="colorScale" priority="1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4">
    <cfRule type="colorScale" priority="1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4">
    <cfRule type="colorScale" priority="1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4">
    <cfRule type="colorScale" priority="1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4">
    <cfRule type="colorScale" priority="1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4">
    <cfRule type="colorScale" priority="1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4">
    <cfRule type="colorScale" priority="1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4">
    <cfRule type="colorScale" priority="1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4">
    <cfRule type="colorScale" priority="1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4">
    <cfRule type="colorScale" priority="1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4">
    <cfRule type="colorScale" priority="1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4">
    <cfRule type="colorScale" priority="1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4">
    <cfRule type="colorScale" priority="1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4">
    <cfRule type="colorScale" priority="1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4">
    <cfRule type="colorScale" priority="1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4">
    <cfRule type="colorScale" priority="1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4">
    <cfRule type="colorScale" priority="1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4">
    <cfRule type="colorScale" priority="1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4">
    <cfRule type="colorScale" priority="1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4">
    <cfRule type="colorScale" priority="1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4">
    <cfRule type="colorScale" priority="1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4">
    <cfRule type="colorScale" priority="1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4">
    <cfRule type="colorScale" priority="1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4">
    <cfRule type="colorScale" priority="1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4">
    <cfRule type="colorScale" priority="1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4">
    <cfRule type="colorScale" priority="1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4">
    <cfRule type="colorScale" priority="1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4:KN124">
    <cfRule type="cellIs" dxfId="19" priority="1012" operator="lessThan">
      <formula>75</formula>
    </cfRule>
  </conditionalFormatting>
  <conditionalFormatting sqref="KE124:KG124">
    <cfRule type="colorScale" priority="1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4">
    <cfRule type="colorScale" priority="1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4">
    <cfRule type="colorScale" priority="1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4">
    <cfRule type="colorScale" priority="1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4">
    <cfRule type="colorScale" priority="1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4">
    <cfRule type="colorScale" priority="1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4">
    <cfRule type="colorScale" priority="1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4">
    <cfRule type="colorScale" priority="1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4">
    <cfRule type="colorScale" priority="1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5">
    <cfRule type="colorScale" priority="1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5">
    <cfRule type="colorScale" priority="1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5">
    <cfRule type="colorScale" priority="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5">
    <cfRule type="colorScale" priority="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5">
    <cfRule type="colorScale" priority="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5">
    <cfRule type="colorScale" priority="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5">
    <cfRule type="colorScale" priority="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5">
    <cfRule type="colorScale" priority="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5">
    <cfRule type="colorScale" priority="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5">
    <cfRule type="colorScale" priority="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5">
    <cfRule type="colorScale" priority="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5">
    <cfRule type="colorScale" priority="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5:IF125 HM125">
    <cfRule type="colorScale" priority="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5">
    <cfRule type="colorScale" priority="1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5:IE125">
    <cfRule type="colorScale" priority="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5">
    <cfRule type="colorScale" priority="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5">
    <cfRule type="colorScale" priority="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5">
    <cfRule type="colorScale" priority="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5">
    <cfRule type="colorScale" priority="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5">
    <cfRule type="colorScale" priority="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5">
    <cfRule type="colorScale" priority="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5">
    <cfRule type="colorScale" priority="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5">
    <cfRule type="colorScale" priority="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5">
    <cfRule type="colorScale" priority="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5">
    <cfRule type="colorScale" priority="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5">
    <cfRule type="colorScale" priority="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5">
    <cfRule type="colorScale" priority="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5">
    <cfRule type="colorScale" priority="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5">
    <cfRule type="colorScale" priority="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5">
    <cfRule type="colorScale" priority="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5">
    <cfRule type="colorScale" priority="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5">
    <cfRule type="colorScale" priority="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5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5">
    <cfRule type="colorScale" priority="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5">
    <cfRule type="colorScale" priority="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5">
    <cfRule type="colorScale" priority="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5">
    <cfRule type="colorScale" priority="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5"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5">
    <cfRule type="colorScale" priority="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5">
    <cfRule type="colorScale" priority="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5">
    <cfRule type="colorScale" priority="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5">
    <cfRule type="colorScale" priority="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5">
    <cfRule type="colorScale" priority="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5:KN125">
    <cfRule type="cellIs" dxfId="18" priority="959" operator="lessThan">
      <formula>75</formula>
    </cfRule>
  </conditionalFormatting>
  <conditionalFormatting sqref="KE125:KG125">
    <cfRule type="colorScale" priority="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5">
    <cfRule type="colorScale" priority="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5">
    <cfRule type="colorScale" priority="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5">
    <cfRule type="colorScale" priority="1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5">
    <cfRule type="colorScale" priority="1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5">
    <cfRule type="colorScale" priority="1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5">
    <cfRule type="colorScale" priority="1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5">
    <cfRule type="colorScale" priority="1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5">
    <cfRule type="colorScale" priority="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6">
    <cfRule type="colorScale" priority="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6">
    <cfRule type="colorScale" priority="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6">
    <cfRule type="colorScale" priority="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6">
    <cfRule type="colorScale" priority="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6">
    <cfRule type="colorScale" priority="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6">
    <cfRule type="colorScale" priority="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6">
    <cfRule type="colorScale" priority="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6">
    <cfRule type="colorScale" priority="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6">
    <cfRule type="colorScale" priority="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6">
    <cfRule type="colorScale" priority="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6">
    <cfRule type="colorScale" priority="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6">
    <cfRule type="colorScale" priority="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6:IF126 HM126">
    <cfRule type="colorScale" priority="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6">
    <cfRule type="colorScale" priority="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6:IE126">
    <cfRule type="colorScale" priority="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6">
    <cfRule type="colorScale" priority="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6">
    <cfRule type="colorScale" priority="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6">
    <cfRule type="colorScale" priority="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6">
    <cfRule type="colorScale" priority="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6">
    <cfRule type="colorScale" priority="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6">
    <cfRule type="colorScale" priority="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6">
    <cfRule type="colorScale" priority="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6">
    <cfRule type="colorScale" priority="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6">
    <cfRule type="colorScale" priority="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6">
    <cfRule type="colorScale" priority="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6">
    <cfRule type="colorScale" priority="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6">
    <cfRule type="colorScale" priority="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6">
    <cfRule type="colorScale" priority="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6">
    <cfRule type="colorScale" priority="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6">
    <cfRule type="colorScale" priority="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6">
    <cfRule type="colorScale" priority="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6">
    <cfRule type="colorScale" priority="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6">
    <cfRule type="colorScale" priority="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6">
    <cfRule type="colorScale" priority="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6">
    <cfRule type="colorScale" priority="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6">
    <cfRule type="colorScale" priority="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6">
    <cfRule type="colorScale" priority="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6">
    <cfRule type="colorScale" priority="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6">
    <cfRule type="colorScale" priority="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6">
    <cfRule type="colorScale" priority="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6">
    <cfRule type="colorScale" priority="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6">
    <cfRule type="colorScale" priority="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6">
    <cfRule type="colorScale" priority="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6:KN126">
    <cfRule type="cellIs" dxfId="17" priority="906" operator="lessThan">
      <formula>75</formula>
    </cfRule>
  </conditionalFormatting>
  <conditionalFormatting sqref="KE126:KG126"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6">
    <cfRule type="colorScale" priority="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6">
    <cfRule type="colorScale" priority="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6">
    <cfRule type="colorScale" priority="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6">
    <cfRule type="colorScale" priority="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6">
    <cfRule type="colorScale" priority="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6">
    <cfRule type="colorScale" priority="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6">
    <cfRule type="colorScale" priority="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6">
    <cfRule type="colorScale" priority="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7">
    <cfRule type="colorScale" priority="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7">
    <cfRule type="colorScale" priority="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7">
    <cfRule type="colorScale" priority="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7">
    <cfRule type="colorScale" priority="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7">
    <cfRule type="colorScale" priority="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7">
    <cfRule type="colorScale" priority="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7">
    <cfRule type="colorScale" priority="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7">
    <cfRule type="colorScale" priority="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7">
    <cfRule type="colorScale" priority="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7">
    <cfRule type="colorScale" priority="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7">
    <cfRule type="colorScale" priority="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7">
    <cfRule type="colorScale" priority="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7:IF127 HM127">
    <cfRule type="colorScale" priority="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7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7:IE127">
    <cfRule type="colorScale" priority="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7">
    <cfRule type="colorScale" priority="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7">
    <cfRule type="colorScale" priority="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7">
    <cfRule type="colorScale" priority="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7">
    <cfRule type="colorScale" priority="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7">
    <cfRule type="colorScale" priority="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7">
    <cfRule type="colorScale" priority="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7">
    <cfRule type="colorScale" priority="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7">
    <cfRule type="colorScale" priority="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7">
    <cfRule type="colorScale" priority="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7">
    <cfRule type="colorScale" priority="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7">
    <cfRule type="colorScale" priority="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7">
    <cfRule type="colorScale" priority="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7">
    <cfRule type="colorScale" priority="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7">
    <cfRule type="colorScale" priority="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7">
    <cfRule type="colorScale" priority="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7">
    <cfRule type="colorScale" priority="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7">
    <cfRule type="colorScale" priority="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7">
    <cfRule type="colorScale" priority="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7">
    <cfRule type="colorScale" priority="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7">
    <cfRule type="colorScale" priority="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7">
    <cfRule type="colorScale" priority="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7">
    <cfRule type="colorScale" priority="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7">
    <cfRule type="colorScale" priority="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7">
    <cfRule type="colorScale" priority="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7">
    <cfRule type="colorScale" priority="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7">
    <cfRule type="colorScale" priority="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7">
    <cfRule type="colorScale" priority="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7">
    <cfRule type="colorScale" priority="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7:KN127">
    <cfRule type="cellIs" dxfId="16" priority="853" operator="lessThan">
      <formula>75</formula>
    </cfRule>
  </conditionalFormatting>
  <conditionalFormatting sqref="KE127:KG127">
    <cfRule type="colorScale" priority="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7">
    <cfRule type="colorScale" priority="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7"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7">
    <cfRule type="colorScale" priority="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7">
    <cfRule type="colorScale" priority="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7">
    <cfRule type="colorScale" priority="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7">
    <cfRule type="colorScale" priority="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7">
    <cfRule type="colorScale" priority="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7">
    <cfRule type="colorScale" priority="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8">
    <cfRule type="colorScale" priority="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8">
    <cfRule type="colorScale" priority="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8">
    <cfRule type="colorScale" priority="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8">
    <cfRule type="colorScale" priority="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8"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8">
    <cfRule type="colorScale" priority="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8">
    <cfRule type="colorScale" priority="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8"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8"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8">
    <cfRule type="colorScale" priority="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8">
    <cfRule type="colorScale" priority="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8"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8:IF128 HM128"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8">
    <cfRule type="colorScale" priority="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8:IE128">
    <cfRule type="colorScale" priority="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8">
    <cfRule type="colorScale" priority="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8">
    <cfRule type="colorScale" priority="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8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8">
    <cfRule type="colorScale" priority="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8">
    <cfRule type="colorScale" priority="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8">
    <cfRule type="colorScale" priority="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8">
    <cfRule type="colorScale" priority="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8">
    <cfRule type="colorScale" priority="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8">
    <cfRule type="colorScale" priority="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8"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8">
    <cfRule type="colorScale" priority="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8">
    <cfRule type="colorScale" priority="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8">
    <cfRule type="colorScale" priority="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8">
    <cfRule type="colorScale" priority="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8">
    <cfRule type="colorScale" priority="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8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8"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8">
    <cfRule type="colorScale" priority="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8"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8">
    <cfRule type="colorScale" priority="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8"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8">
    <cfRule type="colorScale" priority="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8">
    <cfRule type="colorScale" priority="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8">
    <cfRule type="colorScale" priority="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8">
    <cfRule type="colorScale" priority="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8">
    <cfRule type="colorScale" priority="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8">
    <cfRule type="colorScale" priority="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8">
    <cfRule type="colorScale" priority="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8:KN128">
    <cfRule type="cellIs" dxfId="15" priority="800" operator="lessThan">
      <formula>75</formula>
    </cfRule>
  </conditionalFormatting>
  <conditionalFormatting sqref="KE128:KG128">
    <cfRule type="colorScale" priority="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8">
    <cfRule type="colorScale" priority="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8">
    <cfRule type="colorScale" priority="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8">
    <cfRule type="colorScale" priority="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8">
    <cfRule type="colorScale" priority="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8"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8">
    <cfRule type="colorScale" priority="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8">
    <cfRule type="colorScale" priority="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8">
    <cfRule type="colorScale" priority="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29">
    <cfRule type="colorScale" priority="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9">
    <cfRule type="colorScale" priority="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9">
    <cfRule type="colorScale" priority="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9">
    <cfRule type="colorScale" priority="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9">
    <cfRule type="colorScale" priority="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9"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9">
    <cfRule type="colorScale" priority="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9"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9">
    <cfRule type="colorScale" priority="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9">
    <cfRule type="colorScale" priority="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9">
    <cfRule type="colorScale" priority="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9">
    <cfRule type="colorScale" priority="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9:IF129 HM129">
    <cfRule type="colorScale" priority="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29">
    <cfRule type="colorScale" priority="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9:IE129">
    <cfRule type="colorScale" priority="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9">
    <cfRule type="colorScale" priority="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29">
    <cfRule type="colorScale" priority="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29">
    <cfRule type="colorScale" priority="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29">
    <cfRule type="colorScale" priority="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29">
    <cfRule type="colorScale" priority="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29">
    <cfRule type="colorScale" priority="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29">
    <cfRule type="colorScale" priority="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29"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29">
    <cfRule type="colorScale" priority="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29">
    <cfRule type="colorScale" priority="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29"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29">
    <cfRule type="colorScale" priority="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29"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29">
    <cfRule type="colorScale" priority="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29">
    <cfRule type="colorScale" priority="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29">
    <cfRule type="colorScale" priority="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29">
    <cfRule type="colorScale" priority="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29">
    <cfRule type="colorScale" priority="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29">
    <cfRule type="colorScale" priority="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29">
    <cfRule type="colorScale" priority="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29">
    <cfRule type="colorScale" priority="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29">
    <cfRule type="colorScale" priority="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29">
    <cfRule type="colorScale" priority="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29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29">
    <cfRule type="colorScale" priority="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29">
    <cfRule type="colorScale" priority="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29">
    <cfRule type="colorScale" priority="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29">
    <cfRule type="colorScale" priority="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29:KN129">
    <cfRule type="cellIs" dxfId="14" priority="747" operator="lessThan">
      <formula>75</formula>
    </cfRule>
  </conditionalFormatting>
  <conditionalFormatting sqref="KE129:KG129">
    <cfRule type="colorScale" priority="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29">
    <cfRule type="colorScale" priority="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29">
    <cfRule type="colorScale" priority="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29">
    <cfRule type="colorScale" priority="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29">
    <cfRule type="colorScale" priority="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29">
    <cfRule type="colorScale" priority="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29">
    <cfRule type="colorScale" priority="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29">
    <cfRule type="colorScale" priority="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29">
    <cfRule type="colorScale" priority="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0">
    <cfRule type="colorScale" priority="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0">
    <cfRule type="colorScale" priority="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0"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0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0">
    <cfRule type="colorScale" priority="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0">
    <cfRule type="colorScale" priority="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0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0">
    <cfRule type="colorScale" priority="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0">
    <cfRule type="colorScale" priority="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0">
    <cfRule type="colorScale" priority="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0">
    <cfRule type="colorScale" priority="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0">
    <cfRule type="colorScale" priority="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0:IF130 HM130">
    <cfRule type="colorScale" priority="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0">
    <cfRule type="colorScale" priority="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0:IE130">
    <cfRule type="colorScale" priority="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0">
    <cfRule type="colorScale" priority="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0">
    <cfRule type="colorScale" priority="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0">
    <cfRule type="colorScale" priority="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0">
    <cfRule type="colorScale" priority="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0">
    <cfRule type="colorScale" priority="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0">
    <cfRule type="colorScale" priority="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0">
    <cfRule type="colorScale" priority="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0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0">
    <cfRule type="colorScale" priority="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0">
    <cfRule type="colorScale" priority="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0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0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0">
    <cfRule type="colorScale" priority="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0">
    <cfRule type="colorScale" priority="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0">
    <cfRule type="colorScale" priority="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0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0">
    <cfRule type="colorScale" priority="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0">
    <cfRule type="colorScale" priority="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0"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0">
    <cfRule type="colorScale" priority="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0">
    <cfRule type="colorScale" priority="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0">
    <cfRule type="colorScale" priority="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0">
    <cfRule type="colorScale" priority="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0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0">
    <cfRule type="colorScale" priority="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0">
    <cfRule type="colorScale" priority="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0">
    <cfRule type="colorScale" priority="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0">
    <cfRule type="colorScale" priority="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0:KN130">
    <cfRule type="cellIs" dxfId="13" priority="694" operator="lessThan">
      <formula>75</formula>
    </cfRule>
  </conditionalFormatting>
  <conditionalFormatting sqref="KE130:KG130">
    <cfRule type="colorScale" priority="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0"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0">
    <cfRule type="colorScale" priority="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0">
    <cfRule type="colorScale" priority="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0">
    <cfRule type="colorScale" priority="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0">
    <cfRule type="colorScale" priority="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0"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0">
    <cfRule type="colorScale" priority="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0">
    <cfRule type="colorScale" priority="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1:GW132">
    <cfRule type="colorScale" priority="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1:HA132">
    <cfRule type="colorScale" priority="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1:HB132">
    <cfRule type="colorScale" priority="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1:HC132">
    <cfRule type="colorScale" priority="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1:HE132">
    <cfRule type="colorScale" priority="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1:HF132"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1:HG132">
    <cfRule type="colorScale" priority="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1:HH132">
    <cfRule type="colorScale" priority="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1:HI132">
    <cfRule type="colorScale" priority="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1:HJ132">
    <cfRule type="colorScale" priority="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1:HK132">
    <cfRule type="colorScale" priority="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1:HL132"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1:HM132 ID131:IF132">
    <cfRule type="colorScale" priority="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1:GX132">
    <cfRule type="colorScale" priority="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1:IE132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1:HM132">
    <cfRule type="colorScale" priority="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1:HA132">
    <cfRule type="colorScale" priority="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1:HB132">
    <cfRule type="colorScale" priority="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1:HC132">
    <cfRule type="colorScale" priority="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1:HD132">
    <cfRule type="colorScale" priority="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1:HE132">
    <cfRule type="colorScale" priority="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1:HF132">
    <cfRule type="colorScale" priority="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1:HG132">
    <cfRule type="colorScale" priority="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1:HH132">
    <cfRule type="colorScale" priority="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1:HI132">
    <cfRule type="colorScale" priority="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1:HJ132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1:HK132">
    <cfRule type="colorScale" priority="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1:HL132">
    <cfRule type="colorScale" priority="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1:HM132">
    <cfRule type="colorScale" priority="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1:HN132">
    <cfRule type="colorScale" priority="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1:HO132">
    <cfRule type="colorScale" priority="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1:HP132">
    <cfRule type="colorScale" priority="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1:HQ132">
    <cfRule type="colorScale" priority="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1:HR132"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1:HS132">
    <cfRule type="colorScale" priority="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1:HT132">
    <cfRule type="colorScale" priority="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1:HU132">
    <cfRule type="colorScale" priority="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1:HV132">
    <cfRule type="colorScale" priority="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1:HW132">
    <cfRule type="colorScale" priority="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1:HX132">
    <cfRule type="colorScale" priority="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1:HY132">
    <cfRule type="colorScale" priority="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1:HZ132">
    <cfRule type="colorScale" priority="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1:IA132">
    <cfRule type="colorScale" priority="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1:KN132">
    <cfRule type="cellIs" dxfId="12" priority="641" operator="lessThan">
      <formula>75</formula>
    </cfRule>
  </conditionalFormatting>
  <conditionalFormatting sqref="KE131:KG132">
    <cfRule type="colorScale" priority="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1:KH132">
    <cfRule type="colorScale" priority="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1:KI132">
    <cfRule type="colorScale" priority="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1:KL132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1:KJ132">
    <cfRule type="colorScale" priority="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1:KK132">
    <cfRule type="colorScale" priority="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1:ID132">
    <cfRule type="colorScale" priority="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1:IE132">
    <cfRule type="colorScale" priority="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1:KT132">
    <cfRule type="colorScale" priority="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3"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3">
    <cfRule type="colorScale" priority="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3">
    <cfRule type="colorScale" priority="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3">
    <cfRule type="colorScale" priority="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3">
    <cfRule type="colorScale" priority="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3">
    <cfRule type="colorScale" priority="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3">
    <cfRule type="colorScale" priority="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3">
    <cfRule type="colorScale" priority="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3">
    <cfRule type="colorScale" priority="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3">
    <cfRule type="colorScale" priority="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3">
    <cfRule type="colorScale" priority="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3">
    <cfRule type="colorScale" priority="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3:IF133 HM133">
    <cfRule type="colorScale" priority="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3">
    <cfRule type="colorScale" priority="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3:IE133">
    <cfRule type="colorScale" priority="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3">
    <cfRule type="colorScale" priority="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3">
    <cfRule type="colorScale" priority="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3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3">
    <cfRule type="colorScale" priority="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3">
    <cfRule type="colorScale" priority="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3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3">
    <cfRule type="colorScale" priority="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3">
    <cfRule type="colorScale" priority="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3">
    <cfRule type="colorScale" priority="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3"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3">
    <cfRule type="colorScale" priority="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3">
    <cfRule type="colorScale" priority="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3">
    <cfRule type="colorScale" priority="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3">
    <cfRule type="colorScale" priority="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3">
    <cfRule type="colorScale" priority="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3">
    <cfRule type="colorScale" priority="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3"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3">
    <cfRule type="colorScale" priority="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3">
    <cfRule type="colorScale" priority="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3">
    <cfRule type="colorScale" priority="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3">
    <cfRule type="colorScale" priority="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3">
    <cfRule type="colorScale" priority="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3">
    <cfRule type="colorScale" priority="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3">
    <cfRule type="colorScale" priority="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3">
    <cfRule type="colorScale" priority="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3">
    <cfRule type="colorScale" priority="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3">
    <cfRule type="colorScale" priority="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3">
    <cfRule type="colorScale" priority="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3:KN133">
    <cfRule type="cellIs" dxfId="11" priority="588" operator="lessThan">
      <formula>75</formula>
    </cfRule>
  </conditionalFormatting>
  <conditionalFormatting sqref="KE133:KG133">
    <cfRule type="colorScale" priority="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3"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3">
    <cfRule type="colorScale" priority="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3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3">
    <cfRule type="colorScale" priority="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3">
    <cfRule type="colorScale" priority="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3">
    <cfRule type="colorScale" priority="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3">
    <cfRule type="colorScale" priority="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3">
    <cfRule type="colorScale" priority="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4:GW135">
    <cfRule type="colorScale" priority="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4:HA135">
    <cfRule type="colorScale" priority="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4:HB135">
    <cfRule type="colorScale" priority="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4:HC135">
    <cfRule type="colorScale" priority="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4:HE135">
    <cfRule type="colorScale" priority="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4:HF135">
    <cfRule type="colorScale" priority="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4:HG135">
    <cfRule type="colorScale" priority="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4:HH135"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4:HI135">
    <cfRule type="colorScale" priority="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4:HJ135">
    <cfRule type="colorScale" priority="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4:HK135">
    <cfRule type="colorScale" priority="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4:HL135">
    <cfRule type="colorScale" priority="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4:HM135 ID134:IF135">
    <cfRule type="colorScale" priority="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4:GX135">
    <cfRule type="colorScale" priority="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4:IE135">
    <cfRule type="colorScale" priority="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4:HM135">
    <cfRule type="colorScale" priority="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4:HA135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4:HB135">
    <cfRule type="colorScale" priority="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4:HC135">
    <cfRule type="colorScale" priority="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4:HD135">
    <cfRule type="colorScale" priority="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4:HE135">
    <cfRule type="colorScale" priority="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4:HF135">
    <cfRule type="colorScale" priority="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4:HG135">
    <cfRule type="colorScale" priority="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4:HH135">
    <cfRule type="colorScale" priority="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4:HI135">
    <cfRule type="colorScale" priority="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4:HJ135">
    <cfRule type="colorScale" priority="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4:HK135">
    <cfRule type="colorScale" priority="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4:HL135">
    <cfRule type="colorScale" priority="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4:HM135">
    <cfRule type="colorScale" priority="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4:HN135">
    <cfRule type="colorScale" priority="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4:HO135">
    <cfRule type="colorScale" priority="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4:HP135">
    <cfRule type="colorScale" priority="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4:HQ135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4:HR135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4:HS135"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4:HT135">
    <cfRule type="colorScale" priority="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4:HU135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4:HV135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4:HW135">
    <cfRule type="colorScale" priority="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4:HX135">
    <cfRule type="colorScale" priority="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4:HY135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4:HZ135">
    <cfRule type="colorScale" priority="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4:IA135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4:KN135">
    <cfRule type="cellIs" dxfId="10" priority="535" operator="lessThan">
      <formula>75</formula>
    </cfRule>
  </conditionalFormatting>
  <conditionalFormatting sqref="KE134:KG135"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4:KH135">
    <cfRule type="colorScale" priority="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4:KI135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4:KL135"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4:KJ135">
    <cfRule type="colorScale" priority="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4:KK135">
    <cfRule type="colorScale" priority="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4:ID135">
    <cfRule type="colorScale" priority="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4:IE135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4:KT135">
    <cfRule type="colorScale" priority="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6">
    <cfRule type="colorScale" priority="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6">
    <cfRule type="colorScale" priority="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6"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6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6">
    <cfRule type="colorScale" priority="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6">
    <cfRule type="colorScale" priority="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6">
    <cfRule type="colorScale" priority="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6">
    <cfRule type="colorScale" priority="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6">
    <cfRule type="colorScale" priority="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6">
    <cfRule type="colorScale" priority="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6">
    <cfRule type="colorScale" priority="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6">
    <cfRule type="colorScale" priority="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6:IF136 HM136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6"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6:IE136">
    <cfRule type="colorScale" priority="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6"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6">
    <cfRule type="colorScale" priority="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6">
    <cfRule type="colorScale" priority="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6"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6">
    <cfRule type="colorScale" priority="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6">
    <cfRule type="colorScale" priority="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6">
    <cfRule type="colorScale" priority="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6">
    <cfRule type="colorScale" priority="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6"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6">
    <cfRule type="colorScale" priority="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6">
    <cfRule type="colorScale" priority="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6">
    <cfRule type="colorScale" priority="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6">
    <cfRule type="colorScale" priority="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6">
    <cfRule type="colorScale" priority="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6">
    <cfRule type="colorScale" priority="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6">
    <cfRule type="colorScale" priority="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6">
    <cfRule type="colorScale" priority="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6">
    <cfRule type="colorScale" priority="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6">
    <cfRule type="colorScale" priority="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6"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6">
    <cfRule type="colorScale" priority="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6"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6">
    <cfRule type="colorScale" priority="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6"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6"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6">
    <cfRule type="colorScale" priority="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6">
    <cfRule type="colorScale" priority="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6">
    <cfRule type="colorScale" priority="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6:KN136">
    <cfRule type="cellIs" dxfId="9" priority="482" operator="lessThan">
      <formula>75</formula>
    </cfRule>
  </conditionalFormatting>
  <conditionalFormatting sqref="KE136:KG136">
    <cfRule type="colorScale" priority="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6"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6">
    <cfRule type="colorScale" priority="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6">
    <cfRule type="colorScale" priority="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6">
    <cfRule type="colorScale" priority="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6">
    <cfRule type="colorScale" priority="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6"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6">
    <cfRule type="colorScale" priority="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6"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7">
    <cfRule type="colorScale" priority="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7">
    <cfRule type="colorScale" priority="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7">
    <cfRule type="colorScale" priority="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7"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7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7">
    <cfRule type="colorScale" priority="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7"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7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7">
    <cfRule type="colorScale" priority="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7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7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7">
    <cfRule type="colorScale" priority="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7:IF137 HM137">
    <cfRule type="colorScale" priority="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7">
    <cfRule type="colorScale" priority="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7:IE137">
    <cfRule type="colorScale" priority="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7">
    <cfRule type="colorScale" priority="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7"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7">
    <cfRule type="colorScale" priority="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7">
    <cfRule type="colorScale" priority="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7">
    <cfRule type="colorScale" priority="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7"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7">
    <cfRule type="colorScale" priority="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7">
    <cfRule type="colorScale" priority="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7">
    <cfRule type="colorScale" priority="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7">
    <cfRule type="colorScale" priority="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7">
    <cfRule type="colorScale" priority="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7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7">
    <cfRule type="colorScale" priority="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7">
    <cfRule type="colorScale" priority="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7">
    <cfRule type="colorScale" priority="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7">
    <cfRule type="colorScale" priority="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7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7"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7">
    <cfRule type="colorScale" priority="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7">
    <cfRule type="colorScale" priority="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7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7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7"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7">
    <cfRule type="colorScale" priority="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7">
    <cfRule type="colorScale" priority="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7"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7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7">
    <cfRule type="colorScale" priority="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7:KN137">
    <cfRule type="cellIs" dxfId="8" priority="429" operator="lessThan">
      <formula>75</formula>
    </cfRule>
  </conditionalFormatting>
  <conditionalFormatting sqref="KE137:KG137">
    <cfRule type="colorScale" priority="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7">
    <cfRule type="colorScale" priority="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7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7">
    <cfRule type="colorScale" priority="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7">
    <cfRule type="colorScale" priority="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7">
    <cfRule type="colorScale" priority="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7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7"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7"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8">
    <cfRule type="colorScale" priority="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8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8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8"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8">
    <cfRule type="colorScale" priority="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8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8">
    <cfRule type="colorScale" priority="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8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8">
    <cfRule type="colorScale" priority="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8">
    <cfRule type="colorScale" priority="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8">
    <cfRule type="colorScale" priority="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8">
    <cfRule type="colorScale" priority="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8:IF138 HM138">
    <cfRule type="colorScale" priority="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8">
    <cfRule type="colorScale" priority="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8:IE138">
    <cfRule type="colorScale" priority="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8"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8">
    <cfRule type="colorScale" priority="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8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8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8">
    <cfRule type="colorScale" priority="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8">
    <cfRule type="colorScale" priority="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8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8"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8">
    <cfRule type="colorScale" priority="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8">
    <cfRule type="colorScale" priority="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8">
    <cfRule type="colorScale" priority="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8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8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8"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8"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8">
    <cfRule type="colorScale" priority="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8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8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8">
    <cfRule type="colorScale" priority="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8"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8"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8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8">
    <cfRule type="colorScale" priority="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8"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8">
    <cfRule type="colorScale" priority="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8">
    <cfRule type="colorScale" priority="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8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8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8:KN138">
    <cfRule type="cellIs" dxfId="7" priority="376" operator="lessThan">
      <formula>75</formula>
    </cfRule>
  </conditionalFormatting>
  <conditionalFormatting sqref="KE138:KG138"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8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8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8">
    <cfRule type="colorScale" priority="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8">
    <cfRule type="colorScale" priority="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8">
    <cfRule type="colorScale" priority="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8"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8">
    <cfRule type="colorScale" priority="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8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39"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9">
    <cfRule type="colorScale" priority="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9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9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9">
    <cfRule type="colorScale" priority="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9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9">
    <cfRule type="colorScale" priority="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9">
    <cfRule type="colorScale" priority="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9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9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9"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9"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9:IF139 HM139"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39"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9:IE139">
    <cfRule type="colorScale" priority="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9"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39">
    <cfRule type="colorScale" priority="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39"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39"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39"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39">
    <cfRule type="colorScale" priority="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39"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39">
    <cfRule type="colorScale" priority="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39">
    <cfRule type="colorScale" priority="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39"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39">
    <cfRule type="colorScale" priority="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39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39"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39">
    <cfRule type="colorScale" priority="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39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39"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39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39"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39"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39">
    <cfRule type="colorScale" priority="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39"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39"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39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39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39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39">
    <cfRule type="colorScale" priority="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39">
    <cfRule type="colorScale" priority="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39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39:KN139">
    <cfRule type="cellIs" dxfId="6" priority="323" operator="lessThan">
      <formula>75</formula>
    </cfRule>
  </conditionalFormatting>
  <conditionalFormatting sqref="KE139:KG139"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39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39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39"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39">
    <cfRule type="colorScale" priority="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39"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39">
    <cfRule type="colorScale" priority="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39"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39">
    <cfRule type="colorScale" priority="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40"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0">
    <cfRule type="colorScale" priority="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0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0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0"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0"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0"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0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0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0"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0"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0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0:IF140 HM140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40">
    <cfRule type="colorScale" priority="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0:IE140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0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0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0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0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40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0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0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0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0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0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0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0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0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0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40">
    <cfRule type="colorScale" priority="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40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40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40"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40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40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40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40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40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40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40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40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40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40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40:KN140">
    <cfRule type="cellIs" dxfId="5" priority="270" operator="lessThan">
      <formula>75</formula>
    </cfRule>
  </conditionalFormatting>
  <conditionalFormatting sqref="KE140:KG140">
    <cfRule type="colorScale" priority="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40">
    <cfRule type="colorScale" priority="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40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40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40"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40"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0">
    <cfRule type="colorScale" priority="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40"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40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41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1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1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1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1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1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1"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1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1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1"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1"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1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1:IF141 HM141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41">
    <cfRule type="colorScale" priority="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1:IE141"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1"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1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1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1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41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1"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1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1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1"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1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1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1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1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1"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41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41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41"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41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41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41"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41"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41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41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41"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41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41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41"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41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41:KN141">
    <cfRule type="cellIs" dxfId="4" priority="217" operator="lessThan">
      <formula>75</formula>
    </cfRule>
  </conditionalFormatting>
  <conditionalFormatting sqref="KE141:KG141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41"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41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41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41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41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1">
    <cfRule type="colorScale" priority="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41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41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42"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2"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2"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2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2">
    <cfRule type="colorScale" priority="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2">
    <cfRule type="colorScale" priority="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2">
    <cfRule type="colorScale" priority="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2">
    <cfRule type="colorScale" priority="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2"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2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2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2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2:IF142 HM142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42"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2:IE142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2"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2">
    <cfRule type="colorScale" priority="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2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2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42"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2"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2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2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2">
    <cfRule type="colorScale" priority="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2">
    <cfRule type="colorScale" priority="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2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2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2"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2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42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42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42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42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42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42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42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42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42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42">
    <cfRule type="colorScale" priority="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42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42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42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42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42:KN142">
    <cfRule type="cellIs" dxfId="3" priority="164" operator="lessThan">
      <formula>75</formula>
    </cfRule>
  </conditionalFormatting>
  <conditionalFormatting sqref="KE142:KG142">
    <cfRule type="colorScale" priority="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42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42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42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42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42"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2">
    <cfRule type="colorScale" priority="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42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42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43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3">
    <cfRule type="colorScale" priority="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3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3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3">
    <cfRule type="colorScale" priority="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3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3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3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3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3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3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3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3:IF143 HM143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43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3:IE143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3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3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3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3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43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3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3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3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3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3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3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3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3">
    <cfRule type="colorScale" priority="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3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43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43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43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43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43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43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43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43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43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43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43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43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43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43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43:KN143">
    <cfRule type="cellIs" dxfId="2" priority="111" operator="lessThan">
      <formula>75</formula>
    </cfRule>
  </conditionalFormatting>
  <conditionalFormatting sqref="KE143:KG143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43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43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43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43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43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3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43"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43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44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4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4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4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4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4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4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4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4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4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4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4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4:IF144 HM144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44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4:IE144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4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4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4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4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44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4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4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4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4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4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4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4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4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4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44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44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44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44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44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44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44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44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44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44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44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44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44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44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44:KN144">
    <cfRule type="cellIs" dxfId="1" priority="58" operator="lessThan">
      <formula>75</formula>
    </cfRule>
  </conditionalFormatting>
  <conditionalFormatting sqref="KE144:KG144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44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44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44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44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44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4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44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44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45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5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5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5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5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5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5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5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5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5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5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5:IF145 HM145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45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5:IE145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5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45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45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45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4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45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4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45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4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45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4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45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4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4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4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45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4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45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4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45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4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4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4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4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4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45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4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4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145:KN145">
    <cfRule type="cellIs" dxfId="0" priority="5" operator="lessThan">
      <formula>75</formula>
    </cfRule>
  </conditionalFormatting>
  <conditionalFormatting sqref="KE145:KG1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4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45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45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45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45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45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</dc:creator>
  <cp:lastModifiedBy>Sloviak Matúš, MUDr.</cp:lastModifiedBy>
  <dcterms:created xsi:type="dcterms:W3CDTF">2022-04-08T07:00:10Z</dcterms:created>
  <dcterms:modified xsi:type="dcterms:W3CDTF">2023-09-22T11:19:04Z</dcterms:modified>
</cp:coreProperties>
</file>